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ctions" sheetId="1" r:id="rId4"/>
    <sheet state="visible" name="Ship(s)" sheetId="2" r:id="rId5"/>
    <sheet state="visible" name="Setup" sheetId="3" r:id="rId6"/>
    <sheet state="hidden" name="Weapon(s)" sheetId="4" r:id="rId7"/>
    <sheet state="visible" name="WIP_Battle" sheetId="5" r:id="rId8"/>
    <sheet state="visible" name="WIP_Hit Calc" sheetId="6" r:id="rId9"/>
    <sheet state="visible" name="WIP_Dmg Calc" sheetId="7" r:id="rId10"/>
    <sheet state="visible" name="WIP_BV" sheetId="8" r:id="rId11"/>
    <sheet state="visible" name="WIP_Mod" sheetId="9" r:id="rId12"/>
    <sheet state="visible" name="WIP_Enh" sheetId="10" r:id="rId13"/>
    <sheet state="visible" name="WIP_Stru" sheetId="11" r:id="rId14"/>
  </sheets>
  <definedNames>
    <definedName name="Fleet1Ship1WepQty">Setup!$C$11</definedName>
    <definedName name="Fleet1Ship1AR">Setup!$C$5</definedName>
    <definedName name="Dead">Actions!$A$9</definedName>
    <definedName name="Weapons">'Weapon(s)'!$A$3:$DM$107</definedName>
    <definedName name="BattleStart">Actions!$A$1</definedName>
    <definedName name="Fleet2Ship1WepRd">Setup!$F$13</definedName>
    <definedName name="Fleet1Ship1WepCyc">Setup!$C$12</definedName>
    <definedName name="Fleet2Ship1WepT5">Setup!$F$29</definedName>
    <definedName name="ShipArmor">'Ship(s)'!$P$3:$P$107</definedName>
    <definedName name="Fleet1Ship1Wep">Setup!$C$9</definedName>
    <definedName name="Ships">'Ship(s)'!$A$3:$R$107</definedName>
    <definedName name="SearchTarget">Actions!$A$2</definedName>
    <definedName name="Fleet1Ship1">Setup!$C$3</definedName>
    <definedName name="Fleet2Ship1WepT2">Setup!$F$26</definedName>
    <definedName name="CP">'Ship(s)'!$F$3:$F$107</definedName>
    <definedName name="AntiAir">'Ship(s)'!$M$3:$M$107</definedName>
    <definedName name="Fleet2Ship1WepHit3">Setup!$F$20</definedName>
    <definedName name="Fleet1Ship1WepHit1">Setup!$C$18</definedName>
    <definedName name="Fleet1Ship1WepDur">Setup!$C$15</definedName>
    <definedName name="Count">'Ship(s)'!$G$3:$G$107</definedName>
    <definedName name="Siege">'Ship(s)'!$N$3:$N$107</definedName>
    <definedName name="Miss">Actions!$A$7</definedName>
    <definedName name="Fleet2Ship1WepT4">Setup!$F$28</definedName>
    <definedName name="Fleet1Ship1WepDPH">Setup!$C$17</definedName>
    <definedName name="Class">'Ship(s)'!$C$3:$C$107</definedName>
    <definedName name="Reloading">Actions!$A$5</definedName>
    <definedName name="Fleet1Ship1WepT3">Setup!$C$27</definedName>
    <definedName name="Fleet2Ship1WepCyc">Setup!$F$12</definedName>
    <definedName name="BattleStartButton">Actions!$A$12</definedName>
    <definedName name="Fleet2Ship1WepHit2">Setup!$F$19</definedName>
    <definedName name="TargetAquired">Actions!$A$3</definedName>
    <definedName name="Fleet2Ship1WepType">Setup!$F$10</definedName>
    <definedName name="Fleet2Ship1WepLockon">Setup!$F$14</definedName>
    <definedName name="Fleet1Ship1WepHPM">#REF!</definedName>
    <definedName name="Fleet2Ship1WepDPH">Setup!$F$17</definedName>
    <definedName name="ShipHP">'Ship(s)'!$O$3:$O$107</definedName>
    <definedName name="AntiShip">'Ship(s)'!$L$3:$L$107</definedName>
    <definedName name="Fleet1Ship1WepT1">Setup!$C$25</definedName>
    <definedName name="Fleet2Ship1WepT3">Setup!$F$27</definedName>
    <definedName name="Fleet1Ship1WepRd">Setup!$C$13</definedName>
    <definedName name="Fleet2Ship1HP">Setup!$F$4</definedName>
    <definedName name="BattleEnd">Actions!$A$10</definedName>
    <definedName name="Fleet1Ship1WepCd">Setup!$C$16</definedName>
    <definedName name="Fleet2Ship1Wep">Setup!$F$9</definedName>
    <definedName name="Fleet1Ship1WepHit3">Setup!$C$20</definedName>
    <definedName name="TrueName">'Ship(s)'!$A$3:$A$107</definedName>
    <definedName name="Fleet1Ship1WepT2">Setup!$C$26</definedName>
    <definedName name="Fleet1Ship1HP">Setup!$C$4</definedName>
    <definedName name="Fleet1Ship1WepLockon">Setup!$C$14</definedName>
    <definedName name="Fleet2Ship1WepT1">Setup!$F$25</definedName>
    <definedName name="Attacking">Actions!$A$4</definedName>
    <definedName name="Fleet2Ship1AR">Setup!$F$5</definedName>
    <definedName name="Fleet2Ship1WepHPM">#REF!</definedName>
    <definedName name="Hit">Actions!$A$6</definedName>
    <definedName name="Alive">Actions!$A$8</definedName>
    <definedName name="Fleet2Ship1WepHit1">Setup!$F$18</definedName>
    <definedName name="Fleet2Ship1WepQty">Setup!$F$11</definedName>
    <definedName name="Abbv.">'Ship(s)'!$E$3:$E$107</definedName>
    <definedName name="Fleet1Ship1WepHit2">Setup!$C$19</definedName>
    <definedName name="Fleet2Ship1WepCd">Setup!$F$16</definedName>
    <definedName name="Fleet1Ship1WepType">Setup!$C$10</definedName>
    <definedName name="Fleet1Ship1WepT4">Setup!$C$28</definedName>
    <definedName name="Type">'Ship(s)'!$B$3:$B$107</definedName>
    <definedName name="Fleet2Ship1WepDur">Setup!$F$15</definedName>
    <definedName name="Fleet2Ship1">Setup!$F$3</definedName>
    <definedName name="Fleet1Ship1WepT5">Setup!$C$29</definedName>
    <definedName hidden="1" localSheetId="1" name="_xlnm._FilterDatabase">'Ship(s)'!$A$2:$R$107</definedName>
    <definedName hidden="1" localSheetId="3" name="_xlnm._FilterDatabase">'Weapon(s)'!$A$2:$DM$107</definedName>
  </definedNames>
  <calcPr/>
</workbook>
</file>

<file path=xl/sharedStrings.xml><?xml version="1.0" encoding="utf-8"?>
<sst xmlns="http://schemas.openxmlformats.org/spreadsheetml/2006/main" count="1686" uniqueCount="335">
  <si>
    <t>Battle Start!</t>
  </si>
  <si>
    <t>Searching for Target.</t>
  </si>
  <si>
    <t>Target Aquired!</t>
  </si>
  <si>
    <t>Attacking!</t>
  </si>
  <si>
    <t>Reloading!</t>
  </si>
  <si>
    <t>Hit!</t>
  </si>
  <si>
    <t>Miss!</t>
  </si>
  <si>
    <t>Alive</t>
  </si>
  <si>
    <t>Dead</t>
  </si>
  <si>
    <t>Battle End!</t>
  </si>
  <si>
    <t>Identifier (s)</t>
  </si>
  <si>
    <t>Fleet</t>
  </si>
  <si>
    <t>Weapon (s)</t>
  </si>
  <si>
    <t>Firepower</t>
  </si>
  <si>
    <t>Durability</t>
  </si>
  <si>
    <t>Speed</t>
  </si>
  <si>
    <t>Ship Name</t>
  </si>
  <si>
    <t>Type (s)</t>
  </si>
  <si>
    <t>Class</t>
  </si>
  <si>
    <t>Row</t>
  </si>
  <si>
    <t>Abbv.</t>
  </si>
  <si>
    <t>CP</t>
  </si>
  <si>
    <t>Count</t>
  </si>
  <si>
    <t>Weapon (1)</t>
  </si>
  <si>
    <t>Weapon (2)</t>
  </si>
  <si>
    <t>Weapon (3)</t>
  </si>
  <si>
    <t>Weapon (4)</t>
  </si>
  <si>
    <t>AntiAirShip</t>
  </si>
  <si>
    <t>AntiAirAir</t>
  </si>
  <si>
    <t>Siege</t>
  </si>
  <si>
    <t>HP</t>
  </si>
  <si>
    <t>Armor</t>
  </si>
  <si>
    <t>Cruise</t>
  </si>
  <si>
    <t>Warp</t>
  </si>
  <si>
    <t>Ac721 [A]</t>
  </si>
  <si>
    <t>Generic</t>
  </si>
  <si>
    <t>Destroyer</t>
  </si>
  <si>
    <t>Middle row</t>
  </si>
  <si>
    <t>DD</t>
  </si>
  <si>
    <t>Ac721 [B]</t>
  </si>
  <si>
    <t>Missile</t>
  </si>
  <si>
    <t>Back row</t>
  </si>
  <si>
    <t>Ac721 [C]</t>
  </si>
  <si>
    <t>Ion Cannon</t>
  </si>
  <si>
    <t>Ac721 [D]</t>
  </si>
  <si>
    <t>Aircraft</t>
  </si>
  <si>
    <t>Aldabra [A]</t>
  </si>
  <si>
    <t>Front row</t>
  </si>
  <si>
    <t>Aldabra [B]</t>
  </si>
  <si>
    <t>Armored</t>
  </si>
  <si>
    <t>B192 Newland [A]</t>
  </si>
  <si>
    <t>MultiAirRole</t>
  </si>
  <si>
    <t>Fighter</t>
  </si>
  <si>
    <t>Air</t>
  </si>
  <si>
    <t>F</t>
  </si>
  <si>
    <t>Balancer Anderson [A]</t>
  </si>
  <si>
    <t>Interference</t>
  </si>
  <si>
    <t>Bullfrog [A]</t>
  </si>
  <si>
    <t>Callisto [A]</t>
  </si>
  <si>
    <t>Torpedo</t>
  </si>
  <si>
    <t>Cruiser</t>
  </si>
  <si>
    <t>CR</t>
  </si>
  <si>
    <t>Callisto [B]</t>
  </si>
  <si>
    <t>Callisto [C]</t>
  </si>
  <si>
    <t>Auxiliary</t>
  </si>
  <si>
    <t>Carilion [A]</t>
  </si>
  <si>
    <t>Recon</t>
  </si>
  <si>
    <t>Frigate</t>
  </si>
  <si>
    <t>FF</t>
  </si>
  <si>
    <t>Carilion [B]</t>
  </si>
  <si>
    <t>Heavy Cannon</t>
  </si>
  <si>
    <t>Carilion [C]</t>
  </si>
  <si>
    <t>AntiAirAircraft</t>
  </si>
  <si>
    <t>Cas066 [A]</t>
  </si>
  <si>
    <t>Integrated</t>
  </si>
  <si>
    <t>Cas066 [B]</t>
  </si>
  <si>
    <t>Artillery</t>
  </si>
  <si>
    <t>Cas066 [C]</t>
  </si>
  <si>
    <t>Cellular Defender [A]</t>
  </si>
  <si>
    <t>Corvette</t>
  </si>
  <si>
    <t>Cor</t>
  </si>
  <si>
    <t>Ceres [A]</t>
  </si>
  <si>
    <t>Ceres [B]</t>
  </si>
  <si>
    <t>Support</t>
  </si>
  <si>
    <t>Ceres [C]</t>
  </si>
  <si>
    <t>Tactical</t>
  </si>
  <si>
    <t>Chimera [A]</t>
  </si>
  <si>
    <t>Ballistic</t>
  </si>
  <si>
    <t>Chimera [B]</t>
  </si>
  <si>
    <t>Chimera [C]</t>
  </si>
  <si>
    <t>Defensive</t>
  </si>
  <si>
    <t>Conomara Chaos [A]</t>
  </si>
  <si>
    <t>Railgun</t>
  </si>
  <si>
    <t>Conomara Chaos [B]</t>
  </si>
  <si>
    <t>Plasma</t>
  </si>
  <si>
    <t>Constantine The Great [A]</t>
  </si>
  <si>
    <t>Battlecruiser</t>
  </si>
  <si>
    <t>BC</t>
  </si>
  <si>
    <t>CV11003 [A]</t>
  </si>
  <si>
    <t>CV3000 [A]</t>
  </si>
  <si>
    <t>CVM011 [A]</t>
  </si>
  <si>
    <t>Cannon</t>
  </si>
  <si>
    <t>CVM011 [B]</t>
  </si>
  <si>
    <t>CVT800 [A]</t>
  </si>
  <si>
    <t>HighAirSpeed</t>
  </si>
  <si>
    <t>Carrier</t>
  </si>
  <si>
    <t>CA</t>
  </si>
  <si>
    <t>Eris [A]</t>
  </si>
  <si>
    <t>Eris [B]</t>
  </si>
  <si>
    <t>Eris [C]</t>
  </si>
  <si>
    <t>Eternal Storm [A]</t>
  </si>
  <si>
    <t>Attack</t>
  </si>
  <si>
    <t>Fg300 [A]</t>
  </si>
  <si>
    <t>Fg300 [B]</t>
  </si>
  <si>
    <t>Fg300 [C]</t>
  </si>
  <si>
    <t>Guardian [A]</t>
  </si>
  <si>
    <t>Guardian [B]</t>
  </si>
  <si>
    <t>Guardian [C]</t>
  </si>
  <si>
    <t>Pulse Cannon</t>
  </si>
  <si>
    <t>Io [A]</t>
  </si>
  <si>
    <t>Io [B]</t>
  </si>
  <si>
    <t>Io [C]</t>
  </si>
  <si>
    <t>Jaeger [A]</t>
  </si>
  <si>
    <t>Jaeger [B]</t>
  </si>
  <si>
    <t>Janibiya [A]</t>
  </si>
  <si>
    <t>KCCPV2.0 [A]</t>
  </si>
  <si>
    <t>KCCPV2.0 [B]</t>
  </si>
  <si>
    <t>KCCPV2.0 [C]</t>
  </si>
  <si>
    <t>KCCPV2.0 [D]</t>
  </si>
  <si>
    <t>Light Cone [A]</t>
  </si>
  <si>
    <t>Light Cone [B]</t>
  </si>
  <si>
    <t>Light Cone [C]</t>
  </si>
  <si>
    <t>Assault</t>
  </si>
  <si>
    <t>Mare Nubium [A]</t>
  </si>
  <si>
    <t>Mare Nubium [B]</t>
  </si>
  <si>
    <t>Mare Serenitatis [A]</t>
  </si>
  <si>
    <t>Mare Serenitatis [B]</t>
  </si>
  <si>
    <t>Mare Serenitatis [C]</t>
  </si>
  <si>
    <t>Mare Tranquillitatis [A]</t>
  </si>
  <si>
    <t>Mare Tranquillitatis [B]</t>
  </si>
  <si>
    <t>Mare Tranquillitatis [C]</t>
  </si>
  <si>
    <t>Marshal Crux [A]</t>
  </si>
  <si>
    <t>Mistral [A]</t>
  </si>
  <si>
    <t>Nebula Chaser [A]</t>
  </si>
  <si>
    <t>Nebula Chaser [B]</t>
  </si>
  <si>
    <t>Noma M470 [A]</t>
  </si>
  <si>
    <t>Noma M470 [B]</t>
  </si>
  <si>
    <t>Support(healer)</t>
  </si>
  <si>
    <t>Noma M470 [C]</t>
  </si>
  <si>
    <t>Predator [A]</t>
  </si>
  <si>
    <t>Predator [B]</t>
  </si>
  <si>
    <t>Predator [C]</t>
  </si>
  <si>
    <t>Quaoar [A]</t>
  </si>
  <si>
    <t>Quaoar [B]</t>
  </si>
  <si>
    <t>Redbeast</t>
  </si>
  <si>
    <t>Offensive</t>
  </si>
  <si>
    <t>Reliat [A]</t>
  </si>
  <si>
    <t>Reliat [B]</t>
  </si>
  <si>
    <t>Reliat [C]</t>
  </si>
  <si>
    <t>Stealth</t>
  </si>
  <si>
    <t>Ruby [A]</t>
  </si>
  <si>
    <t>Ruby [B]</t>
  </si>
  <si>
    <t>Ruby [C]</t>
  </si>
  <si>
    <t>Sandrake [A]</t>
  </si>
  <si>
    <t>DualAirPurpose</t>
  </si>
  <si>
    <t>SC002 [A]</t>
  </si>
  <si>
    <t>Silent Assassin [A]</t>
  </si>
  <si>
    <t>Solar Whale [A]</t>
  </si>
  <si>
    <t>Armed Tactical</t>
  </si>
  <si>
    <t>Spear of Uranus [A]</t>
  </si>
  <si>
    <t>Heavy</t>
  </si>
  <si>
    <t>Spore [A]</t>
  </si>
  <si>
    <t>ST59 [A]</t>
  </si>
  <si>
    <t>Stingray [A]</t>
  </si>
  <si>
    <t>Strix [A]</t>
  </si>
  <si>
    <t>Taurus [A]</t>
  </si>
  <si>
    <t>Taurus [B]</t>
  </si>
  <si>
    <t>Taurus [C]</t>
  </si>
  <si>
    <t>Tundra [A]</t>
  </si>
  <si>
    <t>Tundra [B]</t>
  </si>
  <si>
    <t>VitasAirA021 [A]</t>
  </si>
  <si>
    <t>VitasAirB010 [A]</t>
  </si>
  <si>
    <t>Void Elfin [A]</t>
  </si>
  <si>
    <t>Winged Hussar [A]</t>
  </si>
  <si>
    <t>Winged Hussar [B]</t>
  </si>
  <si>
    <t>Winged Hussar [C]</t>
  </si>
  <si>
    <t>Area Denial</t>
  </si>
  <si>
    <t>Xenostinger [A]</t>
  </si>
  <si>
    <t>Special</t>
  </si>
  <si>
    <t>Xenostinger [B]</t>
  </si>
  <si>
    <t>Attacker</t>
  </si>
  <si>
    <t>Defender</t>
  </si>
  <si>
    <t>Ship</t>
  </si>
  <si>
    <t>Anti-Ship</t>
  </si>
  <si>
    <t>Anti-Air</t>
  </si>
  <si>
    <t>Weapon 1</t>
  </si>
  <si>
    <t>Type</t>
  </si>
  <si>
    <t>Battle</t>
  </si>
  <si>
    <t>Qty</t>
  </si>
  <si>
    <t>Cycle</t>
  </si>
  <si>
    <t>Round</t>
  </si>
  <si>
    <t>Lock-on</t>
  </si>
  <si>
    <t>Duration</t>
  </si>
  <si>
    <t>Cooldown</t>
  </si>
  <si>
    <t>DPH</t>
  </si>
  <si>
    <t>Priority 1</t>
  </si>
  <si>
    <t>Priority 2</t>
  </si>
  <si>
    <t>Priority 3</t>
  </si>
  <si>
    <t>Priority 4</t>
  </si>
  <si>
    <t>Priority 5</t>
  </si>
  <si>
    <t>Weapon 2</t>
  </si>
  <si>
    <t>Weapon 3</t>
  </si>
  <si>
    <t>Weapon 4</t>
  </si>
  <si>
    <t>Abbv</t>
  </si>
  <si>
    <t>Identifier</t>
  </si>
  <si>
    <t>Weapon 1 Damage Calculation</t>
  </si>
  <si>
    <t>Hitrates</t>
  </si>
  <si>
    <t>Weapon 2 Damage Calculation</t>
  </si>
  <si>
    <t>Weapon 3 Damage Calculation</t>
  </si>
  <si>
    <t>Weapon 4 Damage Calculation</t>
  </si>
  <si>
    <t>Qty.</t>
  </si>
  <si>
    <t>ANTI-SHIP</t>
  </si>
  <si>
    <t>ANTI-AIR</t>
  </si>
  <si>
    <t>SIEGE</t>
  </si>
  <si>
    <t>Min. DPH</t>
  </si>
  <si>
    <t>Damage Per Hit</t>
  </si>
  <si>
    <t>--</t>
  </si>
  <si>
    <t>Corv</t>
  </si>
  <si>
    <t>Structure</t>
  </si>
  <si>
    <t>Wapon 4</t>
  </si>
  <si>
    <t>Cannon [S] [M]</t>
  </si>
  <si>
    <t>Projectile</t>
  </si>
  <si>
    <t>Cannon [S][M]</t>
  </si>
  <si>
    <t>Missile [M]</t>
  </si>
  <si>
    <t>Aircraft Missile [M]</t>
  </si>
  <si>
    <t>Ion Cannon [M]</t>
  </si>
  <si>
    <t>Energy</t>
  </si>
  <si>
    <t>Dual Cannon</t>
  </si>
  <si>
    <t>Generic Cannon</t>
  </si>
  <si>
    <t>Cannon [M]</t>
  </si>
  <si>
    <t>Cr</t>
  </si>
  <si>
    <t>Aircraft Cannon</t>
  </si>
  <si>
    <t>Heavy Cannon [M]</t>
  </si>
  <si>
    <t>Small Cannon</t>
  </si>
  <si>
    <t>Torpedo [M]</t>
  </si>
  <si>
    <t>Cannon [S]</t>
  </si>
  <si>
    <t>Railgun [M]</t>
  </si>
  <si>
    <t>Cannon [L]</t>
  </si>
  <si>
    <t>Plasma Cannon [M]</t>
  </si>
  <si>
    <t>Cannon [M] [M]</t>
  </si>
  <si>
    <t>Missing</t>
  </si>
  <si>
    <t>Pulse Turret [M]</t>
  </si>
  <si>
    <t>Cannon [L] [M]</t>
  </si>
  <si>
    <t>Missile [M] [M]</t>
  </si>
  <si>
    <t>Pulse Cannon [L] [M]</t>
  </si>
  <si>
    <t>Pulse Cannon [S] [M]</t>
  </si>
  <si>
    <t xml:space="preserve">Missile [M] </t>
  </si>
  <si>
    <t>Torpedo's [M]</t>
  </si>
  <si>
    <t>Pulse Cannon [M]</t>
  </si>
  <si>
    <t>Missile [M] [M] [M]</t>
  </si>
  <si>
    <t>Missile [M] [S] [M]</t>
  </si>
  <si>
    <t>Missile [M] (AA) [M]</t>
  </si>
  <si>
    <t xml:space="preserve">AA Pulse Cannon </t>
  </si>
  <si>
    <t>Pulse Missile [M]</t>
  </si>
  <si>
    <t>AA Missile [M]</t>
  </si>
  <si>
    <t>Railgun Turret [M]</t>
  </si>
  <si>
    <t>Energy Torpedo [M]</t>
  </si>
  <si>
    <t xml:space="preserve">Pulse Cannon </t>
  </si>
  <si>
    <t xml:space="preserve">Cannon </t>
  </si>
  <si>
    <t>Fortress Cannons [L]</t>
  </si>
  <si>
    <t>Fortress Cannon [M]</t>
  </si>
  <si>
    <t>Fortress Cannon [S]</t>
  </si>
  <si>
    <t>Pulse Turret [M] [M]</t>
  </si>
  <si>
    <t>Pulse Turret [S] [M]</t>
  </si>
  <si>
    <t>Pulse Turret [L] [M]</t>
  </si>
  <si>
    <t>Vitas-A021 [A]</t>
  </si>
  <si>
    <t>Vitas-B010 [A]</t>
  </si>
  <si>
    <t>Plasma Bomb [M]</t>
  </si>
  <si>
    <t>Steps</t>
  </si>
  <si>
    <t>Weapon (s) Damage Calculation</t>
  </si>
  <si>
    <t>Time</t>
  </si>
  <si>
    <t>Action</t>
  </si>
  <si>
    <t>Status</t>
  </si>
  <si>
    <t>H/M 1</t>
  </si>
  <si>
    <t>H/M 2</t>
  </si>
  <si>
    <t>H/M 3</t>
  </si>
  <si>
    <t>H/M 4</t>
  </si>
  <si>
    <t>Hit</t>
  </si>
  <si>
    <t>Sum</t>
  </si>
  <si>
    <t>Installation (s)</t>
  </si>
  <si>
    <t>Tgt.</t>
  </si>
  <si>
    <t>Hit (s)</t>
  </si>
  <si>
    <t>Dmg.</t>
  </si>
  <si>
    <t>Hit(s)</t>
  </si>
  <si>
    <t>Weapon 1 Hit/Miss</t>
  </si>
  <si>
    <t>Round (s)</t>
  </si>
  <si>
    <t>Variable(s)</t>
  </si>
  <si>
    <t>HR</t>
  </si>
  <si>
    <t>Rd.</t>
  </si>
  <si>
    <t>Hit/Miss</t>
  </si>
  <si>
    <t>COMING SOON</t>
  </si>
  <si>
    <t>Back</t>
  </si>
  <si>
    <t>Middle</t>
  </si>
  <si>
    <t>Front</t>
  </si>
  <si>
    <t>Enhancements</t>
  </si>
  <si>
    <t>Lvl</t>
  </si>
  <si>
    <t>Shield</t>
  </si>
  <si>
    <t>Evasion</t>
  </si>
  <si>
    <t>Alpha DPM</t>
  </si>
  <si>
    <t>Beta DPM</t>
  </si>
  <si>
    <t>Charlie DPM</t>
  </si>
  <si>
    <t>CRIT %</t>
  </si>
  <si>
    <t>Name</t>
  </si>
  <si>
    <t>Metal</t>
  </si>
  <si>
    <t>Crystal</t>
  </si>
  <si>
    <t>Deuterium</t>
  </si>
  <si>
    <t>BMP</t>
  </si>
  <si>
    <t>Basic Mining Platform</t>
  </si>
  <si>
    <t>Mining</t>
  </si>
  <si>
    <t>IMP</t>
  </si>
  <si>
    <t>Intermediate Mining Platform</t>
  </si>
  <si>
    <t>AMP</t>
  </si>
  <si>
    <t>Advanced Mining Platform</t>
  </si>
  <si>
    <t>OP</t>
  </si>
  <si>
    <t>Outpost</t>
  </si>
  <si>
    <t>Base</t>
  </si>
  <si>
    <t>Expansion 1</t>
  </si>
  <si>
    <t>Expansion 2</t>
  </si>
  <si>
    <t>Expansion 3</t>
  </si>
  <si>
    <t>Expansion 4</t>
  </si>
  <si>
    <t>Expansion 5</t>
  </si>
  <si>
    <t>Expansion 6</t>
  </si>
  <si>
    <t>Expansion 7</t>
  </si>
  <si>
    <t>Expansion 8</t>
  </si>
  <si>
    <t>Expansion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</si>
</sst>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:00:00"/>
  </numFmts>
  <fonts count="5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Inconsolata"/>
    </font>
    <font>
      <b/>
      <sz val="10.0"/>
      <color rgb="FFFFFFFF"/>
      <name val="Oswald"/>
    </font>
    <font/>
    <font>
      <b/>
      <sz val="10.0"/>
      <color theme="0"/>
      <name val="Oswald"/>
    </font>
    <font>
      <color theme="0"/>
      <name val="Arial"/>
    </font>
    <font>
      <sz val="10.0"/>
      <color theme="0"/>
      <name val="Oswald"/>
    </font>
    <font>
      <sz val="10.0"/>
      <color rgb="FFFFFFFF"/>
      <name val="Oswald"/>
    </font>
    <font>
      <color rgb="FFFFFFFF"/>
      <name val="Arial"/>
    </font>
    <font>
      <color theme="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b/>
      <sz val="14.0"/>
      <color theme="1"/>
      <name val="Arial"/>
      <scheme val="minor"/>
    </font>
    <font>
      <b/>
      <sz val="14.0"/>
      <color rgb="FFFFFFFF"/>
      <name val="Arial"/>
      <scheme val="minor"/>
    </font>
    <font>
      <b/>
      <sz val="14.0"/>
      <color theme="0"/>
      <name val="Arial"/>
      <scheme val="minor"/>
    </font>
    <font>
      <b/>
      <sz val="12.0"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0"/>
      <name val="Arial"/>
      <scheme val="minor"/>
    </font>
    <font>
      <color rgb="FFFFFFFF"/>
      <name val="Arial"/>
      <scheme val="minor"/>
    </font>
    <font>
      <b/>
      <color rgb="FFFFFFFF"/>
      <name val="Arial"/>
    </font>
    <font>
      <b/>
      <color theme="0"/>
      <name val="Arial"/>
    </font>
    <font>
      <color rgb="FFFFFFFF"/>
      <name val="Rubik"/>
    </font>
    <font>
      <b/>
      <sz val="9.0"/>
      <color rgb="FFFFFFFF"/>
      <name val="Arial"/>
    </font>
    <font>
      <b/>
      <color theme="1"/>
      <name val="Arial"/>
    </font>
    <font>
      <sz val="8.0"/>
      <color theme="0"/>
      <name val="Roboto"/>
    </font>
    <font>
      <b/>
      <color rgb="FF4A86E8"/>
      <name val="Arial"/>
    </font>
    <font>
      <b/>
      <u/>
      <color theme="0"/>
      <name val="Arial"/>
    </font>
    <font>
      <b/>
      <u/>
      <color rgb="FFFFFFFF"/>
      <name val="Arial"/>
    </font>
    <font>
      <b/>
      <u/>
      <color theme="0"/>
      <name val="Arial"/>
    </font>
    <font>
      <b/>
      <color rgb="FFCC0000"/>
      <name val="Arial"/>
    </font>
    <font>
      <color theme="0"/>
      <name val="Roboto"/>
    </font>
    <font>
      <b/>
      <color theme="0"/>
      <name val="Roboto"/>
    </font>
    <font>
      <sz val="11.0"/>
      <color rgb="FF000000"/>
      <name val="Inconsolata"/>
    </font>
    <font>
      <b/>
      <sz val="11.0"/>
      <color theme="1"/>
      <name val="Inconsolata"/>
    </font>
    <font>
      <color rgb="FFFF0000"/>
      <name val="Arial"/>
    </font>
    <font>
      <color rgb="FF6AA84F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  <font>
      <b/>
      <sz val="10.0"/>
      <color theme="0"/>
      <name val="Arial"/>
      <scheme val="minor"/>
    </font>
    <font>
      <sz val="10.0"/>
      <color rgb="FFFFFFFF"/>
      <name val="Arial"/>
      <scheme val="minor"/>
    </font>
    <font>
      <sz val="10.0"/>
      <color theme="0"/>
      <name val="Arial"/>
      <scheme val="minor"/>
    </font>
    <font>
      <b/>
      <color rgb="FFFFFFFF"/>
      <name val="Arial"/>
      <scheme val="minor"/>
    </font>
    <font>
      <b/>
      <sz val="12.0"/>
      <color rgb="FFFBBC04"/>
      <name val="Arial"/>
      <scheme val="minor"/>
    </font>
    <font>
      <b/>
      <u/>
      <color theme="0"/>
      <name val="Arial"/>
      <scheme val="minor"/>
    </font>
    <font>
      <i/>
      <color theme="0"/>
      <name val="Arial"/>
      <scheme val="minor"/>
    </font>
    <font>
      <i/>
      <color rgb="FFFFFFFF"/>
      <name val="Arial"/>
      <scheme val="minor"/>
    </font>
    <font>
      <b/>
      <sz val="12.0"/>
      <color rgb="FFFBBC04"/>
      <name val="Arial"/>
    </font>
    <font>
      <b/>
      <u/>
      <color rgb="FFFFFFFF"/>
      <name val="Arial"/>
    </font>
    <font>
      <i/>
      <color rgb="FFFFFFFF"/>
      <name val="Arial"/>
    </font>
    <font>
      <b/>
      <u/>
      <color rgb="FFFFFFFF"/>
      <name val="Arial"/>
    </font>
    <font>
      <sz val="36.0"/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C343D"/>
        <bgColor rgb="FF0C343D"/>
      </patternFill>
    </fill>
    <fill>
      <patternFill patternType="solid">
        <fgColor rgb="FFBDBDBD"/>
        <bgColor rgb="FFBDBDBD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</fills>
  <borders count="238">
    <border/>
    <border>
      <left style="double">
        <color rgb="FFFBBC04"/>
      </left>
      <top style="double">
        <color rgb="FFFBBC04"/>
      </top>
      <bottom style="thin">
        <color rgb="FFFBBC04"/>
      </bottom>
    </border>
    <border>
      <top style="double">
        <color rgb="FFFBBC04"/>
      </top>
      <bottom style="thin">
        <color rgb="FFFBBC04"/>
      </bottom>
    </border>
    <border>
      <right style="double">
        <color rgb="FFFBBC04"/>
      </right>
      <top style="double">
        <color rgb="FFFBBC04"/>
      </top>
      <bottom style="thin">
        <color rgb="FFFBBC04"/>
      </bottom>
    </border>
    <border>
      <left style="double">
        <color rgb="FFFBBC04"/>
      </left>
      <top style="thin">
        <color rgb="FFFBBC04"/>
      </top>
      <bottom style="thin">
        <color rgb="FFFBBC04"/>
      </bottom>
    </border>
    <border>
      <left style="double">
        <color rgb="FFFBBC04"/>
      </left>
      <right style="thin">
        <color rgb="FFFBBC04"/>
      </right>
      <top style="thin">
        <color rgb="FFFBBC04"/>
      </top>
      <bottom style="thin">
        <color rgb="FFFBBC04"/>
      </bottom>
    </border>
    <border>
      <left style="thin">
        <color rgb="FFFBBC04"/>
      </left>
      <top style="thin">
        <color rgb="FFFBBC04"/>
      </top>
      <bottom style="thin">
        <color rgb="FFFBBC04"/>
      </bottom>
    </border>
    <border>
      <left style="thin">
        <color rgb="FFFBBC04"/>
      </left>
      <right style="double">
        <color rgb="FFFBBC04"/>
      </right>
      <top style="thin">
        <color rgb="FFFBBC04"/>
      </top>
      <bottom style="thin">
        <color rgb="FFFBBC04"/>
      </bottom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</border>
    <border>
      <left style="double">
        <color rgb="FFFBBC04"/>
      </left>
      <bottom style="double">
        <color rgb="FFEFEFEF"/>
      </bottom>
    </border>
    <border>
      <left style="double">
        <color rgb="FFFBBC04"/>
      </left>
      <right style="dotted">
        <color rgb="FFEFEFEF"/>
      </right>
      <top style="dotted">
        <color rgb="FFFFFFFF"/>
      </top>
      <bottom style="double">
        <color rgb="FFEFEFEF"/>
      </bottom>
    </border>
    <border>
      <left style="dotted">
        <color rgb="FFEFEFEF"/>
      </left>
      <right style="dotted">
        <color rgb="FFDADFE8"/>
      </right>
      <top style="dotted">
        <color rgb="FFFFFFFF"/>
      </top>
      <bottom style="double">
        <color rgb="FFEFEFEF"/>
      </bottom>
    </border>
    <border>
      <top style="dotted">
        <color rgb="FFFFFFFF"/>
      </top>
      <bottom style="double">
        <color rgb="FFEFEFEF"/>
      </bottom>
    </border>
    <border>
      <left style="dotted">
        <color rgb="FFFFFFFF"/>
      </left>
      <right style="double">
        <color rgb="FFFBBC04"/>
      </right>
      <top style="dotted">
        <color rgb="FFFFFFFF"/>
      </top>
      <bottom style="double">
        <color rgb="FFEFEFEF"/>
      </bottom>
    </border>
    <border>
      <left style="double">
        <color rgb="FFFBBC04"/>
      </left>
      <right style="dotted">
        <color rgb="FFFFFFFF"/>
      </right>
      <top style="dotted">
        <color rgb="FFFFFFFF"/>
      </top>
      <bottom style="double">
        <color rgb="FFEFEFEF"/>
      </bottom>
    </border>
    <border>
      <left style="double">
        <color rgb="FFFBBC04"/>
      </left>
      <right style="dotted">
        <color rgb="FFFFFFFF"/>
      </right>
      <bottom style="double">
        <color rgb="FFEFEFEF"/>
      </bottom>
    </border>
    <border>
      <left style="dotted">
        <color rgb="FFFFFFFF"/>
      </left>
      <right style="dotted">
        <color rgb="FFFFFFFF"/>
      </right>
      <bottom style="double">
        <color rgb="FFEFEFEF"/>
      </bottom>
    </border>
    <border>
      <left style="dotted">
        <color rgb="FFFFFFFF"/>
      </left>
      <right style="double">
        <color rgb="FFFBBC04"/>
      </right>
      <bottom style="double">
        <color rgb="FFEFEFE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uble">
        <color rgb="FFEFEFEF"/>
      </bottom>
    </border>
    <border>
      <left style="double">
        <color rgb="FFFBBC04"/>
      </left>
      <top style="double">
        <color rgb="FFEFEFEF"/>
      </top>
      <bottom style="double">
        <color rgb="FFEFEFEF"/>
      </bottom>
    </border>
    <border>
      <left style="double">
        <color rgb="FFFBBC04"/>
      </left>
      <right style="dotted">
        <color rgb="FFEFEFEF"/>
      </right>
      <top style="double">
        <color rgb="FFEFEFEF"/>
      </top>
      <bottom style="double">
        <color rgb="FFEFEFEF"/>
      </bottom>
    </border>
    <border>
      <left style="dotted">
        <color rgb="FFEFEFEF"/>
      </left>
      <right style="dotted">
        <color rgb="FFDADFE8"/>
      </right>
      <top style="double">
        <color rgb="FFEFEFEF"/>
      </top>
      <bottom style="double">
        <color rgb="FFEFEFEF"/>
      </bottom>
    </border>
    <border>
      <top style="double">
        <color rgb="FFEFEFEF"/>
      </top>
      <bottom style="double">
        <color rgb="FFEFEFEF"/>
      </bottom>
    </border>
    <border>
      <left style="dotted">
        <color rgb="FFFFFFFF"/>
      </left>
      <right style="double">
        <color rgb="FFFBBC04"/>
      </right>
      <top style="double">
        <color rgb="FFEFEFEF"/>
      </top>
      <bottom style="double">
        <color rgb="FFEFEFEF"/>
      </bottom>
    </border>
    <border>
      <left style="double">
        <color rgb="FFFBBC04"/>
      </left>
      <right style="dotted">
        <color rgb="FFFFFFFF"/>
      </right>
      <top style="double">
        <color rgb="FFEFEFEF"/>
      </top>
      <bottom style="double">
        <color rgb="FFEFEFEF"/>
      </bottom>
    </border>
    <border>
      <left style="dotted">
        <color rgb="FFFFFFFF"/>
      </left>
      <right style="dotted">
        <color rgb="FFFFFFFF"/>
      </right>
      <top style="double">
        <color rgb="FFEFEFEF"/>
      </top>
      <bottom style="double">
        <color rgb="FFEFEFEF"/>
      </bottom>
    </border>
    <border>
      <left style="double">
        <color rgb="FFFBBC04"/>
      </left>
      <top style="double">
        <color rgb="FFEFEFEF"/>
      </top>
      <bottom style="double">
        <color rgb="FFFBBC04"/>
      </bottom>
    </border>
    <border>
      <left style="double">
        <color rgb="FFFBBC04"/>
      </left>
      <right style="dotted">
        <color rgb="FFEFEFEF"/>
      </right>
      <top style="double">
        <color rgb="FFEFEFEF"/>
      </top>
      <bottom style="double">
        <color rgb="FFFBBC04"/>
      </bottom>
    </border>
    <border>
      <left style="dotted">
        <color rgb="FFEFEFEF"/>
      </left>
      <right style="dotted">
        <color rgb="FFDADFE8"/>
      </right>
      <top style="double">
        <color rgb="FFEFEFEF"/>
      </top>
      <bottom style="double">
        <color rgb="FFFBBC04"/>
      </bottom>
    </border>
    <border>
      <top style="double">
        <color rgb="FFEFEFEF"/>
      </top>
      <bottom style="double">
        <color rgb="FFFBBC04"/>
      </bottom>
    </border>
    <border>
      <left style="dotted">
        <color rgb="FFFFFFFF"/>
      </left>
      <right style="double">
        <color rgb="FFFBBC04"/>
      </right>
      <top style="double">
        <color rgb="FFEFEFEF"/>
      </top>
      <bottom style="double">
        <color rgb="FFFBBC04"/>
      </bottom>
    </border>
    <border>
      <left style="double">
        <color rgb="FFFBBC04"/>
      </left>
      <right style="dotted">
        <color rgb="FFFFFFFF"/>
      </right>
      <top style="double">
        <color rgb="FFEFEFEF"/>
      </top>
      <bottom style="double">
        <color rgb="FFFBBC04"/>
      </bottom>
    </border>
    <border>
      <left style="dotted">
        <color rgb="FFFFFFFF"/>
      </left>
      <right style="dotted">
        <color rgb="FFFFFFFF"/>
      </right>
      <top style="double">
        <color rgb="FFEFEFEF"/>
      </top>
      <bottom style="double">
        <color rgb="FFFBBC04"/>
      </bottom>
    </border>
    <border>
      <left style="double">
        <color rgb="FFDADFE8"/>
      </left>
      <top style="double">
        <color rgb="FFDADFE8"/>
      </top>
      <bottom style="thin">
        <color rgb="FFFBBC04"/>
      </bottom>
    </border>
    <border>
      <right style="double">
        <color rgb="FFDADFE8"/>
      </right>
      <top style="double">
        <color rgb="FFDADFE8"/>
      </top>
      <bottom style="thin">
        <color rgb="FFFBBC04"/>
      </bottom>
    </border>
    <border>
      <left style="double">
        <color rgb="FFDADFE8"/>
      </left>
      <right style="thin">
        <color rgb="FFFBBC04"/>
      </right>
      <top style="thin">
        <color rgb="FFFBBC04"/>
      </top>
      <bottom style="thin">
        <color rgb="FFFBBC04"/>
      </bottom>
    </border>
    <border>
      <right style="double">
        <color rgb="FFDADFE8"/>
      </right>
    </border>
    <border>
      <left style="double">
        <color rgb="FFDADFE8"/>
      </left>
      <right style="dotted">
        <color rgb="FFE6E6E6"/>
      </right>
      <bottom style="dotted">
        <color rgb="FFDADFE8"/>
      </bottom>
    </border>
    <border>
      <left style="dotted">
        <color rgb="FFE6E6E6"/>
      </left>
      <right style="double">
        <color rgb="FFDADFE8"/>
      </right>
      <bottom style="dotted">
        <color rgb="FFE6E6E6"/>
      </bottom>
    </border>
    <border>
      <left style="double">
        <color rgb="FFDADFE8"/>
      </left>
      <right style="dotted">
        <color rgb="FFE6E6E6"/>
      </right>
      <top style="thin">
        <color rgb="FFFBBC04"/>
      </top>
      <bottom style="dotted">
        <color rgb="FFDADFE8"/>
      </bottom>
    </border>
    <border>
      <left style="double">
        <color rgb="FFDADFE8"/>
      </left>
      <right style="dotted">
        <color rgb="FFE6E6E6"/>
      </right>
      <top style="dotted">
        <color rgb="FFDADFE8"/>
      </top>
      <bottom style="dotted">
        <color rgb="FFDADFE8"/>
      </bottom>
    </border>
    <border>
      <left style="dotted">
        <color rgb="FFE6E6E6"/>
      </left>
      <right style="double">
        <color rgb="FFDADFE8"/>
      </right>
      <top style="dotted">
        <color rgb="FFE6E6E6"/>
      </top>
      <bottom style="dotted">
        <color rgb="FFE6E6E6"/>
      </bottom>
    </border>
    <border>
      <top style="double">
        <color rgb="FFE6E6E6"/>
      </top>
    </border>
    <border>
      <bottom style="double">
        <color rgb="FFE6E6E6"/>
      </bottom>
    </border>
    <border>
      <left style="double">
        <color rgb="FFDADFE8"/>
      </left>
      <right style="dotted">
        <color rgb="FFFFFFFF"/>
      </right>
      <top style="dotted">
        <color rgb="FFDADFE8"/>
      </top>
      <bottom style="dotted">
        <color rgb="FFDADFE8"/>
      </bottom>
    </border>
    <border>
      <left style="dotted">
        <color rgb="FFFFFFFF"/>
      </left>
      <right style="double">
        <color rgb="FFDADFE8"/>
      </right>
      <bottom style="dotted">
        <color rgb="FFFFFFFF"/>
      </bottom>
    </border>
    <border>
      <left style="double">
        <color rgb="FFDADFE8"/>
      </left>
      <right style="dotted">
        <color rgb="FFFFFFFF"/>
      </right>
      <top style="dotted">
        <color rgb="FFDADFE8"/>
      </top>
      <bottom style="double">
        <color rgb="FFDADFE8"/>
      </bottom>
    </border>
    <border>
      <left style="double">
        <color rgb="FFDADFE8"/>
      </left>
      <right style="dotted">
        <color rgb="FFE6E6E6"/>
      </right>
      <top style="dotted">
        <color rgb="FFDADFE8"/>
      </top>
      <bottom style="double">
        <color rgb="FFDADFE8"/>
      </bottom>
    </border>
    <border>
      <left style="double">
        <color rgb="FFFBBC04"/>
      </left>
      <right style="double">
        <color rgb="FFFBBC04"/>
      </right>
      <top style="double">
        <color rgb="FFFBBC04"/>
      </top>
      <bottom style="thin">
        <color rgb="FFFBBC04"/>
      </bottom>
    </border>
    <border>
      <bottom style="thin">
        <color rgb="FFFBBC04"/>
      </bottom>
    </border>
    <border>
      <top style="thin">
        <color rgb="FFFBBC04"/>
      </top>
      <bottom style="thin">
        <color rgb="FFFBBC04"/>
      </bottom>
    </border>
    <border>
      <right style="thin">
        <color rgb="FFFBBC04"/>
      </right>
      <top style="thin">
        <color rgb="FFFBBC04"/>
      </top>
      <bottom style="thin">
        <color rgb="FFFBBC04"/>
      </bottom>
    </border>
    <border>
      <left style="double">
        <color rgb="FFFBBC04"/>
      </left>
      <right style="double">
        <color rgb="FFFBBC04"/>
      </right>
      <top style="thin">
        <color rgb="FFFBBC04"/>
      </top>
      <bottom style="thin">
        <color rgb="FFFBBC04"/>
      </bottom>
    </border>
    <border>
      <left style="thin">
        <color rgb="FFFBBC04"/>
      </left>
      <right style="thin">
        <color rgb="FFFBBC04"/>
      </right>
      <top style="thin">
        <color rgb="FFFBBC04"/>
      </top>
    </border>
    <border>
      <right style="thin">
        <color rgb="FFFBBC04"/>
      </right>
      <top style="thin">
        <color rgb="FFFBBC04"/>
      </top>
    </border>
    <border>
      <left style="double">
        <color rgb="FFFBBC04"/>
      </left>
      <right style="thin">
        <color rgb="FFFBBC04"/>
      </right>
      <top style="thin">
        <color rgb="FFFBBC04"/>
      </top>
    </border>
    <border>
      <right style="double">
        <color rgb="FFFBBC04"/>
      </right>
      <top style="thin">
        <color rgb="FFFBBC04"/>
      </top>
    </border>
    <border>
      <left style="double">
        <color rgb="FFFBBC04"/>
      </left>
      <right style="thin">
        <color rgb="FFFBBC04"/>
      </right>
    </border>
    <border>
      <right style="thin">
        <color rgb="FFFBBC04"/>
      </right>
    </border>
    <border>
      <right style="double">
        <color rgb="FFFBBC04"/>
      </right>
    </border>
    <border>
      <bottom style="double">
        <color rgb="FFFFFFFF"/>
      </bottom>
    </border>
    <border>
      <left style="double">
        <color rgb="FFFBBC04"/>
      </left>
      <right style="double">
        <color rgb="FFFBBC04"/>
      </right>
      <bottom style="double">
        <color rgb="FFFFFFFF"/>
      </bottom>
    </border>
    <border>
      <left style="dotted">
        <color rgb="FFFFFFFF"/>
      </left>
      <right style="dotted">
        <color rgb="FFEFEFEF"/>
      </right>
      <bottom style="dotted">
        <color rgb="FFFFFFFF"/>
      </bottom>
    </border>
    <border>
      <left style="dotted">
        <color rgb="FFEFEFEF"/>
      </left>
      <right style="dotted">
        <color rgb="FFEFEFEF"/>
      </right>
      <bottom style="dotted">
        <color rgb="FFFFFFFF"/>
      </bottom>
    </border>
    <border>
      <left style="dotted">
        <color rgb="FFEFEFEF"/>
      </left>
      <bottom style="dotted">
        <color rgb="FFFFFFFF"/>
      </bottom>
    </border>
    <border>
      <left style="double">
        <color rgb="FFFBBC04"/>
      </left>
      <right style="dotted">
        <color rgb="FFFFFFFF"/>
      </right>
      <bottom style="double">
        <color rgb="FFFFFFFF"/>
      </bottom>
    </border>
    <border>
      <left style="dotted">
        <color rgb="FFFFFFFF"/>
      </left>
      <right style="dotted">
        <color rgb="FFFFFFFF"/>
      </right>
      <bottom style="double">
        <color rgb="FFFFFFFF"/>
      </bottom>
    </border>
    <border>
      <left style="dotted">
        <color rgb="FFFFFFFF"/>
      </left>
      <right style="double">
        <color rgb="FFFBBC04"/>
      </right>
      <bottom style="double">
        <color rgb="FFFFFFFF"/>
      </bottom>
    </border>
    <border>
      <left style="double">
        <color rgb="FFFBBC04"/>
      </left>
      <right style="dotted">
        <color rgb="FFEFEFEF"/>
      </right>
      <bottom style="dotted">
        <color rgb="FFFFFFFF"/>
      </bottom>
    </border>
    <border>
      <left style="dotted">
        <color rgb="FFEFEFEF"/>
      </left>
      <right style="double">
        <color rgb="FFFBBC04"/>
      </right>
      <bottom style="dotted">
        <color rgb="FFFFFFFF"/>
      </bottom>
    </border>
    <border>
      <right style="dotted">
        <color rgb="FFFFFFFF"/>
      </right>
      <bottom style="double">
        <color rgb="FFFFFFFF"/>
      </bottom>
    </border>
    <border>
      <left style="dotted">
        <color rgb="FFFFFFFF"/>
      </left>
      <bottom style="double">
        <color rgb="FFFFFFFF"/>
      </bottom>
    </border>
    <border>
      <left style="double">
        <color rgb="FFFBBC04"/>
      </left>
      <right style="dotted">
        <color rgb="FFEFEFEF"/>
      </right>
      <bottom style="double">
        <color rgb="FFFFFFFF"/>
      </bottom>
    </border>
    <border>
      <right style="dotted">
        <color rgb="FFEFEFEF"/>
      </right>
      <bottom style="double">
        <color rgb="FFFFFFFF"/>
      </bottom>
    </border>
    <border>
      <right style="double">
        <color rgb="FFFBBC04"/>
      </right>
      <bottom style="double">
        <color rgb="FFFFFFFF"/>
      </bottom>
    </border>
    <border>
      <top style="double">
        <color rgb="FFFFFFFF"/>
      </top>
      <bottom style="double">
        <color rgb="FFFFFFFF"/>
      </bottom>
    </border>
    <border>
      <left style="double">
        <color rgb="FFFBBC04"/>
      </left>
      <right style="double">
        <color rgb="FFFBBC04"/>
      </right>
      <top style="double">
        <color rgb="FFFFFFFF"/>
      </top>
      <bottom style="double">
        <color rgb="FFFFFFFF"/>
      </bottom>
    </border>
    <border>
      <right style="dotted">
        <color rgb="FFEFEFEF"/>
      </right>
      <top style="double">
        <color rgb="FFFFFFFF"/>
      </top>
      <bottom style="double">
        <color rgb="FFFFFFFF"/>
      </bottom>
    </border>
    <border>
      <left style="dotted">
        <color rgb="FFEFEFEF"/>
      </left>
      <right style="dotted">
        <color rgb="FFEFEFEF"/>
      </right>
      <top style="double">
        <color rgb="FFFFFFFF"/>
      </top>
      <bottom style="double">
        <color rgb="FFFFFFFF"/>
      </bottom>
    </border>
    <border>
      <left style="dotted">
        <color rgb="FFEFEFEF"/>
      </left>
      <top style="double">
        <color rgb="FFFFFFFF"/>
      </top>
      <bottom style="double">
        <color rgb="FFFFFFFF"/>
      </bottom>
    </border>
    <border>
      <left style="double">
        <color rgb="FFFBBC04"/>
      </left>
      <right style="dotted">
        <color rgb="FFFFFFFF"/>
      </right>
      <top style="double">
        <color rgb="FFFFFFFF"/>
      </top>
      <bottom style="double">
        <color rgb="FFFFFFFF"/>
      </bottom>
    </border>
    <border>
      <left style="dotted">
        <color rgb="FFFFFFFF"/>
      </left>
      <right style="dotted">
        <color rgb="FFFFFFFF"/>
      </right>
      <top style="double">
        <color rgb="FFFFFFFF"/>
      </top>
      <bottom style="double">
        <color rgb="FFFFFFFF"/>
      </bottom>
    </border>
    <border>
      <left style="dotted">
        <color rgb="FFFFFFFF"/>
      </left>
      <right style="double">
        <color rgb="FFFBBC04"/>
      </right>
      <top style="double">
        <color rgb="FFFFFFFF"/>
      </top>
      <bottom style="double">
        <color rgb="FFFFFFFF"/>
      </bottom>
    </border>
    <border>
      <left style="double">
        <color rgb="FFFBBC04"/>
      </left>
      <right style="dotted">
        <color rgb="FFEFEFEF"/>
      </right>
      <top style="double">
        <color rgb="FFFFFFFF"/>
      </top>
      <bottom style="double">
        <color rgb="FFFFFFFF"/>
      </bottom>
    </border>
    <border>
      <left style="dotted">
        <color rgb="FFEFEFEF"/>
      </left>
      <right style="double">
        <color rgb="FFFBBC04"/>
      </right>
      <top style="double">
        <color rgb="FFFFFFFF"/>
      </top>
      <bottom style="double">
        <color rgb="FFFFFFFF"/>
      </bottom>
    </border>
    <border>
      <left style="dotted">
        <color rgb="FFFFFFFF"/>
      </left>
      <top style="double">
        <color rgb="FFFFFFFF"/>
      </top>
      <bottom style="double">
        <color rgb="FFFFFFFF"/>
      </bottom>
    </border>
    <border>
      <right style="dotted">
        <color rgb="FFFFFFFF"/>
      </right>
      <top style="double">
        <color rgb="FFFFFFFF"/>
      </top>
      <bottom style="double">
        <color rgb="FFFFFFFF"/>
      </bottom>
    </border>
    <border>
      <top style="double">
        <color rgb="FFFFFFFF"/>
      </top>
    </border>
    <border>
      <left style="double">
        <color rgb="FFFBBC04"/>
      </left>
      <right style="double">
        <color rgb="FFFBBC04"/>
      </right>
      <top style="double">
        <color rgb="FFFFFFFF"/>
      </top>
      <bottom style="double">
        <color rgb="FFEFEFEF"/>
      </bottom>
    </border>
    <border>
      <right style="dotted">
        <color rgb="FFEFEFEF"/>
      </right>
      <top style="double">
        <color rgb="FFFFFFFF"/>
      </top>
      <bottom style="double">
        <color rgb="FFEFEFEF"/>
      </bottom>
    </border>
    <border>
      <left style="dotted">
        <color rgb="FFEFEFEF"/>
      </left>
      <right style="dotted">
        <color rgb="FFEFEFEF"/>
      </right>
      <top style="double">
        <color rgb="FFFFFFFF"/>
      </top>
      <bottom style="double">
        <color rgb="FFEFEFEF"/>
      </bottom>
    </border>
    <border>
      <left style="dotted">
        <color rgb="FFEFEFEF"/>
      </left>
      <top style="double">
        <color rgb="FFFFFFFF"/>
      </top>
      <bottom style="double">
        <color rgb="FFEFEFEF"/>
      </bottom>
    </border>
    <border>
      <left style="double">
        <color rgb="FFFBBC04"/>
      </left>
      <right style="dotted">
        <color rgb="FFFFFFFF"/>
      </right>
      <top style="double">
        <color rgb="FFFFFFFF"/>
      </top>
      <bottom style="double">
        <color rgb="FFEFEFEF"/>
      </bottom>
    </border>
    <border>
      <left style="dotted">
        <color rgb="FFFFFFFF"/>
      </left>
      <right style="dotted">
        <color rgb="FFFFFFFF"/>
      </right>
      <top style="double">
        <color rgb="FFFFFFFF"/>
      </top>
      <bottom style="double">
        <color rgb="FFEFEFEF"/>
      </bottom>
    </border>
    <border>
      <left style="dotted">
        <color rgb="FFFFFFFF"/>
      </left>
      <right style="double">
        <color rgb="FFFBBC04"/>
      </right>
      <top style="double">
        <color rgb="FFFFFFFF"/>
      </top>
      <bottom style="double">
        <color rgb="FFEFEFEF"/>
      </bottom>
    </border>
    <border>
      <left style="double">
        <color rgb="FFFBBC04"/>
      </left>
      <right style="dotted">
        <color rgb="FFEFEFEF"/>
      </right>
      <top style="double">
        <color rgb="FFFFFFFF"/>
      </top>
      <bottom style="double">
        <color rgb="FFEFEFEF"/>
      </bottom>
    </border>
    <border>
      <left style="dotted">
        <color rgb="FFEFEFEF"/>
      </left>
      <right style="double">
        <color rgb="FFFBBC04"/>
      </right>
      <top style="double">
        <color rgb="FFFFFFFF"/>
      </top>
      <bottom style="double">
        <color rgb="FFEFEFEF"/>
      </bottom>
    </border>
    <border>
      <right style="dotted">
        <color rgb="FFFFFFFF"/>
      </right>
      <top style="double">
        <color rgb="FFFFFFFF"/>
      </top>
      <bottom style="double">
        <color rgb="FFEFEFEF"/>
      </bottom>
    </border>
    <border>
      <left style="dotted">
        <color rgb="FFFFFFFF"/>
      </left>
      <top style="double">
        <color rgb="FFFFFFFF"/>
      </top>
      <bottom style="double">
        <color rgb="FFEFEFEF"/>
      </bottom>
    </border>
    <border>
      <left style="double">
        <color rgb="FFFBBC04"/>
      </left>
      <right style="dotted">
        <color rgb="FFEFEFEF"/>
      </right>
      <bottom style="double">
        <color rgb="FFEFEFEF"/>
      </bottom>
    </border>
    <border>
      <right style="dotted">
        <color rgb="FFEFEFEF"/>
      </right>
      <bottom style="double">
        <color rgb="FFEFEFEF"/>
      </bottom>
    </border>
    <border>
      <right style="double">
        <color rgb="FFFBBC04"/>
      </right>
      <bottom style="double">
        <color rgb="FFEFEFEF"/>
      </bottom>
    </border>
    <border>
      <left style="double">
        <color rgb="FFFBBC04"/>
      </left>
      <right style="double">
        <color rgb="FFFBBC04"/>
      </right>
      <top style="double">
        <color rgb="FFEFEFEF"/>
      </top>
      <bottom style="double">
        <color rgb="FFEFEFEF"/>
      </bottom>
    </border>
    <border>
      <right style="dotted">
        <color rgb="FFEFEFEF"/>
      </right>
      <top style="double">
        <color rgb="FFEFEFEF"/>
      </top>
      <bottom style="double">
        <color rgb="FFEFEFEF"/>
      </bottom>
    </border>
    <border>
      <left style="dotted">
        <color rgb="FFEFEFEF"/>
      </left>
      <right style="dotted">
        <color rgb="FFEFEFEF"/>
      </right>
      <top style="double">
        <color rgb="FFEFEFEF"/>
      </top>
      <bottom style="double">
        <color rgb="FFEFEFEF"/>
      </bottom>
    </border>
    <border>
      <left style="dotted">
        <color rgb="FFEFEFEF"/>
      </left>
      <top style="double">
        <color rgb="FFEFEFEF"/>
      </top>
      <bottom style="double">
        <color rgb="FFEFEFEF"/>
      </bottom>
    </border>
    <border>
      <left style="dotted">
        <color rgb="FFEFEFEF"/>
      </left>
      <right style="double">
        <color rgb="FFFBBC04"/>
      </right>
      <top style="double">
        <color rgb="FFEFEFEF"/>
      </top>
      <bottom style="double">
        <color rgb="FFEFEFEF"/>
      </bottom>
    </border>
    <border>
      <right style="double">
        <color rgb="FFFBBC04"/>
      </right>
      <top style="double">
        <color rgb="FFEFEFEF"/>
      </top>
      <bottom style="double">
        <color rgb="FFEFEFEF"/>
      </bottom>
    </border>
    <border>
      <top style="double">
        <color rgb="FFEFEFEF"/>
      </top>
    </border>
    <border>
      <left style="double">
        <color rgb="FFFBBC04"/>
      </left>
      <right style="double">
        <color rgb="FFFBBC04"/>
      </right>
      <top style="double">
        <color rgb="FFEFEFEF"/>
      </top>
      <bottom style="double">
        <color rgb="FFFBBC04"/>
      </bottom>
    </border>
    <border>
      <right style="dotted">
        <color rgb="FFEFEFEF"/>
      </right>
      <top style="double">
        <color rgb="FFEFEFEF"/>
      </top>
    </border>
    <border>
      <left style="dotted">
        <color rgb="FFEFEFEF"/>
      </left>
      <right style="dotted">
        <color rgb="FFEFEFEF"/>
      </right>
      <top style="double">
        <color rgb="FFEFEFEF"/>
      </top>
    </border>
    <border>
      <left style="dotted">
        <color rgb="FFEFEFEF"/>
      </left>
      <top style="double">
        <color rgb="FFEFEFEF"/>
      </top>
    </border>
    <border>
      <left style="dotted">
        <color rgb="FFEFEFEF"/>
      </left>
      <right style="dotted">
        <color rgb="FFEFEFEF"/>
      </right>
      <top style="double">
        <color rgb="FFEFEFEF"/>
      </top>
      <bottom style="double">
        <color rgb="FFFBBC04"/>
      </bottom>
    </border>
    <border>
      <left style="dotted">
        <color rgb="FFEFEFEF"/>
      </left>
      <right style="double">
        <color rgb="FFFBBC04"/>
      </right>
      <top style="double">
        <color rgb="FFEFEFEF"/>
      </top>
      <bottom style="double">
        <color rgb="FFFBBC04"/>
      </bottom>
    </border>
    <border>
      <right style="double">
        <color rgb="FFFBBC04"/>
      </right>
      <top style="double">
        <color rgb="FFEFEFEF"/>
      </top>
      <bottom style="double">
        <color rgb="FFFBBC04"/>
      </bottom>
    </border>
    <border>
      <left style="double">
        <color rgb="FFFBBC04"/>
      </left>
      <bottom style="double">
        <color rgb="FFFBBC04"/>
      </bottom>
    </border>
    <border>
      <left style="double">
        <color rgb="FFFBBC04"/>
      </left>
      <right style="double">
        <color rgb="FFFBBC04"/>
      </right>
    </border>
    <border>
      <right style="thin">
        <color rgb="FF000000"/>
      </right>
    </border>
    <border>
      <left style="thin">
        <color rgb="FF000000"/>
      </left>
    </border>
    <border>
      <left style="double">
        <color rgb="FF4285F4"/>
      </left>
      <right style="thin">
        <color rgb="FFFBBC04"/>
      </right>
    </border>
    <border>
      <left style="thin">
        <color rgb="FFFBBC04"/>
      </left>
      <right style="thin">
        <color rgb="FFFBBC04"/>
      </right>
    </border>
    <border>
      <left style="thin">
        <color rgb="FFFBBC04"/>
      </left>
      <right style="double">
        <color rgb="FF4285F4"/>
      </right>
    </border>
    <border>
      <left style="double">
        <color rgb="FFFBBC04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FBBC04"/>
      </right>
    </border>
    <border>
      <left style="double">
        <color rgb="FFCC0000"/>
      </left>
      <right style="thin">
        <color rgb="FFFBBC04"/>
      </right>
    </border>
    <border>
      <left style="thin">
        <color rgb="FFFBBC04"/>
      </left>
      <right style="double">
        <color rgb="FFCC0000"/>
      </right>
    </border>
    <border>
      <left style="double">
        <color rgb="FFFBBC04"/>
      </left>
      <right style="double">
        <color rgb="FFFBBC04"/>
      </right>
      <top style="double">
        <color rgb="FFFBBC04"/>
      </top>
      <bottom style="thin">
        <color rgb="FF000000"/>
      </bottom>
    </border>
    <border>
      <right style="dotted">
        <color rgb="FF00FF00"/>
      </right>
      <top style="double">
        <color rgb="FFFBBC04"/>
      </top>
      <bottom style="dotted">
        <color rgb="FF34A853"/>
      </bottom>
    </border>
    <border>
      <left style="dotted">
        <color rgb="FF00FF00"/>
      </left>
      <top style="double">
        <color rgb="FFFBBC04"/>
      </top>
      <bottom style="dotted">
        <color rgb="FF34A853"/>
      </bottom>
    </border>
    <border>
      <left style="double">
        <color rgb="FF4285F4"/>
      </left>
      <right style="dotted">
        <color rgb="FF00FF00"/>
      </right>
      <top style="double">
        <color rgb="FFFBBC04"/>
      </top>
      <bottom style="dotted">
        <color rgb="FF34A853"/>
      </bottom>
    </border>
    <border>
      <left style="dotted">
        <color rgb="FF00FF00"/>
      </left>
      <right style="dotted">
        <color rgb="FF00FF00"/>
      </right>
      <top style="double">
        <color rgb="FFFBBC04"/>
      </top>
      <bottom style="dotted">
        <color rgb="FF34A853"/>
      </bottom>
    </border>
    <border>
      <left style="dotted">
        <color rgb="FF00FF00"/>
      </left>
      <right style="double">
        <color rgb="FF4285F4"/>
      </right>
      <top style="double">
        <color rgb="FFFBBC04"/>
      </top>
      <bottom style="dotted">
        <color rgb="FF34A853"/>
      </bottom>
    </border>
    <border>
      <top style="double">
        <color rgb="FFFBBC04"/>
      </top>
      <bottom style="dotted">
        <color rgb="FF34A853"/>
      </bottom>
    </border>
    <border>
      <left style="double">
        <color rgb="FFFBBC04"/>
      </left>
      <right style="dotted">
        <color rgb="FF00FF00"/>
      </right>
      <top style="double">
        <color rgb="FFFBBC04"/>
      </top>
      <bottom style="dotted">
        <color rgb="FF34A853"/>
      </bottom>
    </border>
    <border>
      <left style="dotted">
        <color rgb="FF00FF00"/>
      </left>
      <right style="double">
        <color rgb="FFFBBC04"/>
      </right>
      <top style="double">
        <color rgb="FFFBBC04"/>
      </top>
      <bottom style="dotted">
        <color rgb="FF34A853"/>
      </bottom>
    </border>
    <border>
      <left style="double">
        <color rgb="FFCC0000"/>
      </left>
      <right style="dotted">
        <color rgb="FF00FF00"/>
      </right>
      <top style="double">
        <color rgb="FFFBBC04"/>
      </top>
      <bottom style="dotted">
        <color rgb="FF34A853"/>
      </bottom>
    </border>
    <border>
      <left style="dotted">
        <color rgb="FF00FF00"/>
      </left>
      <right style="double">
        <color rgb="FFCC0000"/>
      </right>
      <top style="double">
        <color rgb="FFFBBC04"/>
      </top>
      <bottom style="dotted">
        <color rgb="FF34A853"/>
      </bottom>
    </border>
    <border>
      <left style="double">
        <color rgb="FFFBBC04"/>
      </left>
      <right style="double">
        <color rgb="FFFBBC04"/>
      </right>
      <top style="thin">
        <color rgb="FF000000"/>
      </top>
      <bottom style="thin">
        <color rgb="FF000000"/>
      </bottom>
    </border>
    <border>
      <right style="dotted">
        <color rgb="FF00FF00"/>
      </right>
      <top style="dotted">
        <color rgb="FF34A853"/>
      </top>
      <bottom style="dotted">
        <color rgb="FF34A853"/>
      </bottom>
    </border>
    <border>
      <left style="dotted">
        <color rgb="FF00FF00"/>
      </left>
      <top style="dotted">
        <color rgb="FF34A853"/>
      </top>
      <bottom style="dotted">
        <color rgb="FF34A853"/>
      </bottom>
    </border>
    <border>
      <left style="double">
        <color rgb="FF4285F4"/>
      </left>
      <right style="dotted">
        <color rgb="FF00FF00"/>
      </right>
      <top style="dotted">
        <color rgb="FF34A853"/>
      </top>
      <bottom style="dotted">
        <color rgb="FF34A853"/>
      </bottom>
    </border>
    <border>
      <left style="dotted">
        <color rgb="FF00FF00"/>
      </left>
      <right style="dotted">
        <color rgb="FF00FF00"/>
      </right>
      <bottom style="dotted">
        <color rgb="FF34A853"/>
      </bottom>
    </border>
    <border>
      <left style="dotted">
        <color rgb="FF00FF00"/>
      </left>
      <right style="double">
        <color rgb="FF4285F4"/>
      </right>
      <top style="dotted">
        <color rgb="FF34A853"/>
      </top>
      <bottom style="dotted">
        <color rgb="FF34A853"/>
      </bottom>
    </border>
    <border>
      <top style="dotted">
        <color rgb="FF34A853"/>
      </top>
      <bottom style="dotted">
        <color rgb="FF34A853"/>
      </bottom>
    </border>
    <border>
      <left style="double">
        <color rgb="FFFBBC04"/>
      </left>
      <right style="dotted">
        <color rgb="FF00FF00"/>
      </right>
      <top style="dotted">
        <color rgb="FF34A853"/>
      </top>
      <bottom style="dotted">
        <color rgb="FF34A853"/>
      </bottom>
    </border>
    <border>
      <left style="dotted">
        <color rgb="FF00FF00"/>
      </left>
      <right style="dotted">
        <color rgb="FF00FF00"/>
      </right>
      <top style="dotted">
        <color rgb="FF34A853"/>
      </top>
      <bottom style="dotted">
        <color rgb="FF34A853"/>
      </bottom>
    </border>
    <border>
      <left style="dotted">
        <color rgb="FF00FF00"/>
      </left>
      <right style="double">
        <color rgb="FFFBBC04"/>
      </right>
      <top style="dotted">
        <color rgb="FF34A853"/>
      </top>
      <bottom style="dotted">
        <color rgb="FF34A853"/>
      </bottom>
    </border>
    <border>
      <right style="dotted">
        <color rgb="FF00FF00"/>
      </right>
      <bottom style="dotted">
        <color rgb="FF34A853"/>
      </bottom>
    </border>
    <border>
      <left style="dotted">
        <color rgb="FF00FF00"/>
      </left>
      <bottom style="dotted">
        <color rgb="FF34A853"/>
      </bottom>
    </border>
    <border>
      <left style="double">
        <color rgb="FFCC0000"/>
      </left>
      <right style="dotted">
        <color rgb="FF00FF00"/>
      </right>
      <top style="dotted">
        <color rgb="FF34A853"/>
      </top>
      <bottom style="dotted">
        <color rgb="FF34A853"/>
      </bottom>
    </border>
    <border>
      <left style="dotted">
        <color rgb="FF00FF00"/>
      </left>
      <right style="double">
        <color rgb="FFCC0000"/>
      </right>
      <top style="dotted">
        <color rgb="FF34A853"/>
      </top>
      <bottom style="dotted">
        <color rgb="FF34A853"/>
      </bottom>
    </border>
    <border>
      <left style="double">
        <color rgb="FFFBBC04"/>
      </left>
      <right style="double">
        <color rgb="FFFBBC04"/>
      </right>
      <bottom style="double">
        <color rgb="FFFBBC04"/>
      </bottom>
    </border>
    <border>
      <right style="dotted">
        <color rgb="FF00FF00"/>
      </right>
      <top style="dotted">
        <color rgb="FF34A853"/>
      </top>
      <bottom style="dotted">
        <color rgb="FF45818E"/>
      </bottom>
    </border>
    <border>
      <left style="double">
        <color rgb="FF4285F4"/>
      </left>
      <right style="dotted">
        <color rgb="FF00FF00"/>
      </right>
      <top style="dotted">
        <color rgb="FF34A853"/>
      </top>
      <bottom style="double">
        <color rgb="FF4285F4"/>
      </bottom>
    </border>
    <border>
      <left style="dotted">
        <color rgb="FF00FF00"/>
      </left>
      <right style="dotted">
        <color rgb="FF00FF00"/>
      </right>
      <bottom style="double">
        <color rgb="FF4285F4"/>
      </bottom>
    </border>
    <border>
      <left style="dotted">
        <color rgb="FF00FF00"/>
      </left>
      <right style="double">
        <color rgb="FF4285F4"/>
      </right>
      <top style="dotted">
        <color rgb="FF34A853"/>
      </top>
      <bottom style="double">
        <color rgb="FF4285F4"/>
      </bottom>
    </border>
    <border>
      <top style="dotted">
        <color rgb="FF34A853"/>
      </top>
      <bottom style="dotted">
        <color rgb="FF45818E"/>
      </bottom>
    </border>
    <border>
      <left style="double">
        <color rgb="FFFBBC04"/>
      </left>
      <right style="dotted">
        <color rgb="FF00FF00"/>
      </right>
      <top style="dotted">
        <color rgb="FF34A853"/>
      </top>
      <bottom style="double">
        <color rgb="FFFBBC04"/>
      </bottom>
    </border>
    <border>
      <left style="dotted">
        <color rgb="FF00FF00"/>
      </left>
      <right style="dotted">
        <color rgb="FF00FF00"/>
      </right>
      <top style="dotted">
        <color rgb="FF34A853"/>
      </top>
      <bottom style="double">
        <color rgb="FFFBBC04"/>
      </bottom>
    </border>
    <border>
      <left style="dotted">
        <color rgb="FF00FF00"/>
      </left>
      <right style="double">
        <color rgb="FFFBBC04"/>
      </right>
      <top style="dotted">
        <color rgb="FF34A853"/>
      </top>
      <bottom style="double">
        <color rgb="FFFBBC04"/>
      </bottom>
    </border>
    <border>
      <right style="dotted">
        <color rgb="FF00FF00"/>
      </right>
      <top style="dotted">
        <color rgb="FF34A853"/>
      </top>
    </border>
    <border>
      <left style="dotted">
        <color rgb="FF00FF00"/>
      </left>
      <right style="dotted">
        <color rgb="FF00FF00"/>
      </right>
      <top style="dotted">
        <color rgb="FF34A853"/>
      </top>
    </border>
    <border>
      <left style="dotted">
        <color rgb="FF00FF00"/>
      </left>
      <top style="dotted">
        <color rgb="FF34A853"/>
      </top>
    </border>
    <border>
      <left style="double">
        <color rgb="FFCC0000"/>
      </left>
      <right style="dotted">
        <color rgb="FF00FF00"/>
      </right>
      <top style="dotted">
        <color rgb="FF34A853"/>
      </top>
      <bottom style="double">
        <color rgb="FFCC0000"/>
      </bottom>
    </border>
    <border>
      <left style="dotted">
        <color rgb="FF00FF00"/>
      </left>
      <right style="dotted">
        <color rgb="FF00FF00"/>
      </right>
      <bottom style="double">
        <color rgb="FFCC0000"/>
      </bottom>
    </border>
    <border>
      <left style="dotted">
        <color rgb="FF00FF00"/>
      </left>
      <right style="double">
        <color rgb="FFCC0000"/>
      </right>
      <top style="dotted">
        <color rgb="FF34A853"/>
      </top>
      <bottom style="double">
        <color rgb="FFCC0000"/>
      </bottom>
    </border>
    <border>
      <left style="double">
        <color rgb="FFFBBC04"/>
      </left>
      <top style="double">
        <color rgb="FFFBBC04"/>
      </top>
      <bottom style="double">
        <color rgb="FFFBBC04"/>
      </bottom>
    </border>
    <border>
      <top style="double">
        <color rgb="FFFBBC04"/>
      </top>
      <bottom style="double">
        <color rgb="FFFBBC04"/>
      </bottom>
    </border>
    <border>
      <right style="double">
        <color rgb="FFFBBC04"/>
      </right>
      <top style="double">
        <color rgb="FFFBBC04"/>
      </top>
      <bottom style="double">
        <color rgb="FFFBBC04"/>
      </bottom>
    </border>
    <border>
      <left style="double">
        <color rgb="FFFBBC04"/>
      </left>
      <top style="double">
        <color rgb="FFFBBC04"/>
      </top>
    </border>
    <border>
      <top style="double">
        <color rgb="FFFBBC04"/>
      </top>
    </border>
    <border>
      <left style="double">
        <color rgb="FFFBBC04"/>
      </left>
      <right style="dotted">
        <color rgb="FFDADFE8"/>
      </right>
      <bottom style="double">
        <color rgb="FFFBBC04"/>
      </bottom>
    </border>
    <border>
      <left style="dotted">
        <color rgb="FFDADFE8"/>
      </left>
      <right style="dotted">
        <color rgb="FFDADFE8"/>
      </right>
      <bottom style="double">
        <color rgb="FFFBBC04"/>
      </bottom>
    </border>
    <border>
      <left style="dotted">
        <color rgb="FFDADFE8"/>
      </left>
      <right style="double">
        <color rgb="FFFBBC04"/>
      </right>
      <bottom style="double">
        <color rgb="FFFBBC04"/>
      </bottom>
    </border>
    <border>
      <right style="dotted">
        <color rgb="FFDADFE8"/>
      </right>
      <bottom style="double">
        <color rgb="FFFBBC04"/>
      </bottom>
    </border>
    <border>
      <left style="dotted">
        <color rgb="FFDADFE8"/>
      </left>
      <bottom style="double">
        <color rgb="FFFBBC04"/>
      </bottom>
    </border>
    <border>
      <left style="double">
        <color rgb="FFFBBC04"/>
      </left>
      <top style="double">
        <color rgb="FFFBBC04"/>
      </top>
      <bottom style="double">
        <color rgb="FFDADFE8"/>
      </bottom>
    </border>
    <border>
      <right style="double">
        <color rgb="FFFBBC04"/>
      </right>
      <top style="double">
        <color rgb="FFFBBC04"/>
      </top>
      <bottom style="double">
        <color rgb="FFDADFE8"/>
      </bottom>
    </border>
    <border>
      <bottom style="double">
        <color rgb="FFDADFE8"/>
      </bottom>
    </border>
    <border>
      <right style="dotted">
        <color rgb="FFDADFE8"/>
      </right>
      <bottom style="double">
        <color rgb="FFDADFE8"/>
      </bottom>
    </border>
    <border>
      <left style="double">
        <color rgb="FFFBBC04"/>
      </left>
      <right style="dotted">
        <color rgb="FFDADFE8"/>
      </right>
      <bottom style="double">
        <color rgb="FFDADFE8"/>
      </bottom>
    </border>
    <border>
      <left style="dotted">
        <color rgb="FFDADFE8"/>
      </left>
      <right style="dotted">
        <color rgb="FFDADFE8"/>
      </right>
      <bottom style="double">
        <color rgb="FFDADFE8"/>
      </bottom>
    </border>
    <border>
      <left style="dotted">
        <color rgb="FFDADFE8"/>
      </left>
      <right style="double">
        <color rgb="FFFBBC04"/>
      </right>
      <bottom style="double">
        <color rgb="FFDADFE8"/>
      </bottom>
    </border>
    <border>
      <left style="dotted">
        <color rgb="FFDADFE8"/>
      </left>
      <bottom style="double">
        <color rgb="FFDADFE8"/>
      </bottom>
    </border>
    <border>
      <left style="double">
        <color rgb="FFFBBC04"/>
      </left>
      <top style="double">
        <color rgb="FFDADFE8"/>
      </top>
      <bottom style="double">
        <color rgb="FFDADFE8"/>
      </bottom>
    </border>
    <border>
      <right style="double">
        <color rgb="FFFBBC04"/>
      </right>
      <top style="double">
        <color rgb="FFDADFE8"/>
      </top>
      <bottom style="double">
        <color rgb="FFDADFE8"/>
      </bottom>
    </border>
    <border>
      <top style="double">
        <color rgb="FFDADFE8"/>
      </top>
      <bottom style="double">
        <color rgb="FFDADFE8"/>
      </bottom>
    </border>
    <border>
      <right style="dotted">
        <color rgb="FFDADFE8"/>
      </right>
      <top style="double">
        <color rgb="FFDADFE8"/>
      </top>
      <bottom style="double">
        <color rgb="FFDADFE8"/>
      </bottom>
    </border>
    <border>
      <left style="double">
        <color rgb="FFFBBC04"/>
      </left>
      <right style="dotted">
        <color rgb="FFDADFE8"/>
      </right>
      <top style="double">
        <color rgb="FFDADFE8"/>
      </top>
      <bottom style="double">
        <color rgb="FFDADFE8"/>
      </bottom>
    </border>
    <border>
      <left style="dotted">
        <color rgb="FFDADFE8"/>
      </left>
      <right style="dotted">
        <color rgb="FFDADFE8"/>
      </right>
      <top style="double">
        <color rgb="FFDADFE8"/>
      </top>
      <bottom style="double">
        <color rgb="FFDADFE8"/>
      </bottom>
    </border>
    <border>
      <left style="dotted">
        <color rgb="FFDADFE8"/>
      </left>
      <right style="double">
        <color rgb="FFFBBC04"/>
      </right>
      <top style="double">
        <color rgb="FFDADFE8"/>
      </top>
      <bottom style="double">
        <color rgb="FFDADFE8"/>
      </bottom>
    </border>
    <border>
      <left style="dotted">
        <color rgb="FFDADFE8"/>
      </left>
      <top style="double">
        <color rgb="FFDADFE8"/>
      </top>
      <bottom style="double">
        <color rgb="FFDADFE8"/>
      </bottom>
    </border>
    <border>
      <left style="double">
        <color rgb="FFFBBC04"/>
      </left>
      <top style="double">
        <color rgb="FFDADFE8"/>
      </top>
      <bottom style="double">
        <color rgb="FFFBBC04"/>
      </bottom>
    </border>
    <border>
      <right style="double">
        <color rgb="FFFBBC04"/>
      </right>
      <top style="double">
        <color rgb="FFDADFE8"/>
      </top>
      <bottom style="double">
        <color rgb="FFFBBC04"/>
      </bottom>
    </border>
    <border>
      <top style="double">
        <color rgb="FFDADFE8"/>
      </top>
      <bottom style="double">
        <color rgb="FFFBBC04"/>
      </bottom>
    </border>
    <border>
      <right style="dotted">
        <color rgb="FFDADFE8"/>
      </right>
      <top style="double">
        <color rgb="FFDADFE8"/>
      </top>
      <bottom style="double">
        <color rgb="FFFBBC04"/>
      </bottom>
    </border>
    <border>
      <left style="double">
        <color rgb="FFFBBC04"/>
      </left>
      <right style="dotted">
        <color rgb="FFDADFE8"/>
      </right>
      <top style="double">
        <color rgb="FFDADFE8"/>
      </top>
      <bottom style="double">
        <color rgb="FFFBBC04"/>
      </bottom>
    </border>
    <border>
      <left style="dotted">
        <color rgb="FFDADFE8"/>
      </left>
      <right style="dotted">
        <color rgb="FFDADFE8"/>
      </right>
      <top style="double">
        <color rgb="FFDADFE8"/>
      </top>
      <bottom style="double">
        <color rgb="FFFBBC04"/>
      </bottom>
    </border>
    <border>
      <left style="dotted">
        <color rgb="FFDADFE8"/>
      </left>
      <right style="double">
        <color rgb="FFFBBC04"/>
      </right>
      <top style="double">
        <color rgb="FFDADFE8"/>
      </top>
      <bottom style="double">
        <color rgb="FFFBBC04"/>
      </bottom>
    </border>
    <border>
      <left style="dotted">
        <color rgb="FFDADFE8"/>
      </left>
      <top style="double">
        <color rgb="FFDADFE8"/>
      </top>
      <bottom style="double">
        <color rgb="FFFBBC04"/>
      </bottom>
    </border>
    <border>
      <top style="double">
        <color rgb="FFFBBC04"/>
      </top>
      <bottom style="double">
        <color rgb="FFDADFE8"/>
      </bottom>
    </border>
    <border>
      <right style="dotted">
        <color rgb="FFDADFE8"/>
      </right>
      <top style="double">
        <color rgb="FFFBBC04"/>
      </top>
      <bottom style="double">
        <color rgb="FFDADFE8"/>
      </bottom>
    </border>
    <border>
      <left style="dotted">
        <color rgb="FFDADFE8"/>
      </left>
      <top style="double">
        <color rgb="FFFBBC04"/>
      </top>
      <bottom style="double">
        <color rgb="FFDADFE8"/>
      </bottom>
    </border>
    <border>
      <left style="double">
        <color rgb="FFFBBC04"/>
      </left>
      <right style="dotted">
        <color rgb="FFDADFE8"/>
      </right>
      <top style="double">
        <color rgb="FFFBBC04"/>
      </top>
      <bottom style="double">
        <color rgb="FFFBBC04"/>
      </bottom>
    </border>
    <border>
      <left style="dotted">
        <color rgb="FFDADFE8"/>
      </left>
      <right style="double">
        <color rgb="FFFBBC04"/>
      </right>
      <top style="double">
        <color rgb="FFFBBC04"/>
      </top>
      <bottom style="double">
        <color rgb="FFFBBC04"/>
      </bottom>
    </border>
    <border>
      <left style="double">
        <color rgb="FFFBBC04"/>
      </left>
    </border>
    <border>
      <left style="double">
        <color rgb="FFFBBC04"/>
      </left>
      <right style="dotted">
        <color rgb="FFDADFE8"/>
      </right>
      <top style="double">
        <color rgb="FFFBBC04"/>
      </top>
      <bottom style="double">
        <color rgb="FFDADFE8"/>
      </bottom>
    </border>
    <border>
      <left style="dotted">
        <color rgb="FFDADFE8"/>
      </left>
      <right style="double">
        <color rgb="FFFBBC04"/>
      </right>
      <top style="double">
        <color rgb="FFFBBC04"/>
      </top>
      <bottom style="double">
        <color rgb="FFDADFE8"/>
      </bottom>
    </border>
    <border>
      <left style="dotted">
        <color rgb="FFDADFE8"/>
      </left>
      <top style="double">
        <color rgb="FFDADFE8"/>
      </top>
    </border>
    <border>
      <right style="double">
        <color rgb="FFFBBC04"/>
      </right>
      <top style="double">
        <color rgb="FFFBBC04"/>
      </top>
    </border>
    <border>
      <right style="dotted">
        <color rgb="FFDADFE8"/>
      </right>
      <top style="double">
        <color rgb="FFFBBC04"/>
      </top>
      <bottom style="double">
        <color rgb="FFFBBC04"/>
      </bottom>
    </border>
    <border>
      <left style="double">
        <color rgb="FFFBBC04"/>
      </left>
      <bottom style="double">
        <color rgb="FFDADFE8"/>
      </bottom>
    </border>
    <border>
      <right style="double">
        <color rgb="FFFBBC04"/>
      </right>
      <bottom style="double">
        <color rgb="FFDADFE8"/>
      </bottom>
    </border>
    <border>
      <bottom style="double">
        <color rgb="FFFBBC04"/>
      </bottom>
    </border>
    <border>
      <right style="double">
        <color rgb="FFFBBC04"/>
      </right>
      <bottom style="double">
        <color rgb="FFFBBC04"/>
      </bottom>
    </border>
    <border>
      <left style="double">
        <color rgb="FFB7B7B7"/>
      </left>
      <top style="double">
        <color rgb="FFB7B7B7"/>
      </top>
      <bottom style="dotted">
        <color rgb="FFFFFFFF"/>
      </bottom>
    </border>
    <border>
      <top style="double">
        <color rgb="FFB7B7B7"/>
      </top>
      <bottom style="dotted">
        <color rgb="FFFFFFFF"/>
      </bottom>
    </border>
    <border>
      <right style="double">
        <color rgb="FFB7B7B7"/>
      </right>
      <top style="double">
        <color rgb="FFB7B7B7"/>
      </top>
      <bottom style="dotted">
        <color rgb="FFFFFFFF"/>
      </bottom>
    </border>
    <border>
      <left style="double">
        <color rgb="FFB7B7B7"/>
      </left>
      <top style="dotted">
        <color rgb="FFFFFFFF"/>
      </top>
      <bottom style="double">
        <color rgb="FFB7B7B7"/>
      </bottom>
    </border>
    <border>
      <top style="dotted">
        <color rgb="FFFFFFFF"/>
      </top>
      <bottom style="double">
        <color rgb="FFB7B7B7"/>
      </bottom>
    </border>
    <border>
      <right style="dotted">
        <color rgb="FFFFFFFF"/>
      </right>
      <top style="dotted">
        <color rgb="FFFFFFFF"/>
      </top>
      <bottom style="double">
        <color rgb="FFB7B7B7"/>
      </bottom>
    </border>
    <border>
      <left style="dotted">
        <color rgb="FFFFFFFF"/>
      </left>
      <top style="dotted">
        <color rgb="FFFFFFFF"/>
      </top>
      <bottom style="double">
        <color rgb="FFB7B7B7"/>
      </bottom>
    </border>
    <border>
      <right style="double">
        <color rgb="FFB7B7B7"/>
      </right>
      <top style="dotted">
        <color rgb="FFFFFFFF"/>
      </top>
      <bottom style="double">
        <color rgb="FFB7B7B7"/>
      </bottom>
    </border>
    <border>
      <left style="double">
        <color rgb="FFB7B7B7"/>
      </left>
      <right style="double">
        <color rgb="FFB7B7B7"/>
      </right>
      <top style="double">
        <color rgb="FFB7B7B7"/>
      </top>
      <bottom style="double">
        <color rgb="FFB7B7B7"/>
      </bottom>
    </border>
    <border>
      <right style="thin">
        <color rgb="FFFBBC04"/>
      </right>
      <bottom style="thin">
        <color rgb="FFFBBC04"/>
      </bottom>
    </border>
    <border>
      <left style="thin">
        <color rgb="FFFBBC04"/>
      </left>
      <bottom style="thin">
        <color rgb="FFFBBC04"/>
      </bottom>
    </border>
    <border>
      <left style="thin">
        <color rgb="FFFBBC04"/>
      </left>
      <top style="thin">
        <color rgb="FFFBBC04"/>
      </top>
    </border>
    <border>
      <right style="dotted">
        <color rgb="FFFFFFFF"/>
      </right>
      <bottom style="dotted">
        <color rgb="FFFFFFFF"/>
      </bottom>
    </border>
    <border>
      <left style="dotted">
        <color rgb="FFFFFFFF"/>
      </left>
      <right style="dotted">
        <color rgb="FFFFFFFF"/>
      </right>
      <bottom style="dotted">
        <color rgb="FFFFFFFF"/>
      </bottom>
    </border>
    <border>
      <left style="dotted">
        <color rgb="FFFFFFFF"/>
      </left>
      <bottom style="dotted">
        <color rgb="FFFFFFFF"/>
      </bottom>
    </border>
    <border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top style="dotted">
        <color rgb="FFFFFFFF"/>
      </top>
      <bottom style="dotted">
        <color rgb="FFFFFFFF"/>
      </bottom>
    </border>
    <border>
      <right style="dotted">
        <color rgb="FFFFFFFF"/>
      </right>
      <top style="dotted">
        <color rgb="FFFFFFFF"/>
      </top>
    </border>
    <border>
      <left style="dotted">
        <color rgb="FFFFFFFF"/>
      </left>
      <right style="dotted">
        <color rgb="FFFFFFFF"/>
      </right>
      <top style="dotted">
        <color rgb="FFFFFFFF"/>
      </top>
    </border>
    <border>
      <left style="dotted">
        <color rgb="FFFFFFFF"/>
      </left>
      <top style="dotted">
        <color rgb="FFFFFFFF"/>
      </top>
    </border>
  </borders>
  <cellStyleXfs count="1">
    <xf borderId="0" fillId="0" fontId="0" numFmtId="0" applyAlignment="1" applyFont="1"/>
  </cellStyleXfs>
  <cellXfs count="6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1" numFmtId="0" xfId="0" applyFont="1"/>
    <xf borderId="0" fillId="2" fontId="3" numFmtId="0" xfId="0" applyFont="1"/>
    <xf borderId="1" fillId="3" fontId="4" numFmtId="0" xfId="0" applyAlignment="1" applyBorder="1" applyFill="1" applyFont="1">
      <alignment horizontal="center" readingOrder="0" vertical="center"/>
    </xf>
    <xf borderId="2" fillId="4" fontId="5" numFmtId="0" xfId="0" applyBorder="1" applyFill="1" applyFont="1"/>
    <xf borderId="3" fillId="4" fontId="5" numFmtId="0" xfId="0" applyBorder="1" applyFont="1"/>
    <xf borderId="4" fillId="3" fontId="4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readingOrder="0" vertical="center"/>
    </xf>
    <xf borderId="7" fillId="3" fontId="4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9" fillId="5" fontId="7" numFmtId="0" xfId="0" applyAlignment="1" applyBorder="1" applyFill="1" applyFont="1">
      <alignment horizontal="center" readingOrder="0" vertical="bottom"/>
    </xf>
    <xf borderId="10" fillId="5" fontId="8" numFmtId="0" xfId="0" applyAlignment="1" applyBorder="1" applyFont="1">
      <alignment horizontal="center" vertical="center"/>
    </xf>
    <xf borderId="11" fillId="5" fontId="8" numFmtId="0" xfId="0" applyAlignment="1" applyBorder="1" applyFont="1">
      <alignment horizontal="center" readingOrder="0" vertical="center"/>
    </xf>
    <xf borderId="12" fillId="5" fontId="8" numFmtId="0" xfId="0" applyAlignment="1" applyBorder="1" applyFont="1">
      <alignment horizontal="center" readingOrder="0" vertical="center"/>
    </xf>
    <xf borderId="13" fillId="5" fontId="8" numFmtId="0" xfId="0" applyAlignment="1" applyBorder="1" applyFont="1">
      <alignment horizontal="center" readingOrder="0" vertical="center"/>
    </xf>
    <xf borderId="14" fillId="5" fontId="8" numFmtId="0" xfId="0" applyAlignment="1" applyBorder="1" applyFont="1">
      <alignment horizontal="center" vertical="center"/>
    </xf>
    <xf borderId="13" fillId="5" fontId="9" numFmtId="0" xfId="0" applyAlignment="1" applyBorder="1" applyFont="1">
      <alignment horizontal="center" readingOrder="0" vertical="center"/>
    </xf>
    <xf borderId="15" fillId="5" fontId="8" numFmtId="0" xfId="0" applyAlignment="1" applyBorder="1" applyFont="1">
      <alignment horizontal="center" readingOrder="0" vertical="center"/>
    </xf>
    <xf borderId="16" fillId="5" fontId="8" numFmtId="0" xfId="0" applyAlignment="1" applyBorder="1" applyFont="1">
      <alignment horizontal="center" readingOrder="0" vertical="center"/>
    </xf>
    <xf borderId="17" fillId="5" fontId="8" numFmtId="0" xfId="0" applyAlignment="1" applyBorder="1" applyFont="1">
      <alignment horizontal="center" readingOrder="0" vertical="center"/>
    </xf>
    <xf borderId="18" fillId="5" fontId="8" numFmtId="0" xfId="0" applyAlignment="1" applyBorder="1" applyFont="1">
      <alignment horizontal="center" vertical="center"/>
    </xf>
    <xf borderId="13" fillId="5" fontId="8" numFmtId="0" xfId="0" applyAlignment="1" applyBorder="1" applyFont="1">
      <alignment horizontal="center" vertical="center"/>
    </xf>
    <xf borderId="19" fillId="5" fontId="7" numFmtId="0" xfId="0" applyAlignment="1" applyBorder="1" applyFont="1">
      <alignment horizontal="center" readingOrder="0" vertical="bottom"/>
    </xf>
    <xf borderId="20" fillId="5" fontId="8" numFmtId="0" xfId="0" applyAlignment="1" applyBorder="1" applyFont="1">
      <alignment horizontal="center" vertical="center"/>
    </xf>
    <xf borderId="21" fillId="5" fontId="8" numFmtId="0" xfId="0" applyAlignment="1" applyBorder="1" applyFont="1">
      <alignment horizontal="center" readingOrder="0" vertical="center"/>
    </xf>
    <xf borderId="22" fillId="5" fontId="8" numFmtId="0" xfId="0" applyAlignment="1" applyBorder="1" applyFont="1">
      <alignment horizontal="center" readingOrder="0" vertical="center"/>
    </xf>
    <xf borderId="23" fillId="5" fontId="8" numFmtId="0" xfId="0" applyAlignment="1" applyBorder="1" applyFont="1">
      <alignment horizontal="center" readingOrder="0" vertical="center"/>
    </xf>
    <xf borderId="24" fillId="5" fontId="8" numFmtId="0" xfId="0" applyAlignment="1" applyBorder="1" applyFont="1">
      <alignment horizontal="center" vertical="center"/>
    </xf>
    <xf borderId="23" fillId="5" fontId="9" numFmtId="0" xfId="0" applyAlignment="1" applyBorder="1" applyFont="1">
      <alignment horizontal="center" readingOrder="0" vertical="center"/>
    </xf>
    <xf borderId="24" fillId="5" fontId="8" numFmtId="0" xfId="0" applyAlignment="1" applyBorder="1" applyFont="1">
      <alignment horizontal="center" readingOrder="0" vertical="center"/>
    </xf>
    <xf borderId="25" fillId="5" fontId="8" numFmtId="0" xfId="0" applyAlignment="1" applyBorder="1" applyFont="1">
      <alignment horizontal="center" vertical="center"/>
    </xf>
    <xf borderId="23" fillId="5" fontId="8" numFmtId="0" xfId="0" applyAlignment="1" applyBorder="1" applyFont="1">
      <alignment horizontal="center" vertical="center"/>
    </xf>
    <xf borderId="20" fillId="5" fontId="8" numFmtId="0" xfId="0" applyAlignment="1" applyBorder="1" applyFont="1">
      <alignment horizontal="center" vertical="center"/>
    </xf>
    <xf borderId="20" fillId="5" fontId="8" numFmtId="0" xfId="0" applyAlignment="1" applyBorder="1" applyFont="1">
      <alignment horizontal="center" readingOrder="0"/>
    </xf>
    <xf borderId="21" fillId="5" fontId="8" numFmtId="0" xfId="0" applyAlignment="1" applyBorder="1" applyFont="1">
      <alignment horizontal="center" readingOrder="0"/>
    </xf>
    <xf borderId="22" fillId="5" fontId="8" numFmtId="0" xfId="0" applyAlignment="1" applyBorder="1" applyFont="1">
      <alignment horizontal="center" readingOrder="0"/>
    </xf>
    <xf borderId="23" fillId="5" fontId="8" numFmtId="0" xfId="0" applyAlignment="1" applyBorder="1" applyFont="1">
      <alignment horizontal="center" readingOrder="0"/>
    </xf>
    <xf borderId="24" fillId="5" fontId="8" numFmtId="0" xfId="0" applyAlignment="1" applyBorder="1" applyFont="1">
      <alignment horizontal="center" readingOrder="0"/>
    </xf>
    <xf borderId="23" fillId="5" fontId="9" numFmtId="0" xfId="0" applyAlignment="1" applyBorder="1" applyFont="1">
      <alignment horizontal="center" readingOrder="0"/>
    </xf>
    <xf borderId="25" fillId="5" fontId="8" numFmtId="0" xfId="0" applyAlignment="1" applyBorder="1" applyFont="1">
      <alignment horizontal="center" readingOrder="0"/>
    </xf>
    <xf borderId="20" fillId="5" fontId="8" numFmtId="0" xfId="0" applyAlignment="1" applyBorder="1" applyFont="1">
      <alignment horizontal="center" readingOrder="0" vertical="center"/>
    </xf>
    <xf borderId="25" fillId="5" fontId="8" numFmtId="0" xfId="0" applyAlignment="1" applyBorder="1" applyFont="1">
      <alignment horizontal="center" readingOrder="0" vertical="center"/>
    </xf>
    <xf borderId="23" fillId="5" fontId="9" numFmtId="3" xfId="0" applyAlignment="1" applyBorder="1" applyFont="1" applyNumberFormat="1">
      <alignment horizontal="center" readingOrder="0" vertical="center"/>
    </xf>
    <xf borderId="24" fillId="5" fontId="8" numFmtId="3" xfId="0" applyAlignment="1" applyBorder="1" applyFont="1" applyNumberFormat="1">
      <alignment horizontal="center" readingOrder="0" vertical="center"/>
    </xf>
    <xf borderId="21" fillId="5" fontId="8" numFmtId="0" xfId="0" applyAlignment="1" applyBorder="1" applyFont="1">
      <alignment horizontal="center" readingOrder="0" vertical="center"/>
    </xf>
    <xf borderId="22" fillId="5" fontId="8" numFmtId="0" xfId="0" applyAlignment="1" applyBorder="1" applyFont="1">
      <alignment horizontal="center" readingOrder="0" vertical="center"/>
    </xf>
    <xf borderId="23" fillId="5" fontId="8" numFmtId="0" xfId="0" applyAlignment="1" applyBorder="1" applyFont="1">
      <alignment horizontal="center" readingOrder="0" vertical="center"/>
    </xf>
    <xf borderId="21" fillId="5" fontId="9" numFmtId="0" xfId="0" applyAlignment="1" applyBorder="1" applyFont="1">
      <alignment horizontal="center" readingOrder="0" vertical="center"/>
    </xf>
    <xf borderId="22" fillId="5" fontId="9" numFmtId="0" xfId="0" applyAlignment="1" applyBorder="1" applyFont="1">
      <alignment horizontal="center" readingOrder="0" vertical="center"/>
    </xf>
    <xf borderId="19" fillId="5" fontId="10" numFmtId="0" xfId="0" applyAlignment="1" applyBorder="1" applyFont="1">
      <alignment horizontal="center" readingOrder="0" vertical="bottom"/>
    </xf>
    <xf borderId="19" fillId="5" fontId="11" numFmtId="0" xfId="0" applyAlignment="1" applyBorder="1" applyFont="1">
      <alignment horizontal="center" readingOrder="0"/>
    </xf>
    <xf borderId="23" fillId="5" fontId="8" numFmtId="3" xfId="0" applyAlignment="1" applyBorder="1" applyFont="1" applyNumberFormat="1">
      <alignment horizontal="center" readingOrder="0" vertical="center"/>
    </xf>
    <xf borderId="23" fillId="5" fontId="8" numFmtId="3" xfId="0" applyAlignment="1" applyBorder="1" applyFont="1" applyNumberFormat="1">
      <alignment horizontal="center" readingOrder="0"/>
    </xf>
    <xf borderId="25" fillId="5" fontId="8" numFmtId="3" xfId="0" applyAlignment="1" applyBorder="1" applyFont="1" applyNumberFormat="1">
      <alignment horizontal="center" readingOrder="0" vertical="center"/>
    </xf>
    <xf borderId="19" fillId="5" fontId="7" numFmtId="0" xfId="0" applyAlignment="1" applyBorder="1" applyFont="1">
      <alignment horizontal="center" vertical="bottom"/>
    </xf>
    <xf borderId="26" fillId="5" fontId="7" numFmtId="0" xfId="0" applyAlignment="1" applyBorder="1" applyFont="1">
      <alignment horizontal="center" readingOrder="0" vertical="bottom"/>
    </xf>
    <xf borderId="27" fillId="5" fontId="8" numFmtId="0" xfId="0" applyAlignment="1" applyBorder="1" applyFont="1">
      <alignment horizontal="center" readingOrder="0" vertical="center"/>
    </xf>
    <xf borderId="28" fillId="5" fontId="8" numFmtId="0" xfId="0" applyAlignment="1" applyBorder="1" applyFont="1">
      <alignment horizontal="center" readingOrder="0" vertical="center"/>
    </xf>
    <xf borderId="29" fillId="5" fontId="8" numFmtId="0" xfId="0" applyAlignment="1" applyBorder="1" applyFont="1">
      <alignment horizontal="center" readingOrder="0" vertical="center"/>
    </xf>
    <xf borderId="30" fillId="5" fontId="8" numFmtId="0" xfId="0" applyAlignment="1" applyBorder="1" applyFont="1">
      <alignment horizontal="center" readingOrder="0" vertical="center"/>
    </xf>
    <xf borderId="31" fillId="5" fontId="8" numFmtId="0" xfId="0" applyAlignment="1" applyBorder="1" applyFont="1">
      <alignment horizontal="center" readingOrder="0" vertical="center"/>
    </xf>
    <xf borderId="30" fillId="5" fontId="9" numFmtId="0" xfId="0" applyAlignment="1" applyBorder="1" applyFont="1">
      <alignment horizontal="center" readingOrder="0" vertical="center"/>
    </xf>
    <xf borderId="32" fillId="5" fontId="8" numFmtId="0" xfId="0" applyAlignment="1" applyBorder="1" applyFont="1">
      <alignment horizontal="center" readingOrder="0" vertical="center"/>
    </xf>
    <xf borderId="30" fillId="5" fontId="8" numFmtId="0" xfId="0" applyAlignment="1" applyBorder="1" applyFont="1">
      <alignment horizontal="center" readingOrder="0" vertical="center"/>
    </xf>
    <xf borderId="0" fillId="2" fontId="12" numFmtId="0" xfId="0" applyAlignment="1" applyFont="1">
      <alignment horizontal="center" readingOrder="0"/>
    </xf>
    <xf borderId="0" fillId="2" fontId="13" numFmtId="0" xfId="0" applyAlignment="1" applyFont="1">
      <alignment horizontal="right" readingOrder="0"/>
    </xf>
    <xf borderId="0" fillId="2" fontId="13" numFmtId="0" xfId="0" applyAlignment="1" applyFont="1">
      <alignment horizontal="center" readingOrder="0"/>
    </xf>
    <xf borderId="0" fillId="2" fontId="12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33" fillId="3" fontId="15" numFmtId="0" xfId="0" applyAlignment="1" applyBorder="1" applyFont="1">
      <alignment horizontal="center" readingOrder="0"/>
    </xf>
    <xf borderId="34" fillId="0" fontId="5" numFmtId="0" xfId="0" applyBorder="1" applyFont="1"/>
    <xf borderId="0" fillId="5" fontId="16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7" numFmtId="0" xfId="0" applyAlignment="1" applyFont="1">
      <alignment horizontal="center" readingOrder="0"/>
    </xf>
    <xf borderId="35" fillId="3" fontId="18" numFmtId="0" xfId="0" applyAlignment="1" applyBorder="1" applyFont="1">
      <alignment horizontal="center" readingOrder="0"/>
    </xf>
    <xf borderId="36" fillId="3" fontId="18" numFmtId="0" xfId="0" applyAlignment="1" applyBorder="1" applyFont="1">
      <alignment horizontal="center" readingOrder="0"/>
    </xf>
    <xf borderId="0" fillId="5" fontId="19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37" fillId="5" fontId="11" numFmtId="0" xfId="0" applyAlignment="1" applyBorder="1" applyFont="1">
      <alignment horizontal="right" readingOrder="0"/>
    </xf>
    <xf borderId="38" fillId="5" fontId="11" numFmtId="0" xfId="0" applyAlignment="1" applyBorder="1" applyFont="1">
      <alignment horizontal="center"/>
    </xf>
    <xf borderId="0" fillId="5" fontId="11" numFmtId="0" xfId="0" applyAlignment="1" applyFont="1">
      <alignment horizontal="center"/>
    </xf>
    <xf borderId="39" fillId="5" fontId="10" numFmtId="0" xfId="0" applyAlignment="1" applyBorder="1" applyFont="1">
      <alignment horizontal="right" vertical="bottom"/>
    </xf>
    <xf borderId="40" fillId="5" fontId="11" numFmtId="0" xfId="0" applyAlignment="1" applyBorder="1" applyFont="1">
      <alignment horizontal="right" readingOrder="0"/>
    </xf>
    <xf borderId="40" fillId="5" fontId="10" numFmtId="0" xfId="0" applyAlignment="1" applyBorder="1" applyFont="1">
      <alignment horizontal="right" vertical="bottom"/>
    </xf>
    <xf borderId="40" fillId="5" fontId="20" numFmtId="0" xfId="0" applyAlignment="1" applyBorder="1" applyFont="1">
      <alignment horizontal="right" readingOrder="0"/>
    </xf>
    <xf borderId="41" fillId="5" fontId="11" numFmtId="0" xfId="0" applyAlignment="1" applyBorder="1" applyFont="1">
      <alignment horizontal="center"/>
    </xf>
    <xf borderId="42" fillId="5" fontId="13" numFmtId="0" xfId="0" applyAlignment="1" applyBorder="1" applyFont="1">
      <alignment horizontal="center" readingOrder="0" shrinkToFit="0" wrapText="0"/>
    </xf>
    <xf borderId="43" fillId="5" fontId="11" numFmtId="0" xfId="0" applyAlignment="1" applyBorder="1" applyFont="1">
      <alignment horizontal="center" readingOrder="0"/>
    </xf>
    <xf borderId="0" fillId="5" fontId="20" numFmtId="0" xfId="0" applyAlignment="1" applyFont="1">
      <alignment horizontal="center" readingOrder="0"/>
    </xf>
    <xf borderId="44" fillId="5" fontId="20" numFmtId="0" xfId="0" applyAlignment="1" applyBorder="1" applyFont="1">
      <alignment horizontal="right" readingOrder="0"/>
    </xf>
    <xf borderId="44" fillId="5" fontId="10" numFmtId="0" xfId="0" applyAlignment="1" applyBorder="1" applyFont="1">
      <alignment horizontal="right" vertical="bottom"/>
    </xf>
    <xf borderId="0" fillId="2" fontId="11" numFmtId="0" xfId="0" applyAlignment="1" applyFont="1">
      <alignment horizontal="center"/>
    </xf>
    <xf borderId="41" fillId="5" fontId="11" numFmtId="1" xfId="0" applyAlignment="1" applyBorder="1" applyFont="1" applyNumberFormat="1">
      <alignment horizontal="center"/>
    </xf>
    <xf borderId="45" fillId="5" fontId="11" numFmtId="0" xfId="0" applyAlignment="1" applyBorder="1" applyFont="1">
      <alignment horizontal="center"/>
    </xf>
    <xf borderId="46" fillId="5" fontId="20" numFmtId="0" xfId="0" applyAlignment="1" applyBorder="1" applyFont="1">
      <alignment horizontal="right" readingOrder="0"/>
    </xf>
    <xf borderId="47" fillId="5" fontId="10" numFmtId="0" xfId="0" applyAlignment="1" applyBorder="1" applyFont="1">
      <alignment horizontal="right" vertical="bottom"/>
    </xf>
    <xf borderId="6" fillId="3" fontId="13" numFmtId="0" xfId="0" applyAlignment="1" applyBorder="1" applyFont="1">
      <alignment horizontal="center" readingOrder="0"/>
    </xf>
    <xf borderId="48" fillId="3" fontId="13" numFmtId="0" xfId="0" applyAlignment="1" applyBorder="1" applyFont="1">
      <alignment horizontal="center" readingOrder="0"/>
    </xf>
    <xf borderId="49" fillId="3" fontId="21" numFmtId="0" xfId="0" applyAlignment="1" applyBorder="1" applyFont="1">
      <alignment horizontal="center" readingOrder="0" vertical="bottom"/>
    </xf>
    <xf borderId="49" fillId="0" fontId="5" numFmtId="0" xfId="0" applyBorder="1" applyFont="1"/>
    <xf borderId="1" fillId="3" fontId="22" numFmtId="0" xfId="0" applyAlignment="1" applyBorder="1" applyFont="1">
      <alignment horizontal="center" readingOrder="0" vertical="bottom"/>
    </xf>
    <xf borderId="2" fillId="0" fontId="5" numFmtId="0" xfId="0" applyBorder="1" applyFont="1"/>
    <xf borderId="3" fillId="0" fontId="5" numFmtId="0" xfId="0" applyBorder="1" applyFont="1"/>
    <xf borderId="3" fillId="3" fontId="13" numFmtId="0" xfId="0" applyAlignment="1" applyBorder="1" applyFont="1">
      <alignment horizontal="center"/>
    </xf>
    <xf borderId="1" fillId="3" fontId="21" numFmtId="0" xfId="0" applyAlignment="1" applyBorder="1" applyFont="1">
      <alignment horizontal="center" readingOrder="0" vertical="bottom"/>
    </xf>
    <xf borderId="50" fillId="3" fontId="22" numFmtId="0" xfId="0" applyAlignment="1" applyBorder="1" applyFont="1">
      <alignment horizontal="center" readingOrder="0" vertical="bottom"/>
    </xf>
    <xf borderId="50" fillId="0" fontId="5" numFmtId="0" xfId="0" applyBorder="1" applyFont="1"/>
    <xf borderId="51" fillId="0" fontId="5" numFmtId="0" xfId="0" applyBorder="1" applyFont="1"/>
    <xf borderId="48" fillId="3" fontId="13" numFmtId="0" xfId="0" applyAlignment="1" applyBorder="1" applyFont="1">
      <alignment horizontal="center"/>
    </xf>
    <xf borderId="6" fillId="3" fontId="13" numFmtId="0" xfId="0" applyAlignment="1" applyBorder="1" applyFont="1">
      <alignment horizontal="center" readingOrder="0" shrinkToFit="0" wrapText="1"/>
    </xf>
    <xf borderId="52" fillId="3" fontId="13" numFmtId="0" xfId="0" applyAlignment="1" applyBorder="1" applyFont="1">
      <alignment horizontal="center" readingOrder="0" shrinkToFit="0" wrapText="1"/>
    </xf>
    <xf borderId="53" fillId="3" fontId="21" numFmtId="0" xfId="0" applyAlignment="1" applyBorder="1" applyFont="1">
      <alignment horizontal="center" shrinkToFit="0" wrapText="1"/>
    </xf>
    <xf borderId="54" fillId="3" fontId="21" numFmtId="0" xfId="0" applyAlignment="1" applyBorder="1" applyFont="1">
      <alignment horizontal="center" shrinkToFit="0" wrapText="1"/>
    </xf>
    <xf borderId="54" fillId="3" fontId="21" numFmtId="0" xfId="0" applyAlignment="1" applyBorder="1" applyFont="1">
      <alignment horizontal="center" readingOrder="0" shrinkToFit="0" wrapText="1"/>
    </xf>
    <xf borderId="5" fillId="3" fontId="22" numFmtId="0" xfId="0" applyAlignment="1" applyBorder="1" applyFont="1">
      <alignment horizontal="center" readingOrder="0" shrinkToFit="0" vertical="bottom" wrapText="1"/>
    </xf>
    <xf borderId="8" fillId="3" fontId="22" numFmtId="0" xfId="0" applyAlignment="1" applyBorder="1" applyFont="1">
      <alignment horizontal="center" readingOrder="0" shrinkToFit="0" vertical="bottom" wrapText="1"/>
    </xf>
    <xf borderId="7" fillId="3" fontId="22" numFmtId="0" xfId="0" applyAlignment="1" applyBorder="1" applyFont="1">
      <alignment horizontal="center" readingOrder="0" shrinkToFit="0" vertical="bottom" wrapText="1"/>
    </xf>
    <xf borderId="55" fillId="3" fontId="21" numFmtId="0" xfId="0" applyAlignment="1" applyBorder="1" applyFont="1">
      <alignment horizontal="center" shrinkToFit="0" wrapText="1"/>
    </xf>
    <xf borderId="56" fillId="3" fontId="21" numFmtId="0" xfId="0" applyAlignment="1" applyBorder="1" applyFont="1">
      <alignment horizontal="center" shrinkToFit="0" wrapText="1"/>
    </xf>
    <xf borderId="51" fillId="3" fontId="22" numFmtId="0" xfId="0" applyAlignment="1" applyBorder="1" applyFont="1">
      <alignment horizontal="center" readingOrder="0" shrinkToFit="0" vertical="bottom" wrapText="1"/>
    </xf>
    <xf borderId="6" fillId="3" fontId="22" numFmtId="0" xfId="0" applyAlignment="1" applyBorder="1" applyFont="1">
      <alignment horizontal="center" readingOrder="0" shrinkToFit="0" vertical="bottom" wrapText="1"/>
    </xf>
    <xf borderId="57" fillId="3" fontId="22" numFmtId="0" xfId="0" applyAlignment="1" applyBorder="1" applyFont="1">
      <alignment horizontal="center" shrinkToFit="0" vertical="bottom" wrapText="1"/>
    </xf>
    <xf borderId="58" fillId="3" fontId="22" numFmtId="0" xfId="0" applyAlignment="1" applyBorder="1" applyFont="1">
      <alignment horizontal="center" shrinkToFit="0" vertical="bottom" wrapText="1"/>
    </xf>
    <xf borderId="58" fillId="3" fontId="21" numFmtId="0" xfId="0" applyAlignment="1" applyBorder="1" applyFont="1">
      <alignment horizontal="center" readingOrder="0" shrinkToFit="0" vertical="bottom" wrapText="1"/>
    </xf>
    <xf borderId="59" fillId="3" fontId="22" numFmtId="0" xfId="0" applyAlignment="1" applyBorder="1" applyFont="1">
      <alignment horizontal="center" shrinkToFit="0" vertical="bottom" wrapText="1"/>
    </xf>
    <xf borderId="57" fillId="3" fontId="21" numFmtId="0" xfId="0" applyAlignment="1" applyBorder="1" applyFont="1">
      <alignment horizontal="center" shrinkToFit="0" vertical="bottom" wrapText="1"/>
    </xf>
    <xf borderId="58" fillId="3" fontId="21" numFmtId="0" xfId="0" applyAlignment="1" applyBorder="1" applyFont="1">
      <alignment horizontal="center" shrinkToFit="0" vertical="bottom" wrapText="1"/>
    </xf>
    <xf borderId="59" fillId="3" fontId="21" numFmtId="0" xfId="0" applyAlignment="1" applyBorder="1" applyFont="1">
      <alignment horizontal="center" shrinkToFit="0" vertical="bottom" wrapText="1"/>
    </xf>
    <xf borderId="60" fillId="5" fontId="7" numFmtId="0" xfId="0" applyAlignment="1" applyBorder="1" applyFont="1">
      <alignment horizontal="center" readingOrder="0" vertical="bottom"/>
    </xf>
    <xf borderId="61" fillId="5" fontId="7" numFmtId="0" xfId="0" applyAlignment="1" applyBorder="1" applyFont="1">
      <alignment horizontal="center" readingOrder="0" vertical="bottom"/>
    </xf>
    <xf borderId="62" fillId="5" fontId="10" numFmtId="0" xfId="0" applyAlignment="1" applyBorder="1" applyFont="1">
      <alignment horizontal="center" readingOrder="0"/>
    </xf>
    <xf borderId="63" fillId="5" fontId="10" numFmtId="0" xfId="0" applyAlignment="1" applyBorder="1" applyFont="1">
      <alignment horizontal="center" readingOrder="0"/>
    </xf>
    <xf borderId="63" fillId="5" fontId="10" numFmtId="1" xfId="0" applyAlignment="1" applyBorder="1" applyFont="1" applyNumberFormat="1">
      <alignment horizontal="center"/>
    </xf>
    <xf borderId="63" fillId="5" fontId="10" numFmtId="1" xfId="0" applyAlignment="1" applyBorder="1" applyFont="1" applyNumberFormat="1">
      <alignment horizontal="center" readingOrder="0"/>
    </xf>
    <xf borderId="64" fillId="5" fontId="2" numFmtId="9" xfId="0" applyBorder="1" applyFont="1" applyNumberFormat="1"/>
    <xf borderId="65" fillId="5" fontId="7" numFmtId="0" xfId="0" applyAlignment="1" applyBorder="1" applyFont="1">
      <alignment horizontal="center" vertical="bottom"/>
    </xf>
    <xf borderId="66" fillId="5" fontId="7" numFmtId="0" xfId="0" applyAlignment="1" applyBorder="1" applyFont="1">
      <alignment horizontal="center" vertical="bottom"/>
    </xf>
    <xf borderId="67" fillId="5" fontId="7" numFmtId="0" xfId="0" applyAlignment="1" applyBorder="1" applyFont="1">
      <alignment horizontal="center" vertical="bottom"/>
    </xf>
    <xf borderId="68" fillId="5" fontId="10" numFmtId="0" xfId="0" applyAlignment="1" applyBorder="1" applyFont="1">
      <alignment horizontal="center" readingOrder="0"/>
    </xf>
    <xf borderId="63" fillId="5" fontId="10" numFmtId="0" xfId="0" applyAlignment="1" applyBorder="1" applyFont="1">
      <alignment horizontal="center"/>
    </xf>
    <xf borderId="69" fillId="5" fontId="2" numFmtId="9" xfId="0" applyBorder="1" applyFont="1" applyNumberFormat="1"/>
    <xf borderId="70" fillId="5" fontId="10" numFmtId="0" xfId="0" applyAlignment="1" applyBorder="1" applyFont="1">
      <alignment horizontal="center" readingOrder="0" vertical="bottom"/>
    </xf>
    <xf borderId="66" fillId="5" fontId="10" numFmtId="0" xfId="0" applyAlignment="1" applyBorder="1" applyFont="1">
      <alignment horizontal="center" readingOrder="0" vertical="bottom"/>
    </xf>
    <xf borderId="71" fillId="5" fontId="7" numFmtId="0" xfId="0" applyAlignment="1" applyBorder="1" applyFont="1">
      <alignment horizontal="center" vertical="bottom"/>
    </xf>
    <xf borderId="61" fillId="5" fontId="11" numFmtId="0" xfId="0" applyAlignment="1" applyBorder="1" applyFont="1">
      <alignment horizontal="center"/>
    </xf>
    <xf borderId="72" fillId="5" fontId="7" numFmtId="0" xfId="0" applyAlignment="1" applyBorder="1" applyFont="1">
      <alignment vertical="bottom"/>
    </xf>
    <xf borderId="73" fillId="5" fontId="7" numFmtId="0" xfId="0" applyAlignment="1" applyBorder="1" applyFont="1">
      <alignment vertical="bottom"/>
    </xf>
    <xf borderId="73" fillId="5" fontId="7" numFmtId="1" xfId="0" applyAlignment="1" applyBorder="1" applyFont="1" applyNumberFormat="1">
      <alignment vertical="bottom"/>
    </xf>
    <xf borderId="74" fillId="5" fontId="7" numFmtId="9" xfId="0" applyAlignment="1" applyBorder="1" applyFont="1" applyNumberFormat="1">
      <alignment vertical="bottom"/>
    </xf>
    <xf borderId="70" fillId="5" fontId="11" numFmtId="0" xfId="0" applyAlignment="1" applyBorder="1" applyFont="1">
      <alignment horizontal="center"/>
    </xf>
    <xf borderId="66" fillId="5" fontId="11" numFmtId="0" xfId="0" applyAlignment="1" applyBorder="1" applyFont="1">
      <alignment horizontal="center"/>
    </xf>
    <xf borderId="71" fillId="5" fontId="11" numFmtId="0" xfId="0" applyAlignment="1" applyBorder="1" applyFont="1">
      <alignment horizontal="center"/>
    </xf>
    <xf borderId="72" fillId="5" fontId="2" numFmtId="0" xfId="0" applyAlignment="1" applyBorder="1" applyFont="1">
      <alignment vertical="bottom"/>
    </xf>
    <xf borderId="73" fillId="5" fontId="2" numFmtId="0" xfId="0" applyAlignment="1" applyBorder="1" applyFont="1">
      <alignment vertical="bottom"/>
    </xf>
    <xf borderId="73" fillId="5" fontId="2" numFmtId="1" xfId="0" applyAlignment="1" applyBorder="1" applyFont="1" applyNumberFormat="1">
      <alignment vertical="bottom"/>
    </xf>
    <xf borderId="74" fillId="5" fontId="2" numFmtId="9" xfId="0" applyAlignment="1" applyBorder="1" applyFont="1" applyNumberFormat="1">
      <alignment vertical="bottom"/>
    </xf>
    <xf borderId="75" fillId="5" fontId="7" numFmtId="0" xfId="0" applyAlignment="1" applyBorder="1" applyFont="1">
      <alignment horizontal="center" readingOrder="0" vertical="bottom"/>
    </xf>
    <xf borderId="76" fillId="5" fontId="7" numFmtId="0" xfId="0" applyAlignment="1" applyBorder="1" applyFont="1">
      <alignment horizontal="center" vertical="bottom"/>
    </xf>
    <xf borderId="77" fillId="5" fontId="10" numFmtId="0" xfId="0" applyAlignment="1" applyBorder="1" applyFont="1">
      <alignment horizontal="center" readingOrder="0" vertical="bottom"/>
    </xf>
    <xf borderId="78" fillId="5" fontId="10" numFmtId="0" xfId="0" applyAlignment="1" applyBorder="1" applyFont="1">
      <alignment horizontal="center" readingOrder="0" vertical="bottom"/>
    </xf>
    <xf borderId="78" fillId="5" fontId="7" numFmtId="0" xfId="0" applyAlignment="1" applyBorder="1" applyFont="1">
      <alignment horizontal="center" vertical="bottom"/>
    </xf>
    <xf borderId="79" fillId="5" fontId="7" numFmtId="0" xfId="0" applyAlignment="1" applyBorder="1" applyFont="1">
      <alignment horizontal="center" vertical="bottom"/>
    </xf>
    <xf borderId="80" fillId="5" fontId="7" numFmtId="0" xfId="0" applyAlignment="1" applyBorder="1" applyFont="1">
      <alignment horizontal="center" vertical="bottom"/>
    </xf>
    <xf borderId="81" fillId="5" fontId="7" numFmtId="0" xfId="0" applyAlignment="1" applyBorder="1" applyFont="1">
      <alignment horizontal="center" vertical="bottom"/>
    </xf>
    <xf borderId="82" fillId="5" fontId="7" numFmtId="0" xfId="0" applyAlignment="1" applyBorder="1" applyFont="1">
      <alignment horizontal="center" vertical="bottom"/>
    </xf>
    <xf borderId="83" fillId="5" fontId="10" numFmtId="0" xfId="0" applyAlignment="1" applyBorder="1" applyFont="1">
      <alignment horizontal="center" readingOrder="0" vertical="bottom"/>
    </xf>
    <xf borderId="84" fillId="5" fontId="7" numFmtId="0" xfId="0" applyAlignment="1" applyBorder="1" applyFont="1">
      <alignment horizontal="center" vertical="bottom"/>
    </xf>
    <xf borderId="85" fillId="5" fontId="7" numFmtId="0" xfId="0" applyAlignment="1" applyBorder="1" applyFont="1">
      <alignment horizontal="center" vertical="bottom"/>
    </xf>
    <xf borderId="72" fillId="5" fontId="7" numFmtId="0" xfId="0" applyAlignment="1" applyBorder="1" applyFont="1">
      <alignment readingOrder="0" vertical="bottom"/>
    </xf>
    <xf borderId="73" fillId="5" fontId="7" numFmtId="0" xfId="0" applyAlignment="1" applyBorder="1" applyFont="1">
      <alignment readingOrder="0" vertical="bottom"/>
    </xf>
    <xf borderId="74" fillId="5" fontId="7" numFmtId="0" xfId="0" applyAlignment="1" applyBorder="1" applyFont="1">
      <alignment vertical="bottom"/>
    </xf>
    <xf borderId="86" fillId="5" fontId="10" numFmtId="0" xfId="0" applyAlignment="1" applyBorder="1" applyFont="1">
      <alignment horizontal="center" readingOrder="0" vertical="bottom"/>
    </xf>
    <xf borderId="81" fillId="5" fontId="10" numFmtId="0" xfId="0" applyAlignment="1" applyBorder="1" applyFont="1">
      <alignment horizontal="center" readingOrder="0" vertical="bottom"/>
    </xf>
    <xf borderId="81" fillId="5" fontId="7" numFmtId="0" xfId="0" applyAlignment="1" applyBorder="1" applyFont="1">
      <alignment horizontal="center" vertical="bottom"/>
    </xf>
    <xf borderId="76" fillId="5" fontId="11" numFmtId="0" xfId="0" applyAlignment="1" applyBorder="1" applyFont="1">
      <alignment horizontal="center"/>
    </xf>
    <xf borderId="74" fillId="5" fontId="2" numFmtId="0" xfId="0" applyAlignment="1" applyBorder="1" applyFont="1">
      <alignment vertical="bottom"/>
    </xf>
    <xf borderId="86" fillId="5" fontId="11" numFmtId="0" xfId="0" applyAlignment="1" applyBorder="1" applyFont="1">
      <alignment horizontal="center"/>
    </xf>
    <xf borderId="81" fillId="5" fontId="11" numFmtId="0" xfId="0" applyAlignment="1" applyBorder="1" applyFont="1">
      <alignment horizontal="center"/>
    </xf>
    <xf borderId="85" fillId="5" fontId="11" numFmtId="0" xfId="0" applyAlignment="1" applyBorder="1" applyFont="1">
      <alignment horizontal="center"/>
    </xf>
    <xf borderId="86" fillId="5" fontId="7" numFmtId="0" xfId="0" applyAlignment="1" applyBorder="1" applyFont="1">
      <alignment horizontal="center" vertical="bottom"/>
    </xf>
    <xf borderId="79" fillId="5" fontId="10" numFmtId="0" xfId="0" applyAlignment="1" applyBorder="1" applyFont="1">
      <alignment horizontal="center" readingOrder="0" vertical="bottom"/>
    </xf>
    <xf borderId="82" fillId="5" fontId="7" numFmtId="0" xfId="0" applyAlignment="1" applyBorder="1" applyFont="1">
      <alignment horizontal="center" readingOrder="0" vertical="bottom"/>
    </xf>
    <xf borderId="76" fillId="5" fontId="7" numFmtId="0" xfId="0" applyAlignment="1" applyBorder="1" applyFont="1">
      <alignment horizontal="center" readingOrder="0" vertical="bottom"/>
    </xf>
    <xf borderId="85" fillId="5" fontId="7" numFmtId="0" xfId="0" applyAlignment="1" applyBorder="1" applyFont="1">
      <alignment horizontal="center" readingOrder="0" vertical="bottom"/>
    </xf>
    <xf borderId="76" fillId="5" fontId="7" numFmtId="0" xfId="0" applyAlignment="1" applyBorder="1" applyFont="1">
      <alignment horizontal="center" vertical="bottom"/>
    </xf>
    <xf borderId="83" fillId="5" fontId="7" numFmtId="0" xfId="0" applyAlignment="1" applyBorder="1" applyFont="1">
      <alignment horizontal="center" vertical="bottom"/>
    </xf>
    <xf borderId="76" fillId="5" fontId="11" numFmtId="0" xfId="0" applyAlignment="1" applyBorder="1" applyFont="1">
      <alignment horizontal="center" readingOrder="0"/>
    </xf>
    <xf borderId="77" fillId="5" fontId="20" numFmtId="0" xfId="0" applyAlignment="1" applyBorder="1" applyFont="1">
      <alignment horizontal="center" readingOrder="0"/>
    </xf>
    <xf borderId="78" fillId="5" fontId="20" numFmtId="0" xfId="0" applyAlignment="1" applyBorder="1" applyFont="1">
      <alignment horizontal="center" readingOrder="0"/>
    </xf>
    <xf borderId="78" fillId="5" fontId="11" numFmtId="0" xfId="0" applyAlignment="1" applyBorder="1" applyFont="1">
      <alignment horizontal="center"/>
    </xf>
    <xf borderId="79" fillId="5" fontId="11" numFmtId="0" xfId="0" applyAlignment="1" applyBorder="1" applyFont="1">
      <alignment horizontal="center"/>
    </xf>
    <xf borderId="80" fillId="5" fontId="20" numFmtId="0" xfId="0" applyAlignment="1" applyBorder="1" applyFont="1">
      <alignment horizontal="center" readingOrder="0"/>
    </xf>
    <xf borderId="81" fillId="5" fontId="20" numFmtId="0" xfId="0" applyAlignment="1" applyBorder="1" applyFont="1">
      <alignment horizontal="center" readingOrder="0"/>
    </xf>
    <xf borderId="82" fillId="5" fontId="20" numFmtId="0" xfId="0" applyAlignment="1" applyBorder="1" applyFont="1">
      <alignment horizontal="center" readingOrder="0"/>
    </xf>
    <xf borderId="76" fillId="5" fontId="20" numFmtId="0" xfId="0" applyAlignment="1" applyBorder="1" applyFont="1">
      <alignment horizontal="center" readingOrder="0"/>
    </xf>
    <xf borderId="83" fillId="5" fontId="20" numFmtId="0" xfId="0" applyAlignment="1" applyBorder="1" applyFont="1">
      <alignment horizontal="center" readingOrder="0"/>
    </xf>
    <xf borderId="84" fillId="5" fontId="11" numFmtId="0" xfId="0" applyAlignment="1" applyBorder="1" applyFont="1">
      <alignment horizontal="center"/>
    </xf>
    <xf borderId="86" fillId="5" fontId="20" numFmtId="0" xfId="0" applyAlignment="1" applyBorder="1" applyFont="1">
      <alignment horizontal="center" readingOrder="0"/>
    </xf>
    <xf borderId="72" fillId="5" fontId="10" numFmtId="0" xfId="0" applyAlignment="1" applyBorder="1" applyFont="1">
      <alignment readingOrder="0" vertical="bottom"/>
    </xf>
    <xf borderId="73" fillId="5" fontId="10" numFmtId="0" xfId="0" applyAlignment="1" applyBorder="1" applyFont="1">
      <alignment readingOrder="0" vertical="bottom"/>
    </xf>
    <xf borderId="75" fillId="5" fontId="10" numFmtId="0" xfId="0" applyAlignment="1" applyBorder="1" applyFont="1">
      <alignment horizontal="center" readingOrder="0" vertical="bottom"/>
    </xf>
    <xf borderId="80" fillId="5" fontId="10" numFmtId="0" xfId="0" applyAlignment="1" applyBorder="1" applyFont="1">
      <alignment horizontal="center" readingOrder="0" vertical="bottom"/>
    </xf>
    <xf borderId="77" fillId="5" fontId="7" numFmtId="0" xfId="0" applyAlignment="1" applyBorder="1" applyFont="1">
      <alignment horizontal="center" vertical="bottom"/>
    </xf>
    <xf borderId="75" fillId="5" fontId="11" numFmtId="0" xfId="0" applyAlignment="1" applyBorder="1" applyFont="1">
      <alignment horizontal="center" readingOrder="0"/>
    </xf>
    <xf borderId="77" fillId="5" fontId="11" numFmtId="0" xfId="0" applyAlignment="1" applyBorder="1" applyFont="1">
      <alignment horizontal="center"/>
    </xf>
    <xf borderId="80" fillId="5" fontId="11" numFmtId="0" xfId="0" applyAlignment="1" applyBorder="1" applyFont="1">
      <alignment horizontal="center"/>
    </xf>
    <xf borderId="82" fillId="5" fontId="11" numFmtId="0" xfId="0" applyAlignment="1" applyBorder="1" applyFont="1">
      <alignment horizontal="center"/>
    </xf>
    <xf borderId="83" fillId="5" fontId="11" numFmtId="0" xfId="0" applyAlignment="1" applyBorder="1" applyFont="1">
      <alignment horizontal="center"/>
    </xf>
    <xf borderId="81" fillId="5" fontId="7" numFmtId="0" xfId="0" applyAlignment="1" applyBorder="1" applyFont="1">
      <alignment horizontal="center" readingOrder="0" vertical="bottom"/>
    </xf>
    <xf borderId="62" fillId="5" fontId="10" numFmtId="0" xfId="0" applyAlignment="1" applyBorder="1" applyFont="1">
      <alignment horizontal="center"/>
    </xf>
    <xf borderId="63" fillId="5" fontId="23" numFmtId="0" xfId="0" applyAlignment="1" applyBorder="1" applyFont="1">
      <alignment horizontal="center"/>
    </xf>
    <xf borderId="64" fillId="5" fontId="7" numFmtId="49" xfId="0" applyAlignment="1" applyBorder="1" applyFont="1" applyNumberFormat="1">
      <alignment horizontal="center" readingOrder="0"/>
    </xf>
    <xf borderId="68" fillId="5" fontId="10" numFmtId="0" xfId="0" applyAlignment="1" applyBorder="1" applyFont="1">
      <alignment horizontal="center"/>
    </xf>
    <xf borderId="69" fillId="5" fontId="7" numFmtId="49" xfId="0" applyAlignment="1" applyBorder="1" applyFont="1" applyNumberFormat="1">
      <alignment horizontal="center" readingOrder="0"/>
    </xf>
    <xf borderId="74" fillId="5" fontId="7" numFmtId="49" xfId="0" applyAlignment="1" applyBorder="1" applyFont="1" applyNumberFormat="1">
      <alignment vertical="bottom"/>
    </xf>
    <xf borderId="74" fillId="5" fontId="2" numFmtId="49" xfId="0" applyAlignment="1" applyBorder="1" applyFont="1" applyNumberFormat="1">
      <alignment vertical="bottom"/>
    </xf>
    <xf borderId="75" fillId="5" fontId="7" numFmtId="0" xfId="0" applyAlignment="1" applyBorder="1" applyFont="1">
      <alignment horizontal="center" vertical="bottom"/>
    </xf>
    <xf borderId="76" fillId="5" fontId="11" numFmtId="0" xfId="0" applyBorder="1" applyFont="1"/>
    <xf borderId="86" fillId="5" fontId="11" numFmtId="0" xfId="0" applyBorder="1" applyFont="1"/>
    <xf borderId="81" fillId="5" fontId="11" numFmtId="0" xfId="0" applyBorder="1" applyFont="1"/>
    <xf borderId="85" fillId="5" fontId="11" numFmtId="0" xfId="0" applyBorder="1" applyFont="1"/>
    <xf borderId="87" fillId="5" fontId="7" numFmtId="0" xfId="0" applyAlignment="1" applyBorder="1" applyFont="1">
      <alignment horizontal="center" readingOrder="0" vertical="bottom"/>
    </xf>
    <xf borderId="88" fillId="5" fontId="11" numFmtId="0" xfId="0" applyAlignment="1" applyBorder="1" applyFont="1">
      <alignment horizontal="center" readingOrder="0"/>
    </xf>
    <xf borderId="89" fillId="5" fontId="11" numFmtId="0" xfId="0" applyAlignment="1" applyBorder="1" applyFont="1">
      <alignment horizontal="center"/>
    </xf>
    <xf borderId="90" fillId="5" fontId="11" numFmtId="0" xfId="0" applyAlignment="1" applyBorder="1" applyFont="1">
      <alignment horizontal="center"/>
    </xf>
    <xf borderId="91" fillId="5" fontId="11" numFmtId="0" xfId="0" applyAlignment="1" applyBorder="1" applyFont="1">
      <alignment horizontal="center"/>
    </xf>
    <xf borderId="92" fillId="5" fontId="11" numFmtId="0" xfId="0" applyAlignment="1" applyBorder="1" applyFont="1">
      <alignment horizontal="center"/>
    </xf>
    <xf borderId="93" fillId="5" fontId="11" numFmtId="0" xfId="0" applyAlignment="1" applyBorder="1" applyFont="1">
      <alignment horizontal="center"/>
    </xf>
    <xf borderId="94" fillId="5" fontId="11" numFmtId="0" xfId="0" applyAlignment="1" applyBorder="1" applyFont="1">
      <alignment horizontal="center"/>
    </xf>
    <xf borderId="88" fillId="5" fontId="11" numFmtId="0" xfId="0" applyAlignment="1" applyBorder="1" applyFont="1">
      <alignment horizontal="center"/>
    </xf>
    <xf borderId="95" fillId="5" fontId="11" numFmtId="0" xfId="0" applyAlignment="1" applyBorder="1" applyFont="1">
      <alignment horizontal="center"/>
    </xf>
    <xf borderId="96" fillId="5" fontId="11" numFmtId="0" xfId="0" applyAlignment="1" applyBorder="1" applyFont="1">
      <alignment horizontal="center"/>
    </xf>
    <xf borderId="97" fillId="5" fontId="11" numFmtId="0" xfId="0" applyAlignment="1" applyBorder="1" applyFont="1">
      <alignment horizontal="center"/>
    </xf>
    <xf borderId="98" fillId="5" fontId="11" numFmtId="0" xfId="0" applyAlignment="1" applyBorder="1" applyFont="1">
      <alignment horizontal="center"/>
    </xf>
    <xf borderId="99" fillId="5" fontId="7" numFmtId="0" xfId="0" applyAlignment="1" applyBorder="1" applyFont="1">
      <alignment vertical="bottom"/>
    </xf>
    <xf borderId="100" fillId="5" fontId="7" numFmtId="0" xfId="0" applyAlignment="1" applyBorder="1" applyFont="1">
      <alignment vertical="bottom"/>
    </xf>
    <xf borderId="101" fillId="5" fontId="7" numFmtId="0" xfId="0" applyAlignment="1" applyBorder="1" applyFont="1">
      <alignment vertical="bottom"/>
    </xf>
    <xf borderId="99" fillId="5" fontId="2" numFmtId="0" xfId="0" applyAlignment="1" applyBorder="1" applyFont="1">
      <alignment vertical="bottom"/>
    </xf>
    <xf borderId="100" fillId="5" fontId="2" numFmtId="0" xfId="0" applyAlignment="1" applyBorder="1" applyFont="1">
      <alignment vertical="bottom"/>
    </xf>
    <xf borderId="101" fillId="5" fontId="2" numFmtId="0" xfId="0" applyAlignment="1" applyBorder="1" applyFont="1">
      <alignment vertical="bottom"/>
    </xf>
    <xf borderId="22" fillId="0" fontId="11" numFmtId="0" xfId="0" applyAlignment="1" applyBorder="1" applyFont="1">
      <alignment horizontal="center"/>
    </xf>
    <xf borderId="102" fillId="0" fontId="11" numFmtId="0" xfId="0" applyAlignment="1" applyBorder="1" applyFont="1">
      <alignment horizontal="center"/>
    </xf>
    <xf borderId="103" fillId="0" fontId="11" numFmtId="0" xfId="0" applyAlignment="1" applyBorder="1" applyFont="1">
      <alignment horizontal="center"/>
    </xf>
    <xf borderId="104" fillId="0" fontId="11" numFmtId="0" xfId="0" applyAlignment="1" applyBorder="1" applyFont="1">
      <alignment horizontal="center"/>
    </xf>
    <xf borderId="105" fillId="0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center"/>
    </xf>
    <xf borderId="106" fillId="0" fontId="11" numFmtId="0" xfId="0" applyAlignment="1" applyBorder="1" applyFont="1">
      <alignment horizontal="center"/>
    </xf>
    <xf borderId="19" fillId="0" fontId="11" numFmtId="0" xfId="0" applyAlignment="1" applyBorder="1" applyFont="1">
      <alignment horizontal="center"/>
    </xf>
    <xf borderId="107" fillId="0" fontId="11" numFmtId="0" xfId="0" applyAlignment="1" applyBorder="1" applyFont="1">
      <alignment horizontal="center"/>
    </xf>
    <xf borderId="108" fillId="0" fontId="11" numFmtId="0" xfId="0" applyAlignment="1" applyBorder="1" applyFont="1">
      <alignment horizontal="center"/>
    </xf>
    <xf borderId="109" fillId="0" fontId="11" numFmtId="0" xfId="0" applyAlignment="1" applyBorder="1" applyFont="1">
      <alignment horizontal="center"/>
    </xf>
    <xf borderId="110" fillId="0" fontId="11" numFmtId="0" xfId="0" applyAlignment="1" applyBorder="1" applyFont="1">
      <alignment horizontal="center"/>
    </xf>
    <xf borderId="111" fillId="0" fontId="11" numFmtId="0" xfId="0" applyAlignment="1" applyBorder="1" applyFont="1">
      <alignment horizontal="center"/>
    </xf>
    <xf borderId="112" fillId="0" fontId="11" numFmtId="0" xfId="0" applyAlignment="1" applyBorder="1" applyFont="1">
      <alignment horizontal="center"/>
    </xf>
    <xf borderId="27" fillId="0" fontId="11" numFmtId="0" xfId="0" applyAlignment="1" applyBorder="1" applyFont="1">
      <alignment horizontal="center"/>
    </xf>
    <xf borderId="113" fillId="0" fontId="11" numFmtId="0" xfId="0" applyAlignment="1" applyBorder="1" applyFont="1">
      <alignment horizontal="center"/>
    </xf>
    <xf borderId="114" fillId="0" fontId="11" numFmtId="0" xfId="0" applyAlignment="1" applyBorder="1" applyFont="1">
      <alignment horizontal="center"/>
    </xf>
    <xf borderId="26" fillId="0" fontId="11" numFmtId="0" xfId="0" applyAlignment="1" applyBorder="1" applyFont="1">
      <alignment horizontal="center"/>
    </xf>
    <xf borderId="29" fillId="0" fontId="11" numFmtId="0" xfId="0" applyAlignment="1" applyBorder="1" applyFont="1">
      <alignment horizontal="center"/>
    </xf>
    <xf borderId="115" fillId="0" fontId="11" numFmtId="0" xfId="0" applyAlignment="1" applyBorder="1" applyFont="1">
      <alignment horizontal="center"/>
    </xf>
    <xf borderId="8" fillId="6" fontId="7" numFmtId="0" xfId="0" applyAlignment="1" applyBorder="1" applyFill="1" applyFont="1">
      <alignment horizontal="center" readingOrder="0" shrinkToFit="0" vertical="center" wrapText="1"/>
    </xf>
    <xf borderId="6" fillId="6" fontId="22" numFmtId="0" xfId="0" applyAlignment="1" applyBorder="1" applyFont="1">
      <alignment horizontal="center" readingOrder="0" shrinkToFit="0" vertical="center" wrapText="1"/>
    </xf>
    <xf borderId="51" fillId="6" fontId="5" numFmtId="0" xfId="0" applyBorder="1" applyFont="1"/>
    <xf borderId="6" fillId="7" fontId="12" numFmtId="0" xfId="0" applyAlignment="1" applyBorder="1" applyFill="1" applyFont="1">
      <alignment horizontal="center" readingOrder="0" vertical="center"/>
    </xf>
    <xf borderId="50" fillId="6" fontId="5" numFmtId="0" xfId="0" applyBorder="1" applyFont="1"/>
    <xf borderId="6" fillId="6" fontId="24" numFmtId="0" xfId="0" applyAlignment="1" applyBorder="1" applyFont="1">
      <alignment horizontal="center" readingOrder="0" shrinkToFit="0" vertical="center" wrapText="1"/>
    </xf>
    <xf borderId="6" fillId="8" fontId="25" numFmtId="1" xfId="0" applyAlignment="1" applyBorder="1" applyFill="1" applyFont="1" applyNumberFormat="1">
      <alignment horizontal="center" readingOrder="0" shrinkToFit="0" vertical="center" wrapText="0"/>
    </xf>
    <xf borderId="116" fillId="6" fontId="26" numFmtId="0" xfId="0" applyAlignment="1" applyBorder="1" applyFont="1">
      <alignment horizontal="center" readingOrder="0" vertical="center"/>
    </xf>
    <xf borderId="8" fillId="6" fontId="22" numFmtId="164" xfId="0" applyAlignment="1" applyBorder="1" applyFont="1" applyNumberFormat="1">
      <alignment horizontal="center" readingOrder="0" shrinkToFit="0" vertical="center" wrapText="1"/>
    </xf>
    <xf borderId="8" fillId="6" fontId="22" numFmtId="0" xfId="0" applyAlignment="1" applyBorder="1" applyFont="1">
      <alignment horizontal="center" readingOrder="0" shrinkToFit="0" vertical="center" wrapText="1"/>
    </xf>
    <xf borderId="8" fillId="6" fontId="27" numFmtId="0" xfId="0" applyAlignment="1" applyBorder="1" applyFont="1">
      <alignment horizontal="center" readingOrder="0" shrinkToFit="0" vertical="center" wrapText="1"/>
    </xf>
    <xf borderId="8" fillId="6" fontId="21" numFmtId="0" xfId="0" applyAlignment="1" applyBorder="1" applyFont="1">
      <alignment horizontal="center" readingOrder="0" shrinkToFit="0" vertical="center" wrapText="1"/>
    </xf>
    <xf borderId="8" fillId="6" fontId="28" numFmtId="0" xfId="0" applyAlignment="1" applyBorder="1" applyFont="1">
      <alignment horizontal="center" readingOrder="0" shrinkToFit="0" vertical="center" wrapText="0"/>
    </xf>
    <xf borderId="8" fillId="6" fontId="29" numFmtId="0" xfId="0" applyAlignment="1" applyBorder="1" applyFont="1">
      <alignment horizontal="center" readingOrder="0" shrinkToFit="0" vertical="center" wrapText="0"/>
    </xf>
    <xf borderId="8" fillId="6" fontId="30" numFmtId="0" xfId="0" applyAlignment="1" applyBorder="1" applyFont="1">
      <alignment horizontal="center" readingOrder="0" shrinkToFit="0" vertical="center" wrapText="0"/>
    </xf>
    <xf borderId="8" fillId="6" fontId="22" numFmtId="0" xfId="0" applyAlignment="1" applyBorder="1" applyFont="1">
      <alignment horizontal="center" readingOrder="0" shrinkToFit="0" vertical="center" wrapText="0"/>
    </xf>
    <xf borderId="8" fillId="6" fontId="22" numFmtId="1" xfId="0" applyAlignment="1" applyBorder="1" applyFont="1" applyNumberFormat="1">
      <alignment horizontal="center" readingOrder="0" shrinkToFit="0" vertical="center" wrapText="0"/>
    </xf>
    <xf borderId="8" fillId="6" fontId="31" numFmtId="0" xfId="0" applyAlignment="1" applyBorder="1" applyFont="1">
      <alignment horizontal="center" readingOrder="0" shrinkToFit="0" vertical="center" wrapText="1"/>
    </xf>
    <xf borderId="8" fillId="6" fontId="31" numFmtId="1" xfId="0" applyAlignment="1" applyBorder="1" applyFont="1" applyNumberFormat="1">
      <alignment horizontal="center" readingOrder="0" shrinkToFit="0" vertical="center" wrapText="1"/>
    </xf>
    <xf borderId="117" fillId="9" fontId="26" numFmtId="0" xfId="0" applyAlignment="1" applyBorder="1" applyFill="1" applyFont="1">
      <alignment horizontal="center" vertical="center"/>
    </xf>
    <xf borderId="118" fillId="9" fontId="32" numFmtId="164" xfId="0" applyAlignment="1" applyBorder="1" applyFont="1" applyNumberFormat="1">
      <alignment horizontal="center" vertical="center"/>
    </xf>
    <xf borderId="119" fillId="9" fontId="33" numFmtId="0" xfId="0" applyAlignment="1" applyBorder="1" applyFont="1">
      <alignment horizontal="center" vertical="center"/>
    </xf>
    <xf borderId="120" fillId="9" fontId="32" numFmtId="0" xfId="0" applyAlignment="1" applyBorder="1" applyFont="1">
      <alignment horizontal="center" vertical="center"/>
    </xf>
    <xf borderId="121" fillId="9" fontId="32" numFmtId="0" xfId="0" applyAlignment="1" applyBorder="1" applyFont="1">
      <alignment horizontal="center" vertical="center"/>
    </xf>
    <xf borderId="122" fillId="9" fontId="32" numFmtId="0" xfId="0" applyAlignment="1" applyBorder="1" applyFont="1">
      <alignment horizontal="center" vertical="center"/>
    </xf>
    <xf borderId="0" fillId="9" fontId="32" numFmtId="0" xfId="0" applyAlignment="1" applyFont="1">
      <alignment horizontal="center" vertical="center"/>
    </xf>
    <xf borderId="123" fillId="9" fontId="32" numFmtId="0" xfId="0" applyAlignment="1" applyBorder="1" applyFont="1">
      <alignment horizontal="center" shrinkToFit="0" vertical="center" wrapText="0"/>
    </xf>
    <xf borderId="124" fillId="9" fontId="32" numFmtId="0" xfId="0" applyAlignment="1" applyBorder="1" applyFont="1">
      <alignment horizontal="center" shrinkToFit="0" vertical="center" wrapText="0"/>
    </xf>
    <xf borderId="119" fillId="9" fontId="32" numFmtId="0" xfId="0" applyAlignment="1" applyBorder="1" applyFont="1">
      <alignment horizontal="center" shrinkToFit="0" vertical="center" wrapText="0"/>
    </xf>
    <xf borderId="125" fillId="9" fontId="32" numFmtId="0" xfId="0" applyAlignment="1" applyBorder="1" applyFont="1">
      <alignment horizontal="center" shrinkToFit="0" vertical="center" wrapText="0"/>
    </xf>
    <xf borderId="118" fillId="9" fontId="32" numFmtId="0" xfId="0" applyAlignment="1" applyBorder="1" applyFont="1">
      <alignment horizontal="center" shrinkToFit="0" vertical="center" wrapText="0"/>
    </xf>
    <xf borderId="119" fillId="9" fontId="32" numFmtId="1" xfId="0" applyAlignment="1" applyBorder="1" applyFont="1" applyNumberFormat="1">
      <alignment horizontal="center" shrinkToFit="0" vertical="center" wrapText="0"/>
    </xf>
    <xf borderId="126" fillId="9" fontId="32" numFmtId="0" xfId="0" applyAlignment="1" applyBorder="1" applyFont="1">
      <alignment horizontal="center" vertical="center"/>
    </xf>
    <xf borderId="127" fillId="9" fontId="32" numFmtId="1" xfId="0" applyAlignment="1" applyBorder="1" applyFont="1" applyNumberFormat="1">
      <alignment horizontal="center" vertical="center"/>
    </xf>
    <xf borderId="128" fillId="6" fontId="26" numFmtId="0" xfId="0" applyAlignment="1" applyBorder="1" applyFont="1">
      <alignment horizontal="center" readingOrder="0" vertical="center"/>
    </xf>
    <xf borderId="129" fillId="6" fontId="7" numFmtId="164" xfId="0" applyAlignment="1" applyBorder="1" applyFont="1" applyNumberFormat="1">
      <alignment horizontal="center" readingOrder="0" shrinkToFit="0" vertical="center" wrapText="1"/>
    </xf>
    <xf borderId="130" fillId="6" fontId="22" numFmtId="0" xfId="0" applyAlignment="1" applyBorder="1" applyFont="1">
      <alignment horizontal="center" readingOrder="0" shrinkToFit="0" vertical="center" wrapText="1"/>
    </xf>
    <xf borderId="131" fillId="6" fontId="7" numFmtId="0" xfId="0" applyAlignment="1" applyBorder="1" applyFont="1">
      <alignment horizontal="center" readingOrder="0" shrinkToFit="0" vertical="center" wrapText="1"/>
    </xf>
    <xf borderId="132" fillId="6" fontId="7" numFmtId="0" xfId="0" applyAlignment="1" applyBorder="1" applyFont="1">
      <alignment horizontal="center" readingOrder="0" shrinkToFit="0" vertical="center" wrapText="1"/>
    </xf>
    <xf borderId="133" fillId="6" fontId="7" numFmtId="0" xfId="0" applyAlignment="1" applyBorder="1" applyFont="1">
      <alignment horizontal="center" shrinkToFit="0" vertical="center" wrapText="1"/>
    </xf>
    <xf borderId="134" fillId="6" fontId="7" numFmtId="46" xfId="0" applyAlignment="1" applyBorder="1" applyFont="1" applyNumberFormat="1">
      <alignment horizontal="center" readingOrder="0" shrinkToFit="0" vertical="center" wrapText="1"/>
    </xf>
    <xf borderId="135" fillId="6" fontId="7" numFmtId="0" xfId="0" applyAlignment="1" applyBorder="1" applyFont="1">
      <alignment horizontal="center" readingOrder="0" shrinkToFit="0" vertical="center" wrapText="0"/>
    </xf>
    <xf borderId="132" fillId="6" fontId="7" numFmtId="0" xfId="0" applyAlignment="1" applyBorder="1" applyFont="1">
      <alignment horizontal="center" readingOrder="0" shrinkToFit="0" vertical="center" wrapText="0"/>
    </xf>
    <xf borderId="136" fillId="6" fontId="7" numFmtId="0" xfId="0" applyAlignment="1" applyBorder="1" applyFont="1">
      <alignment horizontal="center" readingOrder="0" shrinkToFit="0" vertical="center" wrapText="0"/>
    </xf>
    <xf borderId="129" fillId="6" fontId="34" numFmtId="0" xfId="0" applyAlignment="1" applyBorder="1" applyFont="1">
      <alignment horizontal="center"/>
    </xf>
    <xf borderId="132" fillId="6" fontId="34" numFmtId="0" xfId="0" applyAlignment="1" applyBorder="1" applyFont="1">
      <alignment horizontal="center"/>
    </xf>
    <xf borderId="130" fillId="6" fontId="34" numFmtId="0" xfId="0" applyAlignment="1" applyBorder="1" applyFont="1">
      <alignment horizontal="center"/>
    </xf>
    <xf borderId="129" fillId="6" fontId="34" numFmtId="0" xfId="0" applyBorder="1" applyFont="1"/>
    <xf borderId="130" fillId="6" fontId="7" numFmtId="1" xfId="0" applyAlignment="1" applyBorder="1" applyFont="1" applyNumberFormat="1">
      <alignment horizontal="center" readingOrder="0" shrinkToFit="0" vertical="center" wrapText="0"/>
    </xf>
    <xf borderId="137" fillId="6" fontId="7" numFmtId="0" xfId="0" applyAlignment="1" applyBorder="1" applyFont="1">
      <alignment horizontal="center" readingOrder="0" shrinkToFit="0" vertical="center" wrapText="1"/>
    </xf>
    <xf borderId="138" fillId="6" fontId="7" numFmtId="1" xfId="0" applyAlignment="1" applyBorder="1" applyFont="1" applyNumberFormat="1">
      <alignment horizontal="center" readingOrder="0" shrinkToFit="0" vertical="center" wrapText="1"/>
    </xf>
    <xf borderId="139" fillId="9" fontId="26" numFmtId="0" xfId="0" applyAlignment="1" applyBorder="1" applyFont="1">
      <alignment horizontal="center" readingOrder="0" vertical="center"/>
    </xf>
    <xf borderId="140" fillId="9" fontId="7" numFmtId="164" xfId="0" applyAlignment="1" applyBorder="1" applyFont="1" applyNumberFormat="1">
      <alignment horizontal="center" readingOrder="0" shrinkToFit="0" vertical="center" wrapText="1"/>
    </xf>
    <xf borderId="141" fillId="9" fontId="22" numFmtId="0" xfId="0" applyAlignment="1" applyBorder="1" applyFont="1">
      <alignment horizontal="center" readingOrder="0" shrinkToFit="0" vertical="center" wrapText="1"/>
    </xf>
    <xf borderId="142" fillId="9" fontId="7" numFmtId="0" xfId="0" applyAlignment="1" applyBorder="1" applyFont="1">
      <alignment horizontal="center" readingOrder="0" shrinkToFit="0" vertical="center" wrapText="1"/>
    </xf>
    <xf borderId="143" fillId="9" fontId="7" numFmtId="0" xfId="0" applyAlignment="1" applyBorder="1" applyFont="1">
      <alignment horizontal="center" readingOrder="0" shrinkToFit="0" vertical="center" wrapText="1"/>
    </xf>
    <xf borderId="144" fillId="9" fontId="7" numFmtId="0" xfId="0" applyAlignment="1" applyBorder="1" applyFont="1">
      <alignment horizontal="center" readingOrder="0" shrinkToFit="0" vertical="center" wrapText="1"/>
    </xf>
    <xf borderId="145" fillId="9" fontId="7" numFmtId="0" xfId="0" applyAlignment="1" applyBorder="1" applyFont="1">
      <alignment horizontal="center" readingOrder="0" shrinkToFit="0" vertical="center" wrapText="1"/>
    </xf>
    <xf borderId="146" fillId="9" fontId="7" numFmtId="0" xfId="0" applyAlignment="1" applyBorder="1" applyFont="1">
      <alignment horizontal="center" readingOrder="0" shrinkToFit="0" vertical="center" wrapText="0"/>
    </xf>
    <xf borderId="147" fillId="9" fontId="7" numFmtId="0" xfId="0" applyAlignment="1" applyBorder="1" applyFont="1">
      <alignment horizontal="center" readingOrder="0" shrinkToFit="0" vertical="center" wrapText="0"/>
    </xf>
    <xf borderId="148" fillId="9" fontId="7" numFmtId="0" xfId="0" applyAlignment="1" applyBorder="1" applyFont="1">
      <alignment horizontal="center" readingOrder="0" shrinkToFit="0" vertical="center" wrapText="0"/>
    </xf>
    <xf borderId="140" fillId="9" fontId="34" numFmtId="0" xfId="0" applyAlignment="1" applyBorder="1" applyFont="1">
      <alignment horizontal="center"/>
    </xf>
    <xf borderId="147" fillId="9" fontId="34" numFmtId="0" xfId="0" applyAlignment="1" applyBorder="1" applyFont="1">
      <alignment horizontal="center"/>
    </xf>
    <xf borderId="141" fillId="9" fontId="34" numFmtId="0" xfId="0" applyAlignment="1" applyBorder="1" applyFont="1">
      <alignment horizontal="center"/>
    </xf>
    <xf borderId="149" fillId="9" fontId="34" numFmtId="0" xfId="0" applyBorder="1" applyFont="1"/>
    <xf borderId="150" fillId="9" fontId="7" numFmtId="1" xfId="0" applyAlignment="1" applyBorder="1" applyFont="1" applyNumberFormat="1">
      <alignment horizontal="center" readingOrder="0" shrinkToFit="0" vertical="center" wrapText="0"/>
    </xf>
    <xf borderId="151" fillId="9" fontId="7" numFmtId="0" xfId="0" applyAlignment="1" applyBorder="1" applyFont="1">
      <alignment horizontal="center" readingOrder="0" shrinkToFit="0" vertical="center" wrapText="1"/>
    </xf>
    <xf borderId="152" fillId="9" fontId="7" numFmtId="1" xfId="0" applyAlignment="1" applyBorder="1" applyFont="1" applyNumberFormat="1">
      <alignment horizontal="center" shrinkToFit="0" vertical="center" wrapText="1"/>
    </xf>
    <xf borderId="139" fillId="6" fontId="26" numFmtId="0" xfId="0" applyAlignment="1" applyBorder="1" applyFont="1">
      <alignment horizontal="center" readingOrder="0" vertical="center"/>
    </xf>
    <xf borderId="140" fillId="6" fontId="7" numFmtId="164" xfId="0" applyAlignment="1" applyBorder="1" applyFont="1" applyNumberFormat="1">
      <alignment horizontal="center" readingOrder="0" shrinkToFit="0" vertical="center" wrapText="1"/>
    </xf>
    <xf borderId="141" fillId="6" fontId="22" numFmtId="0" xfId="0" applyAlignment="1" applyBorder="1" applyFont="1">
      <alignment horizontal="center" readingOrder="0" shrinkToFit="0" vertical="center" wrapText="1"/>
    </xf>
    <xf borderId="142" fillId="6" fontId="7" numFmtId="0" xfId="0" applyAlignment="1" applyBorder="1" applyFont="1">
      <alignment horizontal="center" readingOrder="0" shrinkToFit="0" vertical="center" wrapText="1"/>
    </xf>
    <xf borderId="143" fillId="6" fontId="7" numFmtId="0" xfId="0" applyAlignment="1" applyBorder="1" applyFont="1">
      <alignment horizontal="center" readingOrder="0" shrinkToFit="0" vertical="center" wrapText="1"/>
    </xf>
    <xf borderId="144" fillId="6" fontId="7" numFmtId="0" xfId="0" applyAlignment="1" applyBorder="1" applyFont="1">
      <alignment horizontal="center" readingOrder="0" shrinkToFit="0" vertical="center" wrapText="1"/>
    </xf>
    <xf borderId="145" fillId="6" fontId="7" numFmtId="0" xfId="0" applyAlignment="1" applyBorder="1" applyFont="1">
      <alignment horizontal="center" readingOrder="0" shrinkToFit="0" vertical="center" wrapText="1"/>
    </xf>
    <xf borderId="146" fillId="6" fontId="7" numFmtId="0" xfId="0" applyAlignment="1" applyBorder="1" applyFont="1">
      <alignment horizontal="center" readingOrder="0" shrinkToFit="0" vertical="center" wrapText="0"/>
    </xf>
    <xf borderId="147" fillId="6" fontId="7" numFmtId="0" xfId="0" applyAlignment="1" applyBorder="1" applyFont="1">
      <alignment horizontal="center" readingOrder="0" shrinkToFit="0" vertical="center" wrapText="0"/>
    </xf>
    <xf borderId="148" fillId="6" fontId="7" numFmtId="0" xfId="0" applyAlignment="1" applyBorder="1" applyFont="1">
      <alignment horizontal="center" readingOrder="0" shrinkToFit="0" vertical="center" wrapText="0"/>
    </xf>
    <xf borderId="140" fillId="6" fontId="34" numFmtId="0" xfId="0" applyAlignment="1" applyBorder="1" applyFont="1">
      <alignment horizontal="center"/>
    </xf>
    <xf borderId="147" fillId="6" fontId="34" numFmtId="0" xfId="0" applyAlignment="1" applyBorder="1" applyFont="1">
      <alignment horizontal="center"/>
    </xf>
    <xf borderId="141" fillId="6" fontId="34" numFmtId="0" xfId="0" applyAlignment="1" applyBorder="1" applyFont="1">
      <alignment horizontal="center"/>
    </xf>
    <xf borderId="149" fillId="6" fontId="34" numFmtId="0" xfId="0" applyBorder="1" applyFont="1"/>
    <xf borderId="150" fillId="6" fontId="7" numFmtId="1" xfId="0" applyAlignment="1" applyBorder="1" applyFont="1" applyNumberFormat="1">
      <alignment horizontal="center" readingOrder="0" shrinkToFit="0" vertical="center" wrapText="0"/>
    </xf>
    <xf borderId="151" fillId="6" fontId="7" numFmtId="0" xfId="0" applyAlignment="1" applyBorder="1" applyFont="1">
      <alignment horizontal="center" readingOrder="0" shrinkToFit="0" vertical="center" wrapText="1"/>
    </xf>
    <xf borderId="152" fillId="6" fontId="7" numFmtId="1" xfId="0" applyAlignment="1" applyBorder="1" applyFont="1" applyNumberFormat="1">
      <alignment horizontal="center" readingOrder="0" shrinkToFit="0" vertical="center" wrapText="1"/>
    </xf>
    <xf borderId="152" fillId="9" fontId="7" numFmtId="1" xfId="0" applyAlignment="1" applyBorder="1" applyFont="1" applyNumberFormat="1">
      <alignment horizontal="center" readingOrder="0" shrinkToFit="0" vertical="center" wrapText="1"/>
    </xf>
    <xf borderId="144" fillId="6" fontId="7" numFmtId="1" xfId="0" applyAlignment="1" applyBorder="1" applyFont="1" applyNumberFormat="1">
      <alignment horizontal="center" readingOrder="0" shrinkToFit="0" vertical="center" wrapText="1"/>
    </xf>
    <xf borderId="144" fillId="9" fontId="7" numFmtId="1" xfId="0" applyAlignment="1" applyBorder="1" applyFont="1" applyNumberFormat="1">
      <alignment horizontal="center" readingOrder="0" shrinkToFit="0" vertical="center" wrapText="1"/>
    </xf>
    <xf borderId="140" fillId="6" fontId="10" numFmtId="164" xfId="0" applyAlignment="1" applyBorder="1" applyFont="1" applyNumberFormat="1">
      <alignment horizontal="center" shrinkToFit="0" wrapText="1"/>
    </xf>
    <xf borderId="140" fillId="9" fontId="10" numFmtId="164" xfId="0" applyAlignment="1" applyBorder="1" applyFont="1" applyNumberFormat="1">
      <alignment horizontal="center" shrinkToFit="0" wrapText="1"/>
    </xf>
    <xf borderId="140" fillId="6" fontId="10" numFmtId="164" xfId="0" applyAlignment="1" applyBorder="1" applyFont="1" applyNumberFormat="1">
      <alignment horizontal="center" shrinkToFit="0" vertical="bottom" wrapText="1"/>
    </xf>
    <xf borderId="140" fillId="9" fontId="10" numFmtId="164" xfId="0" applyAlignment="1" applyBorder="1" applyFont="1" applyNumberFormat="1">
      <alignment horizontal="center" shrinkToFit="0" vertical="bottom" wrapText="1"/>
    </xf>
    <xf borderId="117" fillId="6" fontId="26" numFmtId="0" xfId="0" applyAlignment="1" applyBorder="1" applyFont="1">
      <alignment horizontal="center" readingOrder="0" vertical="center"/>
    </xf>
    <xf borderId="117" fillId="9" fontId="26" numFmtId="0" xfId="0" applyAlignment="1" applyBorder="1" applyFont="1">
      <alignment horizontal="center" readingOrder="0" vertical="center"/>
    </xf>
    <xf borderId="144" fillId="6" fontId="10" numFmtId="1" xfId="0" applyAlignment="1" applyBorder="1" applyFont="1" applyNumberFormat="1">
      <alignment horizontal="center" shrinkToFit="0" wrapText="1"/>
    </xf>
    <xf borderId="145" fillId="6" fontId="10" numFmtId="0" xfId="0" applyAlignment="1" applyBorder="1" applyFont="1">
      <alignment horizontal="center" shrinkToFit="0" wrapText="1"/>
    </xf>
    <xf borderId="146" fillId="6" fontId="7" numFmtId="0" xfId="0" applyBorder="1" applyFont="1"/>
    <xf borderId="147" fillId="6" fontId="7" numFmtId="0" xfId="0" applyBorder="1" applyFont="1"/>
    <xf borderId="148" fillId="6" fontId="7" numFmtId="0" xfId="0" applyBorder="1" applyFont="1"/>
    <xf borderId="140" fillId="6" fontId="2" numFmtId="0" xfId="0" applyAlignment="1" applyBorder="1" applyFont="1">
      <alignment vertical="bottom"/>
    </xf>
    <xf borderId="147" fillId="6" fontId="2" numFmtId="0" xfId="0" applyAlignment="1" applyBorder="1" applyFont="1">
      <alignment vertical="bottom"/>
    </xf>
    <xf borderId="141" fillId="6" fontId="2" numFmtId="0" xfId="0" applyAlignment="1" applyBorder="1" applyFont="1">
      <alignment vertical="bottom"/>
    </xf>
    <xf borderId="146" fillId="6" fontId="2" numFmtId="0" xfId="0" applyBorder="1" applyFont="1"/>
    <xf borderId="147" fillId="6" fontId="2" numFmtId="0" xfId="0" applyBorder="1" applyFont="1"/>
    <xf borderId="148" fillId="6" fontId="2" numFmtId="0" xfId="0" applyBorder="1" applyFont="1"/>
    <xf borderId="152" fillId="6" fontId="7" numFmtId="1" xfId="0" applyAlignment="1" applyBorder="1" applyFont="1" applyNumberFormat="1">
      <alignment horizontal="center" shrinkToFit="0" wrapText="1"/>
    </xf>
    <xf borderId="144" fillId="9" fontId="10" numFmtId="1" xfId="0" applyAlignment="1" applyBorder="1" applyFont="1" applyNumberFormat="1">
      <alignment horizontal="center" shrinkToFit="0" wrapText="1"/>
    </xf>
    <xf borderId="145" fillId="9" fontId="10" numFmtId="0" xfId="0" applyAlignment="1" applyBorder="1" applyFont="1">
      <alignment horizontal="center" shrinkToFit="0" wrapText="1"/>
    </xf>
    <xf borderId="146" fillId="9" fontId="7" numFmtId="0" xfId="0" applyBorder="1" applyFont="1"/>
    <xf borderId="147" fillId="9" fontId="7" numFmtId="0" xfId="0" applyBorder="1" applyFont="1"/>
    <xf borderId="148" fillId="9" fontId="7" numFmtId="0" xfId="0" applyBorder="1" applyFont="1"/>
    <xf borderId="140" fillId="9" fontId="2" numFmtId="0" xfId="0" applyAlignment="1" applyBorder="1" applyFont="1">
      <alignment vertical="bottom"/>
    </xf>
    <xf borderId="147" fillId="9" fontId="2" numFmtId="0" xfId="0" applyAlignment="1" applyBorder="1" applyFont="1">
      <alignment vertical="bottom"/>
    </xf>
    <xf borderId="141" fillId="9" fontId="2" numFmtId="0" xfId="0" applyAlignment="1" applyBorder="1" applyFont="1">
      <alignment vertical="bottom"/>
    </xf>
    <xf borderId="146" fillId="9" fontId="2" numFmtId="0" xfId="0" applyBorder="1" applyFont="1"/>
    <xf borderId="147" fillId="9" fontId="2" numFmtId="0" xfId="0" applyBorder="1" applyFont="1"/>
    <xf borderId="148" fillId="9" fontId="2" numFmtId="0" xfId="0" applyBorder="1" applyFont="1"/>
    <xf borderId="152" fillId="9" fontId="7" numFmtId="1" xfId="0" applyAlignment="1" applyBorder="1" applyFont="1" applyNumberFormat="1">
      <alignment horizontal="center" shrinkToFit="0" wrapText="1"/>
    </xf>
    <xf borderId="140" fillId="6" fontId="35" numFmtId="0" xfId="0" applyAlignment="1" applyBorder="1" applyFont="1">
      <alignment horizontal="center" vertical="bottom"/>
    </xf>
    <xf borderId="147" fillId="6" fontId="35" numFmtId="0" xfId="0" applyAlignment="1" applyBorder="1" applyFont="1">
      <alignment horizontal="center" vertical="bottom"/>
    </xf>
    <xf borderId="141" fillId="6" fontId="35" numFmtId="0" xfId="0" applyAlignment="1" applyBorder="1" applyFont="1">
      <alignment horizontal="center" vertical="bottom"/>
    </xf>
    <xf borderId="146" fillId="6" fontId="36" numFmtId="0" xfId="0" applyAlignment="1" applyBorder="1" applyFont="1">
      <alignment horizontal="center"/>
    </xf>
    <xf borderId="147" fillId="6" fontId="36" numFmtId="0" xfId="0" applyAlignment="1" applyBorder="1" applyFont="1">
      <alignment horizontal="center"/>
    </xf>
    <xf borderId="148" fillId="6" fontId="37" numFmtId="1" xfId="0" applyAlignment="1" applyBorder="1" applyFont="1" applyNumberFormat="1">
      <alignment horizontal="center"/>
    </xf>
    <xf borderId="140" fillId="9" fontId="35" numFmtId="0" xfId="0" applyAlignment="1" applyBorder="1" applyFont="1">
      <alignment horizontal="center" vertical="bottom"/>
    </xf>
    <xf borderId="147" fillId="9" fontId="35" numFmtId="0" xfId="0" applyAlignment="1" applyBorder="1" applyFont="1">
      <alignment horizontal="center" vertical="bottom"/>
    </xf>
    <xf borderId="141" fillId="9" fontId="35" numFmtId="0" xfId="0" applyAlignment="1" applyBorder="1" applyFont="1">
      <alignment horizontal="center" vertical="bottom"/>
    </xf>
    <xf borderId="146" fillId="9" fontId="37" numFmtId="1" xfId="0" applyAlignment="1" applyBorder="1" applyFont="1" applyNumberFormat="1">
      <alignment horizontal="center"/>
    </xf>
    <xf borderId="147" fillId="9" fontId="36" numFmtId="0" xfId="0" applyAlignment="1" applyBorder="1" applyFont="1">
      <alignment horizontal="center"/>
    </xf>
    <xf borderId="148" fillId="9" fontId="36" numFmtId="0" xfId="0" applyAlignment="1" applyBorder="1" applyFont="1">
      <alignment horizontal="center"/>
    </xf>
    <xf borderId="146" fillId="6" fontId="37" numFmtId="1" xfId="0" applyAlignment="1" applyBorder="1" applyFont="1" applyNumberFormat="1">
      <alignment horizontal="center"/>
    </xf>
    <xf borderId="148" fillId="6" fontId="36" numFmtId="0" xfId="0" applyAlignment="1" applyBorder="1" applyFont="1">
      <alignment horizontal="center"/>
    </xf>
    <xf borderId="146" fillId="9" fontId="36" numFmtId="0" xfId="0" applyAlignment="1" applyBorder="1" applyFont="1">
      <alignment horizontal="center"/>
    </xf>
    <xf borderId="148" fillId="9" fontId="37" numFmtId="1" xfId="0" applyAlignment="1" applyBorder="1" applyFont="1" applyNumberFormat="1">
      <alignment horizontal="center"/>
    </xf>
    <xf borderId="144" fillId="6" fontId="10" numFmtId="1" xfId="0" applyAlignment="1" applyBorder="1" applyFont="1" applyNumberFormat="1">
      <alignment horizontal="center" shrinkToFit="0" vertical="bottom" wrapText="1"/>
    </xf>
    <xf borderId="145" fillId="6" fontId="10" numFmtId="0" xfId="0" applyAlignment="1" applyBorder="1" applyFont="1">
      <alignment horizontal="center" shrinkToFit="0" vertical="bottom" wrapText="1"/>
    </xf>
    <xf borderId="146" fillId="6" fontId="7" numFmtId="0" xfId="0" applyAlignment="1" applyBorder="1" applyFont="1">
      <alignment vertical="bottom"/>
    </xf>
    <xf borderId="147" fillId="6" fontId="7" numFmtId="0" xfId="0" applyAlignment="1" applyBorder="1" applyFont="1">
      <alignment vertical="bottom"/>
    </xf>
    <xf borderId="148" fillId="6" fontId="7" numFmtId="0" xfId="0" applyAlignment="1" applyBorder="1" applyFont="1">
      <alignment vertical="bottom"/>
    </xf>
    <xf borderId="146" fillId="6" fontId="2" numFmtId="0" xfId="0" applyAlignment="1" applyBorder="1" applyFont="1">
      <alignment vertical="bottom"/>
    </xf>
    <xf borderId="148" fillId="6" fontId="2" numFmtId="0" xfId="0" applyAlignment="1" applyBorder="1" applyFont="1">
      <alignment vertical="bottom"/>
    </xf>
    <xf borderId="152" fillId="6" fontId="7" numFmtId="1" xfId="0" applyAlignment="1" applyBorder="1" applyFont="1" applyNumberFormat="1">
      <alignment horizontal="center" shrinkToFit="0" vertical="bottom" wrapText="1"/>
    </xf>
    <xf borderId="144" fillId="9" fontId="10" numFmtId="1" xfId="0" applyAlignment="1" applyBorder="1" applyFont="1" applyNumberFormat="1">
      <alignment horizontal="center" shrinkToFit="0" vertical="bottom" wrapText="1"/>
    </xf>
    <xf borderId="145" fillId="9" fontId="10" numFmtId="0" xfId="0" applyAlignment="1" applyBorder="1" applyFont="1">
      <alignment horizontal="center" shrinkToFit="0" vertical="bottom" wrapText="1"/>
    </xf>
    <xf borderId="146" fillId="9" fontId="7" numFmtId="0" xfId="0" applyAlignment="1" applyBorder="1" applyFont="1">
      <alignment vertical="bottom"/>
    </xf>
    <xf borderId="147" fillId="9" fontId="7" numFmtId="0" xfId="0" applyAlignment="1" applyBorder="1" applyFont="1">
      <alignment vertical="bottom"/>
    </xf>
    <xf borderId="148" fillId="9" fontId="7" numFmtId="0" xfId="0" applyAlignment="1" applyBorder="1" applyFont="1">
      <alignment vertical="bottom"/>
    </xf>
    <xf borderId="146" fillId="9" fontId="2" numFmtId="0" xfId="0" applyAlignment="1" applyBorder="1" applyFont="1">
      <alignment vertical="bottom"/>
    </xf>
    <xf borderId="148" fillId="9" fontId="2" numFmtId="0" xfId="0" applyAlignment="1" applyBorder="1" applyFont="1">
      <alignment vertical="bottom"/>
    </xf>
    <xf borderId="152" fillId="9" fontId="7" numFmtId="1" xfId="0" applyAlignment="1" applyBorder="1" applyFont="1" applyNumberFormat="1">
      <alignment horizontal="center" shrinkToFit="0" vertical="bottom" wrapText="1"/>
    </xf>
    <xf borderId="146" fillId="6" fontId="7" numFmtId="0" xfId="0" applyAlignment="1" applyBorder="1" applyFont="1">
      <alignment horizontal="right" vertical="bottom"/>
    </xf>
    <xf borderId="147" fillId="6" fontId="7" numFmtId="0" xfId="0" applyAlignment="1" applyBorder="1" applyFont="1">
      <alignment horizontal="right" vertical="bottom"/>
    </xf>
    <xf borderId="148" fillId="6" fontId="7" numFmtId="0" xfId="0" applyAlignment="1" applyBorder="1" applyFont="1">
      <alignment horizontal="right" vertical="bottom"/>
    </xf>
    <xf borderId="146" fillId="6" fontId="36" numFmtId="0" xfId="0" applyAlignment="1" applyBorder="1" applyFont="1">
      <alignment horizontal="center" vertical="bottom"/>
    </xf>
    <xf borderId="147" fillId="6" fontId="36" numFmtId="0" xfId="0" applyAlignment="1" applyBorder="1" applyFont="1">
      <alignment horizontal="center" vertical="bottom"/>
    </xf>
    <xf borderId="148" fillId="6" fontId="37" numFmtId="1" xfId="0" applyAlignment="1" applyBorder="1" applyFont="1" applyNumberFormat="1">
      <alignment horizontal="center" vertical="bottom"/>
    </xf>
    <xf borderId="146" fillId="9" fontId="7" numFmtId="0" xfId="0" applyAlignment="1" applyBorder="1" applyFont="1">
      <alignment horizontal="right" vertical="bottom"/>
    </xf>
    <xf borderId="147" fillId="9" fontId="7" numFmtId="0" xfId="0" applyAlignment="1" applyBorder="1" applyFont="1">
      <alignment horizontal="right" vertical="bottom"/>
    </xf>
    <xf borderId="148" fillId="9" fontId="7" numFmtId="0" xfId="0" applyAlignment="1" applyBorder="1" applyFont="1">
      <alignment horizontal="right" vertical="bottom"/>
    </xf>
    <xf borderId="146" fillId="9" fontId="36" numFmtId="1" xfId="0" applyAlignment="1" applyBorder="1" applyFont="1" applyNumberFormat="1">
      <alignment horizontal="center" vertical="bottom"/>
    </xf>
    <xf borderId="147" fillId="9" fontId="36" numFmtId="0" xfId="0" applyAlignment="1" applyBorder="1" applyFont="1">
      <alignment horizontal="center" vertical="bottom"/>
    </xf>
    <xf borderId="148" fillId="9" fontId="36" numFmtId="0" xfId="0" applyAlignment="1" applyBorder="1" applyFont="1">
      <alignment horizontal="center" vertical="bottom"/>
    </xf>
    <xf borderId="146" fillId="6" fontId="37" numFmtId="1" xfId="0" applyAlignment="1" applyBorder="1" applyFont="1" applyNumberFormat="1">
      <alignment horizontal="center" vertical="bottom"/>
    </xf>
    <xf borderId="146" fillId="9" fontId="37" numFmtId="1" xfId="0" applyAlignment="1" applyBorder="1" applyFont="1" applyNumberFormat="1">
      <alignment horizontal="center" vertical="bottom"/>
    </xf>
    <xf borderId="148" fillId="9" fontId="36" numFmtId="1" xfId="0" applyAlignment="1" applyBorder="1" applyFont="1" applyNumberFormat="1">
      <alignment horizontal="center" vertical="bottom"/>
    </xf>
    <xf borderId="148" fillId="6" fontId="36" numFmtId="1" xfId="0" applyAlignment="1" applyBorder="1" applyFont="1" applyNumberFormat="1">
      <alignment horizontal="center" vertical="bottom"/>
    </xf>
    <xf borderId="146" fillId="9" fontId="36" numFmtId="0" xfId="0" applyAlignment="1" applyBorder="1" applyFont="1">
      <alignment horizontal="center" vertical="bottom"/>
    </xf>
    <xf borderId="147" fillId="9" fontId="37" numFmtId="1" xfId="0" applyAlignment="1" applyBorder="1" applyFont="1" applyNumberFormat="1">
      <alignment horizontal="center" vertical="bottom"/>
    </xf>
    <xf borderId="148" fillId="9" fontId="37" numFmtId="1" xfId="0" applyAlignment="1" applyBorder="1" applyFont="1" applyNumberFormat="1">
      <alignment horizontal="center" vertical="bottom"/>
    </xf>
    <xf borderId="153" fillId="9" fontId="26" numFmtId="0" xfId="0" applyAlignment="1" applyBorder="1" applyFont="1">
      <alignment horizontal="center" readingOrder="0" vertical="center"/>
    </xf>
    <xf borderId="154" fillId="9" fontId="10" numFmtId="164" xfId="0" applyAlignment="1" applyBorder="1" applyFont="1" applyNumberFormat="1">
      <alignment horizontal="center" shrinkToFit="0" vertical="bottom" wrapText="1"/>
    </xf>
    <xf borderId="155" fillId="9" fontId="7" numFmtId="0" xfId="0" applyAlignment="1" applyBorder="1" applyFont="1">
      <alignment horizontal="center" readingOrder="0" shrinkToFit="0" vertical="center" wrapText="1"/>
    </xf>
    <xf borderId="156" fillId="9" fontId="7" numFmtId="0" xfId="0" applyAlignment="1" applyBorder="1" applyFont="1">
      <alignment horizontal="center" readingOrder="0" shrinkToFit="0" vertical="center" wrapText="1"/>
    </xf>
    <xf borderId="157" fillId="9" fontId="10" numFmtId="1" xfId="0" applyAlignment="1" applyBorder="1" applyFont="1" applyNumberFormat="1">
      <alignment horizontal="center" shrinkToFit="0" vertical="bottom" wrapText="1"/>
    </xf>
    <xf borderId="158" fillId="9" fontId="10" numFmtId="0" xfId="0" applyAlignment="1" applyBorder="1" applyFont="1">
      <alignment horizontal="center" shrinkToFit="0" vertical="bottom" wrapText="1"/>
    </xf>
    <xf borderId="159" fillId="9" fontId="7" numFmtId="0" xfId="0" applyAlignment="1" applyBorder="1" applyFont="1">
      <alignment horizontal="right" vertical="bottom"/>
    </xf>
    <xf borderId="160" fillId="9" fontId="7" numFmtId="0" xfId="0" applyAlignment="1" applyBorder="1" applyFont="1">
      <alignment horizontal="right" vertical="bottom"/>
    </xf>
    <xf borderId="161" fillId="9" fontId="7" numFmtId="0" xfId="0" applyAlignment="1" applyBorder="1" applyFont="1">
      <alignment horizontal="right" vertical="bottom"/>
    </xf>
    <xf borderId="162" fillId="9" fontId="35" numFmtId="0" xfId="0" applyAlignment="1" applyBorder="1" applyFont="1">
      <alignment horizontal="center" vertical="bottom"/>
    </xf>
    <xf borderId="163" fillId="9" fontId="35" numFmtId="0" xfId="0" applyAlignment="1" applyBorder="1" applyFont="1">
      <alignment horizontal="center" vertical="bottom"/>
    </xf>
    <xf borderId="164" fillId="9" fontId="35" numFmtId="0" xfId="0" applyAlignment="1" applyBorder="1" applyFont="1">
      <alignment horizontal="center" vertical="bottom"/>
    </xf>
    <xf borderId="159" fillId="9" fontId="36" numFmtId="0" xfId="0" applyAlignment="1" applyBorder="1" applyFont="1">
      <alignment horizontal="center" vertical="bottom"/>
    </xf>
    <xf borderId="160" fillId="9" fontId="37" numFmtId="1" xfId="0" applyAlignment="1" applyBorder="1" applyFont="1" applyNumberFormat="1">
      <alignment horizontal="center" vertical="bottom"/>
    </xf>
    <xf borderId="161" fillId="9" fontId="37" numFmtId="1" xfId="0" applyAlignment="1" applyBorder="1" applyFont="1" applyNumberFormat="1">
      <alignment horizontal="center" vertical="bottom"/>
    </xf>
    <xf borderId="165" fillId="9" fontId="7" numFmtId="0" xfId="0" applyAlignment="1" applyBorder="1" applyFont="1">
      <alignment horizontal="center" readingOrder="0" shrinkToFit="0" vertical="center" wrapText="1"/>
    </xf>
    <xf borderId="166" fillId="9" fontId="7" numFmtId="0" xfId="0" applyAlignment="1" applyBorder="1" applyFont="1">
      <alignment horizontal="center" readingOrder="0" shrinkToFit="0" vertical="center" wrapText="1"/>
    </xf>
    <xf borderId="167" fillId="9" fontId="7" numFmtId="1" xfId="0" applyAlignment="1" applyBorder="1" applyFont="1" applyNumberFormat="1">
      <alignment horizontal="center" shrinkToFit="0" vertical="bottom" wrapText="1"/>
    </xf>
    <xf borderId="168" fillId="3" fontId="15" numFmtId="0" xfId="0" applyAlignment="1" applyBorder="1" applyFont="1">
      <alignment horizontal="center" readingOrder="0"/>
    </xf>
    <xf borderId="169" fillId="0" fontId="5" numFmtId="0" xfId="0" applyBorder="1" applyFont="1"/>
    <xf borderId="170" fillId="0" fontId="5" numFmtId="0" xfId="0" applyBorder="1" applyFont="1"/>
    <xf borderId="0" fillId="2" fontId="38" numFmtId="0" xfId="0" applyAlignment="1" applyFont="1">
      <alignment horizontal="center" readingOrder="0" vertical="center"/>
    </xf>
    <xf borderId="171" fillId="3" fontId="39" numFmtId="0" xfId="0" applyAlignment="1" applyBorder="1" applyFont="1">
      <alignment horizontal="center" readingOrder="0"/>
    </xf>
    <xf borderId="172" fillId="0" fontId="5" numFmtId="0" xfId="0" applyBorder="1" applyFont="1"/>
    <xf borderId="168" fillId="3" fontId="40" numFmtId="0" xfId="0" applyAlignment="1" applyBorder="1" applyFont="1">
      <alignment horizontal="center" readingOrder="0" vertical="center"/>
    </xf>
    <xf borderId="168" fillId="3" fontId="41" numFmtId="0" xfId="0" applyAlignment="1" applyBorder="1" applyFont="1">
      <alignment horizontal="center" readingOrder="0"/>
    </xf>
    <xf borderId="168" fillId="3" fontId="42" numFmtId="0" xfId="0" applyAlignment="1" applyBorder="1" applyFont="1">
      <alignment horizontal="center" readingOrder="0"/>
    </xf>
    <xf borderId="173" fillId="3" fontId="42" numFmtId="0" xfId="0" applyAlignment="1" applyBorder="1" applyFont="1">
      <alignment horizontal="center" readingOrder="0" vertical="center"/>
    </xf>
    <xf borderId="174" fillId="3" fontId="42" numFmtId="0" xfId="0" applyAlignment="1" applyBorder="1" applyFont="1">
      <alignment horizontal="center" readingOrder="0" vertical="center"/>
    </xf>
    <xf borderId="175" fillId="3" fontId="42" numFmtId="0" xfId="0" applyAlignment="1" applyBorder="1" applyFont="1">
      <alignment horizontal="center" readingOrder="0" vertical="center"/>
    </xf>
    <xf borderId="176" fillId="3" fontId="42" numFmtId="0" xfId="0" applyAlignment="1" applyBorder="1" applyFont="1">
      <alignment horizontal="center" readingOrder="0" vertical="center"/>
    </xf>
    <xf borderId="177" fillId="3" fontId="42" numFmtId="0" xfId="0" applyAlignment="1" applyBorder="1" applyFont="1">
      <alignment horizontal="center" readingOrder="0" vertical="center"/>
    </xf>
    <xf borderId="178" fillId="5" fontId="42" numFmtId="0" xfId="0" applyAlignment="1" applyBorder="1" applyFont="1">
      <alignment horizontal="center" readingOrder="0" vertical="center"/>
    </xf>
    <xf borderId="179" fillId="0" fontId="5" numFmtId="0" xfId="0" applyBorder="1" applyFont="1"/>
    <xf borderId="180" fillId="5" fontId="42" numFmtId="0" xfId="0" applyAlignment="1" applyBorder="1" applyFont="1">
      <alignment horizontal="center" readingOrder="0" vertical="center"/>
    </xf>
    <xf borderId="180" fillId="0" fontId="5" numFmtId="0" xfId="0" applyBorder="1" applyFont="1"/>
    <xf borderId="181" fillId="0" fontId="5" numFmtId="0" xfId="0" applyBorder="1" applyFont="1"/>
    <xf borderId="182" fillId="5" fontId="42" numFmtId="0" xfId="0" applyAlignment="1" applyBorder="1" applyFont="1">
      <alignment horizontal="center" readingOrder="0" vertical="center"/>
    </xf>
    <xf borderId="183" fillId="5" fontId="42" numFmtId="1" xfId="0" applyAlignment="1" applyBorder="1" applyFont="1" applyNumberFormat="1">
      <alignment horizontal="center" readingOrder="0" vertical="center"/>
    </xf>
    <xf borderId="184" fillId="5" fontId="42" numFmtId="1" xfId="0" applyAlignment="1" applyBorder="1" applyFont="1" applyNumberFormat="1">
      <alignment horizontal="center" readingOrder="0" vertical="center"/>
    </xf>
    <xf borderId="181" fillId="5" fontId="42" numFmtId="0" xfId="0" applyAlignment="1" applyBorder="1" applyFont="1">
      <alignment horizontal="center" readingOrder="0" vertical="center"/>
    </xf>
    <xf borderId="185" fillId="5" fontId="42" numFmtId="1" xfId="0" applyAlignment="1" applyBorder="1" applyFont="1" applyNumberFormat="1">
      <alignment horizontal="center" readingOrder="0" vertical="center"/>
    </xf>
    <xf borderId="186" fillId="5" fontId="42" numFmtId="0" xfId="0" applyAlignment="1" applyBorder="1" applyFont="1">
      <alignment horizontal="center" readingOrder="0" vertical="center"/>
    </xf>
    <xf borderId="187" fillId="0" fontId="5" numFmtId="0" xfId="0" applyBorder="1" applyFont="1"/>
    <xf borderId="188" fillId="5" fontId="42" numFmtId="0" xfId="0" applyAlignment="1" applyBorder="1" applyFont="1">
      <alignment horizontal="center" readingOrder="0" vertical="center"/>
    </xf>
    <xf borderId="188" fillId="0" fontId="5" numFmtId="0" xfId="0" applyBorder="1" applyFont="1"/>
    <xf borderId="189" fillId="0" fontId="5" numFmtId="0" xfId="0" applyBorder="1" applyFont="1"/>
    <xf borderId="190" fillId="5" fontId="42" numFmtId="0" xfId="0" applyAlignment="1" applyBorder="1" applyFont="1">
      <alignment horizontal="center" readingOrder="0" vertical="center"/>
    </xf>
    <xf borderId="191" fillId="5" fontId="42" numFmtId="1" xfId="0" applyAlignment="1" applyBorder="1" applyFont="1" applyNumberFormat="1">
      <alignment horizontal="center" readingOrder="0" vertical="center"/>
    </xf>
    <xf borderId="192" fillId="5" fontId="42" numFmtId="1" xfId="0" applyAlignment="1" applyBorder="1" applyFont="1" applyNumberFormat="1">
      <alignment horizontal="center" readingOrder="0" vertical="center"/>
    </xf>
    <xf borderId="189" fillId="5" fontId="42" numFmtId="0" xfId="0" applyAlignment="1" applyBorder="1" applyFont="1">
      <alignment horizontal="center" readingOrder="0" vertical="center"/>
    </xf>
    <xf borderId="193" fillId="5" fontId="42" numFmtId="1" xfId="0" applyAlignment="1" applyBorder="1" applyFont="1" applyNumberFormat="1">
      <alignment horizontal="center" readingOrder="0" vertical="center"/>
    </xf>
    <xf borderId="194" fillId="5" fontId="42" numFmtId="0" xfId="0" applyAlignment="1" applyBorder="1" applyFont="1">
      <alignment horizontal="center" readingOrder="0" vertical="center"/>
    </xf>
    <xf borderId="195" fillId="0" fontId="5" numFmtId="0" xfId="0" applyBorder="1" applyFont="1"/>
    <xf borderId="196" fillId="5" fontId="42" numFmtId="0" xfId="0" applyAlignment="1" applyBorder="1" applyFont="1">
      <alignment horizontal="center" readingOrder="0" vertical="center"/>
    </xf>
    <xf borderId="196" fillId="0" fontId="5" numFmtId="0" xfId="0" applyBorder="1" applyFont="1"/>
    <xf borderId="197" fillId="0" fontId="5" numFmtId="0" xfId="0" applyBorder="1" applyFont="1"/>
    <xf borderId="198" fillId="5" fontId="42" numFmtId="0" xfId="0" applyAlignment="1" applyBorder="1" applyFont="1">
      <alignment horizontal="center" readingOrder="0" vertical="center"/>
    </xf>
    <xf borderId="199" fillId="5" fontId="42" numFmtId="1" xfId="0" applyAlignment="1" applyBorder="1" applyFont="1" applyNumberFormat="1">
      <alignment horizontal="center" readingOrder="0" vertical="center"/>
    </xf>
    <xf borderId="200" fillId="5" fontId="42" numFmtId="1" xfId="0" applyAlignment="1" applyBorder="1" applyFont="1" applyNumberFormat="1">
      <alignment horizontal="center" readingOrder="0" vertical="center"/>
    </xf>
    <xf borderId="197" fillId="5" fontId="42" numFmtId="0" xfId="0" applyAlignment="1" applyBorder="1" applyFont="1">
      <alignment horizontal="center" readingOrder="0" vertical="center"/>
    </xf>
    <xf borderId="201" fillId="5" fontId="42" numFmtId="1" xfId="0" applyAlignment="1" applyBorder="1" applyFont="1" applyNumberForma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168" fillId="3" fontId="15" numFmtId="0" xfId="0" applyAlignment="1" applyBorder="1" applyFont="1">
      <alignment horizontal="center" readingOrder="0" vertical="center"/>
    </xf>
    <xf borderId="178" fillId="5" fontId="13" numFmtId="0" xfId="0" applyAlignment="1" applyBorder="1" applyFont="1">
      <alignment horizontal="center" readingOrder="0" vertical="center"/>
    </xf>
    <xf borderId="202" fillId="0" fontId="5" numFmtId="0" xfId="0" applyBorder="1" applyFont="1"/>
    <xf borderId="202" fillId="5" fontId="13" numFmtId="0" xfId="0" applyAlignment="1" applyBorder="1" applyFont="1">
      <alignment horizontal="center" readingOrder="0" vertical="center"/>
    </xf>
    <xf borderId="178" fillId="5" fontId="43" numFmtId="0" xfId="0" applyAlignment="1" applyBorder="1" applyFont="1">
      <alignment horizontal="center" readingOrder="0" vertical="center"/>
    </xf>
    <xf borderId="203" fillId="0" fontId="5" numFmtId="0" xfId="0" applyBorder="1" applyFont="1"/>
    <xf borderId="204" fillId="5" fontId="44" numFmtId="0" xfId="0" applyAlignment="1" applyBorder="1" applyFont="1">
      <alignment horizontal="center" readingOrder="0" vertical="center"/>
    </xf>
    <xf borderId="0" fillId="5" fontId="11" numFmtId="0" xfId="0" applyAlignment="1" applyFont="1">
      <alignment vertical="center"/>
    </xf>
    <xf borderId="205" fillId="5" fontId="43" numFmtId="0" xfId="0" applyAlignment="1" applyBorder="1" applyFont="1">
      <alignment horizontal="center" readingOrder="0" shrinkToFit="0" vertical="center" wrapText="1"/>
    </xf>
    <xf borderId="206" fillId="5" fontId="13" numFmtId="0" xfId="0" applyAlignment="1" applyBorder="1" applyFont="1">
      <alignment horizontal="center" readingOrder="0" shrinkToFit="0" vertical="center" wrapText="1"/>
    </xf>
    <xf borderId="206" fillId="5" fontId="13" numFmtId="1" xfId="0" applyAlignment="1" applyBorder="1" applyFont="1" applyNumberFormat="1">
      <alignment horizontal="center" readingOrder="0" shrinkToFit="0" vertical="center" wrapText="1"/>
    </xf>
    <xf borderId="206" fillId="5" fontId="13" numFmtId="1" xfId="0" applyAlignment="1" applyBorder="1" applyFont="1" applyNumberFormat="1">
      <alignment horizontal="center" readingOrder="0" vertical="center"/>
    </xf>
    <xf borderId="0" fillId="5" fontId="13" numFmtId="0" xfId="0" applyAlignment="1" applyFont="1">
      <alignment horizontal="center" readingOrder="0" vertical="center"/>
    </xf>
    <xf borderId="59" fillId="5" fontId="13" numFmtId="0" xfId="0" applyAlignment="1" applyBorder="1" applyFont="1">
      <alignment horizontal="center" readingOrder="0" vertical="center"/>
    </xf>
    <xf borderId="186" fillId="5" fontId="13" numFmtId="0" xfId="0" applyAlignment="1" applyBorder="1" applyFont="1">
      <alignment horizontal="center" readingOrder="0" vertical="center"/>
    </xf>
    <xf borderId="188" fillId="5" fontId="13" numFmtId="0" xfId="0" applyAlignment="1" applyBorder="1" applyFont="1">
      <alignment horizontal="center" readingOrder="0" vertical="center"/>
    </xf>
    <xf borderId="186" fillId="5" fontId="43" numFmtId="0" xfId="0" applyAlignment="1" applyBorder="1" applyFont="1">
      <alignment horizontal="center" readingOrder="0" vertical="center"/>
    </xf>
    <xf borderId="193" fillId="5" fontId="11" numFmtId="0" xfId="0" applyAlignment="1" applyBorder="1" applyFont="1">
      <alignment horizontal="center" readingOrder="0" vertical="center"/>
    </xf>
    <xf borderId="178" fillId="5" fontId="45" numFmtId="0" xfId="0" applyAlignment="1" applyBorder="1" applyFont="1">
      <alignment horizontal="center" readingOrder="0" vertical="center"/>
    </xf>
    <xf borderId="194" fillId="5" fontId="43" numFmtId="0" xfId="0" applyAlignment="1" applyBorder="1" applyFont="1">
      <alignment horizontal="center" readingOrder="0" vertical="center"/>
    </xf>
    <xf borderId="196" fillId="5" fontId="43" numFmtId="0" xfId="0" applyAlignment="1" applyBorder="1" applyFont="1">
      <alignment horizontal="center" readingOrder="0" vertical="center"/>
    </xf>
    <xf borderId="201" fillId="5" fontId="46" numFmtId="0" xfId="0" applyAlignment="1" applyBorder="1" applyFont="1">
      <alignment horizontal="center" readingOrder="0" vertical="center"/>
    </xf>
    <xf borderId="198" fillId="5" fontId="11" numFmtId="0" xfId="0" applyAlignment="1" applyBorder="1" applyFont="1">
      <alignment horizontal="center" vertical="center"/>
    </xf>
    <xf borderId="207" fillId="5" fontId="13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center" vertical="center"/>
    </xf>
    <xf borderId="0" fillId="5" fontId="43" numFmtId="0" xfId="0" applyAlignment="1" applyFont="1">
      <alignment horizontal="center" readingOrder="0" vertical="center"/>
    </xf>
    <xf borderId="59" fillId="0" fontId="5" numFmtId="0" xfId="0" applyBorder="1" applyFont="1"/>
    <xf borderId="208" fillId="5" fontId="43" numFmtId="0" xfId="0" applyAlignment="1" applyBorder="1" applyFont="1">
      <alignment horizontal="center" readingOrder="0" vertical="center"/>
    </xf>
    <xf borderId="209" fillId="5" fontId="43" numFmtId="0" xfId="0" applyAlignment="1" applyBorder="1" applyFont="1">
      <alignment horizontal="center" readingOrder="0" vertical="center"/>
    </xf>
    <xf borderId="190" fillId="5" fontId="46" numFmtId="0" xfId="0" applyAlignment="1" applyBorder="1" applyFont="1">
      <alignment horizontal="center" vertical="center"/>
    </xf>
    <xf borderId="191" fillId="5" fontId="46" numFmtId="0" xfId="0" applyAlignment="1" applyBorder="1" applyFont="1">
      <alignment horizontal="center" vertical="center"/>
    </xf>
    <xf borderId="192" fillId="5" fontId="46" numFmtId="0" xfId="0" applyAlignment="1" applyBorder="1" applyFont="1">
      <alignment horizontal="center" vertical="center"/>
    </xf>
    <xf borderId="0" fillId="5" fontId="11" numFmtId="0" xfId="0" applyAlignment="1" applyFont="1">
      <alignment horizontal="center" vertical="center"/>
    </xf>
    <xf borderId="190" fillId="5" fontId="46" numFmtId="0" xfId="0" applyAlignment="1" applyBorder="1" applyFont="1">
      <alignment horizontal="center" readingOrder="0" vertical="center"/>
    </xf>
    <xf borderId="192" fillId="5" fontId="46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readingOrder="0" vertical="center"/>
    </xf>
    <xf borderId="190" fillId="5" fontId="11" numFmtId="0" xfId="0" applyAlignment="1" applyBorder="1" applyFont="1">
      <alignment horizontal="center" vertical="center"/>
    </xf>
    <xf borderId="191" fillId="5" fontId="11" numFmtId="0" xfId="0" applyAlignment="1" applyBorder="1" applyFont="1">
      <alignment horizontal="center" vertical="center"/>
    </xf>
    <xf borderId="192" fillId="5" fontId="11" numFmtId="0" xfId="0" applyAlignment="1" applyBorder="1" applyFont="1">
      <alignment horizontal="center" vertical="center"/>
    </xf>
    <xf borderId="193" fillId="5" fontId="46" numFmtId="0" xfId="0" applyAlignment="1" applyBorder="1" applyFont="1">
      <alignment horizontal="center" vertical="center"/>
    </xf>
    <xf borderId="117" fillId="5" fontId="11" numFmtId="0" xfId="0" applyAlignment="1" applyBorder="1" applyFont="1">
      <alignment horizontal="center" vertical="center"/>
    </xf>
    <xf borderId="189" fillId="5" fontId="46" numFmtId="0" xfId="0" applyAlignment="1" applyBorder="1" applyFont="1">
      <alignment horizontal="center" readingOrder="0" vertical="center"/>
    </xf>
    <xf borderId="193" fillId="5" fontId="46" numFmtId="0" xfId="0" applyAlignment="1" applyBorder="1" applyFont="1">
      <alignment horizontal="center" readingOrder="0" vertical="center"/>
    </xf>
    <xf borderId="117" fillId="5" fontId="11" numFmtId="0" xfId="0" applyAlignment="1" applyBorder="1" applyFont="1">
      <alignment horizontal="center" readingOrder="0" vertical="center"/>
    </xf>
    <xf borderId="193" fillId="5" fontId="47" numFmtId="0" xfId="0" applyAlignment="1" applyBorder="1" applyFont="1">
      <alignment horizontal="center" readingOrder="0" vertical="center"/>
    </xf>
    <xf borderId="210" fillId="5" fontId="47" numFmtId="0" xfId="0" applyAlignment="1" applyBorder="1" applyFont="1">
      <alignment horizontal="center" readingOrder="0" vertical="center"/>
    </xf>
    <xf borderId="198" fillId="5" fontId="46" numFmtId="0" xfId="0" applyAlignment="1" applyBorder="1" applyFont="1">
      <alignment horizontal="center" vertical="center"/>
    </xf>
    <xf borderId="199" fillId="5" fontId="46" numFmtId="0" xfId="0" applyAlignment="1" applyBorder="1" applyFont="1">
      <alignment horizontal="center" vertical="center"/>
    </xf>
    <xf borderId="201" fillId="5" fontId="46" numFmtId="0" xfId="0" applyAlignment="1" applyBorder="1" applyFont="1">
      <alignment horizontal="center" vertical="center"/>
    </xf>
    <xf borderId="153" fillId="5" fontId="11" numFmtId="0" xfId="0" applyAlignment="1" applyBorder="1" applyFont="1">
      <alignment horizontal="center" vertical="center"/>
    </xf>
    <xf borderId="197" fillId="5" fontId="46" numFmtId="0" xfId="0" applyAlignment="1" applyBorder="1" applyFont="1">
      <alignment horizontal="center" readingOrder="0" vertical="center"/>
    </xf>
    <xf borderId="201" fillId="5" fontId="47" numFmtId="0" xfId="0" applyAlignment="1" applyBorder="1" applyFont="1">
      <alignment horizontal="center" readingOrder="0" vertical="center"/>
    </xf>
    <xf borderId="153" fillId="5" fontId="11" numFmtId="0" xfId="0" applyAlignment="1" applyBorder="1" applyFont="1">
      <alignment horizontal="center" readingOrder="0" vertical="center"/>
    </xf>
    <xf borderId="199" fillId="5" fontId="11" numFmtId="0" xfId="0" applyAlignment="1" applyBorder="1" applyFont="1">
      <alignment horizontal="center" vertical="center"/>
    </xf>
    <xf borderId="200" fillId="5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78" fillId="5" fontId="21" numFmtId="0" xfId="0" applyAlignment="1" applyBorder="1" applyFont="1">
      <alignment horizontal="center"/>
    </xf>
    <xf borderId="202" fillId="5" fontId="48" numFmtId="0" xfId="0" applyAlignment="1" applyBorder="1" applyFont="1">
      <alignment horizontal="center"/>
    </xf>
    <xf borderId="172" fillId="5" fontId="2" numFmtId="0" xfId="0" applyBorder="1" applyFont="1"/>
    <xf borderId="211" fillId="5" fontId="2" numFmtId="0" xfId="0" applyBorder="1" applyFont="1"/>
    <xf borderId="212" fillId="5" fontId="21" numFmtId="0" xfId="0" applyAlignment="1" applyBorder="1" applyFont="1">
      <alignment horizontal="center" shrinkToFit="0" wrapText="1"/>
    </xf>
    <xf borderId="170" fillId="5" fontId="21" numFmtId="1" xfId="0" applyAlignment="1" applyBorder="1" applyFont="1" applyNumberFormat="1">
      <alignment horizontal="center" shrinkToFit="0" wrapText="1"/>
    </xf>
    <xf borderId="170" fillId="5" fontId="21" numFmtId="1" xfId="0" applyAlignment="1" applyBorder="1" applyFont="1" applyNumberFormat="1">
      <alignment horizontal="center"/>
    </xf>
    <xf borderId="169" fillId="5" fontId="2" numFmtId="0" xfId="0" applyBorder="1" applyFont="1"/>
    <xf borderId="170" fillId="5" fontId="2" numFmtId="0" xfId="0" applyBorder="1" applyFont="1"/>
    <xf borderId="213" fillId="5" fontId="21" numFmtId="0" xfId="0" applyAlignment="1" applyBorder="1" applyFont="1">
      <alignment horizontal="center" readingOrder="0"/>
    </xf>
    <xf borderId="214" fillId="0" fontId="5" numFmtId="0" xfId="0" applyBorder="1" applyFont="1"/>
    <xf borderId="0" fillId="5" fontId="2" numFmtId="0" xfId="0" applyFont="1"/>
    <xf borderId="59" fillId="5" fontId="2" numFmtId="0" xfId="0" applyBorder="1" applyFont="1"/>
    <xf borderId="180" fillId="5" fontId="49" numFmtId="0" xfId="0" applyAlignment="1" applyBorder="1" applyFont="1">
      <alignment horizontal="center"/>
    </xf>
    <xf borderId="116" fillId="5" fontId="21" numFmtId="0" xfId="0" applyAlignment="1" applyBorder="1" applyFont="1">
      <alignment horizontal="center"/>
    </xf>
    <xf borderId="215" fillId="0" fontId="5" numFmtId="0" xfId="0" applyBorder="1" applyFont="1"/>
    <xf borderId="216" fillId="0" fontId="5" numFmtId="0" xfId="0" applyBorder="1" applyFont="1"/>
    <xf borderId="215" fillId="5" fontId="50" numFmtId="0" xfId="0" applyAlignment="1" applyBorder="1" applyFont="1">
      <alignment horizontal="center"/>
    </xf>
    <xf borderId="216" fillId="5" fontId="10" numFmtId="0" xfId="0" applyAlignment="1" applyBorder="1" applyFont="1">
      <alignment horizontal="center"/>
    </xf>
    <xf borderId="176" fillId="5" fontId="10" numFmtId="0" xfId="0" applyAlignment="1" applyBorder="1" applyFont="1">
      <alignment horizontal="center"/>
    </xf>
    <xf borderId="178" fillId="5" fontId="21" numFmtId="0" xfId="0" applyAlignment="1" applyBorder="1" applyFont="1">
      <alignment horizontal="center" readingOrder="0"/>
    </xf>
    <xf borderId="180" fillId="5" fontId="10" numFmtId="0" xfId="0" applyAlignment="1" applyBorder="1" applyFont="1">
      <alignment horizontal="center" vertical="bottom"/>
    </xf>
    <xf borderId="178" fillId="5" fontId="21" numFmtId="0" xfId="0" applyAlignment="1" applyBorder="1" applyFont="1">
      <alignment horizontal="center" vertical="bottom"/>
    </xf>
    <xf borderId="202" fillId="5" fontId="2" numFmtId="0" xfId="0" applyAlignment="1" applyBorder="1" applyFont="1">
      <alignment vertical="bottom"/>
    </xf>
    <xf borderId="172" fillId="5" fontId="2" numFmtId="0" xfId="0" applyAlignment="1" applyBorder="1" applyFont="1">
      <alignment vertical="bottom"/>
    </xf>
    <xf borderId="211" fillId="5" fontId="2" numFmtId="0" xfId="0" applyAlignment="1" applyBorder="1" applyFont="1">
      <alignment vertical="bottom"/>
    </xf>
    <xf borderId="212" fillId="5" fontId="21" numFmtId="0" xfId="0" applyAlignment="1" applyBorder="1" applyFont="1">
      <alignment horizontal="center" shrinkToFit="0" vertical="bottom" wrapText="1"/>
    </xf>
    <xf borderId="170" fillId="5" fontId="21" numFmtId="1" xfId="0" applyAlignment="1" applyBorder="1" applyFont="1" applyNumberFormat="1">
      <alignment horizontal="center" shrinkToFit="0" vertical="bottom" wrapText="1"/>
    </xf>
    <xf borderId="170" fillId="5" fontId="21" numFmtId="1" xfId="0" applyAlignment="1" applyBorder="1" applyFont="1" applyNumberFormat="1">
      <alignment horizontal="center" vertical="bottom"/>
    </xf>
    <xf borderId="169" fillId="5" fontId="2" numFmtId="0" xfId="0" applyAlignment="1" applyBorder="1" applyFont="1">
      <alignment vertical="bottom"/>
    </xf>
    <xf borderId="170" fillId="5" fontId="2" numFmtId="0" xfId="0" applyAlignment="1" applyBorder="1" applyFont="1">
      <alignment vertical="bottom"/>
    </xf>
    <xf borderId="213" fillId="5" fontId="21" numFmtId="0" xfId="0" applyAlignment="1" applyBorder="1" applyFont="1">
      <alignment horizontal="center" readingOrder="0" vertical="bottom"/>
    </xf>
    <xf borderId="0" fillId="5" fontId="2" numFmtId="0" xfId="0" applyAlignment="1" applyFont="1">
      <alignment vertical="bottom"/>
    </xf>
    <xf borderId="59" fillId="5" fontId="2" numFmtId="0" xfId="0" applyAlignment="1" applyBorder="1" applyFont="1">
      <alignment vertical="bottom"/>
    </xf>
    <xf borderId="180" fillId="5" fontId="51" numFmtId="0" xfId="0" applyAlignment="1" applyBorder="1" applyFont="1">
      <alignment horizontal="center" vertical="bottom"/>
    </xf>
    <xf borderId="116" fillId="5" fontId="21" numFmtId="0" xfId="0" applyAlignment="1" applyBorder="1" applyFont="1">
      <alignment horizontal="center" vertical="bottom"/>
    </xf>
    <xf borderId="216" fillId="5" fontId="10" numFmtId="0" xfId="0" applyAlignment="1" applyBorder="1" applyFont="1">
      <alignment horizontal="center" vertical="bottom"/>
    </xf>
    <xf borderId="176" fillId="5" fontId="2" numFmtId="0" xfId="0" applyAlignment="1" applyBorder="1" applyFont="1">
      <alignment vertical="bottom"/>
    </xf>
    <xf borderId="178" fillId="5" fontId="21" numFmtId="0" xfId="0" applyAlignment="1" applyBorder="1" applyFont="1">
      <alignment horizontal="center" readingOrder="0" vertical="bottom"/>
    </xf>
    <xf borderId="215" fillId="5" fontId="50" numFmtId="0" xfId="0" applyAlignment="1" applyBorder="1" applyFont="1">
      <alignment horizontal="center" vertical="bottom"/>
    </xf>
    <xf borderId="216" fillId="5" fontId="2" numFmtId="0" xfId="0" applyAlignment="1" applyBorder="1" applyFont="1">
      <alignment vertical="bottom"/>
    </xf>
    <xf borderId="0" fillId="10" fontId="52" numFmtId="0" xfId="0" applyAlignment="1" applyFill="1" applyFont="1">
      <alignment horizontal="center" readingOrder="0" vertical="center"/>
    </xf>
    <xf borderId="0" fillId="10" fontId="13" numFmtId="0" xfId="0" applyAlignment="1" applyFont="1">
      <alignment horizontal="center" readingOrder="0" vertical="center"/>
    </xf>
    <xf borderId="0" fillId="10" fontId="12" numFmtId="0" xfId="0" applyAlignment="1" applyFont="1">
      <alignment horizontal="center" vertical="center"/>
    </xf>
    <xf borderId="217" fillId="11" fontId="43" numFmtId="0" xfId="0" applyAlignment="1" applyBorder="1" applyFill="1" applyFont="1">
      <alignment horizontal="center" readingOrder="0" vertical="center"/>
    </xf>
    <xf borderId="218" fillId="0" fontId="5" numFmtId="0" xfId="0" applyBorder="1" applyFont="1"/>
    <xf borderId="219" fillId="0" fontId="5" numFmtId="0" xfId="0" applyBorder="1" applyFont="1"/>
    <xf borderId="217" fillId="8" fontId="43" numFmtId="0" xfId="0" applyAlignment="1" applyBorder="1" applyFont="1">
      <alignment horizontal="center" readingOrder="0" vertical="center"/>
    </xf>
    <xf borderId="220" fillId="11" fontId="13" numFmtId="0" xfId="0" applyAlignment="1" applyBorder="1" applyFont="1">
      <alignment horizontal="center" readingOrder="0" vertical="center"/>
    </xf>
    <xf borderId="221" fillId="0" fontId="5" numFmtId="0" xfId="0" applyBorder="1" applyFont="1"/>
    <xf borderId="222" fillId="0" fontId="5" numFmtId="0" xfId="0" applyBorder="1" applyFont="1"/>
    <xf borderId="223" fillId="11" fontId="13" numFmtId="0" xfId="0" applyAlignment="1" applyBorder="1" applyFont="1">
      <alignment horizontal="center" readingOrder="0" vertical="center"/>
    </xf>
    <xf borderId="224" fillId="0" fontId="5" numFmtId="0" xfId="0" applyBorder="1" applyFont="1"/>
    <xf borderId="220" fillId="8" fontId="13" numFmtId="0" xfId="0" applyAlignment="1" applyBorder="1" applyFont="1">
      <alignment horizontal="center" readingOrder="0" vertical="center"/>
    </xf>
    <xf borderId="223" fillId="8" fontId="13" numFmtId="0" xfId="0" applyAlignment="1" applyBorder="1" applyFont="1">
      <alignment horizontal="center" readingOrder="0" vertical="center"/>
    </xf>
    <xf borderId="0" fillId="10" fontId="1" numFmtId="0" xfId="0" applyAlignment="1" applyFont="1">
      <alignment horizontal="center" vertical="center"/>
    </xf>
    <xf borderId="225" fillId="12" fontId="1" numFmtId="0" xfId="0" applyAlignment="1" applyBorder="1" applyFill="1" applyFont="1">
      <alignment horizontal="center" vertical="center"/>
    </xf>
    <xf borderId="226" fillId="3" fontId="2" numFmtId="4" xfId="0" applyAlignment="1" applyBorder="1" applyFont="1" applyNumberFormat="1">
      <alignment vertical="bottom"/>
    </xf>
    <xf borderId="227" fillId="3" fontId="21" numFmtId="4" xfId="0" applyAlignment="1" applyBorder="1" applyFont="1" applyNumberFormat="1">
      <alignment horizontal="center" vertical="bottom"/>
    </xf>
    <xf borderId="54" fillId="3" fontId="21" numFmtId="4" xfId="0" applyAlignment="1" applyBorder="1" applyFont="1" applyNumberFormat="1">
      <alignment horizontal="center" shrinkToFit="0" vertical="bottom" wrapText="1"/>
    </xf>
    <xf borderId="53" fillId="3" fontId="21" numFmtId="4" xfId="0" applyAlignment="1" applyBorder="1" applyFont="1" applyNumberFormat="1">
      <alignment horizontal="center" shrinkToFit="0" vertical="bottom" wrapText="1"/>
    </xf>
    <xf borderId="228" fillId="3" fontId="21" numFmtId="4" xfId="0" applyAlignment="1" applyBorder="1" applyFont="1" applyNumberFormat="1">
      <alignment horizontal="center" shrinkToFit="0" vertical="bottom" wrapText="1"/>
    </xf>
    <xf borderId="229" fillId="5" fontId="10" numFmtId="0" xfId="0" applyAlignment="1" applyBorder="1" applyFont="1">
      <alignment horizontal="center" vertical="bottom"/>
    </xf>
    <xf borderId="230" fillId="5" fontId="10" numFmtId="4" xfId="0" applyAlignment="1" applyBorder="1" applyFont="1" applyNumberFormat="1">
      <alignment horizontal="center" vertical="bottom"/>
    </xf>
    <xf borderId="231" fillId="5" fontId="10" numFmtId="4" xfId="0" applyAlignment="1" applyBorder="1" applyFont="1" applyNumberFormat="1">
      <alignment horizontal="center" vertical="bottom"/>
    </xf>
    <xf borderId="232" fillId="5" fontId="10" numFmtId="0" xfId="0" applyAlignment="1" applyBorder="1" applyFont="1">
      <alignment horizontal="center" vertical="bottom"/>
    </xf>
    <xf borderId="233" fillId="5" fontId="10" numFmtId="4" xfId="0" applyAlignment="1" applyBorder="1" applyFont="1" applyNumberFormat="1">
      <alignment horizontal="center" vertical="bottom"/>
    </xf>
    <xf borderId="234" fillId="5" fontId="10" numFmtId="4" xfId="0" applyAlignment="1" applyBorder="1" applyFont="1" applyNumberFormat="1">
      <alignment horizontal="center" vertical="bottom"/>
    </xf>
    <xf borderId="235" fillId="5" fontId="10" numFmtId="0" xfId="0" applyAlignment="1" applyBorder="1" applyFont="1">
      <alignment horizontal="center" vertical="bottom"/>
    </xf>
    <xf borderId="236" fillId="5" fontId="10" numFmtId="4" xfId="0" applyAlignment="1" applyBorder="1" applyFont="1" applyNumberFormat="1">
      <alignment horizontal="center" vertical="bottom"/>
    </xf>
    <xf borderId="237" fillId="5" fontId="10" numFmtId="4" xfId="0" applyAlignment="1" applyBorder="1" applyFont="1" applyNumberFormat="1">
      <alignment horizontal="center" vertical="bottom"/>
    </xf>
    <xf borderId="54" fillId="3" fontId="13" numFmtId="0" xfId="0" applyAlignment="1" applyBorder="1" applyFont="1">
      <alignment horizontal="center" readingOrder="0" vertical="center"/>
    </xf>
    <xf borderId="53" fillId="3" fontId="13" numFmtId="0" xfId="0" applyAlignment="1" applyBorder="1" applyFont="1">
      <alignment horizontal="center" readingOrder="0" vertical="center"/>
    </xf>
    <xf borderId="228" fillId="3" fontId="13" numFmtId="0" xfId="0" applyAlignment="1" applyBorder="1" applyFont="1">
      <alignment horizontal="center" readingOrder="0" vertical="center"/>
    </xf>
    <xf borderId="229" fillId="5" fontId="11" numFmtId="0" xfId="0" applyAlignment="1" applyBorder="1" applyFont="1">
      <alignment horizontal="center" readingOrder="0" vertical="center"/>
    </xf>
    <xf borderId="230" fillId="5" fontId="11" numFmtId="0" xfId="0" applyAlignment="1" applyBorder="1" applyFont="1">
      <alignment horizontal="center" readingOrder="0" vertical="center"/>
    </xf>
    <xf borderId="230" fillId="5" fontId="11" numFmtId="3" xfId="0" applyAlignment="1" applyBorder="1" applyFont="1" applyNumberFormat="1">
      <alignment horizontal="center" readingOrder="0" vertical="center"/>
    </xf>
    <xf borderId="230" fillId="5" fontId="11" numFmtId="0" xfId="0" applyAlignment="1" applyBorder="1" applyFont="1">
      <alignment horizontal="center" vertical="center"/>
    </xf>
    <xf borderId="231" fillId="5" fontId="11" numFmtId="0" xfId="0" applyAlignment="1" applyBorder="1" applyFont="1">
      <alignment horizontal="center" vertical="center"/>
    </xf>
    <xf borderId="232" fillId="5" fontId="11" numFmtId="0" xfId="0" applyAlignment="1" applyBorder="1" applyFont="1">
      <alignment horizontal="center" readingOrder="0" vertical="center"/>
    </xf>
    <xf borderId="233" fillId="5" fontId="11" numFmtId="0" xfId="0" applyAlignment="1" applyBorder="1" applyFont="1">
      <alignment horizontal="center" readingOrder="0" vertical="center"/>
    </xf>
    <xf borderId="233" fillId="5" fontId="11" numFmtId="3" xfId="0" applyAlignment="1" applyBorder="1" applyFont="1" applyNumberFormat="1">
      <alignment horizontal="center" readingOrder="0" vertical="center"/>
    </xf>
    <xf borderId="233" fillId="5" fontId="11" numFmtId="0" xfId="0" applyAlignment="1" applyBorder="1" applyFont="1">
      <alignment horizontal="center" vertical="center"/>
    </xf>
    <xf borderId="234" fillId="5" fontId="11" numFmtId="0" xfId="0" applyAlignment="1" applyBorder="1" applyFont="1">
      <alignment horizontal="center" vertical="center"/>
    </xf>
    <xf borderId="233" fillId="5" fontId="20" numFmtId="3" xfId="0" applyAlignment="1" applyBorder="1" applyFont="1" applyNumberFormat="1">
      <alignment horizontal="center" readingOrder="0" vertical="center"/>
    </xf>
    <xf borderId="233" fillId="5" fontId="11" numFmtId="46" xfId="0" applyAlignment="1" applyBorder="1" applyFont="1" applyNumberFormat="1">
      <alignment horizontal="center" readingOrder="0" vertical="center"/>
    </xf>
    <xf borderId="233" fillId="5" fontId="11" numFmtId="21" xfId="0" applyAlignment="1" applyBorder="1" applyFont="1" applyNumberFormat="1">
      <alignment horizontal="center" readingOrder="0" vertical="center"/>
    </xf>
    <xf borderId="234" fillId="5" fontId="20" numFmtId="3" xfId="0" applyAlignment="1" applyBorder="1" applyFont="1" applyNumberFormat="1">
      <alignment horizontal="center" readingOrder="0" vertical="center"/>
    </xf>
    <xf borderId="235" fillId="5" fontId="11" numFmtId="0" xfId="0" applyAlignment="1" applyBorder="1" applyFont="1">
      <alignment horizontal="center" readingOrder="0" vertical="center"/>
    </xf>
    <xf borderId="236" fillId="5" fontId="11" numFmtId="0" xfId="0" applyAlignment="1" applyBorder="1" applyFont="1">
      <alignment horizontal="center" readingOrder="0" vertical="center"/>
    </xf>
    <xf borderId="236" fillId="5" fontId="11" numFmtId="21" xfId="0" applyAlignment="1" applyBorder="1" applyFont="1" applyNumberFormat="1">
      <alignment horizontal="center" readingOrder="0" vertical="center"/>
    </xf>
    <xf borderId="236" fillId="5" fontId="11" numFmtId="0" xfId="0" applyAlignment="1" applyBorder="1" applyFont="1">
      <alignment horizontal="center" vertical="center"/>
    </xf>
    <xf borderId="237" fillId="5" fontId="11" numFmtId="0" xfId="0" applyAlignment="1" applyBorder="1" applyFont="1">
      <alignment horizontal="center" vertical="center"/>
    </xf>
  </cellXfs>
  <cellStyles count="1">
    <cellStyle xfId="0" name="Normal" builtinId="0"/>
  </cellStyles>
  <dxfs count="13">
    <dxf>
      <font>
        <b/>
        <u/>
        <color rgb="FFFF0000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none"/>
      </fill>
      <border/>
    </dxf>
    <dxf>
      <font>
        <b/>
        <u/>
        <color rgb="FFFF0000"/>
      </font>
      <fill>
        <patternFill patternType="solid">
          <fgColor rgb="FFA2C4C9"/>
          <bgColor rgb="FFA2C4C9"/>
        </patternFill>
      </fill>
      <border/>
    </dxf>
    <dxf>
      <font>
        <color rgb="FF6AA84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b/>
        <color rgb="FF38761D"/>
      </font>
      <fill>
        <patternFill patternType="none"/>
      </fill>
      <border/>
    </dxf>
    <dxf>
      <font>
        <b/>
        <color theme="5"/>
      </font>
      <fill>
        <patternFill patternType="none"/>
      </fill>
      <border/>
    </dxf>
    <dxf>
      <font>
        <color rgb="FFFBBC04"/>
      </font>
      <fill>
        <patternFill patternType="none"/>
      </fill>
      <border/>
    </dxf>
    <dxf>
      <font>
        <color rgb="FF6FA8DC"/>
      </font>
      <fill>
        <patternFill patternType="none"/>
      </fill>
      <border/>
    </dxf>
    <dxf>
      <font>
        <b/>
        <color theme="6"/>
      </font>
      <fill>
        <patternFill patternType="none"/>
      </fill>
      <border/>
    </dxf>
    <dxf>
      <font>
        <color rgb="FFF1C232"/>
      </font>
      <fill>
        <patternFill patternType="none"/>
      </fill>
      <border/>
    </dxf>
    <dxf>
      <font>
        <b/>
        <color rgb="FFFF9900"/>
      </font>
      <fill>
        <patternFill patternType="none"/>
      </fill>
      <border/>
    </dxf>
    <dxf>
      <font>
        <color rgb="FF00FF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28575</xdr:rowOff>
    </xdr:from>
    <xdr:ext cx="6686550" cy="2181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1114425</xdr:colOff>
      <xdr:row>11</xdr:row>
      <xdr:rowOff>180975</xdr:rowOff>
    </xdr:from>
    <xdr:ext cx="7162800" cy="2333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6</xdr:row>
      <xdr:rowOff>152400</xdr:rowOff>
    </xdr:from>
    <xdr:ext cx="876300" cy="419100"/>
    <xdr:sp>
      <xdr:nvSpPr>
        <xdr:cNvPr id="3" name="Shape 3"/>
        <xdr:cNvSpPr txBox="1"/>
      </xdr:nvSpPr>
      <xdr:spPr>
        <a:xfrm>
          <a:off x="1774300" y="774425"/>
          <a:ext cx="852900" cy="400200"/>
        </a:xfrm>
        <a:prstGeom prst="rect">
          <a:avLst/>
        </a:prstGeom>
        <a:solidFill>
          <a:srgbClr val="0C343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</a:rPr>
            <a:t>CLEAR</a:t>
          </a:r>
          <a:endParaRPr b="1"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-352425</xdr:colOff>
      <xdr:row>5</xdr:row>
      <xdr:rowOff>95250</xdr:rowOff>
    </xdr:from>
    <xdr:ext cx="9715500" cy="3562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</xdr:row>
      <xdr:rowOff>190500</xdr:rowOff>
    </xdr:from>
    <xdr:ext cx="4162425" cy="2200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-371475</xdr:colOff>
      <xdr:row>2</xdr:row>
      <xdr:rowOff>76200</xdr:rowOff>
    </xdr:from>
    <xdr:ext cx="12934950" cy="3752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</xdr:row>
      <xdr:rowOff>190500</xdr:rowOff>
    </xdr:from>
    <xdr:ext cx="4162425" cy="2200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finite-lagrange.fandom.com/wiki/File:DockingPortIcon.p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2"/>
      <c r="B11" s="3"/>
      <c r="C11" s="4"/>
    </row>
    <row r="12">
      <c r="A12" s="2" t="b">
        <f>Setup!D11</f>
        <v>1</v>
      </c>
      <c r="B12" s="3"/>
      <c r="C1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sheetData>
    <row r="1">
      <c r="A1" s="613"/>
      <c r="B1" s="614" t="s">
        <v>304</v>
      </c>
      <c r="C1" s="107"/>
      <c r="D1" s="107"/>
      <c r="E1" s="107"/>
      <c r="F1" s="107"/>
      <c r="G1" s="107"/>
      <c r="H1" s="107"/>
      <c r="I1" s="107"/>
    </row>
    <row r="2">
      <c r="A2" s="615" t="s">
        <v>305</v>
      </c>
      <c r="B2" s="616" t="s">
        <v>30</v>
      </c>
      <c r="C2" s="616" t="s">
        <v>31</v>
      </c>
      <c r="D2" s="616" t="s">
        <v>306</v>
      </c>
      <c r="E2" s="616" t="s">
        <v>307</v>
      </c>
      <c r="F2" s="616" t="s">
        <v>308</v>
      </c>
      <c r="G2" s="616" t="s">
        <v>309</v>
      </c>
      <c r="H2" s="616" t="s">
        <v>310</v>
      </c>
      <c r="I2" s="617" t="s">
        <v>311</v>
      </c>
    </row>
    <row r="3">
      <c r="A3" s="618">
        <v>1.0</v>
      </c>
      <c r="B3" s="619">
        <v>5.0</v>
      </c>
      <c r="C3" s="619">
        <v>1.0</v>
      </c>
      <c r="D3" s="619">
        <v>5.0</v>
      </c>
      <c r="E3" s="619">
        <v>5.0</v>
      </c>
      <c r="F3" s="619">
        <v>5.0</v>
      </c>
      <c r="G3" s="619">
        <v>5.0</v>
      </c>
      <c r="H3" s="619">
        <v>5.0</v>
      </c>
      <c r="I3" s="620">
        <v>5.0</v>
      </c>
    </row>
    <row r="4">
      <c r="A4" s="621">
        <v>2.0</v>
      </c>
      <c r="B4" s="622">
        <v>10.0</v>
      </c>
      <c r="C4" s="622">
        <v>2.0</v>
      </c>
      <c r="D4" s="622">
        <v>10.0</v>
      </c>
      <c r="E4" s="622">
        <v>10.0</v>
      </c>
      <c r="F4" s="622">
        <v>10.0</v>
      </c>
      <c r="G4" s="622">
        <v>10.0</v>
      </c>
      <c r="H4" s="622">
        <v>10.0</v>
      </c>
      <c r="I4" s="623">
        <v>10.0</v>
      </c>
    </row>
    <row r="5">
      <c r="A5" s="621">
        <v>3.0</v>
      </c>
      <c r="B5" s="622">
        <v>15.0</v>
      </c>
      <c r="C5" s="622">
        <v>3.0</v>
      </c>
      <c r="D5" s="622">
        <v>15.0</v>
      </c>
      <c r="E5" s="622">
        <v>15.0</v>
      </c>
      <c r="F5" s="622">
        <v>15.0</v>
      </c>
      <c r="G5" s="622">
        <v>15.0</v>
      </c>
      <c r="H5" s="622">
        <v>15.0</v>
      </c>
      <c r="I5" s="623">
        <v>15.0</v>
      </c>
    </row>
    <row r="6">
      <c r="A6" s="621">
        <v>4.0</v>
      </c>
      <c r="B6" s="622">
        <v>20.0</v>
      </c>
      <c r="C6" s="622">
        <v>4.0</v>
      </c>
      <c r="D6" s="622">
        <v>20.0</v>
      </c>
      <c r="E6" s="622">
        <v>20.0</v>
      </c>
      <c r="F6" s="622">
        <v>20.0</v>
      </c>
      <c r="G6" s="622">
        <v>20.0</v>
      </c>
      <c r="H6" s="622">
        <v>20.0</v>
      </c>
      <c r="I6" s="623">
        <v>20.0</v>
      </c>
    </row>
    <row r="7">
      <c r="A7" s="624">
        <v>5.0</v>
      </c>
      <c r="B7" s="625">
        <v>25.0</v>
      </c>
      <c r="C7" s="625">
        <v>5.0</v>
      </c>
      <c r="D7" s="625">
        <v>25.0</v>
      </c>
      <c r="E7" s="625">
        <v>25.0</v>
      </c>
      <c r="F7" s="625">
        <v>25.0</v>
      </c>
      <c r="G7" s="625">
        <v>25.0</v>
      </c>
      <c r="H7" s="625">
        <v>25.0</v>
      </c>
      <c r="I7" s="626">
        <v>25.0</v>
      </c>
    </row>
    <row r="8">
      <c r="A8" s="597" t="s">
        <v>300</v>
      </c>
    </row>
  </sheetData>
  <mergeCells count="2">
    <mergeCell ref="B1:I1"/>
    <mergeCell ref="A8:I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2.5"/>
    <col customWidth="1" min="3" max="3" width="13.25"/>
    <col customWidth="1" min="8" max="11" width="10.13"/>
  </cols>
  <sheetData>
    <row r="1">
      <c r="A1" s="627" t="s">
        <v>20</v>
      </c>
      <c r="B1" s="628" t="s">
        <v>312</v>
      </c>
      <c r="C1" s="628" t="s">
        <v>196</v>
      </c>
      <c r="D1" s="628" t="s">
        <v>313</v>
      </c>
      <c r="E1" s="628" t="s">
        <v>314</v>
      </c>
      <c r="F1" s="628" t="s">
        <v>315</v>
      </c>
      <c r="G1" s="628" t="s">
        <v>280</v>
      </c>
      <c r="H1" s="628" t="s">
        <v>30</v>
      </c>
      <c r="I1" s="628" t="s">
        <v>31</v>
      </c>
      <c r="J1" s="628" t="s">
        <v>193</v>
      </c>
      <c r="K1" s="629" t="s">
        <v>194</v>
      </c>
    </row>
    <row r="2">
      <c r="A2" s="630" t="s">
        <v>316</v>
      </c>
      <c r="B2" s="631" t="s">
        <v>317</v>
      </c>
      <c r="C2" s="631" t="s">
        <v>318</v>
      </c>
      <c r="D2" s="632">
        <v>150000.0</v>
      </c>
      <c r="E2" s="632">
        <v>10000.0</v>
      </c>
      <c r="F2" s="631">
        <v>0.0</v>
      </c>
      <c r="G2" s="633"/>
      <c r="H2" s="633"/>
      <c r="I2" s="633"/>
      <c r="J2" s="633"/>
      <c r="K2" s="634"/>
    </row>
    <row r="3">
      <c r="A3" s="635" t="s">
        <v>319</v>
      </c>
      <c r="B3" s="636" t="s">
        <v>320</v>
      </c>
      <c r="C3" s="636" t="s">
        <v>318</v>
      </c>
      <c r="D3" s="637">
        <v>500000.0</v>
      </c>
      <c r="E3" s="637">
        <v>40000.0</v>
      </c>
      <c r="F3" s="636">
        <v>0.0</v>
      </c>
      <c r="G3" s="638"/>
      <c r="H3" s="638"/>
      <c r="I3" s="638"/>
      <c r="J3" s="638"/>
      <c r="K3" s="639"/>
    </row>
    <row r="4">
      <c r="A4" s="635" t="s">
        <v>321</v>
      </c>
      <c r="B4" s="636" t="s">
        <v>322</v>
      </c>
      <c r="C4" s="636" t="s">
        <v>318</v>
      </c>
      <c r="D4" s="637">
        <v>1000000.0</v>
      </c>
      <c r="E4" s="637">
        <v>150000.0</v>
      </c>
      <c r="F4" s="636">
        <v>0.0</v>
      </c>
      <c r="G4" s="638"/>
      <c r="H4" s="638"/>
      <c r="I4" s="638"/>
      <c r="J4" s="638"/>
      <c r="K4" s="639"/>
    </row>
    <row r="5">
      <c r="A5" s="635" t="s">
        <v>323</v>
      </c>
      <c r="B5" s="636" t="s">
        <v>324</v>
      </c>
      <c r="C5" s="636" t="s">
        <v>324</v>
      </c>
      <c r="D5" s="640">
        <v>100000.0</v>
      </c>
      <c r="E5" s="640">
        <v>10000.0</v>
      </c>
      <c r="F5" s="640">
        <v>0.0</v>
      </c>
      <c r="G5" s="641">
        <v>0.12800925925925927</v>
      </c>
      <c r="H5" s="640">
        <v>250000.0</v>
      </c>
      <c r="I5" s="638"/>
      <c r="J5" s="638"/>
      <c r="K5" s="639"/>
    </row>
    <row r="6">
      <c r="A6" s="635" t="s">
        <v>325</v>
      </c>
      <c r="B6" s="636" t="s">
        <v>326</v>
      </c>
      <c r="C6" s="636" t="s">
        <v>325</v>
      </c>
      <c r="D6" s="636">
        <v>0.0</v>
      </c>
      <c r="E6" s="636">
        <v>0.0</v>
      </c>
      <c r="F6" s="636">
        <v>0.0</v>
      </c>
      <c r="G6" s="642">
        <v>0.3333333333333333</v>
      </c>
      <c r="H6" s="638"/>
      <c r="I6" s="638"/>
      <c r="J6" s="638"/>
      <c r="K6" s="639"/>
    </row>
    <row r="7">
      <c r="A7" s="635" t="s">
        <v>325</v>
      </c>
      <c r="B7" s="636" t="s">
        <v>327</v>
      </c>
      <c r="C7" s="636" t="s">
        <v>325</v>
      </c>
      <c r="D7" s="636">
        <v>0.0</v>
      </c>
      <c r="E7" s="636">
        <v>0.0</v>
      </c>
      <c r="F7" s="636">
        <v>0.0</v>
      </c>
      <c r="G7" s="642">
        <v>0.3333333333333333</v>
      </c>
      <c r="H7" s="638"/>
      <c r="I7" s="638"/>
      <c r="J7" s="638"/>
      <c r="K7" s="639"/>
    </row>
    <row r="8">
      <c r="A8" s="635" t="s">
        <v>325</v>
      </c>
      <c r="B8" s="636" t="s">
        <v>328</v>
      </c>
      <c r="C8" s="636" t="s">
        <v>325</v>
      </c>
      <c r="D8" s="636">
        <v>0.0</v>
      </c>
      <c r="E8" s="636">
        <v>0.0</v>
      </c>
      <c r="F8" s="636">
        <v>0.0</v>
      </c>
      <c r="G8" s="642">
        <v>0.3333333333333333</v>
      </c>
      <c r="H8" s="638"/>
      <c r="I8" s="638"/>
      <c r="J8" s="638"/>
      <c r="K8" s="639"/>
    </row>
    <row r="9">
      <c r="A9" s="635" t="s">
        <v>325</v>
      </c>
      <c r="B9" s="636" t="s">
        <v>329</v>
      </c>
      <c r="C9" s="636" t="s">
        <v>325</v>
      </c>
      <c r="D9" s="636">
        <v>0.0</v>
      </c>
      <c r="E9" s="636">
        <v>0.0</v>
      </c>
      <c r="F9" s="636">
        <v>0.0</v>
      </c>
      <c r="G9" s="642">
        <v>0.3333333333333333</v>
      </c>
      <c r="H9" s="638"/>
      <c r="I9" s="638"/>
      <c r="J9" s="638"/>
      <c r="K9" s="639"/>
    </row>
    <row r="10">
      <c r="A10" s="635" t="s">
        <v>325</v>
      </c>
      <c r="B10" s="636" t="s">
        <v>330</v>
      </c>
      <c r="C10" s="636" t="s">
        <v>325</v>
      </c>
      <c r="D10" s="636">
        <v>0.0</v>
      </c>
      <c r="E10" s="636">
        <v>0.0</v>
      </c>
      <c r="F10" s="636">
        <v>0.0</v>
      </c>
      <c r="G10" s="642">
        <v>0.3333333333333333</v>
      </c>
      <c r="H10" s="638"/>
      <c r="I10" s="638"/>
      <c r="J10" s="638"/>
      <c r="K10" s="639"/>
    </row>
    <row r="11">
      <c r="A11" s="635" t="s">
        <v>325</v>
      </c>
      <c r="B11" s="636" t="s">
        <v>331</v>
      </c>
      <c r="C11" s="636" t="s">
        <v>325</v>
      </c>
      <c r="D11" s="636">
        <v>0.0</v>
      </c>
      <c r="E11" s="636">
        <v>0.0</v>
      </c>
      <c r="F11" s="636">
        <v>0.0</v>
      </c>
      <c r="G11" s="642">
        <v>0.3333333333333333</v>
      </c>
      <c r="H11" s="638"/>
      <c r="I11" s="638"/>
      <c r="J11" s="638"/>
      <c r="K11" s="639"/>
    </row>
    <row r="12">
      <c r="A12" s="635" t="s">
        <v>325</v>
      </c>
      <c r="B12" s="636" t="s">
        <v>332</v>
      </c>
      <c r="C12" s="636" t="s">
        <v>325</v>
      </c>
      <c r="D12" s="636">
        <v>0.0</v>
      </c>
      <c r="E12" s="636">
        <v>0.0</v>
      </c>
      <c r="F12" s="636">
        <v>0.0</v>
      </c>
      <c r="G12" s="642">
        <v>0.3333333333333333</v>
      </c>
      <c r="H12" s="638"/>
      <c r="I12" s="638"/>
      <c r="J12" s="638"/>
      <c r="K12" s="639"/>
    </row>
    <row r="13">
      <c r="A13" s="635" t="s">
        <v>325</v>
      </c>
      <c r="B13" s="636" t="s">
        <v>333</v>
      </c>
      <c r="C13" s="636" t="s">
        <v>325</v>
      </c>
      <c r="D13" s="636">
        <v>0.0</v>
      </c>
      <c r="E13" s="636">
        <v>0.0</v>
      </c>
      <c r="F13" s="636">
        <v>0.0</v>
      </c>
      <c r="G13" s="642">
        <v>0.3333333333333333</v>
      </c>
      <c r="H13" s="640">
        <v>750000.0</v>
      </c>
      <c r="I13" s="638"/>
      <c r="J13" s="640">
        <v>90000.0</v>
      </c>
      <c r="K13" s="643">
        <v>9000.0</v>
      </c>
    </row>
    <row r="14">
      <c r="A14" s="644" t="s">
        <v>325</v>
      </c>
      <c r="B14" s="645" t="s">
        <v>334</v>
      </c>
      <c r="C14" s="645" t="s">
        <v>325</v>
      </c>
      <c r="D14" s="645">
        <v>0.0</v>
      </c>
      <c r="E14" s="645">
        <v>0.0</v>
      </c>
      <c r="F14" s="645">
        <v>0.0</v>
      </c>
      <c r="G14" s="646">
        <v>0.3333333333333333</v>
      </c>
      <c r="H14" s="647"/>
      <c r="I14" s="647"/>
      <c r="J14" s="647"/>
      <c r="K14" s="648"/>
    </row>
    <row r="15">
      <c r="A15" s="597" t="s">
        <v>300</v>
      </c>
    </row>
  </sheetData>
  <mergeCells count="1">
    <mergeCell ref="A15:K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5"/>
    <col customWidth="1" min="3" max="3" width="11.88"/>
    <col customWidth="1" min="4" max="4" width="9.25"/>
    <col customWidth="1" min="5" max="5" width="7.75"/>
    <col customWidth="1" min="6" max="6" width="5.88"/>
    <col customWidth="1" min="7" max="7" width="7.88"/>
    <col customWidth="1" min="8" max="11" width="16.25"/>
    <col customWidth="1" min="12" max="14" width="10.13"/>
    <col customWidth="1" min="16" max="16" width="8.13"/>
    <col customWidth="1" min="17" max="18" width="8.38"/>
  </cols>
  <sheetData>
    <row r="1">
      <c r="A1" s="5"/>
      <c r="B1" s="5" t="s">
        <v>10</v>
      </c>
      <c r="C1" s="6"/>
      <c r="D1" s="6"/>
      <c r="E1" s="7"/>
      <c r="F1" s="5" t="s">
        <v>11</v>
      </c>
      <c r="G1" s="7"/>
      <c r="H1" s="5" t="s">
        <v>12</v>
      </c>
      <c r="I1" s="6"/>
      <c r="J1" s="6"/>
      <c r="K1" s="7"/>
      <c r="L1" s="5" t="s">
        <v>13</v>
      </c>
      <c r="M1" s="6"/>
      <c r="N1" s="7"/>
      <c r="O1" s="5" t="s">
        <v>14</v>
      </c>
      <c r="P1" s="7"/>
      <c r="Q1" s="5" t="s">
        <v>15</v>
      </c>
      <c r="R1" s="7"/>
    </row>
    <row r="2">
      <c r="A2" s="8" t="s">
        <v>16</v>
      </c>
      <c r="B2" s="9" t="s">
        <v>17</v>
      </c>
      <c r="C2" s="10" t="s">
        <v>18</v>
      </c>
      <c r="D2" s="11" t="s">
        <v>19</v>
      </c>
      <c r="E2" s="12" t="s">
        <v>20</v>
      </c>
      <c r="F2" s="13" t="s">
        <v>21</v>
      </c>
      <c r="G2" s="14" t="s">
        <v>22</v>
      </c>
      <c r="H2" s="9" t="s">
        <v>23</v>
      </c>
      <c r="I2" s="15" t="s">
        <v>24</v>
      </c>
      <c r="J2" s="15" t="s">
        <v>25</v>
      </c>
      <c r="K2" s="14" t="s">
        <v>26</v>
      </c>
      <c r="L2" s="13" t="s">
        <v>27</v>
      </c>
      <c r="M2" s="16" t="s">
        <v>28</v>
      </c>
      <c r="N2" s="12" t="s">
        <v>29</v>
      </c>
      <c r="O2" s="13" t="s">
        <v>30</v>
      </c>
      <c r="P2" s="12" t="s">
        <v>31</v>
      </c>
      <c r="Q2" s="13" t="s">
        <v>32</v>
      </c>
      <c r="R2" s="12" t="s">
        <v>33</v>
      </c>
    </row>
    <row r="3">
      <c r="A3" s="17" t="s">
        <v>34</v>
      </c>
      <c r="B3" s="18" t="s">
        <v>35</v>
      </c>
      <c r="C3" s="19" t="s">
        <v>36</v>
      </c>
      <c r="D3" s="20" t="s">
        <v>37</v>
      </c>
      <c r="E3" s="21" t="s">
        <v>38</v>
      </c>
      <c r="F3" s="22">
        <v>8.0</v>
      </c>
      <c r="G3" s="23">
        <v>15.0</v>
      </c>
      <c r="H3" s="24" t="str">
        <f>iferror(VLOOKUP($A3,'Weapon(s)'!$A$2:$DM$998,2,false),"--")</f>
        <v>Cannon [S] [M]</v>
      </c>
      <c r="I3" s="25" t="str">
        <f>iferror(VLOOKUP($A3,'Weapon(s)'!$A$2:$DM$998,31,false),"--")</f>
        <v>Cannon [S][M]</v>
      </c>
      <c r="J3" s="25" t="str">
        <f>iferror(VLOOKUP($A3,'Weapon(s)'!$A$2:$DM$998,60,false),"--")</f>
        <v/>
      </c>
      <c r="K3" s="26" t="str">
        <f>iferror(VLOOKUP($A3,'Weapon(s)'!$A$2:$DM$998,89,false),"--")</f>
        <v/>
      </c>
      <c r="L3" s="22">
        <v>2400.0</v>
      </c>
      <c r="M3" s="27">
        <v>1126.0</v>
      </c>
      <c r="N3" s="28">
        <v>408.0</v>
      </c>
      <c r="O3" s="22">
        <v>31240.0</v>
      </c>
      <c r="P3" s="28">
        <v>5.0</v>
      </c>
      <c r="Q3" s="22">
        <v>920.0</v>
      </c>
      <c r="R3" s="28">
        <v>4000.0</v>
      </c>
    </row>
    <row r="4">
      <c r="A4" s="29" t="s">
        <v>39</v>
      </c>
      <c r="B4" s="30" t="s">
        <v>40</v>
      </c>
      <c r="C4" s="31" t="s">
        <v>36</v>
      </c>
      <c r="D4" s="32" t="s">
        <v>41</v>
      </c>
      <c r="E4" s="33" t="s">
        <v>38</v>
      </c>
      <c r="F4" s="34">
        <v>8.0</v>
      </c>
      <c r="G4" s="35">
        <v>15.0</v>
      </c>
      <c r="H4" s="36" t="str">
        <f>iferror(VLOOKUP($A4,'Weapon(s)'!$A$2:$DM$998,2,false),"--")</f>
        <v>Missile [M]</v>
      </c>
      <c r="I4" s="25" t="str">
        <f>iferror(VLOOKUP($A4,'Weapon(s)'!$A$2:$DM$998,31,false),"--")</f>
        <v>Cannon</v>
      </c>
      <c r="J4" s="25" t="str">
        <f>iferror(VLOOKUP($A4,'Weapon(s)'!$A$2:$DM$998,60,false),"--")</f>
        <v>Aircraft Missile [M]</v>
      </c>
      <c r="K4" s="26" t="str">
        <f>iferror(VLOOKUP($A4,'Weapon(s)'!$A$2:$DM$998,89,false),"--")</f>
        <v/>
      </c>
      <c r="L4" s="34">
        <v>3900.0</v>
      </c>
      <c r="M4" s="37">
        <v>3583.0</v>
      </c>
      <c r="N4" s="38">
        <v>345.0</v>
      </c>
      <c r="O4" s="34">
        <v>31240.0</v>
      </c>
      <c r="P4" s="38">
        <v>5.0</v>
      </c>
      <c r="Q4" s="34">
        <v>800.0</v>
      </c>
      <c r="R4" s="38">
        <v>4000.0</v>
      </c>
    </row>
    <row r="5">
      <c r="A5" s="29" t="s">
        <v>42</v>
      </c>
      <c r="B5" s="39" t="s">
        <v>43</v>
      </c>
      <c r="C5" s="31" t="s">
        <v>36</v>
      </c>
      <c r="D5" s="32" t="s">
        <v>41</v>
      </c>
      <c r="E5" s="33" t="s">
        <v>38</v>
      </c>
      <c r="F5" s="34">
        <v>8.0</v>
      </c>
      <c r="G5" s="35">
        <v>15.0</v>
      </c>
      <c r="H5" s="36" t="str">
        <f>iferror(VLOOKUP($A5,'Weapon(s)'!$A$2:$DM$998,2,false),"--")</f>
        <v>Ion Cannon [M]</v>
      </c>
      <c r="I5" s="25" t="str">
        <f>iferror(VLOOKUP($A5,'Weapon(s)'!$A$2:$DM$998,31,false),"--")</f>
        <v>Aircraft Missile [M]</v>
      </c>
      <c r="J5" s="25" t="str">
        <f>iferror(VLOOKUP($A5,'Weapon(s)'!$A$2:$DM$998,60,false),"--")</f>
        <v/>
      </c>
      <c r="K5" s="26" t="str">
        <f>iferror(VLOOKUP($A5,'Weapon(s)'!$A$2:$DM$998,89,false),"--")</f>
        <v/>
      </c>
      <c r="L5" s="34">
        <v>5250.0</v>
      </c>
      <c r="M5" s="37">
        <v>616.0</v>
      </c>
      <c r="N5" s="38">
        <v>1155.0</v>
      </c>
      <c r="O5" s="34">
        <v>31240.0</v>
      </c>
      <c r="P5" s="38">
        <v>20.0</v>
      </c>
      <c r="Q5" s="34">
        <v>750.0</v>
      </c>
      <c r="R5" s="38">
        <v>3750.0</v>
      </c>
    </row>
    <row r="6">
      <c r="A6" s="29" t="s">
        <v>44</v>
      </c>
      <c r="B6" s="30" t="s">
        <v>45</v>
      </c>
      <c r="C6" s="31" t="s">
        <v>36</v>
      </c>
      <c r="D6" s="32" t="s">
        <v>37</v>
      </c>
      <c r="E6" s="33" t="s">
        <v>38</v>
      </c>
      <c r="F6" s="34">
        <v>8.0</v>
      </c>
      <c r="G6" s="35">
        <v>15.0</v>
      </c>
      <c r="H6" s="36" t="str">
        <f>iferror(VLOOKUP($A6,'Weapon(s)'!$A$2:$DM$998,2,false),"--")</f>
        <v>Dual Cannon</v>
      </c>
      <c r="I6" s="25" t="str">
        <f>iferror(VLOOKUP($A6,'Weapon(s)'!$A$2:$DM$998,31,false),"--")</f>
        <v>Generic Cannon</v>
      </c>
      <c r="J6" s="25" t="str">
        <f>iferror(VLOOKUP($A6,'Weapon(s)'!$A$2:$DM$998,60,false),"--")</f>
        <v/>
      </c>
      <c r="K6" s="26" t="str">
        <f>iferror(VLOOKUP($A6,'Weapon(s)'!$A$2:$DM$998,89,false),"--")</f>
        <v/>
      </c>
      <c r="L6" s="34">
        <v>1700.0</v>
      </c>
      <c r="M6" s="37">
        <v>693.0</v>
      </c>
      <c r="N6" s="38">
        <v>181.0</v>
      </c>
      <c r="O6" s="34">
        <v>28130.0</v>
      </c>
      <c r="P6" s="38">
        <v>20.0</v>
      </c>
      <c r="Q6" s="34">
        <v>800.0</v>
      </c>
      <c r="R6" s="38">
        <v>4000.0</v>
      </c>
    </row>
    <row r="7">
      <c r="A7" s="29" t="s">
        <v>46</v>
      </c>
      <c r="B7" s="30" t="s">
        <v>35</v>
      </c>
      <c r="C7" s="31" t="s">
        <v>36</v>
      </c>
      <c r="D7" s="32" t="s">
        <v>47</v>
      </c>
      <c r="E7" s="33" t="s">
        <v>38</v>
      </c>
      <c r="F7" s="34">
        <v>8.0</v>
      </c>
      <c r="G7" s="35">
        <v>10.0</v>
      </c>
      <c r="H7" s="36" t="str">
        <f>iferror(VLOOKUP($A7,'Weapon(s)'!$A$2:$DM$998,2,false),"--")</f>
        <v>Cannon [M]</v>
      </c>
      <c r="I7" s="25" t="str">
        <f>iferror(VLOOKUP($A7,'Weapon(s)'!$A$2:$DM$998,31,false),"--")</f>
        <v>Cannon [M]</v>
      </c>
      <c r="J7" s="25" t="str">
        <f>iferror(VLOOKUP($A7,'Weapon(s)'!$A$2:$DM$998,60,false),"--")</f>
        <v>Aircraft Cannon</v>
      </c>
      <c r="K7" s="26" t="str">
        <f>iferror(VLOOKUP($A7,'Weapon(s)'!$A$2:$DM$998,89,false),"--")</f>
        <v/>
      </c>
      <c r="L7" s="34">
        <v>7450.0</v>
      </c>
      <c r="M7" s="37">
        <v>2240.0</v>
      </c>
      <c r="N7" s="38">
        <v>775.0</v>
      </c>
      <c r="O7" s="34">
        <v>32980.0</v>
      </c>
      <c r="P7" s="38">
        <v>30.0</v>
      </c>
      <c r="Q7" s="34">
        <v>650.0</v>
      </c>
      <c r="R7" s="38">
        <v>3250.0</v>
      </c>
    </row>
    <row r="8">
      <c r="A8" s="29" t="s">
        <v>48</v>
      </c>
      <c r="B8" s="30" t="s">
        <v>49</v>
      </c>
      <c r="C8" s="31" t="s">
        <v>36</v>
      </c>
      <c r="D8" s="32" t="s">
        <v>47</v>
      </c>
      <c r="E8" s="33" t="s">
        <v>38</v>
      </c>
      <c r="F8" s="34">
        <v>8.0</v>
      </c>
      <c r="G8" s="35">
        <v>10.0</v>
      </c>
      <c r="H8" s="36" t="str">
        <f>iferror(VLOOKUP($A8,'Weapon(s)'!$A$2:$DM$998,2,false),"--")</f>
        <v>Heavy Cannon [M]</v>
      </c>
      <c r="I8" s="25" t="str">
        <f>iferror(VLOOKUP($A8,'Weapon(s)'!$A$2:$DM$998,31,false),"--")</f>
        <v>Small Cannon</v>
      </c>
      <c r="J8" s="25" t="str">
        <f>iferror(VLOOKUP($A8,'Weapon(s)'!$A$2:$DM$998,60,false),"--")</f>
        <v/>
      </c>
      <c r="K8" s="26" t="str">
        <f>iferror(VLOOKUP($A8,'Weapon(s)'!$A$2:$DM$998,89,false),"--")</f>
        <v/>
      </c>
      <c r="L8" s="34">
        <v>5800.0</v>
      </c>
      <c r="M8" s="37">
        <v>800.0</v>
      </c>
      <c r="N8" s="38">
        <v>1048.0</v>
      </c>
      <c r="O8" s="34">
        <v>32980.0</v>
      </c>
      <c r="P8" s="38">
        <v>45.0</v>
      </c>
      <c r="Q8" s="34">
        <v>650.0</v>
      </c>
      <c r="R8" s="38">
        <v>3250.0</v>
      </c>
    </row>
    <row r="9">
      <c r="A9" s="29" t="s">
        <v>50</v>
      </c>
      <c r="B9" s="40" t="s">
        <v>51</v>
      </c>
      <c r="C9" s="41" t="s">
        <v>52</v>
      </c>
      <c r="D9" s="42" t="s">
        <v>53</v>
      </c>
      <c r="E9" s="43" t="s">
        <v>54</v>
      </c>
      <c r="F9" s="44">
        <v>1.0</v>
      </c>
      <c r="G9" s="45">
        <v>10.0</v>
      </c>
      <c r="H9" s="36" t="str">
        <f>iferror(VLOOKUP($A9,'Weapon(s)'!$A$2:$DM$998,2,false),"--")</f>
        <v>Cannon [M]</v>
      </c>
      <c r="I9" s="25" t="str">
        <f>iferror(VLOOKUP($A9,'Weapon(s)'!$A$2:$DM$998,31,false),"--")</f>
        <v>Missile</v>
      </c>
      <c r="J9" s="25" t="str">
        <f>iferror(VLOOKUP($A9,'Weapon(s)'!$A$2:$DM$998,60,false),"--")</f>
        <v/>
      </c>
      <c r="K9" s="26" t="str">
        <f>iferror(VLOOKUP($A9,'Weapon(s)'!$A$2:$DM$998,89,false),"--")</f>
        <v/>
      </c>
      <c r="L9" s="44">
        <v>600.0</v>
      </c>
      <c r="M9" s="46">
        <v>600.0</v>
      </c>
      <c r="N9" s="43">
        <v>90.0</v>
      </c>
      <c r="O9" s="44">
        <v>4290.0</v>
      </c>
      <c r="P9" s="43">
        <v>0.0</v>
      </c>
      <c r="Q9" s="44">
        <v>3000.0</v>
      </c>
      <c r="R9" s="43">
        <v>15000.0</v>
      </c>
    </row>
    <row r="10">
      <c r="A10" s="29" t="s">
        <v>55</v>
      </c>
      <c r="B10" s="40" t="s">
        <v>56</v>
      </c>
      <c r="C10" s="41" t="s">
        <v>52</v>
      </c>
      <c r="D10" s="42" t="s">
        <v>53</v>
      </c>
      <c r="E10" s="43" t="s">
        <v>54</v>
      </c>
      <c r="F10" s="44">
        <v>1.0</v>
      </c>
      <c r="G10" s="45">
        <v>10.0</v>
      </c>
      <c r="H10" s="36" t="str">
        <f>iferror(VLOOKUP($A10,'Weapon(s)'!$A$2:$DM$998,2,false),"--")</f>
        <v>Cannon</v>
      </c>
      <c r="I10" s="25" t="str">
        <f>iferror(VLOOKUP($A10,'Weapon(s)'!$A$2:$DM$998,31,false),"--")</f>
        <v/>
      </c>
      <c r="J10" s="25" t="str">
        <f>iferror(VLOOKUP($A10,'Weapon(s)'!$A$2:$DM$998,60,false),"--")</f>
        <v/>
      </c>
      <c r="K10" s="26" t="str">
        <f>iferror(VLOOKUP($A10,'Weapon(s)'!$A$2:$DM$998,89,false),"--")</f>
        <v/>
      </c>
      <c r="L10" s="44">
        <v>300.0</v>
      </c>
      <c r="M10" s="46">
        <v>288.0</v>
      </c>
      <c r="N10" s="43">
        <v>0.0</v>
      </c>
      <c r="O10" s="44">
        <v>3250.0</v>
      </c>
      <c r="P10" s="43">
        <v>0.0</v>
      </c>
      <c r="Q10" s="44">
        <v>3000.0</v>
      </c>
      <c r="R10" s="43">
        <v>15000.0</v>
      </c>
    </row>
    <row r="11">
      <c r="A11" s="29" t="s">
        <v>57</v>
      </c>
      <c r="B11" s="40" t="s">
        <v>29</v>
      </c>
      <c r="C11" s="41" t="s">
        <v>52</v>
      </c>
      <c r="D11" s="42" t="s">
        <v>53</v>
      </c>
      <c r="E11" s="43" t="s">
        <v>54</v>
      </c>
      <c r="F11" s="44">
        <v>1.0</v>
      </c>
      <c r="G11" s="45">
        <v>10.0</v>
      </c>
      <c r="H11" s="36" t="str">
        <f>iferror(VLOOKUP($A11,'Weapon(s)'!$A$2:$DM$998,2,false),"--")</f>
        <v>Torpedo [M]</v>
      </c>
      <c r="I11" s="25" t="str">
        <f>iferror(VLOOKUP($A11,'Weapon(s)'!$A$2:$DM$998,31,false),"--")</f>
        <v/>
      </c>
      <c r="J11" s="25" t="str">
        <f>iferror(VLOOKUP($A11,'Weapon(s)'!$A$2:$DM$998,60,false),"--")</f>
        <v/>
      </c>
      <c r="K11" s="26" t="str">
        <f>iferror(VLOOKUP($A11,'Weapon(s)'!$A$2:$DM$998,89,false),"--")</f>
        <v/>
      </c>
      <c r="L11" s="44">
        <v>1000.0</v>
      </c>
      <c r="M11" s="46">
        <v>0.0</v>
      </c>
      <c r="N11" s="43">
        <v>440.0</v>
      </c>
      <c r="O11" s="44">
        <v>4240.0</v>
      </c>
      <c r="P11" s="43">
        <v>0.0</v>
      </c>
      <c r="Q11" s="44">
        <v>3000.0</v>
      </c>
      <c r="R11" s="43">
        <v>15000.0</v>
      </c>
    </row>
    <row r="12">
      <c r="A12" s="29" t="s">
        <v>58</v>
      </c>
      <c r="B12" s="47" t="s">
        <v>59</v>
      </c>
      <c r="C12" s="31" t="s">
        <v>60</v>
      </c>
      <c r="D12" s="32" t="s">
        <v>41</v>
      </c>
      <c r="E12" s="33" t="s">
        <v>61</v>
      </c>
      <c r="F12" s="36">
        <v>20.0</v>
      </c>
      <c r="G12" s="35">
        <v>8.0</v>
      </c>
      <c r="H12" s="36" t="str">
        <f>iferror(VLOOKUP($A12,'Weapon(s)'!$A$2:$DM$998,2,false),"--")</f>
        <v>Torpedo [M]</v>
      </c>
      <c r="I12" s="25" t="str">
        <f>iferror(VLOOKUP($A12,'Weapon(s)'!$A$2:$DM$998,31,false),"--")</f>
        <v>Cannon [S]</v>
      </c>
      <c r="J12" s="25" t="str">
        <f>iferror(VLOOKUP($A12,'Weapon(s)'!$A$2:$DM$998,60,false),"--")</f>
        <v/>
      </c>
      <c r="K12" s="26" t="str">
        <f>iferror(VLOOKUP($A12,'Weapon(s)'!$A$2:$DM$998,89,false),"--")</f>
        <v/>
      </c>
      <c r="L12" s="36">
        <v>15050.0</v>
      </c>
      <c r="M12" s="48">
        <v>1400.0</v>
      </c>
      <c r="N12" s="33">
        <v>3983.0</v>
      </c>
      <c r="O12" s="36">
        <v>70810.0</v>
      </c>
      <c r="P12" s="33">
        <v>40.0</v>
      </c>
      <c r="Q12" s="36">
        <v>400.0</v>
      </c>
      <c r="R12" s="33">
        <v>2000.0</v>
      </c>
    </row>
    <row r="13">
      <c r="A13" s="29" t="s">
        <v>62</v>
      </c>
      <c r="B13" s="47" t="s">
        <v>27</v>
      </c>
      <c r="C13" s="31" t="s">
        <v>60</v>
      </c>
      <c r="D13" s="32" t="s">
        <v>41</v>
      </c>
      <c r="E13" s="33" t="s">
        <v>61</v>
      </c>
      <c r="F13" s="36">
        <v>20.0</v>
      </c>
      <c r="G13" s="49">
        <v>8.0</v>
      </c>
      <c r="H13" s="36" t="str">
        <f>iferror(VLOOKUP($A13,'Weapon(s)'!$A$2:$DM$998,2,false),"--")</f>
        <v>Torpedo [M]</v>
      </c>
      <c r="I13" s="25" t="str">
        <f>iferror(VLOOKUP($A13,'Weapon(s)'!$A$2:$DM$998,31,false),"--")</f>
        <v>Cannon [S]</v>
      </c>
      <c r="J13" s="25" t="str">
        <f>iferror(VLOOKUP($A13,'Weapon(s)'!$A$2:$DM$998,60,false),"--")</f>
        <v/>
      </c>
      <c r="K13" s="26" t="str">
        <f>iferror(VLOOKUP($A13,'Weapon(s)'!$A$2:$DM$998,89,false),"--")</f>
        <v/>
      </c>
      <c r="L13" s="50">
        <v>18504.0</v>
      </c>
      <c r="M13" s="48">
        <v>840.0</v>
      </c>
      <c r="N13" s="33">
        <v>3728.0</v>
      </c>
      <c r="O13" s="36">
        <v>70810.0</v>
      </c>
      <c r="P13" s="33">
        <v>40.0</v>
      </c>
      <c r="Q13" s="36">
        <v>400.0</v>
      </c>
      <c r="R13" s="33">
        <v>2000.0</v>
      </c>
    </row>
    <row r="14">
      <c r="A14" s="29" t="s">
        <v>63</v>
      </c>
      <c r="B14" s="47" t="s">
        <v>64</v>
      </c>
      <c r="C14" s="31" t="s">
        <v>60</v>
      </c>
      <c r="D14" s="32" t="s">
        <v>41</v>
      </c>
      <c r="E14" s="33" t="s">
        <v>61</v>
      </c>
      <c r="F14" s="36">
        <v>20.0</v>
      </c>
      <c r="G14" s="49">
        <v>8.0</v>
      </c>
      <c r="H14" s="36" t="str">
        <f>iferror(VLOOKUP($A14,'Weapon(s)'!$A$2:$DM$998,2,false),"--")</f>
        <v>Torpedo [M]</v>
      </c>
      <c r="I14" s="25" t="str">
        <f>iferror(VLOOKUP($A14,'Weapon(s)'!$A$2:$DM$998,31,false),"--")</f>
        <v>Cannon [S]</v>
      </c>
      <c r="J14" s="25" t="str">
        <f>iferror(VLOOKUP($A14,'Weapon(s)'!$A$2:$DM$998,60,false),"--")</f>
        <v/>
      </c>
      <c r="K14" s="26" t="str">
        <f>iferror(VLOOKUP($A14,'Weapon(s)'!$A$2:$DM$998,89,false),"--")</f>
        <v/>
      </c>
      <c r="L14" s="50">
        <v>11550.0</v>
      </c>
      <c r="M14" s="48">
        <v>5100.0</v>
      </c>
      <c r="N14" s="33">
        <v>3003.0</v>
      </c>
      <c r="O14" s="36">
        <v>70810.0</v>
      </c>
      <c r="P14" s="33">
        <v>40.0</v>
      </c>
      <c r="Q14" s="36">
        <v>400.0</v>
      </c>
      <c r="R14" s="33">
        <v>2000.0</v>
      </c>
    </row>
    <row r="15">
      <c r="A15" s="29" t="s">
        <v>65</v>
      </c>
      <c r="B15" s="47" t="s">
        <v>66</v>
      </c>
      <c r="C15" s="51" t="s">
        <v>67</v>
      </c>
      <c r="D15" s="52" t="s">
        <v>47</v>
      </c>
      <c r="E15" s="53" t="s">
        <v>68</v>
      </c>
      <c r="F15" s="36">
        <v>4.0</v>
      </c>
      <c r="G15" s="35">
        <v>10.0</v>
      </c>
      <c r="H15" s="36" t="str">
        <f>iferror(VLOOKUP($A15,'Weapon(s)'!$A$2:$DM$998,2,false),"--")</f>
        <v>Cannon [S]</v>
      </c>
      <c r="I15" s="25" t="str">
        <f>iferror(VLOOKUP($A15,'Weapon(s)'!$A$2:$DM$998,31,false),"--")</f>
        <v>Cannon [S]</v>
      </c>
      <c r="J15" s="25" t="str">
        <f>iferror(VLOOKUP($A15,'Weapon(s)'!$A$2:$DM$998,60,false),"--")</f>
        <v/>
      </c>
      <c r="K15" s="26" t="str">
        <f>iferror(VLOOKUP($A15,'Weapon(s)'!$A$2:$DM$998,89,false),"--")</f>
        <v/>
      </c>
      <c r="L15" s="36">
        <v>1575.0</v>
      </c>
      <c r="M15" s="48">
        <v>1500.0</v>
      </c>
      <c r="N15" s="33">
        <v>315.0</v>
      </c>
      <c r="O15" s="36">
        <v>7640.0</v>
      </c>
      <c r="P15" s="33">
        <v>5.0</v>
      </c>
      <c r="Q15" s="36">
        <v>1100.0</v>
      </c>
      <c r="R15" s="33">
        <v>5500.0</v>
      </c>
    </row>
    <row r="16">
      <c r="A16" s="29" t="s">
        <v>69</v>
      </c>
      <c r="B16" s="47" t="s">
        <v>70</v>
      </c>
      <c r="C16" s="54" t="s">
        <v>67</v>
      </c>
      <c r="D16" s="55" t="s">
        <v>47</v>
      </c>
      <c r="E16" s="53" t="s">
        <v>68</v>
      </c>
      <c r="F16" s="36">
        <v>5.0</v>
      </c>
      <c r="G16" s="35">
        <v>10.0</v>
      </c>
      <c r="H16" s="36" t="str">
        <f>iferror(VLOOKUP($A16,'Weapon(s)'!$A$2:$DM$998,2,false),"--")</f>
        <v>Cannon [M]</v>
      </c>
      <c r="I16" s="25" t="str">
        <f>iferror(VLOOKUP($A16,'Weapon(s)'!$A$2:$DM$998,31,false),"--")</f>
        <v>Cannon [S]</v>
      </c>
      <c r="J16" s="25" t="str">
        <f>iferror(VLOOKUP($A16,'Weapon(s)'!$A$2:$DM$998,60,false),"--")</f>
        <v/>
      </c>
      <c r="K16" s="26" t="str">
        <f>iferror(VLOOKUP($A16,'Weapon(s)'!$A$2:$DM$998,89,false),"--")</f>
        <v/>
      </c>
      <c r="L16" s="36">
        <v>2571.0</v>
      </c>
      <c r="M16" s="48">
        <v>640.0</v>
      </c>
      <c r="N16" s="33">
        <v>540.0</v>
      </c>
      <c r="O16" s="36">
        <v>9000.0</v>
      </c>
      <c r="P16" s="33">
        <v>5.0</v>
      </c>
      <c r="Q16" s="36">
        <v>950.0</v>
      </c>
      <c r="R16" s="33">
        <v>4750.0</v>
      </c>
    </row>
    <row r="17">
      <c r="A17" s="29" t="s">
        <v>71</v>
      </c>
      <c r="B17" s="47" t="s">
        <v>72</v>
      </c>
      <c r="C17" s="51" t="s">
        <v>67</v>
      </c>
      <c r="D17" s="52" t="s">
        <v>47</v>
      </c>
      <c r="E17" s="53" t="s">
        <v>68</v>
      </c>
      <c r="F17" s="36">
        <v>5.0</v>
      </c>
      <c r="G17" s="35">
        <v>10.0</v>
      </c>
      <c r="H17" s="36" t="str">
        <f>iferror(VLOOKUP($A17,'Weapon(s)'!$A$2:$DM$998,2,false),"--")</f>
        <v>Cannon [S]</v>
      </c>
      <c r="I17" s="25" t="str">
        <f>iferror(VLOOKUP($A17,'Weapon(s)'!$A$2:$DM$998,31,false),"--")</f>
        <v>Cannon [S]</v>
      </c>
      <c r="J17" s="25" t="str">
        <f>iferror(VLOOKUP($A17,'Weapon(s)'!$A$2:$DM$998,60,false),"--")</f>
        <v/>
      </c>
      <c r="K17" s="26" t="str">
        <f>iferror(VLOOKUP($A17,'Weapon(s)'!$A$2:$DM$998,89,false),"--")</f>
        <v/>
      </c>
      <c r="L17" s="36">
        <v>1575.0</v>
      </c>
      <c r="M17" s="48">
        <v>992.0</v>
      </c>
      <c r="N17" s="33">
        <v>315.0</v>
      </c>
      <c r="O17" s="36">
        <v>8940.0</v>
      </c>
      <c r="P17" s="33">
        <v>5.0</v>
      </c>
      <c r="Q17" s="36">
        <v>1100.0</v>
      </c>
      <c r="R17" s="33">
        <v>5500.0</v>
      </c>
    </row>
    <row r="18">
      <c r="A18" s="29" t="s">
        <v>73</v>
      </c>
      <c r="B18" s="47" t="s">
        <v>74</v>
      </c>
      <c r="C18" s="31" t="s">
        <v>60</v>
      </c>
      <c r="D18" s="32" t="s">
        <v>47</v>
      </c>
      <c r="E18" s="33" t="s">
        <v>61</v>
      </c>
      <c r="F18" s="36">
        <v>18.0</v>
      </c>
      <c r="G18" s="35">
        <v>12.0</v>
      </c>
      <c r="H18" s="36" t="str">
        <f>iferror(VLOOKUP($A18,'Weapon(s)'!$A$2:$DM$998,2,false),"--")</f>
        <v>Torpedo [M]</v>
      </c>
      <c r="I18" s="25" t="str">
        <f>iferror(VLOOKUP($A18,'Weapon(s)'!$A$2:$DM$998,31,false),"--")</f>
        <v>Cannon [M]</v>
      </c>
      <c r="J18" s="25" t="str">
        <f>iferror(VLOOKUP($A18,'Weapon(s)'!$A$2:$DM$998,60,false),"--")</f>
        <v>Cannon [S]</v>
      </c>
      <c r="K18" s="26" t="str">
        <f>iferror(VLOOKUP($A18,'Weapon(s)'!$A$2:$DM$998,89,false),"--")</f>
        <v/>
      </c>
      <c r="L18" s="36">
        <v>11588.0</v>
      </c>
      <c r="M18" s="48">
        <v>1440.0</v>
      </c>
      <c r="N18" s="33">
        <v>3299.0</v>
      </c>
      <c r="O18" s="36">
        <v>61850.0</v>
      </c>
      <c r="P18" s="33">
        <v>50.0</v>
      </c>
      <c r="Q18" s="36">
        <v>500.0</v>
      </c>
      <c r="R18" s="33">
        <v>2500.0</v>
      </c>
    </row>
    <row r="19">
      <c r="A19" s="29" t="s">
        <v>75</v>
      </c>
      <c r="B19" s="47" t="s">
        <v>76</v>
      </c>
      <c r="C19" s="31" t="s">
        <v>60</v>
      </c>
      <c r="D19" s="32" t="s">
        <v>37</v>
      </c>
      <c r="E19" s="33" t="s">
        <v>61</v>
      </c>
      <c r="F19" s="36">
        <v>18.0</v>
      </c>
      <c r="G19" s="35">
        <v>12.0</v>
      </c>
      <c r="H19" s="36" t="str">
        <f>iferror(VLOOKUP($A19,'Weapon(s)'!$A$2:$DM$998,2,false),"--")</f>
        <v>Railgun [M]</v>
      </c>
      <c r="I19" s="25" t="str">
        <f>iferror(VLOOKUP($A19,'Weapon(s)'!$A$2:$DM$998,31,false),"--")</f>
        <v>Cannon [S]</v>
      </c>
      <c r="J19" s="25" t="str">
        <f>iferror(VLOOKUP($A19,'Weapon(s)'!$A$2:$DM$998,60,false),"--")</f>
        <v/>
      </c>
      <c r="K19" s="26" t="str">
        <f>iferror(VLOOKUP($A19,'Weapon(s)'!$A$2:$DM$998,89,false),"--")</f>
        <v/>
      </c>
      <c r="L19" s="36">
        <v>15646.0</v>
      </c>
      <c r="M19" s="48">
        <v>1260.0</v>
      </c>
      <c r="N19" s="33">
        <v>6423.0</v>
      </c>
      <c r="O19" s="50">
        <v>56320.0</v>
      </c>
      <c r="P19" s="33">
        <v>50.0</v>
      </c>
      <c r="Q19" s="36">
        <v>500.0</v>
      </c>
      <c r="R19" s="33">
        <v>2500.0</v>
      </c>
    </row>
    <row r="20">
      <c r="A20" s="29" t="s">
        <v>77</v>
      </c>
      <c r="B20" s="47" t="s">
        <v>45</v>
      </c>
      <c r="C20" s="31" t="s">
        <v>60</v>
      </c>
      <c r="D20" s="32" t="s">
        <v>37</v>
      </c>
      <c r="E20" s="33" t="s">
        <v>61</v>
      </c>
      <c r="F20" s="36">
        <v>18.0</v>
      </c>
      <c r="G20" s="35">
        <v>12.0</v>
      </c>
      <c r="H20" s="36" t="str">
        <f>iferror(VLOOKUP($A20,'Weapon(s)'!$A$2:$DM$998,2,false),"--")</f>
        <v>Cannon [M]</v>
      </c>
      <c r="I20" s="25" t="str">
        <f>iferror(VLOOKUP($A20,'Weapon(s)'!$A$2:$DM$998,31,false),"--")</f>
        <v>Cannon [S]</v>
      </c>
      <c r="J20" s="25" t="str">
        <f>iferror(VLOOKUP($A20,'Weapon(s)'!$A$2:$DM$998,60,false),"--")</f>
        <v/>
      </c>
      <c r="K20" s="26" t="str">
        <f>iferror(VLOOKUP($A20,'Weapon(s)'!$A$2:$DM$998,89,false),"--")</f>
        <v/>
      </c>
      <c r="L20" s="36">
        <v>4650.0</v>
      </c>
      <c r="M20" s="48">
        <v>1440.0</v>
      </c>
      <c r="N20" s="33">
        <v>724.0</v>
      </c>
      <c r="O20" s="36">
        <v>59040.0</v>
      </c>
      <c r="P20" s="33">
        <v>50.0</v>
      </c>
      <c r="Q20" s="36">
        <v>500.0</v>
      </c>
      <c r="R20" s="33">
        <v>2500.0</v>
      </c>
    </row>
    <row r="21">
      <c r="A21" s="56" t="s">
        <v>78</v>
      </c>
      <c r="B21" s="47" t="s">
        <v>51</v>
      </c>
      <c r="C21" s="31" t="s">
        <v>79</v>
      </c>
      <c r="D21" s="32" t="s">
        <v>53</v>
      </c>
      <c r="E21" s="33" t="s">
        <v>80</v>
      </c>
      <c r="F21" s="36">
        <v>2.0</v>
      </c>
      <c r="G21" s="45">
        <v>10.0</v>
      </c>
      <c r="H21" s="36" t="str">
        <f>iferror(VLOOKUP($A21,'Weapon(s)'!$A$2:$DM$998,2,false),"--")</f>
        <v>Torpedo [M]</v>
      </c>
      <c r="I21" s="25" t="str">
        <f>iferror(VLOOKUP($A21,'Weapon(s)'!$A$2:$DM$998,31,false),"--")</f>
        <v>Cannon [S]</v>
      </c>
      <c r="J21" s="25" t="str">
        <f>iferror(VLOOKUP($A21,'Weapon(s)'!$A$2:$DM$998,60,false),"--")</f>
        <v>Cannon [S]</v>
      </c>
      <c r="K21" s="26" t="str">
        <f>iferror(VLOOKUP($A21,'Weapon(s)'!$A$2:$DM$998,89,false),"--")</f>
        <v/>
      </c>
      <c r="L21" s="36">
        <v>4980.0</v>
      </c>
      <c r="M21" s="48">
        <v>1803.0</v>
      </c>
      <c r="N21" s="33">
        <v>1656.0</v>
      </c>
      <c r="O21" s="36">
        <v>6100.0</v>
      </c>
      <c r="P21" s="33">
        <v>2.0</v>
      </c>
      <c r="Q21" s="36">
        <v>2500.0</v>
      </c>
      <c r="R21" s="33">
        <v>12500.0</v>
      </c>
    </row>
    <row r="22">
      <c r="A22" s="29" t="s">
        <v>81</v>
      </c>
      <c r="B22" s="30" t="s">
        <v>45</v>
      </c>
      <c r="C22" s="31" t="s">
        <v>36</v>
      </c>
      <c r="D22" s="32" t="s">
        <v>41</v>
      </c>
      <c r="E22" s="33" t="s">
        <v>38</v>
      </c>
      <c r="F22" s="34">
        <v>8.0</v>
      </c>
      <c r="G22" s="35">
        <v>10.0</v>
      </c>
      <c r="H22" s="36" t="str">
        <f>iferror(VLOOKUP($A22,'Weapon(s)'!$A$2:$DM$998,2,false),"--")</f>
        <v>Cannon</v>
      </c>
      <c r="I22" s="25" t="str">
        <f>iferror(VLOOKUP($A22,'Weapon(s)'!$A$2:$DM$998,31,false),"--")</f>
        <v/>
      </c>
      <c r="J22" s="25" t="str">
        <f>iferror(VLOOKUP($A22,'Weapon(s)'!$A$2:$DM$998,60,false),"--")</f>
        <v/>
      </c>
      <c r="K22" s="26" t="str">
        <f>iferror(VLOOKUP($A22,'Weapon(s)'!$A$2:$DM$998,89,false),"--")</f>
        <v/>
      </c>
      <c r="L22" s="34">
        <v>1800.0</v>
      </c>
      <c r="M22" s="37">
        <v>1195.0</v>
      </c>
      <c r="N22" s="38">
        <v>252.0</v>
      </c>
      <c r="O22" s="34">
        <v>29570.0</v>
      </c>
      <c r="P22" s="38">
        <v>20.0</v>
      </c>
      <c r="Q22" s="34">
        <v>850.0</v>
      </c>
      <c r="R22" s="38">
        <v>4250.0</v>
      </c>
    </row>
    <row r="23">
      <c r="A23" s="29" t="s">
        <v>82</v>
      </c>
      <c r="B23" s="30" t="s">
        <v>83</v>
      </c>
      <c r="C23" s="31" t="s">
        <v>36</v>
      </c>
      <c r="D23" s="32" t="s">
        <v>41</v>
      </c>
      <c r="E23" s="33" t="s">
        <v>38</v>
      </c>
      <c r="F23" s="34">
        <v>8.0</v>
      </c>
      <c r="G23" s="35">
        <v>10.0</v>
      </c>
      <c r="H23" s="36" t="str">
        <f>iferror(VLOOKUP($A23,'Weapon(s)'!$A$2:$DM$998,2,false),"--")</f>
        <v>Cannon</v>
      </c>
      <c r="I23" s="25" t="str">
        <f>iferror(VLOOKUP($A23,'Weapon(s)'!$A$2:$DM$998,31,false),"--")</f>
        <v/>
      </c>
      <c r="J23" s="25" t="str">
        <f>iferror(VLOOKUP($A23,'Weapon(s)'!$A$2:$DM$998,60,false),"--")</f>
        <v/>
      </c>
      <c r="K23" s="26" t="str">
        <f>iferror(VLOOKUP($A23,'Weapon(s)'!$A$2:$DM$998,89,false),"--")</f>
        <v/>
      </c>
      <c r="L23" s="34">
        <v>1800.0</v>
      </c>
      <c r="M23" s="37">
        <v>4075.0</v>
      </c>
      <c r="N23" s="38">
        <v>252.0</v>
      </c>
      <c r="O23" s="34">
        <v>29570.0</v>
      </c>
      <c r="P23" s="38">
        <v>20.0</v>
      </c>
      <c r="Q23" s="34">
        <v>850.0</v>
      </c>
      <c r="R23" s="38">
        <v>4250.0</v>
      </c>
    </row>
    <row r="24">
      <c r="A24" s="29" t="s">
        <v>84</v>
      </c>
      <c r="B24" s="30" t="s">
        <v>85</v>
      </c>
      <c r="C24" s="31" t="s">
        <v>36</v>
      </c>
      <c r="D24" s="32" t="s">
        <v>41</v>
      </c>
      <c r="E24" s="33" t="s">
        <v>38</v>
      </c>
      <c r="F24" s="34">
        <v>8.0</v>
      </c>
      <c r="G24" s="35">
        <v>10.0</v>
      </c>
      <c r="H24" s="36" t="str">
        <f>iferror(VLOOKUP($A24,'Weapon(s)'!$A$2:$DM$998,2,false),"--")</f>
        <v>Cannon</v>
      </c>
      <c r="I24" s="25" t="str">
        <f>iferror(VLOOKUP($A24,'Weapon(s)'!$A$2:$DM$998,31,false),"--")</f>
        <v/>
      </c>
      <c r="J24" s="25" t="str">
        <f>iferror(VLOOKUP($A24,'Weapon(s)'!$A$2:$DM$998,60,false),"--")</f>
        <v/>
      </c>
      <c r="K24" s="26" t="str">
        <f>iferror(VLOOKUP($A24,'Weapon(s)'!$A$2:$DM$998,89,false),"--")</f>
        <v/>
      </c>
      <c r="L24" s="34">
        <v>1800.0</v>
      </c>
      <c r="M24" s="37">
        <v>1195.0</v>
      </c>
      <c r="N24" s="38">
        <v>252.0</v>
      </c>
      <c r="O24" s="34">
        <v>29570.0</v>
      </c>
      <c r="P24" s="38">
        <v>20.0</v>
      </c>
      <c r="Q24" s="34">
        <v>850.0</v>
      </c>
      <c r="R24" s="38">
        <v>4250.0</v>
      </c>
    </row>
    <row r="25">
      <c r="A25" s="29" t="s">
        <v>86</v>
      </c>
      <c r="B25" s="47" t="s">
        <v>87</v>
      </c>
      <c r="C25" s="31" t="s">
        <v>60</v>
      </c>
      <c r="D25" s="32" t="s">
        <v>47</v>
      </c>
      <c r="E25" s="33" t="s">
        <v>61</v>
      </c>
      <c r="F25" s="36">
        <v>20.0</v>
      </c>
      <c r="G25" s="35">
        <v>8.0</v>
      </c>
      <c r="H25" s="36" t="str">
        <f>iferror(VLOOKUP($A25,'Weapon(s)'!$A$2:$DM$998,2,false),"--")</f>
        <v>Cannon [M]</v>
      </c>
      <c r="I25" s="25" t="str">
        <f>iferror(VLOOKUP($A25,'Weapon(s)'!$A$2:$DM$998,31,false),"--")</f>
        <v>Cannon [S]</v>
      </c>
      <c r="J25" s="25" t="str">
        <f>iferror(VLOOKUP($A25,'Weapon(s)'!$A$2:$DM$998,60,false),"--")</f>
        <v>Missile [M]</v>
      </c>
      <c r="K25" s="26" t="str">
        <f>iferror(VLOOKUP($A25,'Weapon(s)'!$A$2:$DM$998,89,false),"--")</f>
        <v/>
      </c>
      <c r="L25" s="36">
        <v>15804.0</v>
      </c>
      <c r="M25" s="48">
        <v>1200.0</v>
      </c>
      <c r="N25" s="33">
        <v>1893.0</v>
      </c>
      <c r="O25" s="36">
        <v>77240.0</v>
      </c>
      <c r="P25" s="33">
        <v>80.0</v>
      </c>
      <c r="Q25" s="36">
        <v>450.0</v>
      </c>
      <c r="R25" s="33">
        <v>2250.0</v>
      </c>
    </row>
    <row r="26">
      <c r="A26" s="29" t="s">
        <v>88</v>
      </c>
      <c r="B26" s="47" t="s">
        <v>70</v>
      </c>
      <c r="C26" s="31" t="s">
        <v>60</v>
      </c>
      <c r="D26" s="32" t="s">
        <v>47</v>
      </c>
      <c r="E26" s="33" t="s">
        <v>61</v>
      </c>
      <c r="F26" s="36">
        <v>20.0</v>
      </c>
      <c r="G26" s="35">
        <v>8.0</v>
      </c>
      <c r="H26" s="36" t="str">
        <f>iferror(VLOOKUP($A26,'Weapon(s)'!$A$2:$DM$998,2,false),"--")</f>
        <v>Cannon [L]</v>
      </c>
      <c r="I26" s="25" t="str">
        <f>iferror(VLOOKUP($A26,'Weapon(s)'!$A$2:$DM$998,31,false),"--")</f>
        <v>Cannon [M]</v>
      </c>
      <c r="J26" s="25" t="str">
        <f>iferror(VLOOKUP($A26,'Weapon(s)'!$A$2:$DM$998,60,false),"--")</f>
        <v>Cannon [S]</v>
      </c>
      <c r="K26" s="26" t="str">
        <f>iferror(VLOOKUP($A26,'Weapon(s)'!$A$2:$DM$998,89,false),"--")</f>
        <v/>
      </c>
      <c r="L26" s="36">
        <v>18875.0</v>
      </c>
      <c r="M26" s="48">
        <v>1200.0</v>
      </c>
      <c r="N26" s="33">
        <v>3342.0</v>
      </c>
      <c r="O26" s="50">
        <v>77240.0</v>
      </c>
      <c r="P26" s="33">
        <v>80.0</v>
      </c>
      <c r="Q26" s="50">
        <v>450.0</v>
      </c>
      <c r="R26" s="33">
        <v>2250.0</v>
      </c>
    </row>
    <row r="27">
      <c r="A27" s="29" t="s">
        <v>89</v>
      </c>
      <c r="B27" s="47" t="s">
        <v>90</v>
      </c>
      <c r="C27" s="31" t="s">
        <v>60</v>
      </c>
      <c r="D27" s="32" t="s">
        <v>47</v>
      </c>
      <c r="E27" s="33" t="s">
        <v>61</v>
      </c>
      <c r="F27" s="36">
        <v>20.0</v>
      </c>
      <c r="G27" s="49">
        <v>8.0</v>
      </c>
      <c r="H27" s="36" t="str">
        <f>iferror(VLOOKUP($A27,'Weapon(s)'!$A$2:$DM$998,2,false),"--")</f>
        <v>Cannon [M]</v>
      </c>
      <c r="I27" s="25" t="str">
        <f>iferror(VLOOKUP($A27,'Weapon(s)'!$A$2:$DM$998,31,false),"--")</f>
        <v>Missile [M]</v>
      </c>
      <c r="J27" s="25" t="str">
        <f>iferror(VLOOKUP($A27,'Weapon(s)'!$A$2:$DM$998,60,false),"--")</f>
        <v/>
      </c>
      <c r="K27" s="26" t="str">
        <f>iferror(VLOOKUP($A27,'Weapon(s)'!$A$2:$DM$998,89,false),"--")</f>
        <v/>
      </c>
      <c r="L27" s="50">
        <v>11331.0</v>
      </c>
      <c r="M27" s="48">
        <v>0.0</v>
      </c>
      <c r="N27" s="33">
        <v>2415.0</v>
      </c>
      <c r="O27" s="50">
        <v>84040.0</v>
      </c>
      <c r="P27" s="33">
        <v>130.0</v>
      </c>
      <c r="Q27" s="50">
        <v>450.0</v>
      </c>
      <c r="R27" s="33">
        <v>2250.0</v>
      </c>
    </row>
    <row r="28">
      <c r="A28" s="29" t="s">
        <v>91</v>
      </c>
      <c r="B28" s="47" t="s">
        <v>92</v>
      </c>
      <c r="C28" s="31" t="s">
        <v>60</v>
      </c>
      <c r="D28" s="32" t="s">
        <v>37</v>
      </c>
      <c r="E28" s="33" t="s">
        <v>61</v>
      </c>
      <c r="F28" s="36">
        <v>20.0</v>
      </c>
      <c r="G28" s="35">
        <v>8.0</v>
      </c>
      <c r="H28" s="36" t="str">
        <f>iferror(VLOOKUP($A28,'Weapon(s)'!$A$2:$DM$998,2,false),"--")</f>
        <v>Railgun [M]</v>
      </c>
      <c r="I28" s="25" t="str">
        <f>iferror(VLOOKUP($A28,'Weapon(s)'!$A$2:$DM$998,31,false),"--")</f>
        <v>Cannon [S]</v>
      </c>
      <c r="J28" s="25" t="str">
        <f>iferror(VLOOKUP($A28,'Weapon(s)'!$A$2:$DM$998,60,false),"--")</f>
        <v/>
      </c>
      <c r="K28" s="26" t="str">
        <f>iferror(VLOOKUP($A28,'Weapon(s)'!$A$2:$DM$998,89,false),"--")</f>
        <v/>
      </c>
      <c r="L28" s="36">
        <v>12960.0</v>
      </c>
      <c r="M28" s="48">
        <v>3072.0</v>
      </c>
      <c r="N28" s="33">
        <v>1320.0</v>
      </c>
      <c r="O28" s="36">
        <v>61850.0</v>
      </c>
      <c r="P28" s="33">
        <v>30.0</v>
      </c>
      <c r="Q28" s="36">
        <v>450.0</v>
      </c>
      <c r="R28" s="33">
        <v>2250.0</v>
      </c>
    </row>
    <row r="29">
      <c r="A29" s="29" t="s">
        <v>93</v>
      </c>
      <c r="B29" s="47" t="s">
        <v>94</v>
      </c>
      <c r="C29" s="31" t="s">
        <v>60</v>
      </c>
      <c r="D29" s="32" t="s">
        <v>41</v>
      </c>
      <c r="E29" s="33" t="s">
        <v>61</v>
      </c>
      <c r="F29" s="36">
        <v>20.0</v>
      </c>
      <c r="G29" s="49">
        <v>8.0</v>
      </c>
      <c r="H29" s="36" t="str">
        <f>iferror(VLOOKUP($A29,'Weapon(s)'!$A$2:$DM$998,2,false),"--")</f>
        <v>Plasma Cannon [M]</v>
      </c>
      <c r="I29" s="25" t="str">
        <f>iferror(VLOOKUP($A29,'Weapon(s)'!$A$2:$DM$998,31,false),"--")</f>
        <v>Cannon [S]</v>
      </c>
      <c r="J29" s="25" t="str">
        <f>iferror(VLOOKUP($A29,'Weapon(s)'!$A$2:$DM$998,60,false),"--")</f>
        <v/>
      </c>
      <c r="K29" s="26" t="str">
        <f>iferror(VLOOKUP($A29,'Weapon(s)'!$A$2:$DM$998,89,false),"--")</f>
        <v/>
      </c>
      <c r="L29" s="50">
        <v>16388.0</v>
      </c>
      <c r="M29" s="48">
        <v>3072.0</v>
      </c>
      <c r="N29" s="33">
        <v>2622.0</v>
      </c>
      <c r="O29" s="50">
        <v>61850.0</v>
      </c>
      <c r="P29" s="33">
        <v>30.0</v>
      </c>
      <c r="Q29" s="36">
        <v>450.0</v>
      </c>
      <c r="R29" s="33">
        <v>2250.0</v>
      </c>
    </row>
    <row r="30">
      <c r="A30" s="57" t="s">
        <v>95</v>
      </c>
      <c r="B30" s="47" t="s">
        <v>51</v>
      </c>
      <c r="C30" s="31" t="s">
        <v>96</v>
      </c>
      <c r="D30" s="32" t="s">
        <v>37</v>
      </c>
      <c r="E30" s="33" t="s">
        <v>97</v>
      </c>
      <c r="F30" s="36">
        <v>35.0</v>
      </c>
      <c r="G30" s="35">
        <v>5.0</v>
      </c>
      <c r="H30" s="36" t="str">
        <f>iferror(VLOOKUP($A30,'Weapon(s)'!$A$2:$DM$998,2,false),"--")</f>
        <v>Ion Cannon [M]</v>
      </c>
      <c r="I30" s="25" t="str">
        <f>iferror(VLOOKUP($A30,'Weapon(s)'!$A$2:$DM$998,31,false),"--")</f>
        <v>Missile [M]</v>
      </c>
      <c r="J30" s="25" t="str">
        <f>iferror(VLOOKUP($A30,'Weapon(s)'!$A$2:$DM$998,60,false),"--")</f>
        <v/>
      </c>
      <c r="K30" s="26" t="str">
        <f>iferror(VLOOKUP($A30,'Weapon(s)'!$A$2:$DM$998,89,false),"--")</f>
        <v/>
      </c>
      <c r="L30" s="36">
        <v>33000.0</v>
      </c>
      <c r="M30" s="48">
        <v>0.0</v>
      </c>
      <c r="N30" s="33">
        <v>3810.0</v>
      </c>
      <c r="O30" s="36">
        <v>125840.0</v>
      </c>
      <c r="P30" s="33">
        <v>160.0</v>
      </c>
      <c r="Q30" s="36">
        <v>400.0</v>
      </c>
      <c r="R30" s="33">
        <v>2000.0</v>
      </c>
    </row>
    <row r="31">
      <c r="A31" s="29" t="s">
        <v>98</v>
      </c>
      <c r="B31" s="47" t="s">
        <v>51</v>
      </c>
      <c r="C31" s="31" t="s">
        <v>79</v>
      </c>
      <c r="D31" s="32" t="s">
        <v>53</v>
      </c>
      <c r="E31" s="33" t="s">
        <v>80</v>
      </c>
      <c r="F31" s="36">
        <v>2.0</v>
      </c>
      <c r="G31" s="45">
        <v>10.0</v>
      </c>
      <c r="H31" s="36" t="str">
        <f>iferror(VLOOKUP($A31,'Weapon(s)'!$A$2:$DM$998,2,false),"--")</f>
        <v>Cannon [M] [M]</v>
      </c>
      <c r="I31" s="25" t="str">
        <f>iferror(VLOOKUP($A31,'Weapon(s)'!$A$2:$DM$998,31,false),"--")</f>
        <v>Cannon [S] [M]</v>
      </c>
      <c r="J31" s="25" t="str">
        <f>iferror(VLOOKUP($A31,'Weapon(s)'!$A$2:$DM$998,60,false),"--")</f>
        <v/>
      </c>
      <c r="K31" s="26" t="str">
        <f>iferror(VLOOKUP($A31,'Weapon(s)'!$A$2:$DM$998,89,false),"--")</f>
        <v/>
      </c>
      <c r="L31" s="36">
        <v>2520.0</v>
      </c>
      <c r="M31" s="48">
        <v>237.0</v>
      </c>
      <c r="N31" s="33">
        <v>418.0</v>
      </c>
      <c r="O31" s="36">
        <v>4500.0</v>
      </c>
      <c r="P31" s="33">
        <v>2.0</v>
      </c>
      <c r="Q31" s="36">
        <v>2500.0</v>
      </c>
      <c r="R31" s="33">
        <v>12500.0</v>
      </c>
    </row>
    <row r="32">
      <c r="A32" s="29" t="s">
        <v>99</v>
      </c>
      <c r="B32" s="47" t="s">
        <v>40</v>
      </c>
      <c r="C32" s="31" t="s">
        <v>79</v>
      </c>
      <c r="D32" s="32" t="s">
        <v>41</v>
      </c>
      <c r="E32" s="33" t="s">
        <v>80</v>
      </c>
      <c r="F32" s="36">
        <v>2.0</v>
      </c>
      <c r="G32" s="45">
        <v>10.0</v>
      </c>
      <c r="H32" s="36" t="str">
        <f>iferror(VLOOKUP($A32,'Weapon(s)'!$A$2:$DM$998,2,false),"--")</f>
        <v>Missing</v>
      </c>
      <c r="I32" s="25" t="str">
        <f>iferror(VLOOKUP($A32,'Weapon(s)'!$A$2:$DM$998,31,false),"--")</f>
        <v/>
      </c>
      <c r="J32" s="25" t="str">
        <f>iferror(VLOOKUP($A32,'Weapon(s)'!$A$2:$DM$998,60,false),"--")</f>
        <v/>
      </c>
      <c r="K32" s="26" t="str">
        <f>iferror(VLOOKUP($A32,'Weapon(s)'!$A$2:$DM$998,89,false),"--")</f>
        <v/>
      </c>
      <c r="L32" s="36">
        <v>3200.0</v>
      </c>
      <c r="M32" s="48">
        <v>1280.0</v>
      </c>
      <c r="N32" s="33">
        <v>240.0</v>
      </c>
      <c r="O32" s="36">
        <v>6900.0</v>
      </c>
      <c r="P32" s="33">
        <v>2.0</v>
      </c>
      <c r="Q32" s="36">
        <v>2500.0</v>
      </c>
      <c r="R32" s="33">
        <v>12500.0</v>
      </c>
    </row>
    <row r="33">
      <c r="A33" s="29" t="s">
        <v>100</v>
      </c>
      <c r="B33" s="47" t="s">
        <v>101</v>
      </c>
      <c r="C33" s="31" t="s">
        <v>79</v>
      </c>
      <c r="D33" s="32" t="s">
        <v>53</v>
      </c>
      <c r="E33" s="33" t="s">
        <v>80</v>
      </c>
      <c r="F33" s="36">
        <v>2.0</v>
      </c>
      <c r="G33" s="45">
        <v>10.0</v>
      </c>
      <c r="H33" s="36" t="str">
        <f>iferror(VLOOKUP($A33,'Weapon(s)'!$A$2:$DM$998,2,false),"--")</f>
        <v>Missile [M]</v>
      </c>
      <c r="I33" s="25" t="str">
        <f>iferror(VLOOKUP($A33,'Weapon(s)'!$A$2:$DM$998,31,false),"--")</f>
        <v>Cannon [S]</v>
      </c>
      <c r="J33" s="25" t="str">
        <f>iferror(VLOOKUP($A33,'Weapon(s)'!$A$2:$DM$998,60,false),"--")</f>
        <v/>
      </c>
      <c r="K33" s="26" t="str">
        <f>iferror(VLOOKUP($A33,'Weapon(s)'!$A$2:$DM$998,89,false),"--")</f>
        <v/>
      </c>
      <c r="L33" s="36">
        <v>3050.0</v>
      </c>
      <c r="M33" s="48">
        <v>1280.0</v>
      </c>
      <c r="N33" s="33">
        <v>247.0</v>
      </c>
      <c r="O33" s="36">
        <v>6950.0</v>
      </c>
      <c r="P33" s="33">
        <v>2.0</v>
      </c>
      <c r="Q33" s="36">
        <v>2500.0</v>
      </c>
      <c r="R33" s="33">
        <v>12500.0</v>
      </c>
    </row>
    <row r="34">
      <c r="A34" s="29" t="s">
        <v>102</v>
      </c>
      <c r="B34" s="47" t="s">
        <v>72</v>
      </c>
      <c r="C34" s="31" t="s">
        <v>79</v>
      </c>
      <c r="D34" s="32" t="s">
        <v>53</v>
      </c>
      <c r="E34" s="33" t="s">
        <v>80</v>
      </c>
      <c r="F34" s="36">
        <v>2.0</v>
      </c>
      <c r="G34" s="45">
        <v>15.0</v>
      </c>
      <c r="H34" s="36" t="str">
        <f>iferror(VLOOKUP($A34,'Weapon(s)'!$A$2:$DM$998,2,false),"--")</f>
        <v>Cannon [M] [M]</v>
      </c>
      <c r="I34" s="25" t="str">
        <f>iferror(VLOOKUP($A34,'Weapon(s)'!$A$2:$DM$998,31,false),"--")</f>
        <v>Cannon [S]</v>
      </c>
      <c r="J34" s="25" t="str">
        <f>iferror(VLOOKUP($A34,'Weapon(s)'!$A$2:$DM$998,60,false),"--")</f>
        <v/>
      </c>
      <c r="K34" s="26" t="str">
        <f>iferror(VLOOKUP($A34,'Weapon(s)'!$A$2:$DM$998,89,false),"--")</f>
        <v/>
      </c>
      <c r="L34" s="36">
        <v>2400.0</v>
      </c>
      <c r="M34" s="48">
        <v>3192.0</v>
      </c>
      <c r="N34" s="33">
        <v>48.0</v>
      </c>
      <c r="O34" s="36">
        <v>6900.0</v>
      </c>
      <c r="P34" s="33">
        <v>2.0</v>
      </c>
      <c r="Q34" s="36">
        <v>2500.0</v>
      </c>
      <c r="R34" s="33">
        <v>12500.0</v>
      </c>
    </row>
    <row r="35">
      <c r="A35" s="29" t="s">
        <v>103</v>
      </c>
      <c r="B35" s="47" t="s">
        <v>104</v>
      </c>
      <c r="C35" s="31" t="s">
        <v>105</v>
      </c>
      <c r="D35" s="32" t="s">
        <v>53</v>
      </c>
      <c r="E35" s="33" t="s">
        <v>106</v>
      </c>
      <c r="F35" s="36">
        <v>40.0</v>
      </c>
      <c r="G35" s="35">
        <v>5.0</v>
      </c>
      <c r="H35" s="36" t="str">
        <f>iferror(VLOOKUP($A35,'Weapon(s)'!$A$2:$DM$998,2,false),"--")</f>
        <v>Pulse Turret [M]</v>
      </c>
      <c r="I35" s="25" t="str">
        <f>iferror(VLOOKUP($A35,'Weapon(s)'!$A$2:$DM$998,31,false),"--")</f>
        <v/>
      </c>
      <c r="J35" s="25" t="str">
        <f>iferror(VLOOKUP($A35,'Weapon(s)'!$A$2:$DM$998,60,false),"--")</f>
        <v/>
      </c>
      <c r="K35" s="26" t="str">
        <f>iferror(VLOOKUP($A35,'Weapon(s)'!$A$2:$DM$998,89,false),"--")</f>
        <v/>
      </c>
      <c r="L35" s="36">
        <v>7300.0</v>
      </c>
      <c r="M35" s="48">
        <v>712.0</v>
      </c>
      <c r="N35" s="33">
        <v>619.0</v>
      </c>
      <c r="O35" s="36">
        <v>254740.0</v>
      </c>
      <c r="P35" s="33">
        <v>120.0</v>
      </c>
      <c r="Q35" s="36">
        <v>400.0</v>
      </c>
      <c r="R35" s="33">
        <v>2000.0</v>
      </c>
    </row>
    <row r="36">
      <c r="A36" s="29" t="s">
        <v>107</v>
      </c>
      <c r="B36" s="30" t="s">
        <v>101</v>
      </c>
      <c r="C36" s="31" t="s">
        <v>36</v>
      </c>
      <c r="D36" s="32" t="s">
        <v>37</v>
      </c>
      <c r="E36" s="33" t="s">
        <v>38</v>
      </c>
      <c r="F36" s="34">
        <v>7.0</v>
      </c>
      <c r="G36" s="35">
        <v>10.0</v>
      </c>
      <c r="H36" s="36" t="str">
        <f>iferror(VLOOKUP($A36,'Weapon(s)'!$A$2:$DM$998,2,false),"--")</f>
        <v>Cannon [M]</v>
      </c>
      <c r="I36" s="25" t="str">
        <f>iferror(VLOOKUP($A36,'Weapon(s)'!$A$2:$DM$998,31,false),"--")</f>
        <v/>
      </c>
      <c r="J36" s="25" t="str">
        <f>iferror(VLOOKUP($A36,'Weapon(s)'!$A$2:$DM$998,60,false),"--")</f>
        <v/>
      </c>
      <c r="K36" s="26" t="str">
        <f>iferror(VLOOKUP($A36,'Weapon(s)'!$A$2:$DM$998,89,false),"--")</f>
        <v/>
      </c>
      <c r="L36" s="34">
        <v>4000.0</v>
      </c>
      <c r="M36" s="37">
        <v>1800.0</v>
      </c>
      <c r="N36" s="38">
        <v>320.0</v>
      </c>
      <c r="O36" s="34">
        <v>27960.0</v>
      </c>
      <c r="P36" s="38">
        <v>20.0</v>
      </c>
      <c r="Q36" s="34">
        <v>900.0</v>
      </c>
      <c r="R36" s="38">
        <v>4500.0</v>
      </c>
    </row>
    <row r="37">
      <c r="A37" s="29" t="s">
        <v>108</v>
      </c>
      <c r="B37" s="30" t="s">
        <v>70</v>
      </c>
      <c r="C37" s="31" t="s">
        <v>36</v>
      </c>
      <c r="D37" s="32" t="s">
        <v>47</v>
      </c>
      <c r="E37" s="33" t="s">
        <v>38</v>
      </c>
      <c r="F37" s="34">
        <v>7.0</v>
      </c>
      <c r="G37" s="35">
        <v>10.0</v>
      </c>
      <c r="H37" s="36" t="str">
        <f>iferror(VLOOKUP($A37,'Weapon(s)'!$A$2:$DM$998,2,false),"--")</f>
        <v>Cannon [L] [M]</v>
      </c>
      <c r="I37" s="25" t="str">
        <f>iferror(VLOOKUP($A37,'Weapon(s)'!$A$2:$DM$998,31,false),"--")</f>
        <v>Cannon [M] [M]</v>
      </c>
      <c r="J37" s="25" t="str">
        <f>iferror(VLOOKUP($A37,'Weapon(s)'!$A$2:$DM$998,60,false),"--")</f>
        <v/>
      </c>
      <c r="K37" s="26" t="str">
        <f>iferror(VLOOKUP($A37,'Weapon(s)'!$A$2:$DM$998,89,false),"--")</f>
        <v/>
      </c>
      <c r="L37" s="34">
        <v>5672.0</v>
      </c>
      <c r="M37" s="37">
        <v>1680.0</v>
      </c>
      <c r="N37" s="38">
        <v>1239.0</v>
      </c>
      <c r="O37" s="34">
        <v>27960.0</v>
      </c>
      <c r="P37" s="38">
        <v>20.0</v>
      </c>
      <c r="Q37" s="34">
        <v>850.0</v>
      </c>
      <c r="R37" s="38">
        <v>4250.0</v>
      </c>
    </row>
    <row r="38">
      <c r="A38" s="29" t="s">
        <v>109</v>
      </c>
      <c r="B38" s="30" t="s">
        <v>49</v>
      </c>
      <c r="C38" s="31" t="s">
        <v>36</v>
      </c>
      <c r="D38" s="32" t="s">
        <v>47</v>
      </c>
      <c r="E38" s="33" t="s">
        <v>38</v>
      </c>
      <c r="F38" s="34">
        <v>7.0</v>
      </c>
      <c r="G38" s="35">
        <v>10.0</v>
      </c>
      <c r="H38" s="36" t="str">
        <f>iferror(VLOOKUP($A38,'Weapon(s)'!$A$2:$DM$998,2,false),"--")</f>
        <v>Cannon [M]</v>
      </c>
      <c r="I38" s="25" t="str">
        <f>iferror(VLOOKUP($A38,'Weapon(s)'!$A$2:$DM$998,31,false),"--")</f>
        <v/>
      </c>
      <c r="J38" s="25" t="str">
        <f>iferror(VLOOKUP($A38,'Weapon(s)'!$A$2:$DM$998,60,false),"--")</f>
        <v/>
      </c>
      <c r="K38" s="26" t="str">
        <f>iferror(VLOOKUP($A38,'Weapon(s)'!$A$2:$DM$998,89,false),"--")</f>
        <v/>
      </c>
      <c r="L38" s="34">
        <v>4000.0</v>
      </c>
      <c r="M38" s="37">
        <v>1800.0</v>
      </c>
      <c r="N38" s="38">
        <v>320.0</v>
      </c>
      <c r="O38" s="34">
        <v>31240.0</v>
      </c>
      <c r="P38" s="38">
        <v>30.0</v>
      </c>
      <c r="Q38" s="34">
        <v>850.0</v>
      </c>
      <c r="R38" s="38">
        <v>4250.0</v>
      </c>
    </row>
    <row r="39">
      <c r="A39" s="57" t="s">
        <v>110</v>
      </c>
      <c r="B39" s="47" t="s">
        <v>111</v>
      </c>
      <c r="C39" s="31" t="s">
        <v>96</v>
      </c>
      <c r="D39" s="32" t="s">
        <v>37</v>
      </c>
      <c r="E39" s="33" t="s">
        <v>97</v>
      </c>
      <c r="F39" s="36">
        <v>32.0</v>
      </c>
      <c r="G39" s="35">
        <v>5.0</v>
      </c>
      <c r="H39" s="36" t="str">
        <f>iferror(VLOOKUP($A39,'Weapon(s)'!$A$2:$DM$998,2,false),"--")</f>
        <v>Ion Cannon [M]</v>
      </c>
      <c r="I39" s="25" t="str">
        <f>iferror(VLOOKUP($A39,'Weapon(s)'!$A$2:$DM$998,31,false),"--")</f>
        <v>Missile [M]</v>
      </c>
      <c r="J39" s="25" t="str">
        <f>iferror(VLOOKUP($A39,'Weapon(s)'!$A$2:$DM$998,60,false),"--")</f>
        <v>Torpedo</v>
      </c>
      <c r="K39" s="26" t="str">
        <f>iferror(VLOOKUP($A39,'Weapon(s)'!$A$2:$DM$998,89,false),"--")</f>
        <v/>
      </c>
      <c r="L39" s="36">
        <v>28900.0</v>
      </c>
      <c r="M39" s="48">
        <v>1663.0</v>
      </c>
      <c r="N39" s="33">
        <v>4899.0</v>
      </c>
      <c r="O39" s="50">
        <v>130460.0</v>
      </c>
      <c r="P39" s="33">
        <v>180.0</v>
      </c>
      <c r="Q39" s="36">
        <v>450.0</v>
      </c>
      <c r="R39" s="33">
        <v>2250.0</v>
      </c>
    </row>
    <row r="40">
      <c r="A40" s="29" t="s">
        <v>112</v>
      </c>
      <c r="B40" s="47" t="s">
        <v>51</v>
      </c>
      <c r="C40" s="51" t="s">
        <v>67</v>
      </c>
      <c r="D40" s="52" t="s">
        <v>37</v>
      </c>
      <c r="E40" s="53" t="s">
        <v>68</v>
      </c>
      <c r="F40" s="36">
        <v>3.0</v>
      </c>
      <c r="G40" s="35">
        <v>15.0</v>
      </c>
      <c r="H40" s="36" t="str">
        <f>iferror(VLOOKUP($A40,'Weapon(s)'!$A$2:$DM$998,2,false),"--")</f>
        <v>Cannon [S]</v>
      </c>
      <c r="I40" s="25" t="str">
        <f>iferror(VLOOKUP($A40,'Weapon(s)'!$A$2:$DM$998,31,false),"--")</f>
        <v/>
      </c>
      <c r="J40" s="25" t="str">
        <f>iferror(VLOOKUP($A40,'Weapon(s)'!$A$2:$DM$998,60,false),"--")</f>
        <v/>
      </c>
      <c r="K40" s="26" t="str">
        <f>iferror(VLOOKUP($A40,'Weapon(s)'!$A$2:$DM$998,89,false),"--")</f>
        <v/>
      </c>
      <c r="L40" s="36">
        <v>1928.0</v>
      </c>
      <c r="M40" s="48">
        <v>539.0</v>
      </c>
      <c r="N40" s="33">
        <v>270.0</v>
      </c>
      <c r="O40" s="36">
        <v>9650.0</v>
      </c>
      <c r="P40" s="33">
        <v>5.0</v>
      </c>
      <c r="Q40" s="36">
        <v>1000.0</v>
      </c>
      <c r="R40" s="33">
        <v>5000.0</v>
      </c>
    </row>
    <row r="41">
      <c r="A41" s="29" t="s">
        <v>113</v>
      </c>
      <c r="B41" s="47" t="s">
        <v>49</v>
      </c>
      <c r="C41" s="51" t="s">
        <v>67</v>
      </c>
      <c r="D41" s="52" t="s">
        <v>47</v>
      </c>
      <c r="E41" s="53" t="s">
        <v>68</v>
      </c>
      <c r="F41" s="36">
        <v>3.0</v>
      </c>
      <c r="G41" s="35">
        <v>15.0</v>
      </c>
      <c r="H41" s="36" t="str">
        <f>iferror(VLOOKUP($A41,'Weapon(s)'!$A$2:$DM$998,2,false),"--")</f>
        <v>Missing</v>
      </c>
      <c r="I41" s="25" t="str">
        <f>iferror(VLOOKUP($A41,'Weapon(s)'!$A$2:$DM$998,31,false),"--")</f>
        <v/>
      </c>
      <c r="J41" s="25" t="str">
        <f>iferror(VLOOKUP($A41,'Weapon(s)'!$A$2:$DM$998,60,false),"--")</f>
        <v/>
      </c>
      <c r="K41" s="26" t="str">
        <f>iferror(VLOOKUP($A41,'Weapon(s)'!$A$2:$DM$998,89,false),"--")</f>
        <v/>
      </c>
      <c r="L41" s="36">
        <v>1285.0</v>
      </c>
      <c r="M41" s="48">
        <v>891.0</v>
      </c>
      <c r="N41" s="33">
        <v>180.0</v>
      </c>
      <c r="O41" s="36">
        <v>11150.0</v>
      </c>
      <c r="P41" s="33">
        <v>15.0</v>
      </c>
      <c r="Q41" s="36">
        <v>1000.0</v>
      </c>
      <c r="R41" s="33">
        <v>5000.0</v>
      </c>
    </row>
    <row r="42">
      <c r="A42" s="29" t="s">
        <v>114</v>
      </c>
      <c r="B42" s="47" t="s">
        <v>66</v>
      </c>
      <c r="C42" s="51" t="s">
        <v>67</v>
      </c>
      <c r="D42" s="52" t="s">
        <v>37</v>
      </c>
      <c r="E42" s="53" t="s">
        <v>68</v>
      </c>
      <c r="F42" s="36">
        <v>3.0</v>
      </c>
      <c r="G42" s="35">
        <v>15.0</v>
      </c>
      <c r="H42" s="36" t="str">
        <f>iferror(VLOOKUP($A42,'Weapon(s)'!$A$2:$DM$998,2,false),"--")</f>
        <v>Missing</v>
      </c>
      <c r="I42" s="25" t="str">
        <f>iferror(VLOOKUP($A42,'Weapon(s)'!$A$2:$DM$998,31,false),"--")</f>
        <v/>
      </c>
      <c r="J42" s="25" t="str">
        <f>iferror(VLOOKUP($A42,'Weapon(s)'!$A$2:$DM$998,60,false),"--")</f>
        <v/>
      </c>
      <c r="K42" s="26" t="str">
        <f>iferror(VLOOKUP($A42,'Weapon(s)'!$A$2:$DM$998,89,false),"--")</f>
        <v/>
      </c>
      <c r="L42" s="36">
        <v>642.0</v>
      </c>
      <c r="M42" s="48">
        <v>737.0</v>
      </c>
      <c r="N42" s="33">
        <v>90.0</v>
      </c>
      <c r="O42" s="36">
        <v>11150.0</v>
      </c>
      <c r="P42" s="33">
        <v>5.0</v>
      </c>
      <c r="Q42" s="36">
        <v>1100.0</v>
      </c>
      <c r="R42" s="33">
        <v>5000.0</v>
      </c>
    </row>
    <row r="43">
      <c r="A43" s="29" t="s">
        <v>115</v>
      </c>
      <c r="B43" s="30" t="s">
        <v>83</v>
      </c>
      <c r="C43" s="31" t="s">
        <v>36</v>
      </c>
      <c r="D43" s="32" t="s">
        <v>37</v>
      </c>
      <c r="E43" s="33" t="s">
        <v>38</v>
      </c>
      <c r="F43" s="34">
        <v>9.0</v>
      </c>
      <c r="G43" s="35">
        <v>10.0</v>
      </c>
      <c r="H43" s="36" t="str">
        <f>iferror(VLOOKUP($A43,'Weapon(s)'!$A$2:$DM$998,2,false),"--")</f>
        <v>Missile [M] [M]</v>
      </c>
      <c r="I43" s="25" t="str">
        <f>iferror(VLOOKUP($A43,'Weapon(s)'!$A$2:$DM$998,31,false),"--")</f>
        <v/>
      </c>
      <c r="J43" s="25" t="str">
        <f>iferror(VLOOKUP($A43,'Weapon(s)'!$A$2:$DM$998,60,false),"--")</f>
        <v/>
      </c>
      <c r="K43" s="26" t="str">
        <f>iferror(VLOOKUP($A43,'Weapon(s)'!$A$2:$DM$998,89,false),"--")</f>
        <v/>
      </c>
      <c r="L43" s="34">
        <v>3490.0</v>
      </c>
      <c r="M43" s="37">
        <v>3316.0</v>
      </c>
      <c r="N43" s="38">
        <v>349.0</v>
      </c>
      <c r="O43" s="34">
        <v>23490.0</v>
      </c>
      <c r="P43" s="38">
        <v>20.0</v>
      </c>
      <c r="Q43" s="34">
        <v>650.0</v>
      </c>
      <c r="R43" s="38">
        <v>3250.0</v>
      </c>
    </row>
    <row r="44">
      <c r="A44" s="29" t="s">
        <v>116</v>
      </c>
      <c r="B44" s="47" t="s">
        <v>45</v>
      </c>
      <c r="C44" s="31" t="s">
        <v>36</v>
      </c>
      <c r="D44" s="32" t="s">
        <v>41</v>
      </c>
      <c r="E44" s="33" t="s">
        <v>38</v>
      </c>
      <c r="F44" s="34">
        <v>9.0</v>
      </c>
      <c r="G44" s="35">
        <v>10.0</v>
      </c>
      <c r="H44" s="36" t="str">
        <f>iferror(VLOOKUP($A44,'Weapon(s)'!$A$2:$DM$998,2,false),"--")</f>
        <v>Missile [M] [M]</v>
      </c>
      <c r="I44" s="25" t="str">
        <f>iferror(VLOOKUP($A44,'Weapon(s)'!$A$2:$DM$998,31,false),"--")</f>
        <v/>
      </c>
      <c r="J44" s="25" t="str">
        <f>iferror(VLOOKUP($A44,'Weapon(s)'!$A$2:$DM$998,60,false),"--")</f>
        <v/>
      </c>
      <c r="K44" s="26" t="str">
        <f>iferror(VLOOKUP($A44,'Weapon(s)'!$A$2:$DM$998,89,false),"--")</f>
        <v/>
      </c>
      <c r="L44" s="34">
        <v>3490.0</v>
      </c>
      <c r="M44" s="37">
        <v>1396.0</v>
      </c>
      <c r="N44" s="38">
        <v>349.0</v>
      </c>
      <c r="O44" s="34">
        <v>23490.0</v>
      </c>
      <c r="P44" s="38">
        <v>20.0</v>
      </c>
      <c r="Q44" s="34">
        <v>650.0</v>
      </c>
      <c r="R44" s="38">
        <v>3250.0</v>
      </c>
    </row>
    <row r="45">
      <c r="A45" s="29" t="s">
        <v>117</v>
      </c>
      <c r="B45" s="30" t="s">
        <v>118</v>
      </c>
      <c r="C45" s="31" t="s">
        <v>36</v>
      </c>
      <c r="D45" s="32" t="s">
        <v>47</v>
      </c>
      <c r="E45" s="33" t="s">
        <v>38</v>
      </c>
      <c r="F45" s="34">
        <v>9.0</v>
      </c>
      <c r="G45" s="35">
        <v>10.0</v>
      </c>
      <c r="H45" s="36" t="str">
        <f>iferror(VLOOKUP($A45,'Weapon(s)'!$A$2:$DM$998,2,false),"--")</f>
        <v>Pulse Cannon [L] [M]</v>
      </c>
      <c r="I45" s="25" t="str">
        <f>iferror(VLOOKUP($A45,'Weapon(s)'!$A$2:$DM$998,31,false),"--")</f>
        <v>Pulse Cannon [S] [M]</v>
      </c>
      <c r="J45" s="25" t="str">
        <f>iferror(VLOOKUP($A45,'Weapon(s)'!$A$2:$DM$998,60,false),"--")</f>
        <v/>
      </c>
      <c r="K45" s="26" t="str">
        <f>iferror(VLOOKUP($A45,'Weapon(s)'!$A$2:$DM$998,89,false),"--")</f>
        <v/>
      </c>
      <c r="L45" s="34">
        <v>6210.0</v>
      </c>
      <c r="M45" s="37">
        <v>1242.0</v>
      </c>
      <c r="N45" s="38">
        <v>400.0</v>
      </c>
      <c r="O45" s="34">
        <v>23490.0</v>
      </c>
      <c r="P45" s="38">
        <v>20.0</v>
      </c>
      <c r="Q45" s="34">
        <v>650.0</v>
      </c>
      <c r="R45" s="38">
        <v>3250.0</v>
      </c>
    </row>
    <row r="46">
      <c r="A46" s="29" t="s">
        <v>119</v>
      </c>
      <c r="B46" s="47" t="s">
        <v>43</v>
      </c>
      <c r="C46" s="31" t="s">
        <v>60</v>
      </c>
      <c r="D46" s="32" t="s">
        <v>47</v>
      </c>
      <c r="E46" s="33" t="s">
        <v>61</v>
      </c>
      <c r="F46" s="36">
        <v>18.0</v>
      </c>
      <c r="G46" s="35">
        <v>8.0</v>
      </c>
      <c r="H46" s="36" t="str">
        <f>iferror(VLOOKUP($A46,'Weapon(s)'!$A$2:$DM$998,2,false),"--")</f>
        <v>Ion Cannon [M]</v>
      </c>
      <c r="I46" s="25" t="str">
        <f>iferror(VLOOKUP($A46,'Weapon(s)'!$A$2:$DM$998,31,false),"--")</f>
        <v>Cannon [S]</v>
      </c>
      <c r="J46" s="25" t="str">
        <f>iferror(VLOOKUP($A46,'Weapon(s)'!$A$2:$DM$998,60,false),"--")</f>
        <v>Missile [M] </v>
      </c>
      <c r="K46" s="26" t="str">
        <f>iferror(VLOOKUP($A46,'Weapon(s)'!$A$2:$DM$998,89,false),"--")</f>
        <v/>
      </c>
      <c r="L46" s="36">
        <v>19928.0</v>
      </c>
      <c r="M46" s="48">
        <v>1260.0</v>
      </c>
      <c r="N46" s="33">
        <v>3753.0</v>
      </c>
      <c r="O46" s="36">
        <v>53690.0</v>
      </c>
      <c r="P46" s="33">
        <v>50.0</v>
      </c>
      <c r="Q46" s="36">
        <v>650.0</v>
      </c>
      <c r="R46" s="33">
        <v>3250.0</v>
      </c>
    </row>
    <row r="47">
      <c r="A47" s="29" t="s">
        <v>120</v>
      </c>
      <c r="B47" s="47" t="s">
        <v>27</v>
      </c>
      <c r="C47" s="31" t="s">
        <v>60</v>
      </c>
      <c r="D47" s="32" t="s">
        <v>47</v>
      </c>
      <c r="E47" s="33" t="s">
        <v>61</v>
      </c>
      <c r="F47" s="36">
        <v>18.0</v>
      </c>
      <c r="G47" s="49">
        <v>8.0</v>
      </c>
      <c r="H47" s="36" t="str">
        <f>iferror(VLOOKUP($A47,'Weapon(s)'!$A$2:$DM$998,2,false),"--")</f>
        <v>Ion Cannon [M]</v>
      </c>
      <c r="I47" s="25" t="str">
        <f>iferror(VLOOKUP($A47,'Weapon(s)'!$A$2:$DM$998,31,false),"--")</f>
        <v>Cannon [S]</v>
      </c>
      <c r="J47" s="25" t="str">
        <f>iferror(VLOOKUP($A47,'Weapon(s)'!$A$2:$DM$998,60,false),"--")</f>
        <v>Missile [M]</v>
      </c>
      <c r="K47" s="26" t="str">
        <f>iferror(VLOOKUP($A47,'Weapon(s)'!$A$2:$DM$998,89,false),"--")</f>
        <v/>
      </c>
      <c r="L47" s="50">
        <v>15860.0</v>
      </c>
      <c r="M47" s="48">
        <v>1260.0</v>
      </c>
      <c r="N47" s="33">
        <v>946.0</v>
      </c>
      <c r="O47" s="50">
        <v>53690.0</v>
      </c>
      <c r="P47" s="33">
        <v>50.0</v>
      </c>
      <c r="Q47" s="36">
        <v>650.0</v>
      </c>
      <c r="R47" s="33">
        <v>3250.0</v>
      </c>
    </row>
    <row r="48">
      <c r="A48" s="29" t="s">
        <v>121</v>
      </c>
      <c r="B48" s="47" t="s">
        <v>29</v>
      </c>
      <c r="C48" s="31" t="s">
        <v>60</v>
      </c>
      <c r="D48" s="32" t="s">
        <v>47</v>
      </c>
      <c r="E48" s="33" t="s">
        <v>61</v>
      </c>
      <c r="F48" s="36">
        <v>18.0</v>
      </c>
      <c r="G48" s="49">
        <v>8.0</v>
      </c>
      <c r="H48" s="36" t="str">
        <f>iferror(VLOOKUP($A48,'Weapon(s)'!$A$2:$DM$998,2,false),"--")</f>
        <v>Ion Cannon [M]</v>
      </c>
      <c r="I48" s="25" t="str">
        <f>iferror(VLOOKUP($A48,'Weapon(s)'!$A$2:$DM$998,31,false),"--")</f>
        <v>Cannon [S]</v>
      </c>
      <c r="J48" s="25" t="str">
        <f>iferror(VLOOKUP($A48,'Weapon(s)'!$A$2:$DM$998,60,false),"--")</f>
        <v>Missile [M] </v>
      </c>
      <c r="K48" s="26" t="str">
        <f>iferror(VLOOKUP($A48,'Weapon(s)'!$A$2:$DM$998,89,false),"--")</f>
        <v/>
      </c>
      <c r="L48" s="50">
        <v>15990.0</v>
      </c>
      <c r="M48" s="48">
        <v>2085.0</v>
      </c>
      <c r="N48" s="58">
        <v>11979.0</v>
      </c>
      <c r="O48" s="50">
        <v>53690.0</v>
      </c>
      <c r="P48" s="33">
        <v>50.0</v>
      </c>
      <c r="Q48" s="36">
        <v>650.0</v>
      </c>
      <c r="R48" s="33">
        <v>3250.0</v>
      </c>
    </row>
    <row r="49">
      <c r="A49" s="29" t="s">
        <v>122</v>
      </c>
      <c r="B49" s="47" t="s">
        <v>64</v>
      </c>
      <c r="C49" s="31" t="s">
        <v>60</v>
      </c>
      <c r="D49" s="32" t="s">
        <v>41</v>
      </c>
      <c r="E49" s="33" t="s">
        <v>61</v>
      </c>
      <c r="F49" s="36">
        <v>18.0</v>
      </c>
      <c r="G49" s="35">
        <v>8.0</v>
      </c>
      <c r="H49" s="36" t="str">
        <f>iferror(VLOOKUP($A49,'Weapon(s)'!$A$2:$DM$998,2,false),"--")</f>
        <v>Cannon [M]</v>
      </c>
      <c r="I49" s="25" t="str">
        <f>iferror(VLOOKUP($A49,'Weapon(s)'!$A$2:$DM$998,31,false),"--")</f>
        <v>Cannon [S]</v>
      </c>
      <c r="J49" s="25" t="str">
        <f>iferror(VLOOKUP($A49,'Weapon(s)'!$A$2:$DM$998,60,false),"--")</f>
        <v/>
      </c>
      <c r="K49" s="26" t="str">
        <f>iferror(VLOOKUP($A49,'Weapon(s)'!$A$2:$DM$998,89,false),"--")</f>
        <v/>
      </c>
      <c r="L49" s="36">
        <v>3866.0</v>
      </c>
      <c r="M49" s="48">
        <v>1652.0</v>
      </c>
      <c r="N49" s="33">
        <v>273.0</v>
      </c>
      <c r="O49" s="36">
        <v>67730.0</v>
      </c>
      <c r="P49" s="33">
        <v>50.0</v>
      </c>
      <c r="Q49" s="36">
        <v>500.0</v>
      </c>
      <c r="R49" s="33">
        <v>2500.0</v>
      </c>
    </row>
    <row r="50">
      <c r="A50" s="29" t="s">
        <v>123</v>
      </c>
      <c r="B50" s="47" t="s">
        <v>27</v>
      </c>
      <c r="C50" s="31" t="s">
        <v>60</v>
      </c>
      <c r="D50" s="32" t="s">
        <v>41</v>
      </c>
      <c r="E50" s="33" t="s">
        <v>61</v>
      </c>
      <c r="F50" s="36">
        <v>18.0</v>
      </c>
      <c r="G50" s="49">
        <v>8.0</v>
      </c>
      <c r="H50" s="36" t="str">
        <f>iferror(VLOOKUP($A50,'Weapon(s)'!$A$2:$DM$998,2,false),"--")</f>
        <v>Cannon [L]</v>
      </c>
      <c r="I50" s="25" t="str">
        <f>iferror(VLOOKUP($A50,'Weapon(s)'!$A$2:$DM$998,31,false),"--")</f>
        <v>Cannon [M]</v>
      </c>
      <c r="J50" s="25" t="str">
        <f>iferror(VLOOKUP($A50,'Weapon(s)'!$A$2:$DM$998,60,false),"--")</f>
        <v>Cannon [S]</v>
      </c>
      <c r="K50" s="26" t="str">
        <f>iferror(VLOOKUP($A50,'Weapon(s)'!$A$2:$DM$998,89,false),"--")</f>
        <v/>
      </c>
      <c r="L50" s="50">
        <v>9008.0</v>
      </c>
      <c r="M50" s="48">
        <v>1653.0</v>
      </c>
      <c r="N50" s="33">
        <v>1147.0</v>
      </c>
      <c r="O50" s="50">
        <v>67730.0</v>
      </c>
      <c r="P50" s="33">
        <v>50.0</v>
      </c>
      <c r="Q50" s="36">
        <v>500.0</v>
      </c>
      <c r="R50" s="33">
        <v>2500.0</v>
      </c>
    </row>
    <row r="51">
      <c r="A51" s="29" t="s">
        <v>124</v>
      </c>
      <c r="B51" s="40" t="s">
        <v>27</v>
      </c>
      <c r="C51" s="41" t="s">
        <v>52</v>
      </c>
      <c r="D51" s="42" t="s">
        <v>53</v>
      </c>
      <c r="E51" s="43" t="s">
        <v>54</v>
      </c>
      <c r="F51" s="44">
        <v>1.0</v>
      </c>
      <c r="G51" s="45">
        <v>10.0</v>
      </c>
      <c r="H51" s="36" t="str">
        <f>iferror(VLOOKUP($A51,'Weapon(s)'!$A$2:$DM$998,2,false),"--")</f>
        <v>Cannon [M]</v>
      </c>
      <c r="I51" s="25" t="str">
        <f>iferror(VLOOKUP($A51,'Weapon(s)'!$A$2:$DM$998,31,false),"--")</f>
        <v>Missile [M]</v>
      </c>
      <c r="J51" s="25" t="str">
        <f>iferror(VLOOKUP($A51,'Weapon(s)'!$A$2:$DM$998,60,false),"--")</f>
        <v/>
      </c>
      <c r="K51" s="26" t="str">
        <f>iferror(VLOOKUP($A51,'Weapon(s)'!$A$2:$DM$998,89,false),"--")</f>
        <v/>
      </c>
      <c r="L51" s="44">
        <v>790.0</v>
      </c>
      <c r="M51" s="46">
        <v>664.0</v>
      </c>
      <c r="N51" s="43">
        <v>82.0</v>
      </c>
      <c r="O51" s="44">
        <v>3750.0</v>
      </c>
      <c r="P51" s="59">
        <v>0.0</v>
      </c>
      <c r="Q51" s="44">
        <v>3000.0</v>
      </c>
      <c r="R51" s="43">
        <v>15000.0</v>
      </c>
    </row>
    <row r="52">
      <c r="A52" s="29" t="s">
        <v>125</v>
      </c>
      <c r="B52" s="47" t="s">
        <v>74</v>
      </c>
      <c r="C52" s="31" t="s">
        <v>60</v>
      </c>
      <c r="D52" s="32" t="s">
        <v>41</v>
      </c>
      <c r="E52" s="33" t="s">
        <v>61</v>
      </c>
      <c r="F52" s="36">
        <v>16.0</v>
      </c>
      <c r="G52" s="35">
        <v>12.0</v>
      </c>
      <c r="H52" s="36" t="str">
        <f>iferror(VLOOKUP($A52,'Weapon(s)'!$A$2:$DM$998,2,false),"--")</f>
        <v>Missile [M] [M]</v>
      </c>
      <c r="I52" s="25" t="str">
        <f>iferror(VLOOKUP($A52,'Weapon(s)'!$A$2:$DM$998,31,false),"--")</f>
        <v>Torpedo's [M]</v>
      </c>
      <c r="J52" s="25" t="str">
        <f>iferror(VLOOKUP($A52,'Weapon(s)'!$A$2:$DM$998,60,false),"--")</f>
        <v>Cannon [S]</v>
      </c>
      <c r="K52" s="26" t="str">
        <f>iferror(VLOOKUP($A52,'Weapon(s)'!$A$2:$DM$998,89,false),"--")</f>
        <v>Cannon [S]</v>
      </c>
      <c r="L52" s="36">
        <v>9592.0</v>
      </c>
      <c r="M52" s="48">
        <v>2358.0</v>
      </c>
      <c r="N52" s="33">
        <v>1965.0</v>
      </c>
      <c r="O52" s="36">
        <v>46260.0</v>
      </c>
      <c r="P52" s="33">
        <v>50.0</v>
      </c>
      <c r="Q52" s="36">
        <v>650.0</v>
      </c>
      <c r="R52" s="33">
        <v>3250.0</v>
      </c>
    </row>
    <row r="53">
      <c r="A53" s="29" t="s">
        <v>126</v>
      </c>
      <c r="B53" s="47" t="s">
        <v>118</v>
      </c>
      <c r="C53" s="31" t="s">
        <v>60</v>
      </c>
      <c r="D53" s="32" t="s">
        <v>37</v>
      </c>
      <c r="E53" s="33" t="s">
        <v>61</v>
      </c>
      <c r="F53" s="36">
        <v>16.0</v>
      </c>
      <c r="G53" s="35">
        <v>12.0</v>
      </c>
      <c r="H53" s="36" t="str">
        <f>iferror(VLOOKUP($A53,'Weapon(s)'!$A$2:$DM$998,2,false),"--")</f>
        <v>Pulse Cannon [M]</v>
      </c>
      <c r="I53" s="25" t="str">
        <f>iferror(VLOOKUP($A53,'Weapon(s)'!$A$2:$DM$998,31,false),"--")</f>
        <v>Missile [M]</v>
      </c>
      <c r="J53" s="25" t="str">
        <f>iferror(VLOOKUP($A53,'Weapon(s)'!$A$2:$DM$998,60,false),"--")</f>
        <v>Cannon [S]</v>
      </c>
      <c r="K53" s="26" t="str">
        <f>iferror(VLOOKUP($A53,'Weapon(s)'!$A$2:$DM$998,89,false),"--")</f>
        <v/>
      </c>
      <c r="L53" s="36">
        <v>9685.0</v>
      </c>
      <c r="M53" s="48">
        <v>1860.0</v>
      </c>
      <c r="N53" s="33">
        <v>734.0</v>
      </c>
      <c r="O53" s="36">
        <v>46260.0</v>
      </c>
      <c r="P53" s="33">
        <v>50.0</v>
      </c>
      <c r="Q53" s="36">
        <v>650.0</v>
      </c>
      <c r="R53" s="33">
        <v>3250.0</v>
      </c>
    </row>
    <row r="54">
      <c r="A54" s="29" t="s">
        <v>127</v>
      </c>
      <c r="B54" s="47" t="s">
        <v>92</v>
      </c>
      <c r="C54" s="31" t="s">
        <v>60</v>
      </c>
      <c r="D54" s="32" t="s">
        <v>37</v>
      </c>
      <c r="E54" s="33" t="s">
        <v>61</v>
      </c>
      <c r="F54" s="36">
        <v>16.0</v>
      </c>
      <c r="G54" s="35">
        <v>12.0</v>
      </c>
      <c r="H54" s="36" t="str">
        <f>iferror(VLOOKUP($A54,'Weapon(s)'!$A$2:$DM$998,2,false),"--")</f>
        <v>Railgun [M]</v>
      </c>
      <c r="I54" s="25" t="str">
        <f>iferror(VLOOKUP($A54,'Weapon(s)'!$A$2:$DM$998,31,false),"--")</f>
        <v>Cannon [S]</v>
      </c>
      <c r="J54" s="25" t="str">
        <f>iferror(VLOOKUP($A54,'Weapon(s)'!$A$2:$DM$998,60,false),"--")</f>
        <v>Missile [M]</v>
      </c>
      <c r="K54" s="26" t="str">
        <f>iferror(VLOOKUP($A54,'Weapon(s)'!$A$2:$DM$998,89,false),"--")</f>
        <v/>
      </c>
      <c r="L54" s="36">
        <v>10285.0</v>
      </c>
      <c r="M54" s="48">
        <v>1860.0</v>
      </c>
      <c r="N54" s="33">
        <v>3632.0</v>
      </c>
      <c r="O54" s="36">
        <v>46260.0</v>
      </c>
      <c r="P54" s="33">
        <v>50.0</v>
      </c>
      <c r="Q54" s="36">
        <v>650.0</v>
      </c>
      <c r="R54" s="33">
        <v>3250.0</v>
      </c>
    </row>
    <row r="55">
      <c r="A55" s="29" t="s">
        <v>128</v>
      </c>
      <c r="B55" s="47" t="s">
        <v>45</v>
      </c>
      <c r="C55" s="31" t="s">
        <v>60</v>
      </c>
      <c r="D55" s="32" t="s">
        <v>41</v>
      </c>
      <c r="E55" s="33" t="s">
        <v>61</v>
      </c>
      <c r="F55" s="36">
        <v>16.0</v>
      </c>
      <c r="G55" s="35">
        <v>12.0</v>
      </c>
      <c r="H55" s="36" t="str">
        <f>iferror(VLOOKUP($A55,'Weapon(s)'!$A$2:$DM$998,2,false),"--")</f>
        <v>Missile [M] </v>
      </c>
      <c r="I55" s="25" t="str">
        <f>iferror(VLOOKUP($A55,'Weapon(s)'!$A$2:$DM$998,31,false),"--")</f>
        <v>Cannon [S]</v>
      </c>
      <c r="J55" s="25" t="str">
        <f>iferror(VLOOKUP($A55,'Weapon(s)'!$A$2:$DM$998,60,false),"--")</f>
        <v/>
      </c>
      <c r="K55" s="26" t="str">
        <f>iferror(VLOOKUP($A55,'Weapon(s)'!$A$2:$DM$998,89,false),"--")</f>
        <v/>
      </c>
      <c r="L55" s="36">
        <v>5485.0</v>
      </c>
      <c r="M55" s="48">
        <v>1560.0</v>
      </c>
      <c r="N55" s="33">
        <v>464.0</v>
      </c>
      <c r="O55" s="36">
        <v>46260.0</v>
      </c>
      <c r="P55" s="33">
        <v>50.0</v>
      </c>
      <c r="Q55" s="36">
        <v>650.0</v>
      </c>
      <c r="R55" s="33">
        <v>3250.0</v>
      </c>
    </row>
    <row r="56">
      <c r="A56" s="29" t="s">
        <v>129</v>
      </c>
      <c r="B56" s="47" t="s">
        <v>35</v>
      </c>
      <c r="C56" s="31" t="s">
        <v>60</v>
      </c>
      <c r="D56" s="32" t="s">
        <v>37</v>
      </c>
      <c r="E56" s="33" t="s">
        <v>61</v>
      </c>
      <c r="F56" s="36">
        <v>20.0</v>
      </c>
      <c r="G56" s="35">
        <v>8.0</v>
      </c>
      <c r="H56" s="36" t="str">
        <f>iferror(VLOOKUP($A56,'Weapon(s)'!$A$2:$DM$998,2,false),"--")</f>
        <v>Missile [M] [M] [M]</v>
      </c>
      <c r="I56" s="25" t="str">
        <f>iferror(VLOOKUP($A56,'Weapon(s)'!$A$2:$DM$998,31,false),"--")</f>
        <v>Missile [M] [S] [M]</v>
      </c>
      <c r="J56" s="25" t="str">
        <f>iferror(VLOOKUP($A56,'Weapon(s)'!$A$2:$DM$998,60,false),"--")</f>
        <v>Cannon [S]</v>
      </c>
      <c r="K56" s="26" t="str">
        <f>iferror(VLOOKUP($A56,'Weapon(s)'!$A$2:$DM$998,89,false),"--")</f>
        <v/>
      </c>
      <c r="L56" s="36">
        <v>14142.0</v>
      </c>
      <c r="M56" s="48">
        <v>6940.0</v>
      </c>
      <c r="N56" s="33">
        <v>1072.0</v>
      </c>
      <c r="O56" s="36">
        <v>61850.0</v>
      </c>
      <c r="P56" s="33">
        <v>50.0</v>
      </c>
      <c r="Q56" s="36">
        <v>450.0</v>
      </c>
      <c r="R56" s="33">
        <v>2250.0</v>
      </c>
    </row>
    <row r="57">
      <c r="A57" s="29" t="s">
        <v>130</v>
      </c>
      <c r="B57" s="47" t="s">
        <v>72</v>
      </c>
      <c r="C57" s="31" t="s">
        <v>60</v>
      </c>
      <c r="D57" s="32" t="s">
        <v>37</v>
      </c>
      <c r="E57" s="33" t="s">
        <v>61</v>
      </c>
      <c r="F57" s="36">
        <v>20.0</v>
      </c>
      <c r="G57" s="35">
        <v>8.0</v>
      </c>
      <c r="H57" s="36" t="str">
        <f>iferror(VLOOKUP($A57,'Weapon(s)'!$A$2:$DM$998,2,false),"--")</f>
        <v>Missile [M] [M] [M]</v>
      </c>
      <c r="I57" s="25" t="str">
        <f>iferror(VLOOKUP($A57,'Weapon(s)'!$A$2:$DM$998,31,false),"--")</f>
        <v>Cannon [S]</v>
      </c>
      <c r="J57" s="25" t="str">
        <f>iferror(VLOOKUP($A57,'Weapon(s)'!$A$2:$DM$998,60,false),"--")</f>
        <v/>
      </c>
      <c r="K57" s="26" t="str">
        <f>iferror(VLOOKUP($A57,'Weapon(s)'!$A$2:$DM$998,89,false),"--")</f>
        <v/>
      </c>
      <c r="L57" s="36">
        <v>7200.0</v>
      </c>
      <c r="M57" s="60">
        <v>11280.0</v>
      </c>
      <c r="N57" s="33">
        <v>570.0</v>
      </c>
      <c r="O57" s="50">
        <v>61850.0</v>
      </c>
      <c r="P57" s="33">
        <v>50.0</v>
      </c>
      <c r="Q57" s="36">
        <v>450.0</v>
      </c>
      <c r="R57" s="33">
        <v>2250.0</v>
      </c>
    </row>
    <row r="58">
      <c r="A58" s="29" t="s">
        <v>131</v>
      </c>
      <c r="B58" s="47" t="s">
        <v>132</v>
      </c>
      <c r="C58" s="31" t="s">
        <v>60</v>
      </c>
      <c r="D58" s="32" t="s">
        <v>37</v>
      </c>
      <c r="E58" s="33" t="s">
        <v>61</v>
      </c>
      <c r="F58" s="36">
        <v>20.0</v>
      </c>
      <c r="G58" s="49">
        <v>8.0</v>
      </c>
      <c r="H58" s="36" t="str">
        <f>iferror(VLOOKUP($A58,'Weapon(s)'!$A$2:$DM$998,2,false),"--")</f>
        <v>Missile [M] [M] [M]</v>
      </c>
      <c r="I58" s="25" t="str">
        <f>iferror(VLOOKUP($A58,'Weapon(s)'!$A$2:$DM$998,31,false),"--")</f>
        <v>Cannon [S]</v>
      </c>
      <c r="J58" s="25" t="str">
        <f>iferror(VLOOKUP($A58,'Weapon(s)'!$A$2:$DM$998,60,false),"--")</f>
        <v>Missile [M] (AA) [M]</v>
      </c>
      <c r="K58" s="26" t="str">
        <f>iferror(VLOOKUP($A58,'Weapon(s)'!$A$2:$DM$998,89,false),"--")</f>
        <v/>
      </c>
      <c r="L58" s="50">
        <v>14850.0</v>
      </c>
      <c r="M58" s="48">
        <v>630.0</v>
      </c>
      <c r="N58" s="33">
        <v>1372.0</v>
      </c>
      <c r="O58" s="50">
        <v>61850.0</v>
      </c>
      <c r="P58" s="33">
        <v>50.0</v>
      </c>
      <c r="Q58" s="36">
        <v>450.0</v>
      </c>
      <c r="R58" s="33">
        <v>2250.0</v>
      </c>
    </row>
    <row r="59">
      <c r="A59" s="57" t="s">
        <v>133</v>
      </c>
      <c r="B59" s="47" t="s">
        <v>132</v>
      </c>
      <c r="C59" s="51" t="s">
        <v>67</v>
      </c>
      <c r="D59" s="52" t="s">
        <v>41</v>
      </c>
      <c r="E59" s="53" t="s">
        <v>68</v>
      </c>
      <c r="F59" s="36">
        <v>4.0</v>
      </c>
      <c r="G59" s="35">
        <v>10.0</v>
      </c>
      <c r="H59" s="36" t="str">
        <f>iferror(VLOOKUP($A59,'Weapon(s)'!$A$2:$DM$998,2,false),"--")</f>
        <v>Missing</v>
      </c>
      <c r="I59" s="25" t="str">
        <f>iferror(VLOOKUP($A59,'Weapon(s)'!$A$2:$DM$998,31,false),"--")</f>
        <v/>
      </c>
      <c r="J59" s="25" t="str">
        <f>iferror(VLOOKUP($A59,'Weapon(s)'!$A$2:$DM$998,60,false),"--")</f>
        <v/>
      </c>
      <c r="K59" s="26" t="str">
        <f>iferror(VLOOKUP($A59,'Weapon(s)'!$A$2:$DM$998,89,false),"--")</f>
        <v/>
      </c>
      <c r="L59" s="36">
        <v>1028.0</v>
      </c>
      <c r="M59" s="48">
        <v>0.0</v>
      </c>
      <c r="N59" s="33">
        <v>1532.0</v>
      </c>
      <c r="O59" s="36">
        <v>8270.0</v>
      </c>
      <c r="P59" s="33">
        <v>5.0</v>
      </c>
      <c r="Q59" s="36">
        <v>900.0</v>
      </c>
      <c r="R59" s="33">
        <v>4500.0</v>
      </c>
    </row>
    <row r="60">
      <c r="A60" s="57" t="s">
        <v>134</v>
      </c>
      <c r="B60" s="47" t="s">
        <v>72</v>
      </c>
      <c r="C60" s="51" t="s">
        <v>67</v>
      </c>
      <c r="D60" s="52" t="s">
        <v>37</v>
      </c>
      <c r="E60" s="53" t="s">
        <v>68</v>
      </c>
      <c r="F60" s="36">
        <v>4.0</v>
      </c>
      <c r="G60" s="35">
        <v>10.0</v>
      </c>
      <c r="H60" s="36" t="str">
        <f>iferror(VLOOKUP($A60,'Weapon(s)'!$A$2:$DM$998,2,false),"--")</f>
        <v>Missing</v>
      </c>
      <c r="I60" s="25" t="str">
        <f>iferror(VLOOKUP($A60,'Weapon(s)'!$A$2:$DM$998,31,false),"--")</f>
        <v/>
      </c>
      <c r="J60" s="25" t="str">
        <f>iferror(VLOOKUP($A60,'Weapon(s)'!$A$2:$DM$998,60,false),"--")</f>
        <v/>
      </c>
      <c r="K60" s="26" t="str">
        <f>iferror(VLOOKUP($A60,'Weapon(s)'!$A$2:$DM$998,89,false),"--")</f>
        <v/>
      </c>
      <c r="L60" s="36">
        <v>857.0</v>
      </c>
      <c r="M60" s="48">
        <v>3737.0</v>
      </c>
      <c r="N60" s="33">
        <v>0.0</v>
      </c>
      <c r="O60" s="36">
        <v>8270.0</v>
      </c>
      <c r="P60" s="33">
        <v>5.0</v>
      </c>
      <c r="Q60" s="36">
        <v>900.0</v>
      </c>
      <c r="R60" s="33">
        <v>4500.0</v>
      </c>
    </row>
    <row r="61">
      <c r="A61" s="29" t="s">
        <v>135</v>
      </c>
      <c r="B61" s="47" t="s">
        <v>27</v>
      </c>
      <c r="C61" s="51" t="s">
        <v>67</v>
      </c>
      <c r="D61" s="52" t="s">
        <v>41</v>
      </c>
      <c r="E61" s="53" t="s">
        <v>68</v>
      </c>
      <c r="F61" s="36">
        <v>5.0</v>
      </c>
      <c r="G61" s="35">
        <v>10.0</v>
      </c>
      <c r="H61" s="36" t="str">
        <f>iferror(VLOOKUP($A61,'Weapon(s)'!$A$2:$DM$998,2,false),"--")</f>
        <v>Torpedo [M]</v>
      </c>
      <c r="I61" s="25" t="str">
        <f>iferror(VLOOKUP($A61,'Weapon(s)'!$A$2:$DM$998,31,false),"--")</f>
        <v>Cannon [S]</v>
      </c>
      <c r="J61" s="25" t="str">
        <f>iferror(VLOOKUP($A61,'Weapon(s)'!$A$2:$DM$998,60,false),"--")</f>
        <v/>
      </c>
      <c r="K61" s="26" t="str">
        <f>iferror(VLOOKUP($A61,'Weapon(s)'!$A$2:$DM$998,89,false),"--")</f>
        <v/>
      </c>
      <c r="L61" s="36">
        <v>4071.0</v>
      </c>
      <c r="M61" s="48">
        <v>1194.0</v>
      </c>
      <c r="N61" s="33">
        <v>951.0</v>
      </c>
      <c r="O61" s="36">
        <v>13710.0</v>
      </c>
      <c r="P61" s="33">
        <v>5.0</v>
      </c>
      <c r="Q61" s="36">
        <v>900.0</v>
      </c>
      <c r="R61" s="33">
        <v>4500.0</v>
      </c>
    </row>
    <row r="62">
      <c r="A62" s="29" t="s">
        <v>136</v>
      </c>
      <c r="B62" s="47" t="s">
        <v>40</v>
      </c>
      <c r="C62" s="51" t="s">
        <v>67</v>
      </c>
      <c r="D62" s="52" t="s">
        <v>41</v>
      </c>
      <c r="E62" s="53" t="s">
        <v>68</v>
      </c>
      <c r="F62" s="36">
        <v>5.0</v>
      </c>
      <c r="G62" s="35">
        <v>10.0</v>
      </c>
      <c r="H62" s="36" t="str">
        <f>iferror(VLOOKUP($A62,'Weapon(s)'!$A$2:$DM$998,2,false),"--")</f>
        <v>Missile [M]</v>
      </c>
      <c r="I62" s="25" t="str">
        <f>iferror(VLOOKUP($A62,'Weapon(s)'!$A$2:$DM$998,31,false),"--")</f>
        <v>Cannon [S]</v>
      </c>
      <c r="J62" s="25" t="str">
        <f>iferror(VLOOKUP($A62,'Weapon(s)'!$A$2:$DM$998,60,false),"--")</f>
        <v/>
      </c>
      <c r="K62" s="26" t="str">
        <f>iferror(VLOOKUP($A62,'Weapon(s)'!$A$2:$DM$998,89,false),"--")</f>
        <v/>
      </c>
      <c r="L62" s="36">
        <v>3033.0</v>
      </c>
      <c r="M62" s="48">
        <v>1194.0</v>
      </c>
      <c r="N62" s="33">
        <v>298.0</v>
      </c>
      <c r="O62" s="36">
        <v>13710.0</v>
      </c>
      <c r="P62" s="33">
        <v>5.0</v>
      </c>
      <c r="Q62" s="36">
        <v>900.0</v>
      </c>
      <c r="R62" s="33">
        <v>4500.0</v>
      </c>
    </row>
    <row r="63">
      <c r="A63" s="29" t="s">
        <v>137</v>
      </c>
      <c r="B63" s="47" t="s">
        <v>72</v>
      </c>
      <c r="C63" s="51" t="s">
        <v>67</v>
      </c>
      <c r="D63" s="52" t="s">
        <v>41</v>
      </c>
      <c r="E63" s="53" t="s">
        <v>68</v>
      </c>
      <c r="F63" s="36">
        <v>5.0</v>
      </c>
      <c r="G63" s="35">
        <v>10.0</v>
      </c>
      <c r="H63" s="36" t="str">
        <f>iferror(VLOOKUP($A63,'Weapon(s)'!$A$2:$DM$998,2,false),"--")</f>
        <v>Missing</v>
      </c>
      <c r="I63" s="25" t="str">
        <f>iferror(VLOOKUP($A63,'Weapon(s)'!$A$2:$DM$998,31,false),"--")</f>
        <v/>
      </c>
      <c r="J63" s="25" t="str">
        <f>iferror(VLOOKUP($A63,'Weapon(s)'!$A$2:$DM$998,60,false),"--")</f>
        <v/>
      </c>
      <c r="K63" s="26" t="str">
        <f>iferror(VLOOKUP($A63,'Weapon(s)'!$A$2:$DM$998,89,false),"--")</f>
        <v/>
      </c>
      <c r="L63" s="36">
        <v>1860.0</v>
      </c>
      <c r="M63" s="48">
        <v>4266.0</v>
      </c>
      <c r="N63" s="33">
        <v>0.0</v>
      </c>
      <c r="O63" s="36">
        <v>13710.0</v>
      </c>
      <c r="P63" s="33">
        <v>5.0</v>
      </c>
      <c r="Q63" s="36">
        <v>900.0</v>
      </c>
      <c r="R63" s="33">
        <v>4500.0</v>
      </c>
    </row>
    <row r="64">
      <c r="A64" s="29" t="s">
        <v>138</v>
      </c>
      <c r="B64" s="47" t="s">
        <v>74</v>
      </c>
      <c r="C64" s="51" t="s">
        <v>67</v>
      </c>
      <c r="D64" s="52" t="s">
        <v>37</v>
      </c>
      <c r="E64" s="53" t="s">
        <v>68</v>
      </c>
      <c r="F64" s="36">
        <v>4.0</v>
      </c>
      <c r="G64" s="35">
        <v>10.0</v>
      </c>
      <c r="H64" s="36" t="str">
        <f>iferror(VLOOKUP($A64,'Weapon(s)'!$A$2:$DM$998,2,false),"--")</f>
        <v>Cannon [M]</v>
      </c>
      <c r="I64" s="25" t="str">
        <f>iferror(VLOOKUP($A64,'Weapon(s)'!$A$2:$DM$998,31,false),"--")</f>
        <v>Missile [M]</v>
      </c>
      <c r="J64" s="25" t="str">
        <f>iferror(VLOOKUP($A64,'Weapon(s)'!$A$2:$DM$998,60,false),"--")</f>
        <v/>
      </c>
      <c r="K64" s="26" t="str">
        <f>iferror(VLOOKUP($A64,'Weapon(s)'!$A$2:$DM$998,89,false),"--")</f>
        <v/>
      </c>
      <c r="L64" s="36">
        <v>2635.0</v>
      </c>
      <c r="M64" s="48">
        <v>1439.0</v>
      </c>
      <c r="N64" s="33">
        <v>328.0</v>
      </c>
      <c r="O64" s="36">
        <v>11310.0</v>
      </c>
      <c r="P64" s="33">
        <v>5.0</v>
      </c>
      <c r="Q64" s="36">
        <v>1000.0</v>
      </c>
      <c r="R64" s="33">
        <v>5000.0</v>
      </c>
    </row>
    <row r="65">
      <c r="A65" s="29" t="s">
        <v>139</v>
      </c>
      <c r="B65" s="47" t="s">
        <v>118</v>
      </c>
      <c r="C65" s="51" t="s">
        <v>67</v>
      </c>
      <c r="D65" s="52" t="s">
        <v>37</v>
      </c>
      <c r="E65" s="53" t="s">
        <v>68</v>
      </c>
      <c r="F65" s="36">
        <v>4.0</v>
      </c>
      <c r="G65" s="35">
        <v>10.0</v>
      </c>
      <c r="H65" s="36" t="str">
        <f>iferror(VLOOKUP($A65,'Weapon(s)'!$A$2:$DM$998,2,false),"--")</f>
        <v>Missile [M]</v>
      </c>
      <c r="I65" s="25" t="str">
        <f>iferror(VLOOKUP($A65,'Weapon(s)'!$A$2:$DM$998,31,false),"--")</f>
        <v>AA Pulse Cannon </v>
      </c>
      <c r="J65" s="25" t="str">
        <f>iferror(VLOOKUP($A65,'Weapon(s)'!$A$2:$DM$998,60,false),"--")</f>
        <v/>
      </c>
      <c r="K65" s="26" t="str">
        <f>iferror(VLOOKUP($A65,'Weapon(s)'!$A$2:$DM$998,89,false),"--")</f>
        <v/>
      </c>
      <c r="L65" s="36">
        <v>1350.0</v>
      </c>
      <c r="M65" s="48">
        <v>2460.0</v>
      </c>
      <c r="N65" s="33">
        <v>148.0</v>
      </c>
      <c r="O65" s="36">
        <v>11310.0</v>
      </c>
      <c r="P65" s="33">
        <v>5.0</v>
      </c>
      <c r="Q65" s="36">
        <v>1000.0</v>
      </c>
      <c r="R65" s="33">
        <v>5000.0</v>
      </c>
    </row>
    <row r="66">
      <c r="A66" s="29" t="s">
        <v>140</v>
      </c>
      <c r="B66" s="47" t="s">
        <v>72</v>
      </c>
      <c r="C66" s="51" t="s">
        <v>67</v>
      </c>
      <c r="D66" s="52" t="s">
        <v>37</v>
      </c>
      <c r="E66" s="53" t="s">
        <v>68</v>
      </c>
      <c r="F66" s="36">
        <v>4.0</v>
      </c>
      <c r="G66" s="35">
        <v>10.0</v>
      </c>
      <c r="H66" s="36" t="str">
        <f>iferror(VLOOKUP($A66,'Weapon(s)'!$A$2:$DM$998,2,false),"--")</f>
        <v>Missing</v>
      </c>
      <c r="I66" s="25" t="str">
        <f>iferror(VLOOKUP($A66,'Weapon(s)'!$A$2:$DM$998,31,false),"--")</f>
        <v/>
      </c>
      <c r="J66" s="25" t="str">
        <f>iferror(VLOOKUP($A66,'Weapon(s)'!$A$2:$DM$998,60,false),"--")</f>
        <v/>
      </c>
      <c r="K66" s="26" t="str">
        <f>iferror(VLOOKUP($A66,'Weapon(s)'!$A$2:$DM$998,89,false),"--")</f>
        <v/>
      </c>
      <c r="L66" s="36">
        <v>2030.0</v>
      </c>
      <c r="M66" s="48">
        <v>1497.0</v>
      </c>
      <c r="N66" s="33">
        <v>120.0</v>
      </c>
      <c r="O66" s="36">
        <v>11310.0</v>
      </c>
      <c r="P66" s="33">
        <v>5.0</v>
      </c>
      <c r="Q66" s="36">
        <v>1000.0</v>
      </c>
      <c r="R66" s="33">
        <v>5000.0</v>
      </c>
    </row>
    <row r="67">
      <c r="A67" s="29" t="s">
        <v>141</v>
      </c>
      <c r="B67" s="47" t="s">
        <v>105</v>
      </c>
      <c r="C67" s="31" t="s">
        <v>105</v>
      </c>
      <c r="D67" s="32" t="s">
        <v>41</v>
      </c>
      <c r="E67" s="33" t="s">
        <v>106</v>
      </c>
      <c r="F67" s="36">
        <v>40.0</v>
      </c>
      <c r="G67" s="49">
        <v>5.0</v>
      </c>
      <c r="H67" s="36" t="str">
        <f>iferror(VLOOKUP($A67,'Weapon(s)'!$A$2:$DM$998,2,false),"--")</f>
        <v>Missing</v>
      </c>
      <c r="I67" s="25" t="str">
        <f>iferror(VLOOKUP($A67,'Weapon(s)'!$A$2:$DM$998,31,false),"--")</f>
        <v/>
      </c>
      <c r="J67" s="25" t="str">
        <f>iferror(VLOOKUP($A67,'Weapon(s)'!$A$2:$DM$998,60,false),"--")</f>
        <v/>
      </c>
      <c r="K67" s="26" t="str">
        <f>iferror(VLOOKUP($A67,'Weapon(s)'!$A$2:$DM$998,89,false),"--")</f>
        <v/>
      </c>
      <c r="L67" s="50">
        <v>16660.0</v>
      </c>
      <c r="M67" s="48">
        <v>1152.0</v>
      </c>
      <c r="N67" s="58">
        <v>1908.0</v>
      </c>
      <c r="O67" s="50">
        <v>254740.0</v>
      </c>
      <c r="P67" s="33">
        <v>90.0</v>
      </c>
      <c r="Q67" s="50">
        <v>400.0</v>
      </c>
      <c r="R67" s="33">
        <v>2000.0</v>
      </c>
    </row>
    <row r="68">
      <c r="A68" s="29" t="s">
        <v>142</v>
      </c>
      <c r="B68" s="40" t="s">
        <v>72</v>
      </c>
      <c r="C68" s="41" t="s">
        <v>52</v>
      </c>
      <c r="D68" s="42" t="s">
        <v>53</v>
      </c>
      <c r="E68" s="43" t="s">
        <v>54</v>
      </c>
      <c r="F68" s="44">
        <v>1.0</v>
      </c>
      <c r="G68" s="45">
        <v>10.0</v>
      </c>
      <c r="H68" s="36" t="str">
        <f>iferror(VLOOKUP($A68,'Weapon(s)'!$A$2:$DM$998,2,false),"--")</f>
        <v>Cannon [M]</v>
      </c>
      <c r="I68" s="25" t="str">
        <f>iferror(VLOOKUP($A68,'Weapon(s)'!$A$2:$DM$998,31,false),"--")</f>
        <v/>
      </c>
      <c r="J68" s="25" t="str">
        <f>iferror(VLOOKUP($A68,'Weapon(s)'!$A$2:$DM$998,60,false),"--")</f>
        <v/>
      </c>
      <c r="K68" s="26" t="str">
        <f>iferror(VLOOKUP($A68,'Weapon(s)'!$A$2:$DM$998,89,false),"--")</f>
        <v/>
      </c>
      <c r="L68" s="44">
        <v>553.0</v>
      </c>
      <c r="M68" s="46">
        <v>885.0</v>
      </c>
      <c r="N68" s="43">
        <v>0.0</v>
      </c>
      <c r="O68" s="44">
        <v>5000.0</v>
      </c>
      <c r="P68" s="43">
        <v>0.0</v>
      </c>
      <c r="Q68" s="44">
        <v>3000.0</v>
      </c>
      <c r="R68" s="43">
        <v>15000.0</v>
      </c>
    </row>
    <row r="69">
      <c r="A69" s="29" t="s">
        <v>143</v>
      </c>
      <c r="B69" s="47" t="s">
        <v>87</v>
      </c>
      <c r="C69" s="31" t="s">
        <v>79</v>
      </c>
      <c r="D69" s="32" t="s">
        <v>53</v>
      </c>
      <c r="E69" s="33" t="s">
        <v>80</v>
      </c>
      <c r="F69" s="36">
        <v>2.0</v>
      </c>
      <c r="G69" s="45">
        <v>10.0</v>
      </c>
      <c r="H69" s="36" t="str">
        <f>iferror(VLOOKUP($A69,'Weapon(s)'!$A$2:$DM$998,2,false),"--")</f>
        <v>Cannon [M]</v>
      </c>
      <c r="I69" s="25" t="str">
        <f>iferror(VLOOKUP($A69,'Weapon(s)'!$A$2:$DM$998,31,false),"--")</f>
        <v>Missile</v>
      </c>
      <c r="J69" s="25" t="str">
        <f>iferror(VLOOKUP($A69,'Weapon(s)'!$A$2:$DM$998,60,false),"--")</f>
        <v/>
      </c>
      <c r="K69" s="26" t="str">
        <f>iferror(VLOOKUP($A69,'Weapon(s)'!$A$2:$DM$998,89,false),"--")</f>
        <v/>
      </c>
      <c r="L69" s="36">
        <v>3120.0</v>
      </c>
      <c r="M69" s="48">
        <v>667.0</v>
      </c>
      <c r="N69" s="33">
        <v>588.0</v>
      </c>
      <c r="O69" s="36">
        <v>5650.0</v>
      </c>
      <c r="P69" s="33">
        <v>2.0</v>
      </c>
      <c r="Q69" s="36">
        <v>2500.0</v>
      </c>
      <c r="R69" s="33">
        <v>12500.0</v>
      </c>
    </row>
    <row r="70">
      <c r="A70" s="29" t="s">
        <v>144</v>
      </c>
      <c r="B70" s="47" t="s">
        <v>118</v>
      </c>
      <c r="C70" s="31" t="s">
        <v>79</v>
      </c>
      <c r="D70" s="32" t="s">
        <v>53</v>
      </c>
      <c r="E70" s="33" t="s">
        <v>80</v>
      </c>
      <c r="F70" s="36">
        <v>2.0</v>
      </c>
      <c r="G70" s="45">
        <v>10.0</v>
      </c>
      <c r="H70" s="36" t="str">
        <f>iferror(VLOOKUP($A70,'Weapon(s)'!$A$2:$DM$998,2,false),"--")</f>
        <v>Pulse Missile [M]</v>
      </c>
      <c r="I70" s="25" t="str">
        <f>iferror(VLOOKUP($A70,'Weapon(s)'!$A$2:$DM$998,31,false),"--")</f>
        <v/>
      </c>
      <c r="J70" s="25" t="str">
        <f>iferror(VLOOKUP($A70,'Weapon(s)'!$A$2:$DM$998,60,false),"--")</f>
        <v/>
      </c>
      <c r="K70" s="26" t="str">
        <f>iferror(VLOOKUP($A70,'Weapon(s)'!$A$2:$DM$998,89,false),"--")</f>
        <v/>
      </c>
      <c r="L70" s="36">
        <v>3200.0</v>
      </c>
      <c r="M70" s="48">
        <v>3200.0</v>
      </c>
      <c r="N70" s="33">
        <v>64.0</v>
      </c>
      <c r="O70" s="36">
        <v>4950.0</v>
      </c>
      <c r="P70" s="33">
        <v>2.0</v>
      </c>
      <c r="Q70" s="36">
        <v>2500.0</v>
      </c>
      <c r="R70" s="33">
        <v>12500.0</v>
      </c>
    </row>
    <row r="71">
      <c r="A71" s="29" t="s">
        <v>145</v>
      </c>
      <c r="B71" s="47" t="s">
        <v>29</v>
      </c>
      <c r="C71" s="51" t="s">
        <v>67</v>
      </c>
      <c r="D71" s="52" t="s">
        <v>41</v>
      </c>
      <c r="E71" s="53" t="s">
        <v>68</v>
      </c>
      <c r="F71" s="36">
        <v>6.0</v>
      </c>
      <c r="G71" s="35">
        <v>10.0</v>
      </c>
      <c r="H71" s="36" t="str">
        <f>iferror(VLOOKUP($A71,'Weapon(s)'!$A$2:$DM$998,2,false),"--")</f>
        <v>Missing</v>
      </c>
      <c r="I71" s="25" t="str">
        <f>iferror(VLOOKUP($A71,'Weapon(s)'!$A$2:$DM$998,31,false),"--")</f>
        <v/>
      </c>
      <c r="J71" s="25" t="str">
        <f>iferror(VLOOKUP($A71,'Weapon(s)'!$A$2:$DM$998,60,false),"--")</f>
        <v/>
      </c>
      <c r="K71" s="26" t="str">
        <f>iferror(VLOOKUP($A71,'Weapon(s)'!$A$2:$DM$998,89,false),"--")</f>
        <v/>
      </c>
      <c r="L71" s="36">
        <v>600.0</v>
      </c>
      <c r="M71" s="48">
        <v>384.0</v>
      </c>
      <c r="N71" s="33">
        <v>1650.0</v>
      </c>
      <c r="O71" s="36">
        <v>12810.0</v>
      </c>
      <c r="P71" s="33">
        <v>5.0</v>
      </c>
      <c r="Q71" s="36">
        <v>800.0</v>
      </c>
      <c r="R71" s="33">
        <v>4000.0</v>
      </c>
    </row>
    <row r="72">
      <c r="A72" s="29" t="s">
        <v>146</v>
      </c>
      <c r="B72" s="47" t="s">
        <v>147</v>
      </c>
      <c r="C72" s="51" t="s">
        <v>67</v>
      </c>
      <c r="D72" s="52" t="s">
        <v>41</v>
      </c>
      <c r="E72" s="53" t="s">
        <v>68</v>
      </c>
      <c r="F72" s="36">
        <v>6.0</v>
      </c>
      <c r="G72" s="35">
        <v>10.0</v>
      </c>
      <c r="H72" s="36" t="str">
        <f>iferror(VLOOKUP($A72,'Weapon(s)'!$A$2:$DM$998,2,false),"--")</f>
        <v>Missing</v>
      </c>
      <c r="I72" s="25" t="str">
        <f>iferror(VLOOKUP($A72,'Weapon(s)'!$A$2:$DM$998,31,false),"--")</f>
        <v/>
      </c>
      <c r="J72" s="25" t="str">
        <f>iferror(VLOOKUP($A72,'Weapon(s)'!$A$2:$DM$998,60,false),"--")</f>
        <v/>
      </c>
      <c r="K72" s="26" t="str">
        <f>iferror(VLOOKUP($A72,'Weapon(s)'!$A$2:$DM$998,89,false),"--")</f>
        <v/>
      </c>
      <c r="L72" s="36">
        <v>600.0</v>
      </c>
      <c r="M72" s="48">
        <v>384.0</v>
      </c>
      <c r="N72" s="33">
        <v>138.0</v>
      </c>
      <c r="O72" s="36">
        <v>12810.0</v>
      </c>
      <c r="P72" s="33">
        <v>5.0</v>
      </c>
      <c r="Q72" s="36">
        <v>800.0</v>
      </c>
      <c r="R72" s="33">
        <v>4000.0</v>
      </c>
    </row>
    <row r="73">
      <c r="A73" s="29" t="s">
        <v>148</v>
      </c>
      <c r="B73" s="47" t="s">
        <v>72</v>
      </c>
      <c r="C73" s="51" t="s">
        <v>67</v>
      </c>
      <c r="D73" s="52" t="s">
        <v>41</v>
      </c>
      <c r="E73" s="53" t="s">
        <v>68</v>
      </c>
      <c r="F73" s="36">
        <v>6.0</v>
      </c>
      <c r="G73" s="35">
        <v>10.0</v>
      </c>
      <c r="H73" s="36" t="str">
        <f>iferror(VLOOKUP($A73,'Weapon(s)'!$A$2:$DM$998,2,false),"--")</f>
        <v>Missing</v>
      </c>
      <c r="I73" s="25" t="str">
        <f>iferror(VLOOKUP($A73,'Weapon(s)'!$A$2:$DM$998,31,false),"--")</f>
        <v/>
      </c>
      <c r="J73" s="25" t="str">
        <f>iferror(VLOOKUP($A73,'Weapon(s)'!$A$2:$DM$998,60,false),"--")</f>
        <v/>
      </c>
      <c r="K73" s="26" t="str">
        <f>iferror(VLOOKUP($A73,'Weapon(s)'!$A$2:$DM$998,89,false),"--")</f>
        <v/>
      </c>
      <c r="L73" s="36">
        <v>600.0</v>
      </c>
      <c r="M73" s="48">
        <v>2304.0</v>
      </c>
      <c r="N73" s="33">
        <v>138.0</v>
      </c>
      <c r="O73" s="36">
        <v>12810.0</v>
      </c>
      <c r="P73" s="33">
        <v>5.0</v>
      </c>
      <c r="Q73" s="36">
        <v>800.0</v>
      </c>
      <c r="R73" s="33">
        <v>4000.0</v>
      </c>
    </row>
    <row r="74">
      <c r="A74" s="29" t="s">
        <v>149</v>
      </c>
      <c r="B74" s="47" t="s">
        <v>35</v>
      </c>
      <c r="C74" s="31" t="s">
        <v>60</v>
      </c>
      <c r="D74" s="32" t="s">
        <v>41</v>
      </c>
      <c r="E74" s="33" t="s">
        <v>61</v>
      </c>
      <c r="F74" s="36">
        <v>18.0</v>
      </c>
      <c r="G74" s="35">
        <v>8.0</v>
      </c>
      <c r="H74" s="36" t="str">
        <f>iferror(VLOOKUP($A74,'Weapon(s)'!$A$2:$DM$998,2,false),"--")</f>
        <v>Missile [M] [M]</v>
      </c>
      <c r="I74" s="25" t="str">
        <f>iferror(VLOOKUP($A74,'Weapon(s)'!$A$2:$DM$998,31,false),"--")</f>
        <v>Cannon [S]</v>
      </c>
      <c r="J74" s="25" t="str">
        <f>iferror(VLOOKUP($A74,'Weapon(s)'!$A$2:$DM$998,60,false),"--")</f>
        <v/>
      </c>
      <c r="K74" s="26" t="str">
        <f>iferror(VLOOKUP($A74,'Weapon(s)'!$A$2:$DM$998,89,false),"--")</f>
        <v/>
      </c>
      <c r="L74" s="36">
        <v>4171.0</v>
      </c>
      <c r="M74" s="48">
        <v>2152.0</v>
      </c>
      <c r="N74" s="33">
        <v>119.0</v>
      </c>
      <c r="O74" s="36">
        <v>67730.0</v>
      </c>
      <c r="P74" s="33">
        <v>50.0</v>
      </c>
      <c r="Q74" s="36">
        <v>500.0</v>
      </c>
      <c r="R74" s="33">
        <v>2500.0</v>
      </c>
    </row>
    <row r="75">
      <c r="A75" s="29" t="s">
        <v>150</v>
      </c>
      <c r="B75" s="47" t="s">
        <v>85</v>
      </c>
      <c r="C75" s="31" t="s">
        <v>60</v>
      </c>
      <c r="D75" s="32" t="s">
        <v>41</v>
      </c>
      <c r="E75" s="33" t="s">
        <v>61</v>
      </c>
      <c r="F75" s="36">
        <v>18.0</v>
      </c>
      <c r="G75" s="35">
        <v>8.0</v>
      </c>
      <c r="H75" s="36" t="str">
        <f>iferror(VLOOKUP($A75,'Weapon(s)'!$A$2:$DM$998,2,false),"--")</f>
        <v>Cannon [S]</v>
      </c>
      <c r="I75" s="25" t="str">
        <f>iferror(VLOOKUP($A75,'Weapon(s)'!$A$2:$DM$998,31,false),"--")</f>
        <v/>
      </c>
      <c r="J75" s="25" t="str">
        <f>iferror(VLOOKUP($A75,'Weapon(s)'!$A$2:$DM$998,60,false),"--")</f>
        <v/>
      </c>
      <c r="K75" s="26" t="str">
        <f>iferror(VLOOKUP($A75,'Weapon(s)'!$A$2:$DM$998,89,false),"--")</f>
        <v/>
      </c>
      <c r="L75" s="36">
        <v>1200.0</v>
      </c>
      <c r="M75" s="48">
        <v>1440.0</v>
      </c>
      <c r="N75" s="33">
        <v>60.0</v>
      </c>
      <c r="O75" s="50">
        <v>67730.0</v>
      </c>
      <c r="P75" s="33">
        <v>50.0</v>
      </c>
      <c r="Q75" s="36">
        <v>500.0</v>
      </c>
      <c r="R75" s="33">
        <v>2500.0</v>
      </c>
    </row>
    <row r="76">
      <c r="A76" s="29" t="s">
        <v>151</v>
      </c>
      <c r="B76" s="47" t="s">
        <v>72</v>
      </c>
      <c r="C76" s="31" t="s">
        <v>60</v>
      </c>
      <c r="D76" s="32" t="s">
        <v>41</v>
      </c>
      <c r="E76" s="33" t="s">
        <v>61</v>
      </c>
      <c r="F76" s="36">
        <v>18.0</v>
      </c>
      <c r="G76" s="35">
        <v>8.0</v>
      </c>
      <c r="H76" s="36" t="str">
        <f>iferror(VLOOKUP($A76,'Weapon(s)'!$A$2:$DM$998,2,false),"--")</f>
        <v>Cannon [S]</v>
      </c>
      <c r="I76" s="25" t="str">
        <f>iferror(VLOOKUP($A76,'Weapon(s)'!$A$2:$DM$998,31,false),"--")</f>
        <v>AA Missile [M]</v>
      </c>
      <c r="J76" s="25" t="str">
        <f>iferror(VLOOKUP($A76,'Weapon(s)'!$A$2:$DM$998,60,false),"--")</f>
        <v/>
      </c>
      <c r="K76" s="26" t="str">
        <f>iferror(VLOOKUP($A76,'Weapon(s)'!$A$2:$DM$998,89,false),"--")</f>
        <v/>
      </c>
      <c r="L76" s="36">
        <v>1200.0</v>
      </c>
      <c r="M76" s="48">
        <v>4232.0</v>
      </c>
      <c r="N76" s="33">
        <v>60.0</v>
      </c>
      <c r="O76" s="50">
        <v>67730.0</v>
      </c>
      <c r="P76" s="33">
        <v>50.0</v>
      </c>
      <c r="Q76" s="36">
        <v>500.0</v>
      </c>
      <c r="R76" s="33">
        <v>2500.0</v>
      </c>
    </row>
    <row r="77">
      <c r="A77" s="29" t="s">
        <v>152</v>
      </c>
      <c r="B77" s="30" t="s">
        <v>92</v>
      </c>
      <c r="C77" s="31" t="s">
        <v>36</v>
      </c>
      <c r="D77" s="32" t="s">
        <v>37</v>
      </c>
      <c r="E77" s="33" t="s">
        <v>38</v>
      </c>
      <c r="F77" s="34">
        <v>6.0</v>
      </c>
      <c r="G77" s="35">
        <v>10.0</v>
      </c>
      <c r="H77" s="36" t="str">
        <f>iferror(VLOOKUP($A77,'Weapon(s)'!$A$2:$DM$998,2,false),"--")</f>
        <v>Railgun [M]</v>
      </c>
      <c r="I77" s="25" t="str">
        <f>iferror(VLOOKUP($A77,'Weapon(s)'!$A$2:$DM$998,31,false),"--")</f>
        <v>Railgun Turret [M]</v>
      </c>
      <c r="J77" s="25" t="str">
        <f>iferror(VLOOKUP($A77,'Weapon(s)'!$A$2:$DM$998,60,false),"--")</f>
        <v/>
      </c>
      <c r="K77" s="26" t="str">
        <f>iferror(VLOOKUP($A77,'Weapon(s)'!$A$2:$DM$998,89,false),"--")</f>
        <v/>
      </c>
      <c r="L77" s="34">
        <v>5174.0</v>
      </c>
      <c r="M77" s="37">
        <v>229.0</v>
      </c>
      <c r="N77" s="38">
        <v>506.0</v>
      </c>
      <c r="O77" s="34">
        <v>27960.0</v>
      </c>
      <c r="P77" s="38">
        <v>20.0</v>
      </c>
      <c r="Q77" s="34">
        <v>850.0</v>
      </c>
      <c r="R77" s="38">
        <v>4250.0</v>
      </c>
    </row>
    <row r="78">
      <c r="A78" s="29" t="s">
        <v>153</v>
      </c>
      <c r="B78" s="30" t="s">
        <v>59</v>
      </c>
      <c r="C78" s="31" t="s">
        <v>36</v>
      </c>
      <c r="D78" s="32" t="s">
        <v>37</v>
      </c>
      <c r="E78" s="33" t="s">
        <v>38</v>
      </c>
      <c r="F78" s="34">
        <v>6.0</v>
      </c>
      <c r="G78" s="35">
        <v>10.0</v>
      </c>
      <c r="H78" s="36" t="str">
        <f>iferror(VLOOKUP($A78,'Weapon(s)'!$A$2:$DM$998,2,false),"--")</f>
        <v>Torpedo [M]</v>
      </c>
      <c r="I78" s="25" t="str">
        <f>iferror(VLOOKUP($A78,'Weapon(s)'!$A$2:$DM$998,31,false),"--")</f>
        <v>Missile [M]</v>
      </c>
      <c r="J78" s="25" t="str">
        <f>iferror(VLOOKUP($A78,'Weapon(s)'!$A$2:$DM$998,60,false),"--")</f>
        <v/>
      </c>
      <c r="K78" s="26" t="str">
        <f>iferror(VLOOKUP($A78,'Weapon(s)'!$A$2:$DM$998,89,false),"--")</f>
        <v/>
      </c>
      <c r="L78" s="34">
        <v>5684.0</v>
      </c>
      <c r="M78" s="37">
        <v>1280.0</v>
      </c>
      <c r="N78" s="38">
        <v>381.0</v>
      </c>
      <c r="O78" s="34">
        <v>27960.0</v>
      </c>
      <c r="P78" s="38">
        <v>20.0</v>
      </c>
      <c r="Q78" s="34">
        <v>850.0</v>
      </c>
      <c r="R78" s="38">
        <v>4250.0</v>
      </c>
    </row>
    <row r="79">
      <c r="A79" s="61" t="s">
        <v>154</v>
      </c>
      <c r="B79" s="47" t="s">
        <v>155</v>
      </c>
      <c r="C79" s="31" t="s">
        <v>79</v>
      </c>
      <c r="D79" s="32" t="s">
        <v>53</v>
      </c>
      <c r="E79" s="33" t="s">
        <v>80</v>
      </c>
      <c r="F79" s="36">
        <v>2.0</v>
      </c>
      <c r="G79" s="45">
        <v>10.0</v>
      </c>
      <c r="H79" s="36" t="str">
        <f>iferror(VLOOKUP($A79,'Weapon(s)'!$A$2:$DM$998,2,false),"--")</f>
        <v>Missile [M]</v>
      </c>
      <c r="I79" s="25" t="str">
        <f>iferror(VLOOKUP($A79,'Weapon(s)'!$A$2:$DM$998,31,false),"--")</f>
        <v/>
      </c>
      <c r="J79" s="25" t="str">
        <f>iferror(VLOOKUP($A79,'Weapon(s)'!$A$2:$DM$998,60,false),"--")</f>
        <v/>
      </c>
      <c r="K79" s="26" t="str">
        <f>iferror(VLOOKUP($A79,'Weapon(s)'!$A$2:$DM$998,89,false),"--")</f>
        <v/>
      </c>
      <c r="L79" s="36">
        <v>2640.0</v>
      </c>
      <c r="M79" s="48">
        <v>580.0</v>
      </c>
      <c r="N79" s="33">
        <v>184.0</v>
      </c>
      <c r="O79" s="36">
        <v>4750.0</v>
      </c>
      <c r="P79" s="33">
        <v>2.0</v>
      </c>
      <c r="Q79" s="36">
        <v>2500.0</v>
      </c>
      <c r="R79" s="33">
        <v>12500.0</v>
      </c>
    </row>
    <row r="80">
      <c r="A80" s="57" t="s">
        <v>156</v>
      </c>
      <c r="B80" s="47" t="s">
        <v>27</v>
      </c>
      <c r="C80" s="51" t="s">
        <v>67</v>
      </c>
      <c r="D80" s="52" t="s">
        <v>37</v>
      </c>
      <c r="E80" s="53" t="s">
        <v>68</v>
      </c>
      <c r="F80" s="36">
        <v>4.0</v>
      </c>
      <c r="G80" s="35">
        <v>10.0</v>
      </c>
      <c r="H80" s="36" t="str">
        <f>iferror(VLOOKUP($A80,'Weapon(s)'!$A$2:$DM$998,2,false),"--")</f>
        <v>Torpedo [M]</v>
      </c>
      <c r="I80" s="25" t="str">
        <f>iferror(VLOOKUP($A80,'Weapon(s)'!$A$2:$DM$998,31,false),"--")</f>
        <v>Cannon [S]</v>
      </c>
      <c r="J80" s="25" t="str">
        <f>iferror(VLOOKUP($A80,'Weapon(s)'!$A$2:$DM$998,60,false),"--")</f>
        <v/>
      </c>
      <c r="K80" s="26" t="str">
        <f>iferror(VLOOKUP($A80,'Weapon(s)'!$A$2:$DM$998,89,false),"--")</f>
        <v/>
      </c>
      <c r="L80" s="36">
        <v>3520.0</v>
      </c>
      <c r="M80" s="48">
        <v>716.0</v>
      </c>
      <c r="N80" s="33">
        <v>330.0</v>
      </c>
      <c r="O80" s="36">
        <v>9650.0</v>
      </c>
      <c r="P80" s="33">
        <v>5.0</v>
      </c>
      <c r="Q80" s="36">
        <v>800.0</v>
      </c>
      <c r="R80" s="33">
        <v>4000.0</v>
      </c>
    </row>
    <row r="81">
      <c r="A81" s="57" t="s">
        <v>157</v>
      </c>
      <c r="B81" s="47" t="s">
        <v>59</v>
      </c>
      <c r="C81" s="51" t="s">
        <v>67</v>
      </c>
      <c r="D81" s="52" t="s">
        <v>37</v>
      </c>
      <c r="E81" s="53" t="s">
        <v>68</v>
      </c>
      <c r="F81" s="36">
        <v>4.0</v>
      </c>
      <c r="G81" s="35">
        <v>10.0</v>
      </c>
      <c r="H81" s="36" t="str">
        <f>iferror(VLOOKUP($A81,'Weapon(s)'!$A$2:$DM$998,2,false),"--")</f>
        <v>Torpedo [M]</v>
      </c>
      <c r="I81" s="25" t="str">
        <f>iferror(VLOOKUP($A81,'Weapon(s)'!$A$2:$DM$998,31,false),"--")</f>
        <v/>
      </c>
      <c r="J81" s="25" t="str">
        <f>iferror(VLOOKUP($A81,'Weapon(s)'!$A$2:$DM$998,60,false),"--")</f>
        <v/>
      </c>
      <c r="K81" s="26" t="str">
        <f>iferror(VLOOKUP($A81,'Weapon(s)'!$A$2:$DM$998,89,false),"--")</f>
        <v/>
      </c>
      <c r="L81" s="36">
        <v>3088.0</v>
      </c>
      <c r="M81" s="48">
        <v>576.0</v>
      </c>
      <c r="N81" s="33">
        <v>874.0</v>
      </c>
      <c r="O81" s="36">
        <v>9650.0</v>
      </c>
      <c r="P81" s="33">
        <v>5.0</v>
      </c>
      <c r="Q81" s="36">
        <v>800.0</v>
      </c>
      <c r="R81" s="33">
        <v>4000.0</v>
      </c>
    </row>
    <row r="82">
      <c r="A82" s="57" t="s">
        <v>158</v>
      </c>
      <c r="B82" s="47" t="s">
        <v>159</v>
      </c>
      <c r="C82" s="51" t="s">
        <v>67</v>
      </c>
      <c r="D82" s="52" t="s">
        <v>37</v>
      </c>
      <c r="E82" s="53" t="s">
        <v>68</v>
      </c>
      <c r="F82" s="36">
        <v>4.0</v>
      </c>
      <c r="G82" s="35">
        <v>10.0</v>
      </c>
      <c r="H82" s="36" t="str">
        <f>iferror(VLOOKUP($A82,'Weapon(s)'!$A$2:$DM$998,2,false),"--")</f>
        <v>Energy Torpedo [M]</v>
      </c>
      <c r="I82" s="25" t="str">
        <f>iferror(VLOOKUP($A82,'Weapon(s)'!$A$2:$DM$998,31,false),"--")</f>
        <v>Pulse Cannon </v>
      </c>
      <c r="J82" s="25" t="str">
        <f>iferror(VLOOKUP($A82,'Weapon(s)'!$A$2:$DM$998,60,false),"--")</f>
        <v/>
      </c>
      <c r="K82" s="26" t="str">
        <f>iferror(VLOOKUP($A82,'Weapon(s)'!$A$2:$DM$998,89,false),"--")</f>
        <v/>
      </c>
      <c r="L82" s="36">
        <v>3428.0</v>
      </c>
      <c r="M82" s="48">
        <v>0.0</v>
      </c>
      <c r="N82" s="33">
        <v>205.0</v>
      </c>
      <c r="O82" s="36">
        <v>9650.0</v>
      </c>
      <c r="P82" s="33">
        <v>5.0</v>
      </c>
      <c r="Q82" s="36">
        <v>800.0</v>
      </c>
      <c r="R82" s="33">
        <v>4000.0</v>
      </c>
    </row>
    <row r="83">
      <c r="A83" s="29" t="s">
        <v>160</v>
      </c>
      <c r="B83" s="47" t="s">
        <v>92</v>
      </c>
      <c r="C83" s="51" t="s">
        <v>67</v>
      </c>
      <c r="D83" s="52" t="s">
        <v>37</v>
      </c>
      <c r="E83" s="53" t="s">
        <v>68</v>
      </c>
      <c r="F83" s="36">
        <v>5.0</v>
      </c>
      <c r="G83" s="35">
        <v>10.0</v>
      </c>
      <c r="H83" s="36" t="str">
        <f>iferror(VLOOKUP($A83,'Weapon(s)'!$A$2:$DM$998,2,false),"--")</f>
        <v>Railgun [M]</v>
      </c>
      <c r="I83" s="25" t="str">
        <f>iferror(VLOOKUP($A83,'Weapon(s)'!$A$2:$DM$998,31,false),"--")</f>
        <v>Cannon [S]</v>
      </c>
      <c r="J83" s="25" t="str">
        <f>iferror(VLOOKUP($A83,'Weapon(s)'!$A$2:$DM$998,60,false),"--")</f>
        <v/>
      </c>
      <c r="K83" s="26" t="str">
        <f>iferror(VLOOKUP($A83,'Weapon(s)'!$A$2:$DM$998,89,false),"--")</f>
        <v/>
      </c>
      <c r="L83" s="36">
        <v>3920.0</v>
      </c>
      <c r="M83" s="48">
        <v>504.0</v>
      </c>
      <c r="N83" s="33">
        <v>658.0</v>
      </c>
      <c r="O83" s="36">
        <v>15120.0</v>
      </c>
      <c r="P83" s="33">
        <v>5.0</v>
      </c>
      <c r="Q83" s="36">
        <v>900.0</v>
      </c>
      <c r="R83" s="33">
        <v>4500.0</v>
      </c>
    </row>
    <row r="84">
      <c r="A84" s="29" t="s">
        <v>161</v>
      </c>
      <c r="B84" s="47" t="s">
        <v>43</v>
      </c>
      <c r="C84" s="51" t="s">
        <v>67</v>
      </c>
      <c r="D84" s="52" t="s">
        <v>37</v>
      </c>
      <c r="E84" s="53" t="s">
        <v>68</v>
      </c>
      <c r="F84" s="36">
        <v>5.0</v>
      </c>
      <c r="G84" s="35">
        <v>10.0</v>
      </c>
      <c r="H84" s="36" t="str">
        <f>iferror(VLOOKUP($A84,'Weapon(s)'!$A$2:$DM$998,2,false),"--")</f>
        <v>Ion Cannon [M]</v>
      </c>
      <c r="I84" s="25" t="str">
        <f>iferror(VLOOKUP($A84,'Weapon(s)'!$A$2:$DM$998,31,false),"--")</f>
        <v/>
      </c>
      <c r="J84" s="25" t="str">
        <f>iferror(VLOOKUP($A84,'Weapon(s)'!$A$2:$DM$998,60,false),"--")</f>
        <v/>
      </c>
      <c r="K84" s="26" t="str">
        <f>iferror(VLOOKUP($A84,'Weapon(s)'!$A$2:$DM$998,89,false),"--")</f>
        <v/>
      </c>
      <c r="L84" s="36">
        <v>4743.0</v>
      </c>
      <c r="M84" s="48">
        <v>2760.0</v>
      </c>
      <c r="N84" s="33">
        <v>711.0</v>
      </c>
      <c r="O84" s="36">
        <v>13710.0</v>
      </c>
      <c r="P84" s="33">
        <v>5.0</v>
      </c>
      <c r="Q84" s="36">
        <v>900.0</v>
      </c>
      <c r="R84" s="33">
        <v>4500.0</v>
      </c>
    </row>
    <row r="85">
      <c r="A85" s="29" t="s">
        <v>162</v>
      </c>
      <c r="B85" s="47" t="s">
        <v>90</v>
      </c>
      <c r="C85" s="51" t="s">
        <v>67</v>
      </c>
      <c r="D85" s="52" t="s">
        <v>47</v>
      </c>
      <c r="E85" s="53" t="s">
        <v>68</v>
      </c>
      <c r="F85" s="36">
        <v>5.0</v>
      </c>
      <c r="G85" s="35">
        <v>10.0</v>
      </c>
      <c r="H85" s="36" t="str">
        <f>iferror(VLOOKUP($A85,'Weapon(s)'!$A$2:$DM$998,2,false),"--")</f>
        <v>Torpedo [M]</v>
      </c>
      <c r="I85" s="25" t="str">
        <f>iferror(VLOOKUP($A85,'Weapon(s)'!$A$2:$DM$998,31,false),"--")</f>
        <v/>
      </c>
      <c r="J85" s="25" t="str">
        <f>iferror(VLOOKUP($A85,'Weapon(s)'!$A$2:$DM$998,60,false),"--")</f>
        <v/>
      </c>
      <c r="K85" s="26" t="str">
        <f>iferror(VLOOKUP($A85,'Weapon(s)'!$A$2:$DM$998,89,false),"--")</f>
        <v/>
      </c>
      <c r="L85" s="36">
        <v>1728.0</v>
      </c>
      <c r="M85" s="48">
        <v>0.0</v>
      </c>
      <c r="N85" s="33">
        <v>656.0</v>
      </c>
      <c r="O85" s="36">
        <v>15620.0</v>
      </c>
      <c r="P85" s="33">
        <v>40.0</v>
      </c>
      <c r="Q85" s="36">
        <v>900.0</v>
      </c>
      <c r="R85" s="33">
        <v>4500.0</v>
      </c>
    </row>
    <row r="86">
      <c r="A86" s="29" t="s">
        <v>163</v>
      </c>
      <c r="B86" s="40" t="s">
        <v>164</v>
      </c>
      <c r="C86" s="41" t="s">
        <v>52</v>
      </c>
      <c r="D86" s="42" t="s">
        <v>53</v>
      </c>
      <c r="E86" s="43" t="s">
        <v>54</v>
      </c>
      <c r="F86" s="44">
        <v>1.0</v>
      </c>
      <c r="G86" s="45">
        <v>10.0</v>
      </c>
      <c r="H86" s="36" t="str">
        <f>iferror(VLOOKUP($A86,'Weapon(s)'!$A$2:$DM$998,2,false),"--")</f>
        <v>Missile [M]</v>
      </c>
      <c r="I86" s="25" t="str">
        <f>iferror(VLOOKUP($A86,'Weapon(s)'!$A$2:$DM$998,31,false),"--")</f>
        <v>Cannon [M]</v>
      </c>
      <c r="J86" s="25" t="str">
        <f>iferror(VLOOKUP($A86,'Weapon(s)'!$A$2:$DM$998,60,false),"--")</f>
        <v/>
      </c>
      <c r="K86" s="26" t="str">
        <f>iferror(VLOOKUP($A86,'Weapon(s)'!$A$2:$DM$998,89,false),"--")</f>
        <v/>
      </c>
      <c r="L86" s="44">
        <v>246.0</v>
      </c>
      <c r="M86" s="46">
        <v>895.0</v>
      </c>
      <c r="N86" s="43">
        <v>0.0</v>
      </c>
      <c r="O86" s="44">
        <v>3900.0</v>
      </c>
      <c r="P86" s="59">
        <v>0.0</v>
      </c>
      <c r="Q86" s="44">
        <v>3000.0</v>
      </c>
      <c r="R86" s="43">
        <v>15000.0</v>
      </c>
    </row>
    <row r="87">
      <c r="A87" s="29" t="s">
        <v>165</v>
      </c>
      <c r="B87" s="40" t="s">
        <v>35</v>
      </c>
      <c r="C87" s="41" t="s">
        <v>52</v>
      </c>
      <c r="D87" s="42" t="s">
        <v>53</v>
      </c>
      <c r="E87" s="43" t="s">
        <v>54</v>
      </c>
      <c r="F87" s="44">
        <v>1.0</v>
      </c>
      <c r="G87" s="45">
        <v>10.0</v>
      </c>
      <c r="H87" s="36" t="str">
        <f>iferror(VLOOKUP($A87,'Weapon(s)'!$A$2:$DM$998,2,false),"--")</f>
        <v>Cannon </v>
      </c>
      <c r="I87" s="25" t="str">
        <f>iferror(VLOOKUP($A87,'Weapon(s)'!$A$2:$DM$998,31,false),"--")</f>
        <v/>
      </c>
      <c r="J87" s="25" t="str">
        <f>iferror(VLOOKUP($A87,'Weapon(s)'!$A$2:$DM$998,60,false),"--")</f>
        <v/>
      </c>
      <c r="K87" s="26" t="str">
        <f>iferror(VLOOKUP($A87,'Weapon(s)'!$A$2:$DM$998,89,false),"--")</f>
        <v/>
      </c>
      <c r="L87" s="44">
        <v>234.0</v>
      </c>
      <c r="M87" s="46">
        <v>234.0</v>
      </c>
      <c r="N87" s="43">
        <v>0.0</v>
      </c>
      <c r="O87" s="44">
        <v>2700.0</v>
      </c>
      <c r="P87" s="43">
        <v>0.0</v>
      </c>
      <c r="Q87" s="44">
        <v>3000.0</v>
      </c>
      <c r="R87" s="43">
        <v>15000.0</v>
      </c>
    </row>
    <row r="88">
      <c r="A88" s="29" t="s">
        <v>166</v>
      </c>
      <c r="B88" s="47" t="s">
        <v>104</v>
      </c>
      <c r="C88" s="31" t="s">
        <v>79</v>
      </c>
      <c r="D88" s="32" t="s">
        <v>53</v>
      </c>
      <c r="E88" s="33" t="s">
        <v>80</v>
      </c>
      <c r="F88" s="36">
        <v>2.0</v>
      </c>
      <c r="G88" s="45">
        <v>10.0</v>
      </c>
      <c r="H88" s="36" t="str">
        <f>iferror(VLOOKUP($A88,'Weapon(s)'!$A$2:$DM$998,2,false),"--")</f>
        <v>Cannon [M]</v>
      </c>
      <c r="I88" s="25" t="str">
        <f>iferror(VLOOKUP($A88,'Weapon(s)'!$A$2:$DM$998,31,false),"--")</f>
        <v/>
      </c>
      <c r="J88" s="25" t="str">
        <f>iferror(VLOOKUP($A88,'Weapon(s)'!$A$2:$DM$998,60,false),"--")</f>
        <v/>
      </c>
      <c r="K88" s="26" t="str">
        <f>iferror(VLOOKUP($A88,'Weapon(s)'!$A$2:$DM$998,89,false),"--")</f>
        <v/>
      </c>
      <c r="L88" s="36">
        <v>2250.0</v>
      </c>
      <c r="M88" s="48">
        <v>0.0</v>
      </c>
      <c r="N88" s="33">
        <v>630.0</v>
      </c>
      <c r="O88" s="36">
        <v>4900.0</v>
      </c>
      <c r="P88" s="33">
        <v>6.0</v>
      </c>
      <c r="Q88" s="36">
        <v>2500.0</v>
      </c>
      <c r="R88" s="33">
        <v>12500.0</v>
      </c>
    </row>
    <row r="89">
      <c r="A89" s="29" t="s">
        <v>167</v>
      </c>
      <c r="B89" s="47" t="s">
        <v>168</v>
      </c>
      <c r="C89" s="31" t="s">
        <v>105</v>
      </c>
      <c r="D89" s="32" t="s">
        <v>37</v>
      </c>
      <c r="E89" s="33" t="s">
        <v>106</v>
      </c>
      <c r="F89" s="36">
        <v>45.0</v>
      </c>
      <c r="G89" s="35">
        <v>5.0</v>
      </c>
      <c r="H89" s="36" t="str">
        <f>iferror(VLOOKUP($A89,'Weapon(s)'!$A$2:$DM$998,2,false),"--")</f>
        <v>Missing</v>
      </c>
      <c r="I89" s="25" t="str">
        <f>iferror(VLOOKUP($A89,'Weapon(s)'!$A$2:$DM$998,31,false),"--")</f>
        <v/>
      </c>
      <c r="J89" s="25" t="str">
        <f>iferror(VLOOKUP($A89,'Weapon(s)'!$A$2:$DM$998,60,false),"--")</f>
        <v/>
      </c>
      <c r="K89" s="26" t="str">
        <f>iferror(VLOOKUP($A89,'Weapon(s)'!$A$2:$DM$998,89,false),"--")</f>
        <v/>
      </c>
      <c r="L89" s="36">
        <v>10031.0</v>
      </c>
      <c r="M89" s="48">
        <v>510.0</v>
      </c>
      <c r="N89" s="58">
        <v>959.0</v>
      </c>
      <c r="O89" s="36">
        <v>292890.0</v>
      </c>
      <c r="P89" s="33">
        <v>120.0</v>
      </c>
      <c r="Q89" s="50">
        <v>250.0</v>
      </c>
      <c r="R89" s="33">
        <v>1250.0</v>
      </c>
    </row>
    <row r="90">
      <c r="A90" s="29" t="s">
        <v>169</v>
      </c>
      <c r="B90" s="47" t="s">
        <v>170</v>
      </c>
      <c r="C90" s="31" t="s">
        <v>96</v>
      </c>
      <c r="D90" s="32" t="s">
        <v>47</v>
      </c>
      <c r="E90" s="33" t="s">
        <v>97</v>
      </c>
      <c r="F90" s="36">
        <v>35.0</v>
      </c>
      <c r="G90" s="35">
        <v>5.0</v>
      </c>
      <c r="H90" s="36" t="str">
        <f>iferror(VLOOKUP($A90,'Weapon(s)'!$A$2:$DM$998,2,false),"--")</f>
        <v>Railgun [M]</v>
      </c>
      <c r="I90" s="25" t="str">
        <f>iferror(VLOOKUP($A90,'Weapon(s)'!$A$2:$DM$998,31,false),"--")</f>
        <v>Fortress Cannons [L]</v>
      </c>
      <c r="J90" s="25" t="str">
        <f>iferror(VLOOKUP($A90,'Weapon(s)'!$A$2:$DM$998,60,false),"--")</f>
        <v>Fortress Cannon [M]</v>
      </c>
      <c r="K90" s="26" t="str">
        <f>iferror(VLOOKUP($A90,'Weapon(s)'!$A$2:$DM$998,89,false),"--")</f>
        <v>Fortress Cannon [S]</v>
      </c>
      <c r="L90" s="36">
        <v>27700.0</v>
      </c>
      <c r="M90" s="48">
        <v>1720.0</v>
      </c>
      <c r="N90" s="33">
        <v>14385.0</v>
      </c>
      <c r="O90" s="36">
        <v>160450.0</v>
      </c>
      <c r="P90" s="33">
        <v>240.0</v>
      </c>
      <c r="Q90" s="36">
        <v>250.0</v>
      </c>
      <c r="R90" s="33">
        <v>1250.0</v>
      </c>
    </row>
    <row r="91">
      <c r="A91" s="29" t="s">
        <v>171</v>
      </c>
      <c r="B91" s="40" t="s">
        <v>72</v>
      </c>
      <c r="C91" s="41" t="s">
        <v>52</v>
      </c>
      <c r="D91" s="42" t="s">
        <v>53</v>
      </c>
      <c r="E91" s="43" t="s">
        <v>54</v>
      </c>
      <c r="F91" s="44">
        <v>1.0</v>
      </c>
      <c r="G91" s="45">
        <v>10.0</v>
      </c>
      <c r="H91" s="36" t="str">
        <f>iferror(VLOOKUP($A91,'Weapon(s)'!$A$2:$DM$998,2,false),"--")</f>
        <v>Cannon [M]</v>
      </c>
      <c r="I91" s="25" t="str">
        <f>iferror(VLOOKUP($A91,'Weapon(s)'!$A$2:$DM$998,31,false),"--")</f>
        <v/>
      </c>
      <c r="J91" s="25" t="str">
        <f>iferror(VLOOKUP($A91,'Weapon(s)'!$A$2:$DM$998,60,false),"--")</f>
        <v/>
      </c>
      <c r="K91" s="26" t="str">
        <f>iferror(VLOOKUP($A91,'Weapon(s)'!$A$2:$DM$998,89,false),"--")</f>
        <v/>
      </c>
      <c r="L91" s="44">
        <v>276.0</v>
      </c>
      <c r="M91" s="46">
        <v>664.0</v>
      </c>
      <c r="N91" s="43">
        <v>0.0</v>
      </c>
      <c r="O91" s="44">
        <v>3250.0</v>
      </c>
      <c r="P91" s="43">
        <v>0.0</v>
      </c>
      <c r="Q91" s="44">
        <v>3000.0</v>
      </c>
      <c r="R91" s="43">
        <v>15000.0</v>
      </c>
    </row>
    <row r="92">
      <c r="A92" s="29" t="s">
        <v>172</v>
      </c>
      <c r="B92" s="47" t="s">
        <v>90</v>
      </c>
      <c r="C92" s="31" t="s">
        <v>96</v>
      </c>
      <c r="D92" s="32" t="s">
        <v>37</v>
      </c>
      <c r="E92" s="33" t="s">
        <v>97</v>
      </c>
      <c r="F92" s="36">
        <v>28.0</v>
      </c>
      <c r="G92" s="35">
        <v>5.0</v>
      </c>
      <c r="H92" s="36" t="str">
        <f>iferror(VLOOKUP($A92,'Weapon(s)'!$A$2:$DM$998,2,false),"--")</f>
        <v>Railgun [M]</v>
      </c>
      <c r="I92" s="25" t="str">
        <f>iferror(VLOOKUP($A92,'Weapon(s)'!$A$2:$DM$998,31,false),"--")</f>
        <v>Cannon [M]</v>
      </c>
      <c r="J92" s="25" t="str">
        <f>iferror(VLOOKUP($A92,'Weapon(s)'!$A$2:$DM$998,60,false),"--")</f>
        <v>Cannon [S]</v>
      </c>
      <c r="K92" s="26" t="str">
        <f>iferror(VLOOKUP($A92,'Weapon(s)'!$A$2:$DM$998,89,false),"--")</f>
        <v/>
      </c>
      <c r="L92" s="36">
        <v>19200.0</v>
      </c>
      <c r="M92" s="48">
        <v>1440.0</v>
      </c>
      <c r="N92" s="33">
        <v>4566.0</v>
      </c>
      <c r="O92" s="36">
        <v>121350.0</v>
      </c>
      <c r="P92" s="33">
        <v>180.0</v>
      </c>
      <c r="Q92" s="36">
        <v>250.0</v>
      </c>
      <c r="R92" s="58">
        <v>1250.0</v>
      </c>
    </row>
    <row r="93">
      <c r="A93" s="29" t="s">
        <v>173</v>
      </c>
      <c r="B93" s="40" t="s">
        <v>159</v>
      </c>
      <c r="C93" s="41" t="s">
        <v>52</v>
      </c>
      <c r="D93" s="42" t="s">
        <v>53</v>
      </c>
      <c r="E93" s="43" t="s">
        <v>54</v>
      </c>
      <c r="F93" s="44">
        <v>1.0</v>
      </c>
      <c r="G93" s="45">
        <v>10.0</v>
      </c>
      <c r="H93" s="36" t="str">
        <f>iferror(VLOOKUP($A93,'Weapon(s)'!$A$2:$DM$998,2,false),"--")</f>
        <v>Torpedo [M]</v>
      </c>
      <c r="I93" s="25" t="str">
        <f>iferror(VLOOKUP($A93,'Weapon(s)'!$A$2:$DM$998,31,false),"--")</f>
        <v/>
      </c>
      <c r="J93" s="25" t="str">
        <f>iferror(VLOOKUP($A93,'Weapon(s)'!$A$2:$DM$998,60,false),"--")</f>
        <v/>
      </c>
      <c r="K93" s="26" t="str">
        <f>iferror(VLOOKUP($A93,'Weapon(s)'!$A$2:$DM$998,89,false),"--")</f>
        <v/>
      </c>
      <c r="L93" s="44">
        <v>1600.0</v>
      </c>
      <c r="M93" s="46">
        <v>0.0</v>
      </c>
      <c r="N93" s="43">
        <v>496.0</v>
      </c>
      <c r="O93" s="44">
        <v>4780.0</v>
      </c>
      <c r="P93" s="43">
        <v>0.0</v>
      </c>
      <c r="Q93" s="44">
        <v>3000.0</v>
      </c>
      <c r="R93" s="43">
        <v>15000.0</v>
      </c>
    </row>
    <row r="94">
      <c r="A94" s="29" t="s">
        <v>174</v>
      </c>
      <c r="B94" s="40" t="s">
        <v>27</v>
      </c>
      <c r="C94" s="41" t="s">
        <v>52</v>
      </c>
      <c r="D94" s="42" t="s">
        <v>53</v>
      </c>
      <c r="E94" s="43" t="s">
        <v>54</v>
      </c>
      <c r="F94" s="44">
        <v>1.0</v>
      </c>
      <c r="G94" s="45">
        <v>10.0</v>
      </c>
      <c r="H94" s="36" t="str">
        <f>iferror(VLOOKUP($A94,'Weapon(s)'!$A$2:$DM$998,2,false),"--")</f>
        <v>Pulse Cannon [M]</v>
      </c>
      <c r="I94" s="25" t="str">
        <f>iferror(VLOOKUP($A94,'Weapon(s)'!$A$2:$DM$998,31,false),"--")</f>
        <v/>
      </c>
      <c r="J94" s="25" t="str">
        <f>iferror(VLOOKUP($A94,'Weapon(s)'!$A$2:$DM$998,60,false),"--")</f>
        <v/>
      </c>
      <c r="K94" s="26" t="str">
        <f>iferror(VLOOKUP($A94,'Weapon(s)'!$A$2:$DM$998,89,false),"--")</f>
        <v/>
      </c>
      <c r="L94" s="44">
        <v>663.0</v>
      </c>
      <c r="M94" s="46">
        <v>763.0</v>
      </c>
      <c r="N94" s="43">
        <v>132.0</v>
      </c>
      <c r="O94" s="44">
        <v>4500.0</v>
      </c>
      <c r="P94" s="59">
        <v>0.0</v>
      </c>
      <c r="Q94" s="44">
        <v>3000.0</v>
      </c>
      <c r="R94" s="43">
        <v>15000.0</v>
      </c>
    </row>
    <row r="95">
      <c r="A95" s="29" t="s">
        <v>175</v>
      </c>
      <c r="B95" s="30" t="s">
        <v>155</v>
      </c>
      <c r="C95" s="31" t="s">
        <v>36</v>
      </c>
      <c r="D95" s="32" t="s">
        <v>47</v>
      </c>
      <c r="E95" s="33" t="s">
        <v>38</v>
      </c>
      <c r="F95" s="34">
        <v>8.0</v>
      </c>
      <c r="G95" s="35">
        <v>10.0</v>
      </c>
      <c r="H95" s="36" t="str">
        <f>iferror(VLOOKUP($A95,'Weapon(s)'!$A$2:$DM$998,2,false),"--")</f>
        <v>Pulse Turret [M] [M]</v>
      </c>
      <c r="I95" s="25" t="str">
        <f>iferror(VLOOKUP($A95,'Weapon(s)'!$A$2:$DM$998,31,false),"--")</f>
        <v>Pulse Turret [S] [M]</v>
      </c>
      <c r="J95" s="25" t="str">
        <f>iferror(VLOOKUP($A95,'Weapon(s)'!$A$2:$DM$998,60,false),"--")</f>
        <v/>
      </c>
      <c r="K95" s="26" t="str">
        <f>iferror(VLOOKUP($A95,'Weapon(s)'!$A$2:$DM$998,89,false),"--")</f>
        <v/>
      </c>
      <c r="L95" s="34">
        <v>6210.0</v>
      </c>
      <c r="M95" s="37">
        <v>2994.0</v>
      </c>
      <c r="N95" s="38">
        <v>338.0</v>
      </c>
      <c r="O95" s="34">
        <v>32980.0</v>
      </c>
      <c r="P95" s="38">
        <v>20.0</v>
      </c>
      <c r="Q95" s="34">
        <v>650.0</v>
      </c>
      <c r="R95" s="38">
        <v>3250.0</v>
      </c>
    </row>
    <row r="96">
      <c r="A96" s="29" t="s">
        <v>176</v>
      </c>
      <c r="B96" s="30" t="s">
        <v>132</v>
      </c>
      <c r="C96" s="31" t="s">
        <v>36</v>
      </c>
      <c r="D96" s="32" t="s">
        <v>47</v>
      </c>
      <c r="E96" s="33" t="s">
        <v>38</v>
      </c>
      <c r="F96" s="34">
        <v>8.0</v>
      </c>
      <c r="G96" s="35">
        <v>10.0</v>
      </c>
      <c r="H96" s="36" t="str">
        <f>iferror(VLOOKUP($A96,'Weapon(s)'!$A$2:$DM$998,2,false),"--")</f>
        <v>Pulse Turret [M] [M]</v>
      </c>
      <c r="I96" s="25" t="str">
        <f>iferror(VLOOKUP($A96,'Weapon(s)'!$A$2:$DM$998,31,false),"--")</f>
        <v/>
      </c>
      <c r="J96" s="25" t="str">
        <f>iferror(VLOOKUP($A96,'Weapon(s)'!$A$2:$DM$998,60,false),"--")</f>
        <v/>
      </c>
      <c r="K96" s="26" t="str">
        <f>iferror(VLOOKUP($A96,'Weapon(s)'!$A$2:$DM$998,89,false),"--")</f>
        <v/>
      </c>
      <c r="L96" s="34">
        <v>6555.0</v>
      </c>
      <c r="M96" s="37">
        <v>2173.0</v>
      </c>
      <c r="N96" s="38">
        <v>1552.0</v>
      </c>
      <c r="O96" s="34">
        <v>36640.0</v>
      </c>
      <c r="P96" s="38">
        <v>30.0</v>
      </c>
      <c r="Q96" s="34">
        <v>650.0</v>
      </c>
      <c r="R96" s="38">
        <v>3250.0</v>
      </c>
    </row>
    <row r="97">
      <c r="A97" s="29" t="s">
        <v>177</v>
      </c>
      <c r="B97" s="30" t="s">
        <v>90</v>
      </c>
      <c r="C97" s="31" t="s">
        <v>36</v>
      </c>
      <c r="D97" s="32" t="s">
        <v>47</v>
      </c>
      <c r="E97" s="33" t="s">
        <v>38</v>
      </c>
      <c r="F97" s="34">
        <v>8.0</v>
      </c>
      <c r="G97" s="35">
        <v>10.0</v>
      </c>
      <c r="H97" s="36" t="str">
        <f>iferror(VLOOKUP($A97,'Weapon(s)'!$A$2:$DM$998,2,false),"--")</f>
        <v>Pulse Turret [L] [M]</v>
      </c>
      <c r="I97" s="25" t="str">
        <f>iferror(VLOOKUP($A97,'Weapon(s)'!$A$2:$DM$998,31,false),"--")</f>
        <v>Pulse Turret [S] [M]</v>
      </c>
      <c r="J97" s="25" t="str">
        <f>iferror(VLOOKUP($A97,'Weapon(s)'!$A$2:$DM$998,60,false),"--")</f>
        <v/>
      </c>
      <c r="K97" s="26" t="str">
        <f>iferror(VLOOKUP($A97,'Weapon(s)'!$A$2:$DM$998,89,false),"--")</f>
        <v/>
      </c>
      <c r="L97" s="34">
        <v>4830.0</v>
      </c>
      <c r="M97" s="37">
        <v>4443.0</v>
      </c>
      <c r="N97" s="38">
        <v>338.0</v>
      </c>
      <c r="O97" s="34">
        <v>36640.0</v>
      </c>
      <c r="P97" s="38">
        <v>30.0</v>
      </c>
      <c r="Q97" s="34">
        <v>650.0</v>
      </c>
      <c r="R97" s="38">
        <v>3250.0</v>
      </c>
    </row>
    <row r="98">
      <c r="A98" s="29" t="s">
        <v>178</v>
      </c>
      <c r="B98" s="30" t="s">
        <v>83</v>
      </c>
      <c r="C98" s="31" t="s">
        <v>36</v>
      </c>
      <c r="D98" s="32" t="s">
        <v>41</v>
      </c>
      <c r="E98" s="33" t="s">
        <v>38</v>
      </c>
      <c r="F98" s="34">
        <v>9.0</v>
      </c>
      <c r="G98" s="35">
        <v>10.0</v>
      </c>
      <c r="H98" s="36" t="str">
        <f>iferror(VLOOKUP($A98,'Weapon(s)'!$A$2:$DM$998,2,false),"--")</f>
        <v>Cannon</v>
      </c>
      <c r="I98" s="25" t="str">
        <f>iferror(VLOOKUP($A98,'Weapon(s)'!$A$2:$DM$998,31,false),"--")</f>
        <v/>
      </c>
      <c r="J98" s="25" t="str">
        <f>iferror(VLOOKUP($A98,'Weapon(s)'!$A$2:$DM$998,60,false),"--")</f>
        <v/>
      </c>
      <c r="K98" s="26" t="str">
        <f>iferror(VLOOKUP($A98,'Weapon(s)'!$A$2:$DM$998,89,false),"--")</f>
        <v/>
      </c>
      <c r="L98" s="34">
        <v>2250.0</v>
      </c>
      <c r="M98" s="37">
        <v>4470.0</v>
      </c>
      <c r="N98" s="38">
        <v>157.0</v>
      </c>
      <c r="O98" s="34">
        <v>36640.0</v>
      </c>
      <c r="P98" s="38">
        <v>20.0</v>
      </c>
      <c r="Q98" s="34">
        <v>700.0</v>
      </c>
      <c r="R98" s="38">
        <v>3500.0</v>
      </c>
    </row>
    <row r="99">
      <c r="A99" s="29" t="s">
        <v>179</v>
      </c>
      <c r="B99" s="30" t="s">
        <v>45</v>
      </c>
      <c r="C99" s="31" t="s">
        <v>36</v>
      </c>
      <c r="D99" s="32" t="s">
        <v>41</v>
      </c>
      <c r="E99" s="33" t="s">
        <v>38</v>
      </c>
      <c r="F99" s="34">
        <v>9.0</v>
      </c>
      <c r="G99" s="35">
        <v>10.0</v>
      </c>
      <c r="H99" s="36" t="str">
        <f>iferror(VLOOKUP($A99,'Weapon(s)'!$A$2:$DM$998,2,false),"--")</f>
        <v>Cannon</v>
      </c>
      <c r="I99" s="25" t="str">
        <f>iferror(VLOOKUP($A99,'Weapon(s)'!$A$2:$DM$998,31,false),"--")</f>
        <v>Torpedo</v>
      </c>
      <c r="J99" s="25" t="str">
        <f>iferror(VLOOKUP($A99,'Weapon(s)'!$A$2:$DM$998,60,false),"--")</f>
        <v/>
      </c>
      <c r="K99" s="26" t="str">
        <f>iferror(VLOOKUP($A99,'Weapon(s)'!$A$2:$DM$998,89,false),"--")</f>
        <v/>
      </c>
      <c r="L99" s="34">
        <v>2970.0</v>
      </c>
      <c r="M99" s="37">
        <v>630.0</v>
      </c>
      <c r="N99" s="38">
        <v>322.0</v>
      </c>
      <c r="O99" s="34">
        <v>36640.0</v>
      </c>
      <c r="P99" s="38">
        <v>20.0</v>
      </c>
      <c r="Q99" s="34">
        <v>700.0</v>
      </c>
      <c r="R99" s="38">
        <v>3500.0</v>
      </c>
    </row>
    <row r="100">
      <c r="A100" s="57" t="s">
        <v>180</v>
      </c>
      <c r="B100" s="40" t="s">
        <v>27</v>
      </c>
      <c r="C100" s="41" t="s">
        <v>52</v>
      </c>
      <c r="D100" s="42" t="s">
        <v>53</v>
      </c>
      <c r="E100" s="43" t="s">
        <v>54</v>
      </c>
      <c r="F100" s="44">
        <v>1.0</v>
      </c>
      <c r="G100" s="45">
        <v>10.0</v>
      </c>
      <c r="H100" s="36" t="str">
        <f>iferror(VLOOKUP($A100,'Weapon(s)'!$A$2:$DM$998,2,false),"--")</f>
        <v>--</v>
      </c>
      <c r="I100" s="25" t="str">
        <f>iferror(VLOOKUP($A100,'Weapon(s)'!$A$2:$DM$998,31,false),"--")</f>
        <v>--</v>
      </c>
      <c r="J100" s="25" t="str">
        <f>iferror(VLOOKUP($A100,'Weapon(s)'!$A$2:$DM$998,60,false),"--")</f>
        <v>--</v>
      </c>
      <c r="K100" s="26" t="str">
        <f>iferror(VLOOKUP($A100,'Weapon(s)'!$A$2:$DM$998,89,false),"--")</f>
        <v>--</v>
      </c>
      <c r="L100" s="44">
        <v>1206.0</v>
      </c>
      <c r="M100" s="46">
        <v>300.0</v>
      </c>
      <c r="N100" s="43">
        <v>181.0</v>
      </c>
      <c r="O100" s="44">
        <v>4920.0</v>
      </c>
      <c r="P100" s="59">
        <v>3.0</v>
      </c>
      <c r="Q100" s="44">
        <v>3000.0</v>
      </c>
      <c r="R100" s="59">
        <v>15000.0</v>
      </c>
    </row>
    <row r="101">
      <c r="A101" s="57" t="s">
        <v>181</v>
      </c>
      <c r="B101" s="40" t="s">
        <v>27</v>
      </c>
      <c r="C101" s="41" t="s">
        <v>52</v>
      </c>
      <c r="D101" s="42" t="s">
        <v>53</v>
      </c>
      <c r="E101" s="43" t="s">
        <v>54</v>
      </c>
      <c r="F101" s="44">
        <v>1.0</v>
      </c>
      <c r="G101" s="45">
        <v>10.0</v>
      </c>
      <c r="H101" s="36" t="str">
        <f>iferror(VLOOKUP($A101,'Weapon(s)'!$A$2:$DM$998,2,false),"--")</f>
        <v>--</v>
      </c>
      <c r="I101" s="25" t="str">
        <f>iferror(VLOOKUP($A101,'Weapon(s)'!$A$2:$DM$998,31,false),"--")</f>
        <v>--</v>
      </c>
      <c r="J101" s="25" t="str">
        <f>iferror(VLOOKUP($A101,'Weapon(s)'!$A$2:$DM$998,60,false),"--")</f>
        <v>--</v>
      </c>
      <c r="K101" s="26" t="str">
        <f>iferror(VLOOKUP($A101,'Weapon(s)'!$A$2:$DM$998,89,false),"--")</f>
        <v>--</v>
      </c>
      <c r="L101" s="44">
        <v>2294.0</v>
      </c>
      <c r="M101" s="46">
        <v>0.0</v>
      </c>
      <c r="N101" s="43">
        <v>848.0</v>
      </c>
      <c r="O101" s="44">
        <v>5340.0</v>
      </c>
      <c r="P101" s="43">
        <v>10.0</v>
      </c>
      <c r="Q101" s="44">
        <v>3000.0</v>
      </c>
      <c r="R101" s="43">
        <v>15000.0</v>
      </c>
    </row>
    <row r="102">
      <c r="A102" s="29" t="s">
        <v>182</v>
      </c>
      <c r="B102" s="47" t="s">
        <v>155</v>
      </c>
      <c r="C102" s="31" t="s">
        <v>79</v>
      </c>
      <c r="D102" s="32" t="s">
        <v>53</v>
      </c>
      <c r="E102" s="33" t="s">
        <v>80</v>
      </c>
      <c r="F102" s="36">
        <v>2.0</v>
      </c>
      <c r="G102" s="45">
        <v>10.0</v>
      </c>
      <c r="H102" s="36" t="str">
        <f>iferror(VLOOKUP($A102,'Weapon(s)'!$A$2:$DM$998,2,false),"--")</f>
        <v>Missile [M]</v>
      </c>
      <c r="I102" s="25" t="str">
        <f>iferror(VLOOKUP($A102,'Weapon(s)'!$A$2:$DM$998,31,false),"--")</f>
        <v>Cannon</v>
      </c>
      <c r="J102" s="25" t="str">
        <f>iferror(VLOOKUP($A102,'Weapon(s)'!$A$2:$DM$998,60,false),"--")</f>
        <v/>
      </c>
      <c r="K102" s="26" t="str">
        <f>iferror(VLOOKUP($A102,'Weapon(s)'!$A$2:$DM$998,89,false),"--")</f>
        <v/>
      </c>
      <c r="L102" s="36">
        <v>3980.0</v>
      </c>
      <c r="M102" s="48">
        <v>655.0</v>
      </c>
      <c r="N102" s="33">
        <v>315.0</v>
      </c>
      <c r="O102" s="36">
        <v>4750.0</v>
      </c>
      <c r="P102" s="33">
        <v>2.0</v>
      </c>
      <c r="Q102" s="36">
        <v>2500.0</v>
      </c>
      <c r="R102" s="33">
        <v>12500.0</v>
      </c>
    </row>
    <row r="103">
      <c r="A103" s="29" t="s">
        <v>183</v>
      </c>
      <c r="B103" s="47" t="s">
        <v>27</v>
      </c>
      <c r="C103" s="31" t="s">
        <v>36</v>
      </c>
      <c r="D103" s="32" t="s">
        <v>37</v>
      </c>
      <c r="E103" s="33" t="s">
        <v>38</v>
      </c>
      <c r="F103" s="34">
        <v>6.0</v>
      </c>
      <c r="G103" s="35">
        <v>10.0</v>
      </c>
      <c r="H103" s="36" t="str">
        <f>iferror(VLOOKUP($A103,'Weapon(s)'!$A$2:$DM$998,2,false),"--")</f>
        <v>Missile [M] [M]</v>
      </c>
      <c r="I103" s="25" t="str">
        <f>iferror(VLOOKUP($A103,'Weapon(s)'!$A$2:$DM$998,31,false),"--")</f>
        <v>Cannon [L]</v>
      </c>
      <c r="J103" s="25" t="str">
        <f>iferror(VLOOKUP($A103,'Weapon(s)'!$A$2:$DM$998,60,false),"--")</f>
        <v/>
      </c>
      <c r="K103" s="26" t="str">
        <f>iferror(VLOOKUP($A103,'Weapon(s)'!$A$2:$DM$998,89,false),"--")</f>
        <v/>
      </c>
      <c r="L103" s="34">
        <v>4720.0</v>
      </c>
      <c r="M103" s="37">
        <v>1433.0</v>
      </c>
      <c r="N103" s="38">
        <v>1367.0</v>
      </c>
      <c r="O103" s="34">
        <v>20780.0</v>
      </c>
      <c r="P103" s="38">
        <v>20.0</v>
      </c>
      <c r="Q103" s="34">
        <v>700.0</v>
      </c>
      <c r="R103" s="38">
        <v>3500.0</v>
      </c>
    </row>
    <row r="104">
      <c r="A104" s="29" t="s">
        <v>184</v>
      </c>
      <c r="B104" s="30" t="s">
        <v>74</v>
      </c>
      <c r="C104" s="31" t="s">
        <v>36</v>
      </c>
      <c r="D104" s="32" t="s">
        <v>41</v>
      </c>
      <c r="E104" s="33" t="s">
        <v>38</v>
      </c>
      <c r="F104" s="34">
        <v>6.0</v>
      </c>
      <c r="G104" s="35">
        <v>10.0</v>
      </c>
      <c r="H104" s="36" t="str">
        <f>iferror(VLOOKUP($A104,'Weapon(s)'!$A$2:$DM$998,2,false),"--")</f>
        <v>Missile [M] [M]</v>
      </c>
      <c r="I104" s="25" t="str">
        <f>iferror(VLOOKUP($A104,'Weapon(s)'!$A$2:$DM$998,31,false),"--")</f>
        <v>Torpedo [M]</v>
      </c>
      <c r="J104" s="25" t="str">
        <f>iferror(VLOOKUP($A104,'Weapon(s)'!$A$2:$DM$998,60,false),"--")</f>
        <v/>
      </c>
      <c r="K104" s="26" t="str">
        <f>iferror(VLOOKUP($A104,'Weapon(s)'!$A$2:$DM$998,89,false),"--")</f>
        <v/>
      </c>
      <c r="L104" s="34">
        <v>4500.0</v>
      </c>
      <c r="M104" s="37">
        <v>1501.0</v>
      </c>
      <c r="N104" s="38">
        <v>366.0</v>
      </c>
      <c r="O104" s="34">
        <v>20780.0</v>
      </c>
      <c r="P104" s="38">
        <v>20.0</v>
      </c>
      <c r="Q104" s="34">
        <v>850.0</v>
      </c>
      <c r="R104" s="38">
        <v>4200.0</v>
      </c>
    </row>
    <row r="105">
      <c r="A105" s="29" t="s">
        <v>185</v>
      </c>
      <c r="B105" s="30" t="s">
        <v>186</v>
      </c>
      <c r="C105" s="31" t="s">
        <v>36</v>
      </c>
      <c r="D105" s="32" t="s">
        <v>47</v>
      </c>
      <c r="E105" s="33" t="s">
        <v>38</v>
      </c>
      <c r="F105" s="34">
        <v>6.0</v>
      </c>
      <c r="G105" s="35">
        <v>10.0</v>
      </c>
      <c r="H105" s="36" t="str">
        <f>iferror(VLOOKUP($A105,'Weapon(s)'!$A$2:$DM$998,2,false),"--")</f>
        <v>Missile [M] [M]</v>
      </c>
      <c r="I105" s="25" t="str">
        <f>iferror(VLOOKUP($A105,'Weapon(s)'!$A$2:$DM$998,31,false),"--")</f>
        <v/>
      </c>
      <c r="J105" s="25" t="str">
        <f>iferror(VLOOKUP($A105,'Weapon(s)'!$A$2:$DM$998,60,false),"--")</f>
        <v/>
      </c>
      <c r="K105" s="26" t="str">
        <f>iferror(VLOOKUP($A105,'Weapon(s)'!$A$2:$DM$998,89,false),"--")</f>
        <v/>
      </c>
      <c r="L105" s="34">
        <v>3600.0</v>
      </c>
      <c r="M105" s="37">
        <v>2052.0</v>
      </c>
      <c r="N105" s="38">
        <v>72.0</v>
      </c>
      <c r="O105" s="34">
        <v>20780.0</v>
      </c>
      <c r="P105" s="38">
        <v>30.0</v>
      </c>
      <c r="Q105" s="34">
        <v>850.0</v>
      </c>
      <c r="R105" s="38">
        <v>4200.0</v>
      </c>
    </row>
    <row r="106">
      <c r="A106" s="29" t="s">
        <v>187</v>
      </c>
      <c r="B106" s="47" t="s">
        <v>188</v>
      </c>
      <c r="C106" s="51" t="s">
        <v>67</v>
      </c>
      <c r="D106" s="52" t="s">
        <v>41</v>
      </c>
      <c r="E106" s="53" t="s">
        <v>68</v>
      </c>
      <c r="F106" s="36">
        <v>6.0</v>
      </c>
      <c r="G106" s="35">
        <v>10.0</v>
      </c>
      <c r="H106" s="36" t="str">
        <f>iferror(VLOOKUP($A106,'Weapon(s)'!$A$2:$DM$998,2,false),"--")</f>
        <v>Missing</v>
      </c>
      <c r="I106" s="25" t="str">
        <f>iferror(VLOOKUP($A106,'Weapon(s)'!$A$2:$DM$998,31,false),"--")</f>
        <v/>
      </c>
      <c r="J106" s="25" t="str">
        <f>iferror(VLOOKUP($A106,'Weapon(s)'!$A$2:$DM$998,60,false),"--")</f>
        <v/>
      </c>
      <c r="K106" s="26" t="str">
        <f>iferror(VLOOKUP($A106,'Weapon(s)'!$A$2:$DM$998,89,false),"--")</f>
        <v/>
      </c>
      <c r="L106" s="36">
        <v>6320.0</v>
      </c>
      <c r="M106" s="48">
        <v>576.0</v>
      </c>
      <c r="N106" s="33">
        <v>1148.0</v>
      </c>
      <c r="O106" s="36">
        <v>9650.0</v>
      </c>
      <c r="P106" s="33">
        <v>5.0</v>
      </c>
      <c r="Q106" s="36">
        <v>800.0</v>
      </c>
      <c r="R106" s="33">
        <v>4000.0</v>
      </c>
    </row>
    <row r="107">
      <c r="A107" s="62" t="s">
        <v>189</v>
      </c>
      <c r="B107" s="63" t="s">
        <v>90</v>
      </c>
      <c r="C107" s="64" t="s">
        <v>67</v>
      </c>
      <c r="D107" s="65" t="s">
        <v>41</v>
      </c>
      <c r="E107" s="66" t="s">
        <v>68</v>
      </c>
      <c r="F107" s="67">
        <v>6.0</v>
      </c>
      <c r="G107" s="68">
        <v>10.0</v>
      </c>
      <c r="H107" s="67" t="str">
        <f>iferror(VLOOKUP($A107,'Weapon(s)'!$A$2:$DM$998,2,false),"--")</f>
        <v>Missing</v>
      </c>
      <c r="I107" s="25" t="str">
        <f>iferror(VLOOKUP($A107,'Weapon(s)'!$A$2:$DM$998,31,false),"--")</f>
        <v/>
      </c>
      <c r="J107" s="25" t="str">
        <f>iferror(VLOOKUP($A107,'Weapon(s)'!$A$2:$DM$998,60,false),"--")</f>
        <v/>
      </c>
      <c r="K107" s="26" t="str">
        <f>iferror(VLOOKUP($A107,'Weapon(s)'!$A$2:$DM$998,89,false),"--")</f>
        <v/>
      </c>
      <c r="L107" s="67">
        <v>720.0</v>
      </c>
      <c r="M107" s="69">
        <v>4160.0</v>
      </c>
      <c r="N107" s="70">
        <v>28.0</v>
      </c>
      <c r="O107" s="67">
        <v>9650.0</v>
      </c>
      <c r="P107" s="70">
        <v>5.0</v>
      </c>
      <c r="Q107" s="67">
        <v>800.0</v>
      </c>
      <c r="R107" s="70">
        <v>4000.0</v>
      </c>
    </row>
  </sheetData>
  <autoFilter ref="$A$2:$R$107">
    <sortState ref="A2:R107">
      <sortCondition ref="A2:A107"/>
      <sortCondition descending="1" ref="C2:C107"/>
    </sortState>
  </autoFilter>
  <mergeCells count="6">
    <mergeCell ref="B1:E1"/>
    <mergeCell ref="F1:G1"/>
    <mergeCell ref="H1:K1"/>
    <mergeCell ref="L1:N1"/>
    <mergeCell ref="O1:P1"/>
    <mergeCell ref="Q1:R1"/>
  </mergeCells>
  <conditionalFormatting sqref="A1:R107">
    <cfRule type="cellIs" dxfId="0" priority="1" operator="equal">
      <formula>"Missing"</formula>
    </cfRule>
  </conditionalFormatting>
  <hyperlinks>
    <hyperlink r:id="rId1" ref="B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8.88"/>
    <col customWidth="1" min="3" max="3" width="30.75"/>
    <col customWidth="1" min="4" max="4" width="12.25"/>
    <col customWidth="1" min="5" max="5" width="8.25"/>
    <col customWidth="1" min="6" max="6" width="33.25"/>
    <col customWidth="1" min="7" max="7" width="1.38"/>
  </cols>
  <sheetData>
    <row r="1" ht="8.25" customHeight="1">
      <c r="A1" s="71"/>
      <c r="B1" s="72"/>
      <c r="C1" s="73"/>
      <c r="D1" s="73"/>
      <c r="E1" s="72"/>
      <c r="F1" s="73"/>
      <c r="G1" s="74"/>
    </row>
    <row r="2">
      <c r="A2" s="75"/>
      <c r="B2" s="76" t="s">
        <v>190</v>
      </c>
      <c r="C2" s="77"/>
      <c r="D2" s="78"/>
      <c r="E2" s="76" t="s">
        <v>191</v>
      </c>
      <c r="F2" s="77"/>
      <c r="G2" s="79"/>
    </row>
    <row r="3">
      <c r="A3" s="80"/>
      <c r="B3" s="81" t="s">
        <v>192</v>
      </c>
      <c r="C3" s="82" t="s">
        <v>58</v>
      </c>
      <c r="D3" s="83"/>
      <c r="E3" s="81"/>
      <c r="F3" s="82" t="s">
        <v>169</v>
      </c>
      <c r="G3" s="84"/>
    </row>
    <row r="4">
      <c r="A4" s="85"/>
      <c r="B4" s="86" t="s">
        <v>30</v>
      </c>
      <c r="C4" s="87">
        <f>VLOOKUP($C$3,Ships,15,false)</f>
        <v>70810</v>
      </c>
      <c r="D4" s="88"/>
      <c r="E4" s="89" t="s">
        <v>30</v>
      </c>
      <c r="F4" s="87">
        <f>VLOOKUP($F$3,Ships,15,false)</f>
        <v>160450</v>
      </c>
    </row>
    <row r="5">
      <c r="A5" s="85"/>
      <c r="B5" s="90" t="s">
        <v>31</v>
      </c>
      <c r="C5" s="87">
        <f>VLOOKUP($C$3,Ships,16,false)</f>
        <v>40</v>
      </c>
      <c r="D5" s="88"/>
      <c r="E5" s="91" t="s">
        <v>31</v>
      </c>
      <c r="F5" s="87">
        <f>VLOOKUP($F$3,Ships,16,false)</f>
        <v>240</v>
      </c>
    </row>
    <row r="6">
      <c r="A6" s="85"/>
      <c r="B6" s="90" t="s">
        <v>193</v>
      </c>
      <c r="C6" s="87">
        <f>VLOOKUP($C$3,Ships,12,false)</f>
        <v>15050</v>
      </c>
      <c r="D6" s="88"/>
      <c r="E6" s="91" t="s">
        <v>193</v>
      </c>
      <c r="F6" s="87">
        <f>VLOOKUP($F$3,Ships,12,false)</f>
        <v>27700</v>
      </c>
    </row>
    <row r="7">
      <c r="A7" s="85"/>
      <c r="B7" s="90" t="s">
        <v>194</v>
      </c>
      <c r="C7" s="87">
        <f>VLOOKUP($C$3,Ships,13,false)</f>
        <v>1400</v>
      </c>
      <c r="D7" s="88"/>
      <c r="E7" s="91" t="s">
        <v>194</v>
      </c>
      <c r="F7" s="87">
        <f>VLOOKUP($F$3,Ships,13,false)</f>
        <v>1720</v>
      </c>
    </row>
    <row r="8">
      <c r="A8" s="85"/>
      <c r="B8" s="90" t="s">
        <v>29</v>
      </c>
      <c r="C8" s="87">
        <f>VLOOKUP($C$3,Ships,14,false)</f>
        <v>3983</v>
      </c>
      <c r="D8" s="88"/>
      <c r="E8" s="91" t="s">
        <v>29</v>
      </c>
      <c r="F8" s="87">
        <f>VLOOKUP($F$3,Ships,14,false)</f>
        <v>14385</v>
      </c>
    </row>
    <row r="9">
      <c r="B9" s="92" t="s">
        <v>195</v>
      </c>
      <c r="C9" s="87" t="str">
        <f>VLOOKUP($C$3,Ships,8,false)</f>
        <v>Torpedo [M]</v>
      </c>
      <c r="D9" s="88"/>
      <c r="E9" s="91" t="s">
        <v>195</v>
      </c>
      <c r="F9" s="87" t="str">
        <f>VLOOKUP($F$3,Ships,8,false)</f>
        <v>Railgun [M]</v>
      </c>
    </row>
    <row r="10">
      <c r="B10" s="92" t="s">
        <v>196</v>
      </c>
      <c r="C10" s="93" t="str">
        <f>VLOOKUP(C$3,Weapons,3,false)</f>
        <v>Torpedo</v>
      </c>
      <c r="D10" s="94" t="s">
        <v>197</v>
      </c>
      <c r="E10" s="91" t="s">
        <v>196</v>
      </c>
      <c r="F10" s="93" t="str">
        <f>VLOOKUP(F$3,Weapons,3,false)</f>
        <v/>
      </c>
    </row>
    <row r="11">
      <c r="B11" s="92" t="s">
        <v>198</v>
      </c>
      <c r="C11" s="93">
        <f>VLOOKUP(C$3,Weapons,4,false)</f>
        <v>1</v>
      </c>
      <c r="D11" s="95" t="b">
        <v>1</v>
      </c>
      <c r="E11" s="91" t="s">
        <v>198</v>
      </c>
      <c r="F11" s="93" t="str">
        <f>VLOOKUP(F$3,Weapons,4,false)</f>
        <v/>
      </c>
    </row>
    <row r="12">
      <c r="B12" s="92" t="s">
        <v>199</v>
      </c>
      <c r="C12" s="93">
        <f>VLOOKUP(C$3,Weapons,5,false)</f>
        <v>4</v>
      </c>
      <c r="D12" s="88"/>
      <c r="E12" s="91" t="s">
        <v>199</v>
      </c>
      <c r="F12" s="93" t="str">
        <f>VLOOKUP(F$3,Weapons,5,false)</f>
        <v/>
      </c>
    </row>
    <row r="13">
      <c r="B13" s="92" t="s">
        <v>200</v>
      </c>
      <c r="C13" s="93">
        <f>VLOOKUP(C$3,Weapons,6,false)</f>
        <v>8</v>
      </c>
      <c r="D13" s="96"/>
      <c r="E13" s="91" t="s">
        <v>200</v>
      </c>
      <c r="F13" s="93" t="str">
        <f>VLOOKUP(F$3,Weapons,6,false)</f>
        <v/>
      </c>
    </row>
    <row r="14">
      <c r="B14" s="92" t="s">
        <v>201</v>
      </c>
      <c r="C14" s="93">
        <f>VLOOKUP(C$3,Weapons,10,false)</f>
        <v>5</v>
      </c>
      <c r="D14" s="88"/>
      <c r="E14" s="91" t="s">
        <v>201</v>
      </c>
      <c r="F14" s="93" t="str">
        <f>VLOOKUP(F$3,Weapons,10,false)</f>
        <v/>
      </c>
    </row>
    <row r="15">
      <c r="B15" s="92" t="s">
        <v>202</v>
      </c>
      <c r="C15" s="93">
        <f>VLOOKUP(C$3,Weapons,11,false)</f>
        <v>16</v>
      </c>
      <c r="D15" s="96"/>
      <c r="E15" s="91" t="s">
        <v>202</v>
      </c>
      <c r="F15" s="93" t="str">
        <f>VLOOKUP(F$3,Weapons,11,false)</f>
        <v/>
      </c>
    </row>
    <row r="16">
      <c r="B16" s="92" t="s">
        <v>203</v>
      </c>
      <c r="C16" s="93">
        <f>VLOOKUP(C$3,Weapons,12,false)</f>
        <v>32</v>
      </c>
      <c r="D16" s="88"/>
      <c r="E16" s="91" t="s">
        <v>203</v>
      </c>
      <c r="F16" s="93" t="str">
        <f>VLOOKUP(F$3,Weapons,12,false)</f>
        <v/>
      </c>
    </row>
    <row r="17">
      <c r="B17" s="92" t="s">
        <v>204</v>
      </c>
      <c r="C17" s="93">
        <f>VLOOKUP(C$3,Weapons,14,false)</f>
        <v>350</v>
      </c>
      <c r="D17" s="88"/>
      <c r="E17" s="91" t="s">
        <v>204</v>
      </c>
      <c r="F17" s="93" t="str">
        <f>VLOOKUP(F$3,Weapons,14,false)</f>
        <v/>
      </c>
    </row>
    <row r="18">
      <c r="B18" s="97" t="s">
        <v>205</v>
      </c>
      <c r="C18" s="93" t="str">
        <f>VLOOKUP(C$3,Weapons,18,false)</f>
        <v>CA</v>
      </c>
      <c r="D18" s="88"/>
      <c r="E18" s="97" t="s">
        <v>205</v>
      </c>
      <c r="F18" s="93" t="str">
        <f>VLOOKUP(F$3,Weapons,18,false)</f>
        <v/>
      </c>
    </row>
    <row r="19">
      <c r="B19" s="97" t="s">
        <v>206</v>
      </c>
      <c r="C19" s="93" t="str">
        <f>VLOOKUP(C$3,Weapons,19,false)</f>
        <v>BC</v>
      </c>
      <c r="D19" s="88"/>
      <c r="E19" s="97" t="s">
        <v>206</v>
      </c>
      <c r="F19" s="93" t="str">
        <f>VLOOKUP(F$3,Weapons,19,false)</f>
        <v/>
      </c>
    </row>
    <row r="20">
      <c r="B20" s="97" t="s">
        <v>207</v>
      </c>
      <c r="C20" s="93" t="str">
        <f>VLOOKUP(C$3,Weapons,20,false)</f>
        <v>CR</v>
      </c>
      <c r="D20" s="88"/>
      <c r="E20" s="97" t="s">
        <v>207</v>
      </c>
      <c r="F20" s="93" t="str">
        <f>VLOOKUP(F$3,Weapons,20,false)</f>
        <v/>
      </c>
    </row>
    <row r="21">
      <c r="B21" s="97" t="s">
        <v>208</v>
      </c>
      <c r="C21" s="93" t="str">
        <f>VLOOKUP(C$3,Weapons,21,false)</f>
        <v>FF</v>
      </c>
      <c r="D21" s="88"/>
      <c r="E21" s="97" t="s">
        <v>208</v>
      </c>
      <c r="F21" s="93" t="str">
        <f>VLOOKUP(F$3,Weapons,21,false)</f>
        <v/>
      </c>
    </row>
    <row r="22">
      <c r="B22" s="97" t="s">
        <v>209</v>
      </c>
      <c r="C22" s="93" t="str">
        <f>VLOOKUP(C$3,Weapons,22,false)</f>
        <v>DD</v>
      </c>
      <c r="D22" s="88"/>
      <c r="E22" s="97" t="s">
        <v>209</v>
      </c>
      <c r="F22" s="93" t="str">
        <f>VLOOKUP(F$3,Weapons,22,false)</f>
        <v/>
      </c>
    </row>
    <row r="23">
      <c r="B23" s="98" t="s">
        <v>80</v>
      </c>
      <c r="C23" s="93" t="str">
        <f>VLOOKUP(C$3,Weapons,23,false)</f>
        <v/>
      </c>
      <c r="D23" s="88"/>
      <c r="E23" s="98" t="s">
        <v>80</v>
      </c>
      <c r="F23" s="93" t="str">
        <f>VLOOKUP(F$3,Weapons,23,false)</f>
        <v/>
      </c>
    </row>
    <row r="24">
      <c r="B24" s="98" t="s">
        <v>54</v>
      </c>
      <c r="C24" s="93" t="str">
        <f>VLOOKUP(C$3,Weapons,24,false)</f>
        <v/>
      </c>
      <c r="D24" s="88"/>
      <c r="E24" s="98" t="s">
        <v>54</v>
      </c>
      <c r="F24" s="93" t="str">
        <f>VLOOKUP(F$3,Weapons,24,false)</f>
        <v/>
      </c>
    </row>
    <row r="25">
      <c r="B25" s="98" t="s">
        <v>68</v>
      </c>
      <c r="C25" s="93">
        <f>VLOOKUP(C$3,Weapons,25,false)</f>
        <v>55</v>
      </c>
      <c r="D25" s="88"/>
      <c r="E25" s="98" t="s">
        <v>68</v>
      </c>
      <c r="F25" s="93">
        <f>VLOOKUP(F$3,Weapons,25,false)</f>
        <v>55</v>
      </c>
    </row>
    <row r="26">
      <c r="B26" s="98" t="s">
        <v>38</v>
      </c>
      <c r="C26" s="93">
        <f>VLOOKUP(C$3,Weapons,26,false)</f>
        <v>55</v>
      </c>
      <c r="D26" s="88"/>
      <c r="E26" s="98" t="s">
        <v>38</v>
      </c>
      <c r="F26" s="93">
        <f>VLOOKUP(F$3,Weapons,26,false)</f>
        <v>55</v>
      </c>
    </row>
    <row r="27">
      <c r="B27" s="98" t="s">
        <v>61</v>
      </c>
      <c r="C27" s="93">
        <f>VLOOKUP(C$3,Weapons,27,false)</f>
        <v>65</v>
      </c>
      <c r="D27" s="88"/>
      <c r="E27" s="98" t="s">
        <v>61</v>
      </c>
      <c r="F27" s="93">
        <f>VLOOKUP(F$3,Weapons,27,false)</f>
        <v>65</v>
      </c>
    </row>
    <row r="28">
      <c r="B28" s="98" t="s">
        <v>97</v>
      </c>
      <c r="C28" s="93">
        <f>VLOOKUP(C$3,Weapons,28,false)</f>
        <v>65</v>
      </c>
      <c r="D28" s="88"/>
      <c r="E28" s="98" t="s">
        <v>97</v>
      </c>
      <c r="F28" s="93">
        <f>VLOOKUP(F$3,Weapons,28,false)</f>
        <v>65</v>
      </c>
    </row>
    <row r="29">
      <c r="B29" s="98" t="s">
        <v>106</v>
      </c>
      <c r="C29" s="93">
        <f>VLOOKUP(C$3,Weapons,29,false)</f>
        <v>65</v>
      </c>
      <c r="D29" s="88"/>
      <c r="E29" s="98" t="s">
        <v>106</v>
      </c>
      <c r="F29" s="93">
        <f>VLOOKUP(F$3,Weapons,29,false)</f>
        <v>65</v>
      </c>
    </row>
    <row r="30" ht="15.0" customHeight="1">
      <c r="B30" s="92" t="s">
        <v>210</v>
      </c>
      <c r="C30" s="87" t="str">
        <f>VLOOKUP($C$3,Ships,9,false)</f>
        <v>Cannon [S]</v>
      </c>
      <c r="D30" s="88"/>
      <c r="E30" s="91" t="s">
        <v>210</v>
      </c>
      <c r="F30" s="87" t="str">
        <f>VLOOKUP($F$3,Ships,9,false)</f>
        <v>Fortress Cannons [L]</v>
      </c>
    </row>
    <row r="31" ht="15.0" customHeight="1">
      <c r="B31" s="92" t="s">
        <v>196</v>
      </c>
      <c r="C31" s="93" t="str">
        <f>VLOOKUP(C$3,Weapons,32,false)</f>
        <v>Projectile</v>
      </c>
      <c r="D31" s="88"/>
      <c r="E31" s="91" t="s">
        <v>196</v>
      </c>
      <c r="F31" s="93" t="str">
        <f>VLOOKUP(F$3,Weapons,32,false)</f>
        <v/>
      </c>
    </row>
    <row r="32" ht="15.0" customHeight="1">
      <c r="A32" s="3"/>
      <c r="B32" s="92" t="s">
        <v>198</v>
      </c>
      <c r="C32" s="93">
        <f>VLOOKUP(C$3,Weapons,33,false)</f>
        <v>1</v>
      </c>
      <c r="D32" s="99"/>
      <c r="E32" s="91" t="s">
        <v>198</v>
      </c>
      <c r="F32" s="93" t="str">
        <f>VLOOKUP(F$3,Weapons,33,false)</f>
        <v/>
      </c>
      <c r="G32" s="3"/>
    </row>
    <row r="33" ht="15.0" customHeight="1">
      <c r="A33" s="3"/>
      <c r="B33" s="92" t="s">
        <v>199</v>
      </c>
      <c r="C33" s="93">
        <f>VLOOKUP(C$3,Weapons,34,false)</f>
        <v>1</v>
      </c>
      <c r="D33" s="99"/>
      <c r="E33" s="91" t="s">
        <v>199</v>
      </c>
      <c r="F33" s="93" t="str">
        <f>VLOOKUP(F$3,Weapons,34,false)</f>
        <v/>
      </c>
      <c r="G33" s="3"/>
    </row>
    <row r="34" ht="15.0" customHeight="1">
      <c r="A34" s="3"/>
      <c r="B34" s="92" t="s">
        <v>200</v>
      </c>
      <c r="C34" s="93">
        <f>VLOOKUP(C$3,Weapons,35,false)</f>
        <v>1</v>
      </c>
      <c r="D34" s="99"/>
      <c r="E34" s="91" t="s">
        <v>200</v>
      </c>
      <c r="F34" s="93" t="str">
        <f>VLOOKUP(F$3,Weapons,35,false)</f>
        <v/>
      </c>
      <c r="G34" s="3"/>
    </row>
    <row r="35" ht="15.0" customHeight="1">
      <c r="A35" s="3"/>
      <c r="B35" s="92" t="s">
        <v>201</v>
      </c>
      <c r="C35" s="93">
        <f>VLOOKUP(C$3,Weapons,39,false)</f>
        <v>3</v>
      </c>
      <c r="D35" s="99"/>
      <c r="E35" s="91" t="s">
        <v>201</v>
      </c>
      <c r="F35" s="93" t="str">
        <f>VLOOKUP(F$3,Weapons,39,false)</f>
        <v/>
      </c>
      <c r="G35" s="3"/>
    </row>
    <row r="36" ht="15.0" customHeight="1">
      <c r="A36" s="3"/>
      <c r="B36" s="92" t="s">
        <v>202</v>
      </c>
      <c r="C36" s="93" t="str">
        <f>VLOOKUP(C$3,Weapons,40,false)</f>
        <v/>
      </c>
      <c r="D36" s="99"/>
      <c r="E36" s="91" t="s">
        <v>202</v>
      </c>
      <c r="F36" s="93" t="str">
        <f>VLOOKUP(F$3,Weapons,40,false)</f>
        <v/>
      </c>
      <c r="G36" s="3"/>
    </row>
    <row r="37" ht="15.0" customHeight="1">
      <c r="A37" s="3"/>
      <c r="B37" s="92" t="s">
        <v>203</v>
      </c>
      <c r="C37" s="93">
        <f>VLOOKUP(C$3,Weapons,41,false)</f>
        <v>4</v>
      </c>
      <c r="D37" s="99"/>
      <c r="E37" s="91" t="s">
        <v>203</v>
      </c>
      <c r="F37" s="93" t="str">
        <f>VLOOKUP(F$3,Weapons,41,false)</f>
        <v/>
      </c>
      <c r="G37" s="3"/>
    </row>
    <row r="38" ht="15.0" customHeight="1">
      <c r="A38" s="3"/>
      <c r="B38" s="92" t="s">
        <v>204</v>
      </c>
      <c r="C38" s="93">
        <f>VLOOKUP(C$3,Weapons,43,false)</f>
        <v>35</v>
      </c>
      <c r="D38" s="99"/>
      <c r="E38" s="91" t="s">
        <v>204</v>
      </c>
      <c r="F38" s="93" t="str">
        <f>VLOOKUP(F$3,Weapons,43,false)</f>
        <v/>
      </c>
      <c r="G38" s="3"/>
    </row>
    <row r="39" ht="15.0" customHeight="1">
      <c r="A39" s="3"/>
      <c r="B39" s="97" t="s">
        <v>205</v>
      </c>
      <c r="C39" s="93" t="str">
        <f>VLOOKUP(C$3,Weapons,47,false)</f>
        <v>Cor</v>
      </c>
      <c r="D39" s="99"/>
      <c r="E39" s="97" t="s">
        <v>205</v>
      </c>
      <c r="F39" s="93" t="str">
        <f>VLOOKUP(F$3,Weapons,47,false)</f>
        <v/>
      </c>
      <c r="G39" s="3"/>
    </row>
    <row r="40" ht="15.0" customHeight="1">
      <c r="A40" s="3"/>
      <c r="B40" s="97" t="s">
        <v>206</v>
      </c>
      <c r="C40" s="93" t="str">
        <f>VLOOKUP(C$3,Weapons,48,false)</f>
        <v>F</v>
      </c>
      <c r="D40" s="99"/>
      <c r="E40" s="97" t="s">
        <v>206</v>
      </c>
      <c r="F40" s="93" t="str">
        <f>VLOOKUP(F$3,Weapons,48,false)</f>
        <v/>
      </c>
      <c r="G40" s="3"/>
    </row>
    <row r="41" ht="15.0" customHeight="1">
      <c r="A41" s="3"/>
      <c r="B41" s="97" t="s">
        <v>207</v>
      </c>
      <c r="C41" s="93" t="str">
        <f>VLOOKUP(C$3,Weapons,49,false)</f>
        <v>DD</v>
      </c>
      <c r="D41" s="99"/>
      <c r="E41" s="97" t="s">
        <v>207</v>
      </c>
      <c r="F41" s="93" t="str">
        <f>VLOOKUP(F$3,Weapons,49,false)</f>
        <v/>
      </c>
      <c r="G41" s="3"/>
    </row>
    <row r="42" ht="15.0" customHeight="1">
      <c r="A42" s="3"/>
      <c r="B42" s="97" t="s">
        <v>208</v>
      </c>
      <c r="C42" s="93" t="str">
        <f>VLOOKUP(C$3,Weapons,50,false)</f>
        <v>FF</v>
      </c>
      <c r="D42" s="99"/>
      <c r="E42" s="97" t="s">
        <v>208</v>
      </c>
      <c r="F42" s="93" t="str">
        <f>VLOOKUP(F$3,Weapons,50,false)</f>
        <v/>
      </c>
      <c r="G42" s="3"/>
    </row>
    <row r="43" ht="15.0" customHeight="1">
      <c r="A43" s="3"/>
      <c r="B43" s="97" t="s">
        <v>209</v>
      </c>
      <c r="C43" s="93" t="str">
        <f>VLOOKUP(C$3,Weapons,51,false)</f>
        <v/>
      </c>
      <c r="D43" s="99"/>
      <c r="E43" s="97" t="s">
        <v>209</v>
      </c>
      <c r="F43" s="93" t="str">
        <f>VLOOKUP(F$3,Weapons,51,false)</f>
        <v/>
      </c>
      <c r="G43" s="3"/>
    </row>
    <row r="44" ht="15.0" customHeight="1">
      <c r="A44" s="3"/>
      <c r="B44" s="98" t="s">
        <v>80</v>
      </c>
      <c r="C44" s="93">
        <f>VLOOKUP(C$3,Weapons,52,false)</f>
        <v>65</v>
      </c>
      <c r="D44" s="99"/>
      <c r="E44" s="98" t="s">
        <v>80</v>
      </c>
      <c r="F44" s="93" t="str">
        <f>VLOOKUP(F$3,Weapons,52,false)</f>
        <v/>
      </c>
      <c r="G44" s="3"/>
    </row>
    <row r="45" ht="15.0" customHeight="1">
      <c r="A45" s="3"/>
      <c r="B45" s="98" t="s">
        <v>54</v>
      </c>
      <c r="C45" s="93">
        <f>VLOOKUP(C$3,Weapons,53,false)</f>
        <v>65</v>
      </c>
      <c r="D45" s="99"/>
      <c r="E45" s="98" t="s">
        <v>54</v>
      </c>
      <c r="F45" s="93" t="str">
        <f>VLOOKUP(F$3,Weapons,53,false)</f>
        <v/>
      </c>
      <c r="G45" s="3"/>
    </row>
    <row r="46" ht="15.0" customHeight="1">
      <c r="A46" s="3"/>
      <c r="B46" s="98" t="s">
        <v>68</v>
      </c>
      <c r="C46" s="93">
        <f>VLOOKUP(C$3,Weapons,54,false)</f>
        <v>70</v>
      </c>
      <c r="D46" s="99"/>
      <c r="E46" s="98" t="s">
        <v>68</v>
      </c>
      <c r="F46" s="93">
        <f>VLOOKUP(F$3,Weapons,54,false)</f>
        <v>60</v>
      </c>
      <c r="G46" s="3"/>
    </row>
    <row r="47" ht="15.0" customHeight="1">
      <c r="A47" s="3"/>
      <c r="B47" s="98" t="s">
        <v>38</v>
      </c>
      <c r="C47" s="93">
        <f>VLOOKUP(C$3,Weapons,55,false)</f>
        <v>70</v>
      </c>
      <c r="D47" s="99"/>
      <c r="E47" s="98" t="s">
        <v>38</v>
      </c>
      <c r="F47" s="93">
        <f>VLOOKUP(F$3,Weapons,55,false)</f>
        <v>60</v>
      </c>
      <c r="G47" s="3"/>
    </row>
    <row r="48" ht="15.0" customHeight="1">
      <c r="A48" s="3"/>
      <c r="B48" s="98" t="s">
        <v>61</v>
      </c>
      <c r="C48" s="93">
        <f>VLOOKUP(C$3,Weapons,56,false)</f>
        <v>85</v>
      </c>
      <c r="D48" s="99"/>
      <c r="E48" s="98" t="s">
        <v>61</v>
      </c>
      <c r="F48" s="93">
        <f>VLOOKUP(F$3,Weapons,56,false)</f>
        <v>70</v>
      </c>
      <c r="G48" s="3"/>
    </row>
    <row r="49" ht="15.0" customHeight="1">
      <c r="A49" s="3"/>
      <c r="B49" s="98" t="s">
        <v>97</v>
      </c>
      <c r="C49" s="93">
        <f>VLOOKUP(C$3,Weapons,57,false)</f>
        <v>85</v>
      </c>
      <c r="D49" s="99"/>
      <c r="E49" s="98" t="s">
        <v>97</v>
      </c>
      <c r="F49" s="93">
        <f>VLOOKUP(F$3,Weapons,57,false)</f>
        <v>70</v>
      </c>
      <c r="G49" s="3"/>
    </row>
    <row r="50" ht="15.0" customHeight="1">
      <c r="A50" s="3"/>
      <c r="B50" s="98" t="s">
        <v>106</v>
      </c>
      <c r="C50" s="93">
        <f>VLOOKUP(C$3,Weapons,58,false)</f>
        <v>85</v>
      </c>
      <c r="D50" s="99"/>
      <c r="E50" s="98" t="s">
        <v>106</v>
      </c>
      <c r="F50" s="93">
        <f>VLOOKUP(F$3,Weapons,58,false)</f>
        <v>70</v>
      </c>
      <c r="G50" s="3"/>
    </row>
    <row r="51" ht="15.0" customHeight="1">
      <c r="A51" s="3"/>
      <c r="B51" s="92" t="s">
        <v>211</v>
      </c>
      <c r="C51" s="87" t="str">
        <f>VLOOKUP($C$3,Ships,10,false)</f>
        <v/>
      </c>
      <c r="D51" s="99"/>
      <c r="E51" s="91" t="s">
        <v>211</v>
      </c>
      <c r="F51" s="87" t="str">
        <f>VLOOKUP($F$3,Ships,10,false)</f>
        <v>Fortress Cannon [M]</v>
      </c>
      <c r="G51" s="3"/>
    </row>
    <row r="52" ht="15.0" customHeight="1">
      <c r="A52" s="3"/>
      <c r="B52" s="92" t="s">
        <v>196</v>
      </c>
      <c r="C52" s="93"/>
      <c r="D52" s="99"/>
      <c r="E52" s="91" t="s">
        <v>196</v>
      </c>
      <c r="F52" s="93"/>
      <c r="G52" s="3"/>
    </row>
    <row r="53" ht="15.0" customHeight="1">
      <c r="A53" s="3"/>
      <c r="B53" s="92" t="s">
        <v>198</v>
      </c>
      <c r="C53" s="93"/>
      <c r="D53" s="99"/>
      <c r="E53" s="91" t="s">
        <v>198</v>
      </c>
      <c r="F53" s="93"/>
      <c r="G53" s="3"/>
    </row>
    <row r="54" ht="15.0" customHeight="1">
      <c r="A54" s="3"/>
      <c r="B54" s="92" t="s">
        <v>199</v>
      </c>
      <c r="C54" s="93"/>
      <c r="D54" s="99"/>
      <c r="E54" s="91" t="s">
        <v>199</v>
      </c>
      <c r="F54" s="93"/>
      <c r="G54" s="3"/>
    </row>
    <row r="55" ht="15.0" customHeight="1">
      <c r="A55" s="3"/>
      <c r="B55" s="92" t="s">
        <v>200</v>
      </c>
      <c r="C55" s="93"/>
      <c r="D55" s="99"/>
      <c r="E55" s="91" t="s">
        <v>200</v>
      </c>
      <c r="F55" s="93"/>
      <c r="G55" s="3"/>
    </row>
    <row r="56" ht="15.0" customHeight="1">
      <c r="A56" s="3"/>
      <c r="B56" s="92" t="s">
        <v>201</v>
      </c>
      <c r="C56" s="93"/>
      <c r="D56" s="99"/>
      <c r="E56" s="91" t="s">
        <v>201</v>
      </c>
      <c r="F56" s="93"/>
      <c r="G56" s="3"/>
    </row>
    <row r="57" ht="15.0" customHeight="1">
      <c r="A57" s="3"/>
      <c r="B57" s="92" t="s">
        <v>202</v>
      </c>
      <c r="C57" s="93"/>
      <c r="D57" s="99"/>
      <c r="E57" s="91" t="s">
        <v>202</v>
      </c>
      <c r="F57" s="93"/>
      <c r="G57" s="3"/>
    </row>
    <row r="58" ht="15.0" customHeight="1">
      <c r="A58" s="3"/>
      <c r="B58" s="92" t="s">
        <v>203</v>
      </c>
      <c r="C58" s="93"/>
      <c r="D58" s="99"/>
      <c r="E58" s="91" t="s">
        <v>203</v>
      </c>
      <c r="F58" s="93"/>
      <c r="G58" s="3"/>
    </row>
    <row r="59" ht="15.0" customHeight="1">
      <c r="A59" s="3"/>
      <c r="B59" s="92" t="s">
        <v>204</v>
      </c>
      <c r="C59" s="93"/>
      <c r="D59" s="99"/>
      <c r="E59" s="91" t="s">
        <v>204</v>
      </c>
      <c r="F59" s="100"/>
      <c r="G59" s="3"/>
    </row>
    <row r="60" ht="15.0" customHeight="1">
      <c r="A60" s="3"/>
      <c r="B60" s="97" t="s">
        <v>205</v>
      </c>
      <c r="C60" s="93"/>
      <c r="D60" s="99"/>
      <c r="E60" s="97" t="s">
        <v>205</v>
      </c>
      <c r="F60" s="101"/>
      <c r="G60" s="3"/>
    </row>
    <row r="61" ht="15.0" customHeight="1">
      <c r="A61" s="3"/>
      <c r="B61" s="97" t="s">
        <v>206</v>
      </c>
      <c r="C61" s="93"/>
      <c r="D61" s="99"/>
      <c r="E61" s="97" t="s">
        <v>206</v>
      </c>
      <c r="F61" s="101"/>
      <c r="G61" s="3"/>
    </row>
    <row r="62" ht="15.0" customHeight="1">
      <c r="A62" s="3"/>
      <c r="B62" s="97" t="s">
        <v>207</v>
      </c>
      <c r="C62" s="93"/>
      <c r="D62" s="99"/>
      <c r="E62" s="97" t="s">
        <v>207</v>
      </c>
      <c r="F62" s="101"/>
      <c r="G62" s="3"/>
    </row>
    <row r="63" ht="15.0" customHeight="1">
      <c r="A63" s="3"/>
      <c r="B63" s="97" t="s">
        <v>208</v>
      </c>
      <c r="C63" s="93"/>
      <c r="D63" s="99"/>
      <c r="E63" s="97" t="s">
        <v>208</v>
      </c>
      <c r="F63" s="101"/>
      <c r="G63" s="3"/>
    </row>
    <row r="64" ht="15.0" customHeight="1">
      <c r="A64" s="3"/>
      <c r="B64" s="97" t="s">
        <v>209</v>
      </c>
      <c r="C64" s="93"/>
      <c r="D64" s="99"/>
      <c r="E64" s="97" t="s">
        <v>209</v>
      </c>
      <c r="F64" s="101"/>
      <c r="G64" s="3"/>
    </row>
    <row r="65" ht="15.0" customHeight="1">
      <c r="A65" s="3"/>
      <c r="B65" s="98" t="s">
        <v>80</v>
      </c>
      <c r="C65" s="93"/>
      <c r="D65" s="99"/>
      <c r="E65" s="98" t="s">
        <v>80</v>
      </c>
      <c r="F65" s="101"/>
      <c r="G65" s="3"/>
    </row>
    <row r="66" ht="15.0" customHeight="1">
      <c r="A66" s="3"/>
      <c r="B66" s="98" t="s">
        <v>54</v>
      </c>
      <c r="C66" s="93"/>
      <c r="D66" s="99"/>
      <c r="E66" s="98" t="s">
        <v>54</v>
      </c>
      <c r="F66" s="101"/>
      <c r="G66" s="3"/>
    </row>
    <row r="67" ht="15.0" customHeight="1">
      <c r="A67" s="3"/>
      <c r="B67" s="98" t="s">
        <v>68</v>
      </c>
      <c r="C67" s="93"/>
      <c r="D67" s="99"/>
      <c r="E67" s="98" t="s">
        <v>68</v>
      </c>
      <c r="F67" s="101"/>
      <c r="G67" s="3"/>
    </row>
    <row r="68" ht="15.0" customHeight="1">
      <c r="A68" s="3"/>
      <c r="B68" s="98" t="s">
        <v>38</v>
      </c>
      <c r="C68" s="93"/>
      <c r="D68" s="99"/>
      <c r="E68" s="98" t="s">
        <v>38</v>
      </c>
      <c r="F68" s="101"/>
      <c r="G68" s="3"/>
    </row>
    <row r="69" ht="15.0" customHeight="1">
      <c r="A69" s="3"/>
      <c r="B69" s="98" t="s">
        <v>61</v>
      </c>
      <c r="C69" s="93"/>
      <c r="D69" s="99"/>
      <c r="E69" s="98" t="s">
        <v>61</v>
      </c>
      <c r="F69" s="101"/>
      <c r="G69" s="3"/>
    </row>
    <row r="70" ht="15.0" customHeight="1">
      <c r="A70" s="3"/>
      <c r="B70" s="98" t="s">
        <v>97</v>
      </c>
      <c r="C70" s="93"/>
      <c r="D70" s="99"/>
      <c r="E70" s="98" t="s">
        <v>97</v>
      </c>
      <c r="F70" s="101"/>
      <c r="G70" s="3"/>
    </row>
    <row r="71" ht="15.0" customHeight="1">
      <c r="A71" s="3"/>
      <c r="B71" s="98" t="s">
        <v>106</v>
      </c>
      <c r="C71" s="93"/>
      <c r="D71" s="99"/>
      <c r="E71" s="98" t="s">
        <v>106</v>
      </c>
      <c r="F71" s="101"/>
      <c r="G71" s="3"/>
    </row>
    <row r="72" ht="15.0" customHeight="1">
      <c r="A72" s="3"/>
      <c r="B72" s="92" t="s">
        <v>212</v>
      </c>
      <c r="C72" s="87" t="str">
        <f>VLOOKUP($C$3,Ships,11,false)</f>
        <v/>
      </c>
      <c r="D72" s="99"/>
      <c r="E72" s="91" t="s">
        <v>212</v>
      </c>
      <c r="F72" s="87" t="str">
        <f>VLOOKUP($C$3,Ships,11,false)</f>
        <v/>
      </c>
      <c r="G72" s="3"/>
    </row>
    <row r="73" ht="15.0" customHeight="1">
      <c r="A73" s="3"/>
      <c r="B73" s="92" t="s">
        <v>196</v>
      </c>
      <c r="C73" s="93"/>
      <c r="D73" s="99"/>
      <c r="E73" s="91" t="s">
        <v>196</v>
      </c>
      <c r="F73" s="93"/>
      <c r="G73" s="3"/>
    </row>
    <row r="74" ht="15.0" customHeight="1">
      <c r="A74" s="3"/>
      <c r="B74" s="92" t="s">
        <v>198</v>
      </c>
      <c r="C74" s="93"/>
      <c r="D74" s="99"/>
      <c r="E74" s="91" t="s">
        <v>198</v>
      </c>
      <c r="F74" s="93"/>
      <c r="G74" s="3"/>
    </row>
    <row r="75" ht="15.0" customHeight="1">
      <c r="A75" s="3"/>
      <c r="B75" s="92" t="s">
        <v>199</v>
      </c>
      <c r="C75" s="93"/>
      <c r="D75" s="99"/>
      <c r="E75" s="91" t="s">
        <v>199</v>
      </c>
      <c r="F75" s="93"/>
      <c r="G75" s="3"/>
    </row>
    <row r="76" ht="15.0" customHeight="1">
      <c r="A76" s="3"/>
      <c r="B76" s="92" t="s">
        <v>200</v>
      </c>
      <c r="C76" s="93"/>
      <c r="D76" s="99"/>
      <c r="E76" s="91" t="s">
        <v>200</v>
      </c>
      <c r="F76" s="93"/>
      <c r="G76" s="3"/>
    </row>
    <row r="77" ht="15.0" customHeight="1">
      <c r="A77" s="3"/>
      <c r="B77" s="92" t="s">
        <v>201</v>
      </c>
      <c r="C77" s="93"/>
      <c r="D77" s="99"/>
      <c r="E77" s="91" t="s">
        <v>201</v>
      </c>
      <c r="F77" s="93"/>
      <c r="G77" s="3"/>
    </row>
    <row r="78" ht="15.0" customHeight="1">
      <c r="A78" s="3"/>
      <c r="B78" s="92" t="s">
        <v>202</v>
      </c>
      <c r="C78" s="93"/>
      <c r="D78" s="99"/>
      <c r="E78" s="91" t="s">
        <v>202</v>
      </c>
      <c r="F78" s="93"/>
      <c r="G78" s="3"/>
    </row>
    <row r="79" ht="15.0" customHeight="1">
      <c r="A79" s="3"/>
      <c r="B79" s="92" t="s">
        <v>203</v>
      </c>
      <c r="C79" s="93"/>
      <c r="D79" s="99"/>
      <c r="E79" s="91" t="s">
        <v>203</v>
      </c>
      <c r="F79" s="93"/>
      <c r="G79" s="3"/>
    </row>
    <row r="80" ht="15.0" customHeight="1">
      <c r="A80" s="3"/>
      <c r="B80" s="92" t="s">
        <v>204</v>
      </c>
      <c r="C80" s="100"/>
      <c r="D80" s="99"/>
      <c r="E80" s="91" t="s">
        <v>204</v>
      </c>
      <c r="F80" s="100"/>
      <c r="G80" s="3"/>
    </row>
    <row r="81" ht="15.0" customHeight="1">
      <c r="A81" s="3"/>
      <c r="B81" s="97" t="s">
        <v>205</v>
      </c>
      <c r="C81" s="101"/>
      <c r="D81" s="99"/>
      <c r="E81" s="97" t="s">
        <v>205</v>
      </c>
      <c r="F81" s="101"/>
      <c r="G81" s="3"/>
    </row>
    <row r="82" ht="15.0" customHeight="1">
      <c r="A82" s="3"/>
      <c r="B82" s="97" t="s">
        <v>206</v>
      </c>
      <c r="C82" s="101"/>
      <c r="D82" s="99"/>
      <c r="E82" s="97" t="s">
        <v>206</v>
      </c>
      <c r="F82" s="101"/>
      <c r="G82" s="3"/>
    </row>
    <row r="83" ht="15.0" customHeight="1">
      <c r="A83" s="3"/>
      <c r="B83" s="97" t="s">
        <v>207</v>
      </c>
      <c r="C83" s="101"/>
      <c r="D83" s="99"/>
      <c r="E83" s="97" t="s">
        <v>207</v>
      </c>
      <c r="F83" s="101"/>
      <c r="G83" s="3"/>
    </row>
    <row r="84" ht="15.0" customHeight="1">
      <c r="A84" s="3"/>
      <c r="B84" s="97" t="s">
        <v>208</v>
      </c>
      <c r="C84" s="101"/>
      <c r="D84" s="99"/>
      <c r="E84" s="97" t="s">
        <v>208</v>
      </c>
      <c r="F84" s="101"/>
      <c r="G84" s="3"/>
    </row>
    <row r="85" ht="15.0" customHeight="1">
      <c r="A85" s="3"/>
      <c r="B85" s="97" t="s">
        <v>209</v>
      </c>
      <c r="C85" s="101"/>
      <c r="D85" s="99"/>
      <c r="E85" s="97" t="s">
        <v>209</v>
      </c>
      <c r="F85" s="101"/>
      <c r="G85" s="3"/>
    </row>
    <row r="86" ht="15.0" customHeight="1">
      <c r="A86" s="3"/>
      <c r="B86" s="98" t="s">
        <v>80</v>
      </c>
      <c r="C86" s="101"/>
      <c r="D86" s="99"/>
      <c r="E86" s="98" t="s">
        <v>80</v>
      </c>
      <c r="F86" s="101"/>
      <c r="G86" s="3"/>
    </row>
    <row r="87" ht="15.0" customHeight="1">
      <c r="A87" s="3"/>
      <c r="B87" s="98" t="s">
        <v>54</v>
      </c>
      <c r="C87" s="101"/>
      <c r="D87" s="99"/>
      <c r="E87" s="98" t="s">
        <v>54</v>
      </c>
      <c r="F87" s="101"/>
      <c r="G87" s="3"/>
    </row>
    <row r="88" ht="15.0" customHeight="1">
      <c r="A88" s="3"/>
      <c r="B88" s="98" t="s">
        <v>68</v>
      </c>
      <c r="C88" s="101"/>
      <c r="D88" s="99"/>
      <c r="E88" s="98" t="s">
        <v>68</v>
      </c>
      <c r="F88" s="101"/>
      <c r="G88" s="3"/>
    </row>
    <row r="89" ht="15.0" customHeight="1">
      <c r="A89" s="3"/>
      <c r="B89" s="98" t="s">
        <v>38</v>
      </c>
      <c r="C89" s="101"/>
      <c r="D89" s="99"/>
      <c r="E89" s="98" t="s">
        <v>38</v>
      </c>
      <c r="F89" s="101"/>
      <c r="G89" s="3"/>
    </row>
    <row r="90" ht="15.0" customHeight="1">
      <c r="A90" s="3"/>
      <c r="B90" s="98" t="s">
        <v>61</v>
      </c>
      <c r="C90" s="101"/>
      <c r="D90" s="99"/>
      <c r="E90" s="98" t="s">
        <v>61</v>
      </c>
      <c r="F90" s="101"/>
      <c r="G90" s="3"/>
    </row>
    <row r="91" ht="15.0" customHeight="1">
      <c r="A91" s="3"/>
      <c r="B91" s="98" t="s">
        <v>97</v>
      </c>
      <c r="C91" s="101"/>
      <c r="D91" s="99"/>
      <c r="E91" s="98" t="s">
        <v>97</v>
      </c>
      <c r="F91" s="101"/>
      <c r="G91" s="3"/>
    </row>
    <row r="92" ht="15.0" customHeight="1">
      <c r="A92" s="3"/>
      <c r="B92" s="98" t="s">
        <v>106</v>
      </c>
      <c r="C92" s="101"/>
      <c r="D92" s="99"/>
      <c r="E92" s="98" t="s">
        <v>106</v>
      </c>
      <c r="F92" s="101"/>
      <c r="G92" s="3"/>
    </row>
    <row r="93" ht="15.0" customHeight="1">
      <c r="A93" s="3"/>
      <c r="B93" s="97" t="s">
        <v>19</v>
      </c>
      <c r="C93" s="101" t="str">
        <f>VLOOKUP(C3,Ships,4,false)</f>
        <v>Back row</v>
      </c>
      <c r="D93" s="99"/>
      <c r="E93" s="98" t="s">
        <v>19</v>
      </c>
      <c r="F93" s="101" t="str">
        <f>VLOOKUP(F3,Ships,4,false)</f>
        <v>Front row</v>
      </c>
      <c r="G93" s="3"/>
    </row>
    <row r="94" ht="15.0" customHeight="1">
      <c r="A94" s="3"/>
      <c r="B94" s="102" t="s">
        <v>213</v>
      </c>
      <c r="C94" s="101" t="str">
        <f>VLOOKUP(C3,Ships,5,false)</f>
        <v>CR</v>
      </c>
      <c r="D94" s="99"/>
      <c r="E94" s="103" t="s">
        <v>213</v>
      </c>
      <c r="F94" s="101" t="str">
        <f>VLOOKUP(F3,Ships,5,false)</f>
        <v>BC</v>
      </c>
      <c r="G94" s="3"/>
    </row>
  </sheetData>
  <mergeCells count="2">
    <mergeCell ref="B2:C2"/>
    <mergeCell ref="E2:F2"/>
  </mergeCells>
  <dataValidations>
    <dataValidation type="list" allowBlank="1" sqref="C3 F3">
      <formula1>'Ship(s)'!$A$3:$A$90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63"/>
    <col customWidth="1" min="2" max="2" width="19.13"/>
    <col customWidth="1" min="3" max="6" width="9.75"/>
    <col customWidth="1" min="7" max="7" width="12.63"/>
    <col customWidth="1" min="8" max="8" width="12.25"/>
    <col customWidth="1" min="9" max="10" width="9.75"/>
    <col customWidth="1" min="11" max="12" width="12.25"/>
    <col customWidth="1" min="13" max="29" width="9.75"/>
    <col customWidth="1" min="30" max="30" width="11.75"/>
    <col customWidth="1" min="31" max="31" width="22.0"/>
    <col customWidth="1" min="32" max="35" width="9.75"/>
    <col customWidth="1" min="36" max="37" width="12.25"/>
    <col customWidth="1" min="38" max="39" width="9.75"/>
    <col customWidth="1" min="40" max="41" width="12.25"/>
    <col customWidth="1" min="42" max="58" width="9.75"/>
    <col customWidth="1" min="59" max="59" width="11.75"/>
    <col customWidth="1" min="60" max="60" width="21.38"/>
    <col customWidth="1" min="61" max="64" width="9.75"/>
    <col customWidth="1" min="65" max="66" width="12.25"/>
    <col customWidth="1" min="67" max="68" width="9.75"/>
    <col customWidth="1" min="69" max="70" width="12.25"/>
    <col customWidth="1" min="71" max="87" width="9.75"/>
    <col customWidth="1" min="88" max="88" width="11.75"/>
    <col customWidth="1" min="89" max="89" width="19.75"/>
    <col customWidth="1" min="90" max="93" width="9.75"/>
    <col customWidth="1" min="94" max="95" width="12.25"/>
    <col customWidth="1" min="96" max="97" width="9.75"/>
    <col customWidth="1" min="98" max="99" width="12.25"/>
    <col customWidth="1" min="100" max="116" width="9.75"/>
    <col customWidth="1" min="117" max="117" width="11.75"/>
  </cols>
  <sheetData>
    <row r="1">
      <c r="A1" s="104" t="s">
        <v>214</v>
      </c>
      <c r="B1" s="105"/>
      <c r="C1" s="106" t="s">
        <v>215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 t="s">
        <v>216</v>
      </c>
      <c r="X1" s="109"/>
      <c r="Y1" s="109"/>
      <c r="Z1" s="109"/>
      <c r="AA1" s="109"/>
      <c r="AB1" s="109"/>
      <c r="AC1" s="109"/>
      <c r="AD1" s="110"/>
      <c r="AE1" s="111"/>
      <c r="AF1" s="112" t="s">
        <v>217</v>
      </c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10"/>
      <c r="AZ1" s="113" t="s">
        <v>216</v>
      </c>
      <c r="BA1" s="114"/>
      <c r="BB1" s="114"/>
      <c r="BC1" s="114"/>
      <c r="BD1" s="114"/>
      <c r="BE1" s="114"/>
      <c r="BF1" s="114"/>
      <c r="BG1" s="115"/>
      <c r="BH1" s="116"/>
      <c r="BI1" s="108" t="s">
        <v>218</v>
      </c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10"/>
      <c r="CC1" s="113" t="s">
        <v>216</v>
      </c>
      <c r="CD1" s="114"/>
      <c r="CE1" s="114"/>
      <c r="CF1" s="114"/>
      <c r="CG1" s="114"/>
      <c r="CH1" s="114"/>
      <c r="CI1" s="114"/>
      <c r="CJ1" s="115"/>
      <c r="CK1" s="116"/>
      <c r="CL1" s="112" t="s">
        <v>219</v>
      </c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10"/>
      <c r="DF1" s="113" t="s">
        <v>216</v>
      </c>
      <c r="DG1" s="114"/>
      <c r="DH1" s="114"/>
      <c r="DI1" s="114"/>
      <c r="DJ1" s="114"/>
      <c r="DK1" s="114"/>
      <c r="DL1" s="114"/>
      <c r="DM1" s="115"/>
    </row>
    <row r="2">
      <c r="A2" s="117" t="s">
        <v>192</v>
      </c>
      <c r="B2" s="118" t="s">
        <v>195</v>
      </c>
      <c r="C2" s="119" t="s">
        <v>196</v>
      </c>
      <c r="D2" s="120" t="s">
        <v>220</v>
      </c>
      <c r="E2" s="120" t="s">
        <v>199</v>
      </c>
      <c r="F2" s="120" t="s">
        <v>200</v>
      </c>
      <c r="G2" s="120" t="s">
        <v>221</v>
      </c>
      <c r="H2" s="120" t="s">
        <v>222</v>
      </c>
      <c r="I2" s="120" t="s">
        <v>223</v>
      </c>
      <c r="J2" s="120" t="s">
        <v>201</v>
      </c>
      <c r="K2" s="120" t="s">
        <v>202</v>
      </c>
      <c r="L2" s="120" t="s">
        <v>203</v>
      </c>
      <c r="M2" s="121" t="s">
        <v>224</v>
      </c>
      <c r="N2" s="120" t="s">
        <v>225</v>
      </c>
      <c r="O2" s="121" t="s">
        <v>226</v>
      </c>
      <c r="P2" s="121" t="s">
        <v>226</v>
      </c>
      <c r="Q2" s="121" t="s">
        <v>226</v>
      </c>
      <c r="R2" s="120" t="s">
        <v>205</v>
      </c>
      <c r="S2" s="120" t="s">
        <v>206</v>
      </c>
      <c r="T2" s="120" t="s">
        <v>207</v>
      </c>
      <c r="U2" s="120" t="s">
        <v>208</v>
      </c>
      <c r="V2" s="120" t="s">
        <v>209</v>
      </c>
      <c r="W2" s="122" t="s">
        <v>54</v>
      </c>
      <c r="X2" s="123" t="s">
        <v>227</v>
      </c>
      <c r="Y2" s="123" t="s">
        <v>68</v>
      </c>
      <c r="Z2" s="123" t="s">
        <v>38</v>
      </c>
      <c r="AA2" s="123" t="s">
        <v>61</v>
      </c>
      <c r="AB2" s="123" t="s">
        <v>97</v>
      </c>
      <c r="AC2" s="123" t="s">
        <v>106</v>
      </c>
      <c r="AD2" s="124" t="s">
        <v>228</v>
      </c>
      <c r="AE2" s="118" t="s">
        <v>210</v>
      </c>
      <c r="AF2" s="125" t="s">
        <v>196</v>
      </c>
      <c r="AG2" s="120" t="s">
        <v>220</v>
      </c>
      <c r="AH2" s="120" t="s">
        <v>199</v>
      </c>
      <c r="AI2" s="120" t="s">
        <v>200</v>
      </c>
      <c r="AJ2" s="120" t="s">
        <v>221</v>
      </c>
      <c r="AK2" s="120" t="s">
        <v>222</v>
      </c>
      <c r="AL2" s="120" t="s">
        <v>223</v>
      </c>
      <c r="AM2" s="120" t="s">
        <v>201</v>
      </c>
      <c r="AN2" s="120" t="s">
        <v>202</v>
      </c>
      <c r="AO2" s="120" t="s">
        <v>203</v>
      </c>
      <c r="AP2" s="121" t="s">
        <v>224</v>
      </c>
      <c r="AQ2" s="120" t="s">
        <v>225</v>
      </c>
      <c r="AR2" s="121" t="s">
        <v>226</v>
      </c>
      <c r="AS2" s="121" t="s">
        <v>226</v>
      </c>
      <c r="AT2" s="121" t="s">
        <v>226</v>
      </c>
      <c r="AU2" s="120" t="s">
        <v>205</v>
      </c>
      <c r="AV2" s="120" t="s">
        <v>206</v>
      </c>
      <c r="AW2" s="120" t="s">
        <v>207</v>
      </c>
      <c r="AX2" s="120" t="s">
        <v>208</v>
      </c>
      <c r="AY2" s="126" t="s">
        <v>209</v>
      </c>
      <c r="AZ2" s="127" t="s">
        <v>54</v>
      </c>
      <c r="BA2" s="123" t="s">
        <v>227</v>
      </c>
      <c r="BB2" s="123" t="s">
        <v>68</v>
      </c>
      <c r="BC2" s="123" t="s">
        <v>38</v>
      </c>
      <c r="BD2" s="123" t="s">
        <v>61</v>
      </c>
      <c r="BE2" s="123" t="s">
        <v>97</v>
      </c>
      <c r="BF2" s="123" t="s">
        <v>106</v>
      </c>
      <c r="BG2" s="128" t="s">
        <v>228</v>
      </c>
      <c r="BH2" s="118" t="s">
        <v>211</v>
      </c>
      <c r="BI2" s="129" t="s">
        <v>196</v>
      </c>
      <c r="BJ2" s="130" t="s">
        <v>220</v>
      </c>
      <c r="BK2" s="130" t="s">
        <v>199</v>
      </c>
      <c r="BL2" s="130" t="s">
        <v>200</v>
      </c>
      <c r="BM2" s="130" t="s">
        <v>221</v>
      </c>
      <c r="BN2" s="130" t="s">
        <v>222</v>
      </c>
      <c r="BO2" s="130" t="s">
        <v>223</v>
      </c>
      <c r="BP2" s="130" t="s">
        <v>201</v>
      </c>
      <c r="BQ2" s="130" t="s">
        <v>202</v>
      </c>
      <c r="BR2" s="130" t="s">
        <v>203</v>
      </c>
      <c r="BS2" s="121" t="s">
        <v>224</v>
      </c>
      <c r="BT2" s="130" t="s">
        <v>225</v>
      </c>
      <c r="BU2" s="131" t="s">
        <v>226</v>
      </c>
      <c r="BV2" s="131" t="s">
        <v>226</v>
      </c>
      <c r="BW2" s="131" t="s">
        <v>226</v>
      </c>
      <c r="BX2" s="130" t="s">
        <v>205</v>
      </c>
      <c r="BY2" s="130" t="s">
        <v>206</v>
      </c>
      <c r="BZ2" s="130" t="s">
        <v>207</v>
      </c>
      <c r="CA2" s="130" t="s">
        <v>208</v>
      </c>
      <c r="CB2" s="132" t="s">
        <v>209</v>
      </c>
      <c r="CC2" s="127" t="s">
        <v>54</v>
      </c>
      <c r="CD2" s="123" t="s">
        <v>227</v>
      </c>
      <c r="CE2" s="123" t="s">
        <v>68</v>
      </c>
      <c r="CF2" s="123" t="s">
        <v>38</v>
      </c>
      <c r="CG2" s="123" t="s">
        <v>61</v>
      </c>
      <c r="CH2" s="123" t="s">
        <v>97</v>
      </c>
      <c r="CI2" s="123" t="s">
        <v>106</v>
      </c>
      <c r="CJ2" s="128" t="s">
        <v>228</v>
      </c>
      <c r="CK2" s="118" t="s">
        <v>229</v>
      </c>
      <c r="CL2" s="133" t="s">
        <v>196</v>
      </c>
      <c r="CM2" s="134" t="s">
        <v>220</v>
      </c>
      <c r="CN2" s="134" t="s">
        <v>199</v>
      </c>
      <c r="CO2" s="134" t="s">
        <v>200</v>
      </c>
      <c r="CP2" s="134" t="s">
        <v>221</v>
      </c>
      <c r="CQ2" s="134" t="s">
        <v>222</v>
      </c>
      <c r="CR2" s="134" t="s">
        <v>223</v>
      </c>
      <c r="CS2" s="134" t="s">
        <v>201</v>
      </c>
      <c r="CT2" s="134" t="s">
        <v>202</v>
      </c>
      <c r="CU2" s="134" t="s">
        <v>203</v>
      </c>
      <c r="CV2" s="131" t="s">
        <v>224</v>
      </c>
      <c r="CW2" s="134" t="s">
        <v>225</v>
      </c>
      <c r="CX2" s="131" t="s">
        <v>226</v>
      </c>
      <c r="CY2" s="131" t="s">
        <v>226</v>
      </c>
      <c r="CZ2" s="131" t="s">
        <v>226</v>
      </c>
      <c r="DA2" s="134" t="s">
        <v>205</v>
      </c>
      <c r="DB2" s="134" t="s">
        <v>206</v>
      </c>
      <c r="DC2" s="134" t="s">
        <v>207</v>
      </c>
      <c r="DD2" s="134" t="s">
        <v>208</v>
      </c>
      <c r="DE2" s="135" t="s">
        <v>209</v>
      </c>
      <c r="DF2" s="127" t="s">
        <v>54</v>
      </c>
      <c r="DG2" s="123" t="s">
        <v>227</v>
      </c>
      <c r="DH2" s="123" t="s">
        <v>68</v>
      </c>
      <c r="DI2" s="123" t="s">
        <v>38</v>
      </c>
      <c r="DJ2" s="123" t="s">
        <v>61</v>
      </c>
      <c r="DK2" s="123" t="s">
        <v>97</v>
      </c>
      <c r="DL2" s="123" t="s">
        <v>106</v>
      </c>
      <c r="DM2" s="123" t="s">
        <v>228</v>
      </c>
    </row>
    <row r="3">
      <c r="A3" s="136" t="s">
        <v>34</v>
      </c>
      <c r="B3" s="137" t="s">
        <v>230</v>
      </c>
      <c r="C3" s="138" t="s">
        <v>231</v>
      </c>
      <c r="D3" s="139">
        <v>3.0</v>
      </c>
      <c r="E3" s="139">
        <v>2.0</v>
      </c>
      <c r="F3" s="139">
        <v>1.0</v>
      </c>
      <c r="G3" s="139">
        <v>2400.0</v>
      </c>
      <c r="H3" s="139">
        <v>201.0</v>
      </c>
      <c r="I3" s="139">
        <v>408.0</v>
      </c>
      <c r="J3" s="139">
        <v>4.0</v>
      </c>
      <c r="K3" s="139"/>
      <c r="L3" s="139">
        <v>6.0</v>
      </c>
      <c r="M3" s="140">
        <f t="shared" ref="M3:M293" si="1">N3*10%</f>
        <v>4</v>
      </c>
      <c r="N3" s="141">
        <v>40.0</v>
      </c>
      <c r="O3" s="140"/>
      <c r="P3" s="140"/>
      <c r="Q3" s="140"/>
      <c r="R3" s="139" t="s">
        <v>38</v>
      </c>
      <c r="S3" s="139" t="s">
        <v>68</v>
      </c>
      <c r="T3" s="139" t="s">
        <v>80</v>
      </c>
      <c r="U3" s="139" t="s">
        <v>54</v>
      </c>
      <c r="V3" s="142"/>
      <c r="W3" s="143"/>
      <c r="X3" s="144"/>
      <c r="Y3" s="144">
        <v>70.0</v>
      </c>
      <c r="Z3" s="144">
        <v>70.0</v>
      </c>
      <c r="AA3" s="144">
        <v>85.0</v>
      </c>
      <c r="AB3" s="144">
        <v>85.0</v>
      </c>
      <c r="AC3" s="144">
        <v>85.0</v>
      </c>
      <c r="AD3" s="145">
        <v>100.0</v>
      </c>
      <c r="AE3" s="137" t="s">
        <v>232</v>
      </c>
      <c r="AF3" s="146" t="s">
        <v>231</v>
      </c>
      <c r="AG3" s="139">
        <v>4.0</v>
      </c>
      <c r="AH3" s="139">
        <v>1.0</v>
      </c>
      <c r="AI3" s="139">
        <v>3.0</v>
      </c>
      <c r="AJ3" s="139">
        <v>0.0</v>
      </c>
      <c r="AK3" s="139">
        <v>925.0</v>
      </c>
      <c r="AL3" s="139">
        <v>0.0</v>
      </c>
      <c r="AM3" s="139">
        <v>3.0</v>
      </c>
      <c r="AN3" s="147"/>
      <c r="AO3" s="139">
        <v>4.0</v>
      </c>
      <c r="AP3" s="140">
        <f t="shared" ref="AP3:AP107" si="2">AQ3*10%</f>
        <v>1.5</v>
      </c>
      <c r="AQ3" s="141">
        <v>15.0</v>
      </c>
      <c r="AR3" s="140"/>
      <c r="AS3" s="140"/>
      <c r="AT3" s="140"/>
      <c r="AU3" s="139" t="s">
        <v>54</v>
      </c>
      <c r="AV3" s="139" t="s">
        <v>80</v>
      </c>
      <c r="AW3" s="147"/>
      <c r="AX3" s="147"/>
      <c r="AY3" s="148"/>
      <c r="AZ3" s="149">
        <v>65.0</v>
      </c>
      <c r="BA3" s="150">
        <v>65.0</v>
      </c>
      <c r="BB3" s="144">
        <v>0.0</v>
      </c>
      <c r="BC3" s="144">
        <v>0.0</v>
      </c>
      <c r="BD3" s="144">
        <v>0.0</v>
      </c>
      <c r="BE3" s="144">
        <v>0.0</v>
      </c>
      <c r="BF3" s="144">
        <v>0.0</v>
      </c>
      <c r="BG3" s="151"/>
      <c r="BH3" s="152"/>
      <c r="BI3" s="153"/>
      <c r="BJ3" s="154"/>
      <c r="BK3" s="154"/>
      <c r="BL3" s="154"/>
      <c r="BM3" s="154"/>
      <c r="BN3" s="154"/>
      <c r="BO3" s="154"/>
      <c r="BP3" s="154"/>
      <c r="BQ3" s="154"/>
      <c r="BR3" s="154"/>
      <c r="BS3" s="155">
        <f t="shared" ref="BS3:BS293" si="3">BT3*10%</f>
        <v>0</v>
      </c>
      <c r="BT3" s="155"/>
      <c r="BU3" s="155"/>
      <c r="BV3" s="155"/>
      <c r="BW3" s="155"/>
      <c r="BX3" s="154"/>
      <c r="BY3" s="154"/>
      <c r="BZ3" s="154"/>
      <c r="CA3" s="154"/>
      <c r="CB3" s="156"/>
      <c r="CC3" s="157"/>
      <c r="CD3" s="158"/>
      <c r="CE3" s="158"/>
      <c r="CF3" s="158"/>
      <c r="CG3" s="158"/>
      <c r="CH3" s="158"/>
      <c r="CI3" s="158"/>
      <c r="CJ3" s="159"/>
      <c r="CK3" s="152"/>
      <c r="CL3" s="160"/>
      <c r="CM3" s="161"/>
      <c r="CN3" s="161"/>
      <c r="CO3" s="161"/>
      <c r="CP3" s="161"/>
      <c r="CQ3" s="161"/>
      <c r="CR3" s="161"/>
      <c r="CS3" s="161"/>
      <c r="CT3" s="161"/>
      <c r="CU3" s="161"/>
      <c r="CV3" s="162">
        <f t="shared" ref="CV3:CV293" si="4">CW3*10%</f>
        <v>0</v>
      </c>
      <c r="CW3" s="162"/>
      <c r="CX3" s="162"/>
      <c r="CY3" s="162"/>
      <c r="CZ3" s="162"/>
      <c r="DA3" s="161"/>
      <c r="DB3" s="161"/>
      <c r="DC3" s="161"/>
      <c r="DD3" s="161"/>
      <c r="DE3" s="163"/>
      <c r="DF3" s="157"/>
      <c r="DG3" s="158"/>
      <c r="DH3" s="158"/>
      <c r="DI3" s="158"/>
      <c r="DJ3" s="158"/>
      <c r="DK3" s="158"/>
      <c r="DL3" s="158"/>
      <c r="DM3" s="159"/>
    </row>
    <row r="4">
      <c r="A4" s="164" t="s">
        <v>39</v>
      </c>
      <c r="B4" s="165" t="s">
        <v>233</v>
      </c>
      <c r="C4" s="166" t="s">
        <v>231</v>
      </c>
      <c r="D4" s="167">
        <v>2.0</v>
      </c>
      <c r="E4" s="167">
        <v>1.0</v>
      </c>
      <c r="F4" s="167">
        <v>4.0</v>
      </c>
      <c r="G4" s="167">
        <v>3000.0</v>
      </c>
      <c r="H4" s="167">
        <v>0.0</v>
      </c>
      <c r="I4" s="167">
        <v>300.0</v>
      </c>
      <c r="J4" s="167">
        <v>4.0</v>
      </c>
      <c r="K4" s="167">
        <v>8.0</v>
      </c>
      <c r="L4" s="167">
        <v>8.0</v>
      </c>
      <c r="M4" s="140">
        <f t="shared" si="1"/>
        <v>10</v>
      </c>
      <c r="N4" s="167">
        <v>100.0</v>
      </c>
      <c r="O4" s="168"/>
      <c r="P4" s="168"/>
      <c r="Q4" s="168"/>
      <c r="R4" s="167" t="s">
        <v>38</v>
      </c>
      <c r="S4" s="167" t="s">
        <v>68</v>
      </c>
      <c r="T4" s="168"/>
      <c r="U4" s="168"/>
      <c r="V4" s="169"/>
      <c r="W4" s="170"/>
      <c r="X4" s="171"/>
      <c r="Y4" s="171">
        <v>80.0</v>
      </c>
      <c r="Z4" s="171">
        <v>80.0</v>
      </c>
      <c r="AA4" s="171">
        <v>85.0</v>
      </c>
      <c r="AB4" s="171">
        <v>85.0</v>
      </c>
      <c r="AC4" s="171">
        <v>85.0</v>
      </c>
      <c r="AD4" s="172">
        <v>100.0</v>
      </c>
      <c r="AE4" s="165" t="s">
        <v>101</v>
      </c>
      <c r="AF4" s="173" t="s">
        <v>231</v>
      </c>
      <c r="AG4" s="167">
        <v>2.0</v>
      </c>
      <c r="AH4" s="167">
        <v>1.0</v>
      </c>
      <c r="AI4" s="167">
        <v>1.0</v>
      </c>
      <c r="AJ4" s="167">
        <v>900.0</v>
      </c>
      <c r="AK4" s="167">
        <v>597.0</v>
      </c>
      <c r="AL4" s="167">
        <v>45.0</v>
      </c>
      <c r="AM4" s="167">
        <v>3.0</v>
      </c>
      <c r="AN4" s="168"/>
      <c r="AO4" s="167">
        <v>4.0</v>
      </c>
      <c r="AP4" s="140">
        <f t="shared" si="2"/>
        <v>3</v>
      </c>
      <c r="AQ4" s="167">
        <v>30.0</v>
      </c>
      <c r="AR4" s="168"/>
      <c r="AS4" s="168"/>
      <c r="AT4" s="168"/>
      <c r="AU4" s="167" t="s">
        <v>80</v>
      </c>
      <c r="AV4" s="167" t="s">
        <v>54</v>
      </c>
      <c r="AW4" s="167" t="s">
        <v>38</v>
      </c>
      <c r="AX4" s="167" t="s">
        <v>68</v>
      </c>
      <c r="AY4" s="174"/>
      <c r="AZ4" s="149">
        <v>65.0</v>
      </c>
      <c r="BA4" s="150">
        <v>65.0</v>
      </c>
      <c r="BB4" s="171">
        <v>70.0</v>
      </c>
      <c r="BC4" s="171">
        <v>70.0</v>
      </c>
      <c r="BD4" s="171">
        <v>85.0</v>
      </c>
      <c r="BE4" s="171">
        <v>85.0</v>
      </c>
      <c r="BF4" s="171">
        <v>85.0</v>
      </c>
      <c r="BG4" s="175">
        <v>100.0</v>
      </c>
      <c r="BH4" s="165" t="s">
        <v>234</v>
      </c>
      <c r="BI4" s="176" t="s">
        <v>40</v>
      </c>
      <c r="BJ4" s="177">
        <v>2.0</v>
      </c>
      <c r="BK4" s="177">
        <v>1.0</v>
      </c>
      <c r="BL4" s="177">
        <v>4.0</v>
      </c>
      <c r="BM4" s="177">
        <v>0.0</v>
      </c>
      <c r="BN4" s="177">
        <v>2986.0</v>
      </c>
      <c r="BO4" s="177">
        <v>0.0</v>
      </c>
      <c r="BP4" s="177">
        <v>3.0</v>
      </c>
      <c r="BQ4" s="177">
        <v>4.0</v>
      </c>
      <c r="BR4" s="177">
        <v>5.0</v>
      </c>
      <c r="BS4" s="155">
        <f t="shared" si="3"/>
        <v>7</v>
      </c>
      <c r="BT4" s="177">
        <v>70.0</v>
      </c>
      <c r="BU4" s="154"/>
      <c r="BV4" s="154"/>
      <c r="BW4" s="154"/>
      <c r="BX4" s="177" t="s">
        <v>80</v>
      </c>
      <c r="BY4" s="177" t="s">
        <v>54</v>
      </c>
      <c r="BZ4" s="154"/>
      <c r="CA4" s="154"/>
      <c r="CB4" s="178"/>
      <c r="CC4" s="179">
        <v>65.0</v>
      </c>
      <c r="CD4" s="180">
        <v>65.0</v>
      </c>
      <c r="CE4" s="181">
        <v>0.0</v>
      </c>
      <c r="CF4" s="181">
        <v>0.0</v>
      </c>
      <c r="CG4" s="181">
        <v>0.0</v>
      </c>
      <c r="CH4" s="181">
        <v>0.0</v>
      </c>
      <c r="CI4" s="181">
        <v>0.0</v>
      </c>
      <c r="CJ4" s="175"/>
      <c r="CK4" s="182"/>
      <c r="CL4" s="160"/>
      <c r="CM4" s="161"/>
      <c r="CN4" s="161"/>
      <c r="CO4" s="161"/>
      <c r="CP4" s="161"/>
      <c r="CQ4" s="161"/>
      <c r="CR4" s="161"/>
      <c r="CS4" s="161"/>
      <c r="CT4" s="161"/>
      <c r="CU4" s="161"/>
      <c r="CV4" s="162">
        <f t="shared" si="4"/>
        <v>0</v>
      </c>
      <c r="CW4" s="161"/>
      <c r="CX4" s="161"/>
      <c r="CY4" s="161"/>
      <c r="CZ4" s="161"/>
      <c r="DA4" s="161"/>
      <c r="DB4" s="161"/>
      <c r="DC4" s="161"/>
      <c r="DD4" s="161"/>
      <c r="DE4" s="183"/>
      <c r="DF4" s="184"/>
      <c r="DG4" s="185"/>
      <c r="DH4" s="185"/>
      <c r="DI4" s="185"/>
      <c r="DJ4" s="185"/>
      <c r="DK4" s="185"/>
      <c r="DL4" s="185"/>
      <c r="DM4" s="186"/>
    </row>
    <row r="5">
      <c r="A5" s="164" t="s">
        <v>42</v>
      </c>
      <c r="B5" s="165" t="s">
        <v>235</v>
      </c>
      <c r="C5" s="166" t="s">
        <v>236</v>
      </c>
      <c r="D5" s="167">
        <v>1.0</v>
      </c>
      <c r="E5" s="167">
        <v>1.0</v>
      </c>
      <c r="F5" s="167">
        <v>3.0</v>
      </c>
      <c r="G5" s="167">
        <v>5250.0</v>
      </c>
      <c r="H5" s="167">
        <v>0.0</v>
      </c>
      <c r="I5" s="167">
        <v>1155.0</v>
      </c>
      <c r="J5" s="167">
        <v>6.0</v>
      </c>
      <c r="K5" s="168"/>
      <c r="L5" s="167">
        <v>6.0</v>
      </c>
      <c r="M5" s="140">
        <f t="shared" si="1"/>
        <v>35</v>
      </c>
      <c r="N5" s="167">
        <v>350.0</v>
      </c>
      <c r="O5" s="168"/>
      <c r="P5" s="168"/>
      <c r="Q5" s="168"/>
      <c r="R5" s="167" t="s">
        <v>61</v>
      </c>
      <c r="S5" s="167" t="s">
        <v>97</v>
      </c>
      <c r="T5" s="167" t="s">
        <v>106</v>
      </c>
      <c r="U5" s="168"/>
      <c r="V5" s="169"/>
      <c r="W5" s="170"/>
      <c r="X5" s="171"/>
      <c r="Y5" s="181">
        <v>80.0</v>
      </c>
      <c r="Z5" s="181">
        <v>80.0</v>
      </c>
      <c r="AA5" s="181">
        <v>85.0</v>
      </c>
      <c r="AB5" s="181">
        <v>85.0</v>
      </c>
      <c r="AC5" s="181">
        <v>85.0</v>
      </c>
      <c r="AD5" s="172">
        <v>100.0</v>
      </c>
      <c r="AE5" s="165" t="s">
        <v>234</v>
      </c>
      <c r="AF5" s="173" t="s">
        <v>40</v>
      </c>
      <c r="AG5" s="167">
        <v>2.0</v>
      </c>
      <c r="AH5" s="167">
        <v>1.0</v>
      </c>
      <c r="AI5" s="167">
        <v>3.0</v>
      </c>
      <c r="AJ5" s="167">
        <v>0.0</v>
      </c>
      <c r="AK5" s="167">
        <v>616.0</v>
      </c>
      <c r="AL5" s="167">
        <v>0.0</v>
      </c>
      <c r="AM5" s="167">
        <v>4.0</v>
      </c>
      <c r="AN5" s="168"/>
      <c r="AO5" s="167">
        <v>3.0</v>
      </c>
      <c r="AP5" s="140">
        <f t="shared" si="2"/>
        <v>1.5</v>
      </c>
      <c r="AQ5" s="167">
        <v>15.0</v>
      </c>
      <c r="AR5" s="168"/>
      <c r="AS5" s="168"/>
      <c r="AT5" s="168"/>
      <c r="AU5" s="167" t="s">
        <v>80</v>
      </c>
      <c r="AV5" s="167" t="s">
        <v>54</v>
      </c>
      <c r="AW5" s="168"/>
      <c r="AX5" s="168"/>
      <c r="AY5" s="174"/>
      <c r="AZ5" s="187"/>
      <c r="BA5" s="171"/>
      <c r="BB5" s="181">
        <v>0.0</v>
      </c>
      <c r="BC5" s="181">
        <v>0.0</v>
      </c>
      <c r="BD5" s="181">
        <v>0.0</v>
      </c>
      <c r="BE5" s="181">
        <v>0.0</v>
      </c>
      <c r="BF5" s="181">
        <v>0.0</v>
      </c>
      <c r="BG5" s="175"/>
      <c r="BH5" s="182"/>
      <c r="BI5" s="153"/>
      <c r="BJ5" s="154"/>
      <c r="BK5" s="154"/>
      <c r="BL5" s="154"/>
      <c r="BM5" s="154"/>
      <c r="BN5" s="154"/>
      <c r="BO5" s="154"/>
      <c r="BP5" s="154"/>
      <c r="BQ5" s="154"/>
      <c r="BR5" s="154"/>
      <c r="BS5" s="155">
        <f t="shared" si="3"/>
        <v>0</v>
      </c>
      <c r="BT5" s="154"/>
      <c r="BU5" s="154"/>
      <c r="BV5" s="154"/>
      <c r="BW5" s="154"/>
      <c r="BX5" s="154"/>
      <c r="BY5" s="154"/>
      <c r="BZ5" s="154"/>
      <c r="CA5" s="154"/>
      <c r="CB5" s="178"/>
      <c r="CC5" s="184"/>
      <c r="CD5" s="185"/>
      <c r="CE5" s="185"/>
      <c r="CF5" s="185"/>
      <c r="CG5" s="185"/>
      <c r="CH5" s="185"/>
      <c r="CI5" s="185"/>
      <c r="CJ5" s="186"/>
      <c r="CK5" s="182"/>
      <c r="CL5" s="160"/>
      <c r="CM5" s="161"/>
      <c r="CN5" s="161"/>
      <c r="CO5" s="161"/>
      <c r="CP5" s="161"/>
      <c r="CQ5" s="161"/>
      <c r="CR5" s="161"/>
      <c r="CS5" s="161"/>
      <c r="CT5" s="161"/>
      <c r="CU5" s="161"/>
      <c r="CV5" s="162">
        <f t="shared" si="4"/>
        <v>0</v>
      </c>
      <c r="CW5" s="161"/>
      <c r="CX5" s="161"/>
      <c r="CY5" s="161"/>
      <c r="CZ5" s="161"/>
      <c r="DA5" s="161"/>
      <c r="DB5" s="161"/>
      <c r="DC5" s="161"/>
      <c r="DD5" s="161"/>
      <c r="DE5" s="183"/>
      <c r="DF5" s="184"/>
      <c r="DG5" s="185"/>
      <c r="DH5" s="185"/>
      <c r="DI5" s="185"/>
      <c r="DJ5" s="185"/>
      <c r="DK5" s="185"/>
      <c r="DL5" s="185"/>
      <c r="DM5" s="186"/>
    </row>
    <row r="6">
      <c r="A6" s="164" t="s">
        <v>44</v>
      </c>
      <c r="B6" s="165" t="s">
        <v>237</v>
      </c>
      <c r="C6" s="166" t="s">
        <v>231</v>
      </c>
      <c r="D6" s="167">
        <v>1.0</v>
      </c>
      <c r="E6" s="167">
        <v>2.0</v>
      </c>
      <c r="F6" s="167">
        <v>1.0</v>
      </c>
      <c r="G6" s="167">
        <v>800.0</v>
      </c>
      <c r="H6" s="167">
        <v>96.0</v>
      </c>
      <c r="I6" s="167">
        <v>136.0</v>
      </c>
      <c r="J6" s="167">
        <v>4.0</v>
      </c>
      <c r="K6" s="168"/>
      <c r="L6" s="167">
        <v>6.0</v>
      </c>
      <c r="M6" s="140">
        <f t="shared" si="1"/>
        <v>4</v>
      </c>
      <c r="N6" s="167">
        <v>40.0</v>
      </c>
      <c r="O6" s="168"/>
      <c r="P6" s="168"/>
      <c r="Q6" s="168"/>
      <c r="R6" s="167" t="s">
        <v>38</v>
      </c>
      <c r="S6" s="167" t="s">
        <v>68</v>
      </c>
      <c r="T6" s="167" t="s">
        <v>80</v>
      </c>
      <c r="U6" s="167" t="s">
        <v>54</v>
      </c>
      <c r="V6" s="169"/>
      <c r="W6" s="170"/>
      <c r="X6" s="171"/>
      <c r="Y6" s="181">
        <v>70.0</v>
      </c>
      <c r="Z6" s="181">
        <v>70.0</v>
      </c>
      <c r="AA6" s="181">
        <v>85.0</v>
      </c>
      <c r="AB6" s="181">
        <v>85.0</v>
      </c>
      <c r="AC6" s="181">
        <v>85.0</v>
      </c>
      <c r="AD6" s="172">
        <v>100.0</v>
      </c>
      <c r="AE6" s="165" t="s">
        <v>238</v>
      </c>
      <c r="AF6" s="173" t="s">
        <v>231</v>
      </c>
      <c r="AG6" s="167">
        <v>2.0</v>
      </c>
      <c r="AH6" s="167">
        <v>1.0</v>
      </c>
      <c r="AI6" s="167">
        <v>1.0</v>
      </c>
      <c r="AJ6" s="167">
        <v>900.0</v>
      </c>
      <c r="AK6" s="167">
        <v>597.0</v>
      </c>
      <c r="AL6" s="167">
        <v>45.0</v>
      </c>
      <c r="AM6" s="167">
        <v>3.0</v>
      </c>
      <c r="AN6" s="168"/>
      <c r="AO6" s="167">
        <v>4.0</v>
      </c>
      <c r="AP6" s="140">
        <f t="shared" si="2"/>
        <v>3</v>
      </c>
      <c r="AQ6" s="167">
        <v>30.0</v>
      </c>
      <c r="AR6" s="168"/>
      <c r="AS6" s="168"/>
      <c r="AT6" s="168"/>
      <c r="AU6" s="167" t="s">
        <v>80</v>
      </c>
      <c r="AV6" s="167" t="s">
        <v>54</v>
      </c>
      <c r="AW6" s="167" t="s">
        <v>38</v>
      </c>
      <c r="AX6" s="167" t="s">
        <v>68</v>
      </c>
      <c r="AY6" s="174"/>
      <c r="AZ6" s="179">
        <v>65.0</v>
      </c>
      <c r="BA6" s="180">
        <v>65.0</v>
      </c>
      <c r="BB6" s="181">
        <v>70.0</v>
      </c>
      <c r="BC6" s="181">
        <v>70.0</v>
      </c>
      <c r="BD6" s="181">
        <v>85.0</v>
      </c>
      <c r="BE6" s="181">
        <v>85.0</v>
      </c>
      <c r="BF6" s="181">
        <v>85.0</v>
      </c>
      <c r="BG6" s="175">
        <v>100.0</v>
      </c>
      <c r="BH6" s="182"/>
      <c r="BI6" s="153"/>
      <c r="BJ6" s="154"/>
      <c r="BK6" s="154"/>
      <c r="BL6" s="154"/>
      <c r="BM6" s="154"/>
      <c r="BN6" s="154"/>
      <c r="BO6" s="154"/>
      <c r="BP6" s="154"/>
      <c r="BQ6" s="154"/>
      <c r="BR6" s="154"/>
      <c r="BS6" s="155">
        <f t="shared" si="3"/>
        <v>0</v>
      </c>
      <c r="BT6" s="154"/>
      <c r="BU6" s="154"/>
      <c r="BV6" s="154"/>
      <c r="BW6" s="154"/>
      <c r="BX6" s="154"/>
      <c r="BY6" s="154"/>
      <c r="BZ6" s="154"/>
      <c r="CA6" s="154"/>
      <c r="CB6" s="178"/>
      <c r="CC6" s="184"/>
      <c r="CD6" s="185"/>
      <c r="CE6" s="185"/>
      <c r="CF6" s="185"/>
      <c r="CG6" s="185"/>
      <c r="CH6" s="185"/>
      <c r="CI6" s="185"/>
      <c r="CJ6" s="186"/>
      <c r="CK6" s="182"/>
      <c r="CL6" s="160"/>
      <c r="CM6" s="161"/>
      <c r="CN6" s="161"/>
      <c r="CO6" s="161"/>
      <c r="CP6" s="161"/>
      <c r="CQ6" s="161"/>
      <c r="CR6" s="161"/>
      <c r="CS6" s="161"/>
      <c r="CT6" s="161"/>
      <c r="CU6" s="161"/>
      <c r="CV6" s="162">
        <f t="shared" si="4"/>
        <v>0</v>
      </c>
      <c r="CW6" s="161"/>
      <c r="CX6" s="161"/>
      <c r="CY6" s="161"/>
      <c r="CZ6" s="161"/>
      <c r="DA6" s="161"/>
      <c r="DB6" s="161"/>
      <c r="DC6" s="161"/>
      <c r="DD6" s="161"/>
      <c r="DE6" s="183"/>
      <c r="DF6" s="184"/>
      <c r="DG6" s="185"/>
      <c r="DH6" s="185"/>
      <c r="DI6" s="185"/>
      <c r="DJ6" s="185"/>
      <c r="DK6" s="185"/>
      <c r="DL6" s="185"/>
      <c r="DM6" s="186"/>
    </row>
    <row r="7">
      <c r="A7" s="164" t="s">
        <v>46</v>
      </c>
      <c r="B7" s="165" t="s">
        <v>239</v>
      </c>
      <c r="C7" s="166" t="s">
        <v>231</v>
      </c>
      <c r="D7" s="167">
        <v>2.0</v>
      </c>
      <c r="E7" s="167">
        <v>2.0</v>
      </c>
      <c r="F7" s="167">
        <v>1.0</v>
      </c>
      <c r="G7" s="167">
        <v>5250.0</v>
      </c>
      <c r="H7" s="167">
        <v>0.0</v>
      </c>
      <c r="I7" s="167">
        <v>735.0</v>
      </c>
      <c r="J7" s="167">
        <v>4.0</v>
      </c>
      <c r="K7" s="168"/>
      <c r="L7" s="167">
        <v>16.0</v>
      </c>
      <c r="M7" s="140">
        <f t="shared" si="1"/>
        <v>35</v>
      </c>
      <c r="N7" s="167">
        <v>350.0</v>
      </c>
      <c r="O7" s="168"/>
      <c r="P7" s="168"/>
      <c r="Q7" s="168"/>
      <c r="R7" s="167" t="s">
        <v>38</v>
      </c>
      <c r="S7" s="167" t="s">
        <v>68</v>
      </c>
      <c r="T7" s="167" t="s">
        <v>106</v>
      </c>
      <c r="U7" s="167" t="s">
        <v>97</v>
      </c>
      <c r="V7" s="188" t="s">
        <v>240</v>
      </c>
      <c r="W7" s="170"/>
      <c r="X7" s="171"/>
      <c r="Y7" s="181">
        <v>70.0</v>
      </c>
      <c r="Z7" s="181">
        <v>70.0</v>
      </c>
      <c r="AA7" s="181">
        <v>75.0</v>
      </c>
      <c r="AB7" s="181">
        <v>75.0</v>
      </c>
      <c r="AC7" s="181">
        <v>75.0</v>
      </c>
      <c r="AD7" s="189">
        <v>100.0</v>
      </c>
      <c r="AE7" s="190" t="s">
        <v>239</v>
      </c>
      <c r="AF7" s="173" t="s">
        <v>231</v>
      </c>
      <c r="AG7" s="167">
        <v>2.0</v>
      </c>
      <c r="AH7" s="167">
        <v>1.0</v>
      </c>
      <c r="AI7" s="167">
        <v>2.0</v>
      </c>
      <c r="AJ7" s="167">
        <v>1000.0</v>
      </c>
      <c r="AK7" s="167">
        <v>800.0</v>
      </c>
      <c r="AL7" s="167">
        <v>40.0</v>
      </c>
      <c r="AM7" s="167">
        <v>3.0</v>
      </c>
      <c r="AN7" s="167">
        <v>1.0</v>
      </c>
      <c r="AO7" s="167">
        <v>5.0</v>
      </c>
      <c r="AP7" s="140">
        <f t="shared" si="2"/>
        <v>2.5</v>
      </c>
      <c r="AQ7" s="167">
        <v>25.0</v>
      </c>
      <c r="AR7" s="168"/>
      <c r="AS7" s="168"/>
      <c r="AT7" s="168"/>
      <c r="AU7" s="167" t="s">
        <v>80</v>
      </c>
      <c r="AV7" s="167" t="s">
        <v>54</v>
      </c>
      <c r="AW7" s="167" t="s">
        <v>38</v>
      </c>
      <c r="AX7" s="167" t="s">
        <v>68</v>
      </c>
      <c r="AY7" s="174"/>
      <c r="AZ7" s="179">
        <v>65.0</v>
      </c>
      <c r="BA7" s="180">
        <v>65.0</v>
      </c>
      <c r="BB7" s="181">
        <v>70.0</v>
      </c>
      <c r="BC7" s="181">
        <v>70.0</v>
      </c>
      <c r="BD7" s="181">
        <v>85.0</v>
      </c>
      <c r="BE7" s="181">
        <v>85.0</v>
      </c>
      <c r="BF7" s="181">
        <v>85.0</v>
      </c>
      <c r="BG7" s="191">
        <v>100.0</v>
      </c>
      <c r="BH7" s="165" t="s">
        <v>241</v>
      </c>
      <c r="BI7" s="176" t="s">
        <v>231</v>
      </c>
      <c r="BJ7" s="177">
        <v>4.0</v>
      </c>
      <c r="BK7" s="177">
        <v>1.0</v>
      </c>
      <c r="BL7" s="177">
        <v>3.0</v>
      </c>
      <c r="BM7" s="177">
        <v>1200.0</v>
      </c>
      <c r="BN7" s="177">
        <v>1440.0</v>
      </c>
      <c r="BO7" s="177">
        <v>0.0</v>
      </c>
      <c r="BP7" s="177">
        <v>2.0</v>
      </c>
      <c r="BQ7" s="177">
        <v>3.0</v>
      </c>
      <c r="BR7" s="177">
        <v>3.0</v>
      </c>
      <c r="BS7" s="155">
        <f t="shared" si="3"/>
        <v>2</v>
      </c>
      <c r="BT7" s="177">
        <v>20.0</v>
      </c>
      <c r="BU7" s="154"/>
      <c r="BV7" s="154"/>
      <c r="BW7" s="154"/>
      <c r="BX7" s="177" t="s">
        <v>80</v>
      </c>
      <c r="BY7" s="177" t="s">
        <v>54</v>
      </c>
      <c r="BZ7" s="177" t="s">
        <v>38</v>
      </c>
      <c r="CA7" s="177" t="s">
        <v>68</v>
      </c>
      <c r="CB7" s="178"/>
      <c r="CC7" s="179">
        <v>65.0</v>
      </c>
      <c r="CD7" s="180">
        <v>65.0</v>
      </c>
      <c r="CE7" s="171">
        <v>70.0</v>
      </c>
      <c r="CF7" s="171">
        <v>70.0</v>
      </c>
      <c r="CG7" s="171">
        <v>90.0</v>
      </c>
      <c r="CH7" s="171">
        <v>90.0</v>
      </c>
      <c r="CI7" s="171">
        <v>90.0</v>
      </c>
      <c r="CJ7" s="191">
        <v>100.0</v>
      </c>
      <c r="CK7" s="182"/>
      <c r="CL7" s="160"/>
      <c r="CM7" s="161"/>
      <c r="CN7" s="161"/>
      <c r="CO7" s="161"/>
      <c r="CP7" s="161"/>
      <c r="CQ7" s="161"/>
      <c r="CR7" s="161"/>
      <c r="CS7" s="161"/>
      <c r="CT7" s="161"/>
      <c r="CU7" s="161"/>
      <c r="CV7" s="162">
        <f t="shared" si="4"/>
        <v>0</v>
      </c>
      <c r="CW7" s="161"/>
      <c r="CX7" s="161"/>
      <c r="CY7" s="161"/>
      <c r="CZ7" s="161"/>
      <c r="DA7" s="161"/>
      <c r="DB7" s="161"/>
      <c r="DC7" s="161"/>
      <c r="DD7" s="161"/>
      <c r="DE7" s="183"/>
      <c r="DF7" s="184"/>
      <c r="DG7" s="185"/>
      <c r="DH7" s="185"/>
      <c r="DI7" s="185"/>
      <c r="DJ7" s="185"/>
      <c r="DK7" s="185"/>
      <c r="DL7" s="185"/>
      <c r="DM7" s="186"/>
    </row>
    <row r="8">
      <c r="A8" s="164" t="s">
        <v>48</v>
      </c>
      <c r="B8" s="165" t="s">
        <v>242</v>
      </c>
      <c r="C8" s="166" t="s">
        <v>231</v>
      </c>
      <c r="D8" s="167">
        <v>3.0</v>
      </c>
      <c r="E8" s="167">
        <v>2.0</v>
      </c>
      <c r="F8" s="167">
        <v>1.0</v>
      </c>
      <c r="G8" s="167">
        <v>4800.0</v>
      </c>
      <c r="H8" s="167">
        <v>0.0</v>
      </c>
      <c r="I8" s="167">
        <v>1008.0</v>
      </c>
      <c r="J8" s="167">
        <v>8.0</v>
      </c>
      <c r="K8" s="168"/>
      <c r="L8" s="167">
        <v>30.0</v>
      </c>
      <c r="M8" s="140">
        <f t="shared" si="1"/>
        <v>40</v>
      </c>
      <c r="N8" s="167">
        <v>400.0</v>
      </c>
      <c r="O8" s="168"/>
      <c r="P8" s="168"/>
      <c r="Q8" s="168"/>
      <c r="R8" s="167" t="s">
        <v>38</v>
      </c>
      <c r="S8" s="167" t="s">
        <v>68</v>
      </c>
      <c r="T8" s="167" t="s">
        <v>61</v>
      </c>
      <c r="U8" s="167" t="s">
        <v>97</v>
      </c>
      <c r="V8" s="188" t="s">
        <v>106</v>
      </c>
      <c r="W8" s="170"/>
      <c r="X8" s="171"/>
      <c r="Y8" s="181">
        <v>70.0</v>
      </c>
      <c r="Z8" s="181">
        <v>70.0</v>
      </c>
      <c r="AA8" s="181">
        <v>75.0</v>
      </c>
      <c r="AB8" s="181">
        <v>75.0</v>
      </c>
      <c r="AC8" s="181">
        <v>75.0</v>
      </c>
      <c r="AD8" s="189">
        <v>100.0</v>
      </c>
      <c r="AE8" s="165" t="s">
        <v>243</v>
      </c>
      <c r="AF8" s="173" t="s">
        <v>231</v>
      </c>
      <c r="AG8" s="167">
        <v>2.0</v>
      </c>
      <c r="AH8" s="167">
        <v>1.0</v>
      </c>
      <c r="AI8" s="167">
        <v>2.0</v>
      </c>
      <c r="AJ8" s="167">
        <v>1000.0</v>
      </c>
      <c r="AK8" s="167">
        <v>800.0</v>
      </c>
      <c r="AL8" s="167">
        <v>40.0</v>
      </c>
      <c r="AM8" s="167">
        <v>2.0</v>
      </c>
      <c r="AN8" s="167">
        <v>1.0</v>
      </c>
      <c r="AO8" s="167">
        <v>5.0</v>
      </c>
      <c r="AP8" s="140">
        <f t="shared" si="2"/>
        <v>2.5</v>
      </c>
      <c r="AQ8" s="167">
        <v>25.0</v>
      </c>
      <c r="AR8" s="168"/>
      <c r="AS8" s="168"/>
      <c r="AT8" s="168"/>
      <c r="AU8" s="167" t="s">
        <v>80</v>
      </c>
      <c r="AV8" s="167" t="s">
        <v>54</v>
      </c>
      <c r="AW8" s="167" t="s">
        <v>38</v>
      </c>
      <c r="AX8" s="167" t="s">
        <v>68</v>
      </c>
      <c r="AY8" s="174"/>
      <c r="AZ8" s="179">
        <v>65.0</v>
      </c>
      <c r="BA8" s="180">
        <v>65.0</v>
      </c>
      <c r="BB8" s="171">
        <v>70.0</v>
      </c>
      <c r="BC8" s="171">
        <v>70.0</v>
      </c>
      <c r="BD8" s="171">
        <v>85.0</v>
      </c>
      <c r="BE8" s="171">
        <v>85.0</v>
      </c>
      <c r="BF8" s="171">
        <v>85.0</v>
      </c>
      <c r="BG8" s="191">
        <v>100.0</v>
      </c>
      <c r="BH8" s="182"/>
      <c r="BI8" s="153"/>
      <c r="BJ8" s="154"/>
      <c r="BK8" s="154"/>
      <c r="BL8" s="154"/>
      <c r="BM8" s="154"/>
      <c r="BN8" s="154"/>
      <c r="BO8" s="154"/>
      <c r="BP8" s="154"/>
      <c r="BQ8" s="154"/>
      <c r="BR8" s="154"/>
      <c r="BS8" s="155">
        <f t="shared" si="3"/>
        <v>0</v>
      </c>
      <c r="BT8" s="154"/>
      <c r="BU8" s="154"/>
      <c r="BV8" s="154"/>
      <c r="BW8" s="154"/>
      <c r="BX8" s="154"/>
      <c r="BY8" s="154"/>
      <c r="BZ8" s="154"/>
      <c r="CA8" s="154"/>
      <c r="CB8" s="178"/>
      <c r="CC8" s="184"/>
      <c r="CD8" s="185"/>
      <c r="CE8" s="185"/>
      <c r="CF8" s="185"/>
      <c r="CG8" s="185"/>
      <c r="CH8" s="185"/>
      <c r="CI8" s="185"/>
      <c r="CJ8" s="186"/>
      <c r="CK8" s="182"/>
      <c r="CL8" s="160"/>
      <c r="CM8" s="161"/>
      <c r="CN8" s="161"/>
      <c r="CO8" s="161"/>
      <c r="CP8" s="161"/>
      <c r="CQ8" s="161"/>
      <c r="CR8" s="161"/>
      <c r="CS8" s="161"/>
      <c r="CT8" s="161"/>
      <c r="CU8" s="161"/>
      <c r="CV8" s="162">
        <f t="shared" si="4"/>
        <v>0</v>
      </c>
      <c r="CW8" s="161"/>
      <c r="CX8" s="161"/>
      <c r="CY8" s="161"/>
      <c r="CZ8" s="161"/>
      <c r="DA8" s="161"/>
      <c r="DB8" s="161"/>
      <c r="DC8" s="161"/>
      <c r="DD8" s="161"/>
      <c r="DE8" s="183"/>
      <c r="DF8" s="184"/>
      <c r="DG8" s="185"/>
      <c r="DH8" s="185"/>
      <c r="DI8" s="185"/>
      <c r="DJ8" s="185"/>
      <c r="DK8" s="185"/>
      <c r="DL8" s="185"/>
      <c r="DM8" s="186"/>
    </row>
    <row r="9">
      <c r="A9" s="164" t="s">
        <v>50</v>
      </c>
      <c r="B9" s="192" t="s">
        <v>239</v>
      </c>
      <c r="C9" s="166" t="s">
        <v>231</v>
      </c>
      <c r="D9" s="167">
        <v>1.0</v>
      </c>
      <c r="E9" s="167">
        <v>2.0</v>
      </c>
      <c r="F9" s="167">
        <v>5.0</v>
      </c>
      <c r="G9" s="167">
        <v>1800.0</v>
      </c>
      <c r="H9" s="167">
        <v>0.0</v>
      </c>
      <c r="I9" s="167">
        <v>270.0</v>
      </c>
      <c r="J9" s="167">
        <v>12.0</v>
      </c>
      <c r="K9" s="167">
        <v>20.0</v>
      </c>
      <c r="L9" s="167">
        <v>15.0</v>
      </c>
      <c r="M9" s="140">
        <f t="shared" si="1"/>
        <v>3.5</v>
      </c>
      <c r="N9" s="167">
        <v>35.0</v>
      </c>
      <c r="O9" s="168"/>
      <c r="P9" s="168"/>
      <c r="Q9" s="168"/>
      <c r="R9" s="167" t="s">
        <v>68</v>
      </c>
      <c r="S9" s="167" t="s">
        <v>38</v>
      </c>
      <c r="T9" s="167" t="s">
        <v>61</v>
      </c>
      <c r="U9" s="168"/>
      <c r="V9" s="169"/>
      <c r="W9" s="170">
        <v>75.0</v>
      </c>
      <c r="X9" s="171">
        <v>90.0</v>
      </c>
      <c r="Y9" s="180">
        <v>70.0</v>
      </c>
      <c r="Z9" s="180">
        <v>70.0</v>
      </c>
      <c r="AA9" s="180">
        <v>70.0</v>
      </c>
      <c r="AB9" s="171">
        <v>0.0</v>
      </c>
      <c r="AC9" s="171">
        <v>0.0</v>
      </c>
      <c r="AD9" s="172">
        <v>100.0</v>
      </c>
      <c r="AE9" s="192" t="s">
        <v>40</v>
      </c>
      <c r="AF9" s="173" t="s">
        <v>40</v>
      </c>
      <c r="AG9" s="167">
        <v>1.0</v>
      </c>
      <c r="AH9" s="167">
        <v>1.0</v>
      </c>
      <c r="AI9" s="167">
        <v>1.0</v>
      </c>
      <c r="AJ9" s="167">
        <v>0.0</v>
      </c>
      <c r="AK9" s="167">
        <v>1800.0</v>
      </c>
      <c r="AL9" s="167">
        <v>0.0</v>
      </c>
      <c r="AM9" s="167">
        <v>10.0</v>
      </c>
      <c r="AN9" s="168"/>
      <c r="AO9" s="167">
        <v>6.0</v>
      </c>
      <c r="AP9" s="140">
        <f t="shared" si="2"/>
        <v>6</v>
      </c>
      <c r="AQ9" s="167">
        <v>60.0</v>
      </c>
      <c r="AR9" s="168"/>
      <c r="AS9" s="168"/>
      <c r="AT9" s="168"/>
      <c r="AU9" s="167" t="s">
        <v>80</v>
      </c>
      <c r="AV9" s="167" t="s">
        <v>54</v>
      </c>
      <c r="AW9" s="168"/>
      <c r="AX9" s="168"/>
      <c r="AY9" s="174"/>
      <c r="AZ9" s="179">
        <v>65.0</v>
      </c>
      <c r="BA9" s="180">
        <v>65.0</v>
      </c>
      <c r="BB9" s="171">
        <v>0.0</v>
      </c>
      <c r="BC9" s="171">
        <v>0.0</v>
      </c>
      <c r="BD9" s="171">
        <v>0.0</v>
      </c>
      <c r="BE9" s="171">
        <v>0.0</v>
      </c>
      <c r="BF9" s="171">
        <v>0.0</v>
      </c>
      <c r="BG9" s="175">
        <v>0.0</v>
      </c>
      <c r="BH9" s="182"/>
      <c r="BI9" s="153"/>
      <c r="BJ9" s="154"/>
      <c r="BK9" s="154"/>
      <c r="BL9" s="154"/>
      <c r="BM9" s="154"/>
      <c r="BN9" s="154"/>
      <c r="BO9" s="154"/>
      <c r="BP9" s="154"/>
      <c r="BQ9" s="154"/>
      <c r="BR9" s="154"/>
      <c r="BS9" s="155">
        <f t="shared" si="3"/>
        <v>0</v>
      </c>
      <c r="BT9" s="154"/>
      <c r="BU9" s="154"/>
      <c r="BV9" s="154"/>
      <c r="BW9" s="154"/>
      <c r="BX9" s="154"/>
      <c r="BY9" s="154"/>
      <c r="BZ9" s="154"/>
      <c r="CA9" s="154"/>
      <c r="CB9" s="178"/>
      <c r="CC9" s="184"/>
      <c r="CD9" s="185"/>
      <c r="CE9" s="185"/>
      <c r="CF9" s="185"/>
      <c r="CG9" s="185"/>
      <c r="CH9" s="185"/>
      <c r="CI9" s="185"/>
      <c r="CJ9" s="186"/>
      <c r="CK9" s="182"/>
      <c r="CL9" s="160"/>
      <c r="CM9" s="161"/>
      <c r="CN9" s="161"/>
      <c r="CO9" s="161"/>
      <c r="CP9" s="161"/>
      <c r="CQ9" s="161"/>
      <c r="CR9" s="161"/>
      <c r="CS9" s="161"/>
      <c r="CT9" s="161"/>
      <c r="CU9" s="161"/>
      <c r="CV9" s="162">
        <f t="shared" si="4"/>
        <v>0</v>
      </c>
      <c r="CW9" s="161"/>
      <c r="CX9" s="161"/>
      <c r="CY9" s="161"/>
      <c r="CZ9" s="161"/>
      <c r="DA9" s="161"/>
      <c r="DB9" s="161"/>
      <c r="DC9" s="161"/>
      <c r="DD9" s="161"/>
      <c r="DE9" s="183"/>
      <c r="DF9" s="184"/>
      <c r="DG9" s="185"/>
      <c r="DH9" s="185"/>
      <c r="DI9" s="185"/>
      <c r="DJ9" s="185"/>
      <c r="DK9" s="185"/>
      <c r="DL9" s="185"/>
      <c r="DM9" s="186"/>
    </row>
    <row r="10">
      <c r="A10" s="164" t="s">
        <v>55</v>
      </c>
      <c r="B10" s="192" t="s">
        <v>101</v>
      </c>
      <c r="C10" s="166" t="s">
        <v>231</v>
      </c>
      <c r="D10" s="167">
        <v>2.0</v>
      </c>
      <c r="E10" s="167">
        <v>1.0</v>
      </c>
      <c r="F10" s="167">
        <v>1.0</v>
      </c>
      <c r="G10" s="167">
        <v>1500.0</v>
      </c>
      <c r="H10" s="167">
        <v>1440.0</v>
      </c>
      <c r="I10" s="167">
        <v>0.0</v>
      </c>
      <c r="J10" s="167">
        <v>3.0</v>
      </c>
      <c r="K10" s="168"/>
      <c r="L10" s="167">
        <v>4.0</v>
      </c>
      <c r="M10" s="140">
        <f t="shared" si="1"/>
        <v>1.2</v>
      </c>
      <c r="N10" s="167">
        <v>12.0</v>
      </c>
      <c r="O10" s="168"/>
      <c r="P10" s="168"/>
      <c r="Q10" s="168"/>
      <c r="R10" s="167" t="s">
        <v>54</v>
      </c>
      <c r="S10" s="167" t="s">
        <v>38</v>
      </c>
      <c r="T10" s="167" t="s">
        <v>68</v>
      </c>
      <c r="U10" s="168"/>
      <c r="V10" s="169"/>
      <c r="W10" s="170">
        <v>75.0</v>
      </c>
      <c r="X10" s="171">
        <v>90.0</v>
      </c>
      <c r="Y10" s="180">
        <v>85.0</v>
      </c>
      <c r="Z10" s="180">
        <v>85.0</v>
      </c>
      <c r="AA10" s="171">
        <v>0.0</v>
      </c>
      <c r="AB10" s="171">
        <v>0.0</v>
      </c>
      <c r="AC10" s="171">
        <v>0.0</v>
      </c>
      <c r="AD10" s="172">
        <v>0.0</v>
      </c>
      <c r="AE10" s="182"/>
      <c r="AF10" s="193"/>
      <c r="AG10" s="168"/>
      <c r="AH10" s="168"/>
      <c r="AI10" s="168"/>
      <c r="AJ10" s="168"/>
      <c r="AK10" s="168"/>
      <c r="AL10" s="168"/>
      <c r="AM10" s="168"/>
      <c r="AN10" s="168"/>
      <c r="AO10" s="168"/>
      <c r="AP10" s="140">
        <f t="shared" si="2"/>
        <v>0</v>
      </c>
      <c r="AQ10" s="168"/>
      <c r="AR10" s="168"/>
      <c r="AS10" s="168"/>
      <c r="AT10" s="168"/>
      <c r="AU10" s="168"/>
      <c r="AV10" s="168"/>
      <c r="AW10" s="168"/>
      <c r="AX10" s="168"/>
      <c r="AY10" s="174"/>
      <c r="AZ10" s="184"/>
      <c r="BA10" s="185"/>
      <c r="BB10" s="185"/>
      <c r="BC10" s="185"/>
      <c r="BD10" s="185"/>
      <c r="BE10" s="185"/>
      <c r="BF10" s="185"/>
      <c r="BG10" s="186"/>
      <c r="BH10" s="182"/>
      <c r="BI10" s="153"/>
      <c r="BJ10" s="154"/>
      <c r="BK10" s="154"/>
      <c r="BL10" s="154"/>
      <c r="BM10" s="154"/>
      <c r="BN10" s="154"/>
      <c r="BO10" s="154"/>
      <c r="BP10" s="154"/>
      <c r="BQ10" s="154"/>
      <c r="BR10" s="154"/>
      <c r="BS10" s="155">
        <f t="shared" si="3"/>
        <v>0</v>
      </c>
      <c r="BT10" s="154"/>
      <c r="BU10" s="154"/>
      <c r="BV10" s="154"/>
      <c r="BW10" s="154"/>
      <c r="BX10" s="154"/>
      <c r="BY10" s="154"/>
      <c r="BZ10" s="154"/>
      <c r="CA10" s="154"/>
      <c r="CB10" s="178"/>
      <c r="CC10" s="184"/>
      <c r="CD10" s="185"/>
      <c r="CE10" s="185"/>
      <c r="CF10" s="185"/>
      <c r="CG10" s="185"/>
      <c r="CH10" s="185"/>
      <c r="CI10" s="185"/>
      <c r="CJ10" s="186"/>
      <c r="CK10" s="182"/>
      <c r="CL10" s="160"/>
      <c r="CM10" s="161"/>
      <c r="CN10" s="161"/>
      <c r="CO10" s="161"/>
      <c r="CP10" s="161"/>
      <c r="CQ10" s="161"/>
      <c r="CR10" s="161"/>
      <c r="CS10" s="161"/>
      <c r="CT10" s="161"/>
      <c r="CU10" s="161"/>
      <c r="CV10" s="162">
        <f t="shared" si="4"/>
        <v>0</v>
      </c>
      <c r="CW10" s="161"/>
      <c r="CX10" s="161"/>
      <c r="CY10" s="161"/>
      <c r="CZ10" s="161"/>
      <c r="DA10" s="161"/>
      <c r="DB10" s="161"/>
      <c r="DC10" s="161"/>
      <c r="DD10" s="161"/>
      <c r="DE10" s="183"/>
      <c r="DF10" s="184"/>
      <c r="DG10" s="185"/>
      <c r="DH10" s="185"/>
      <c r="DI10" s="185"/>
      <c r="DJ10" s="185"/>
      <c r="DK10" s="185"/>
      <c r="DL10" s="185"/>
      <c r="DM10" s="186"/>
    </row>
    <row r="11">
      <c r="A11" s="164" t="s">
        <v>57</v>
      </c>
      <c r="B11" s="192" t="s">
        <v>244</v>
      </c>
      <c r="C11" s="166" t="s">
        <v>231</v>
      </c>
      <c r="D11" s="167">
        <v>1.0</v>
      </c>
      <c r="E11" s="167">
        <v>1.0</v>
      </c>
      <c r="F11" s="167">
        <v>2.0</v>
      </c>
      <c r="G11" s="167">
        <v>2000.0</v>
      </c>
      <c r="H11" s="167">
        <v>0.0</v>
      </c>
      <c r="I11" s="167">
        <v>880.0</v>
      </c>
      <c r="J11" s="167">
        <v>12.0</v>
      </c>
      <c r="K11" s="167">
        <v>15.0</v>
      </c>
      <c r="L11" s="167">
        <v>15.0</v>
      </c>
      <c r="M11" s="140">
        <f t="shared" si="1"/>
        <v>25</v>
      </c>
      <c r="N11" s="167">
        <v>250.0</v>
      </c>
      <c r="O11" s="168"/>
      <c r="P11" s="168"/>
      <c r="Q11" s="168"/>
      <c r="R11" s="167" t="s">
        <v>106</v>
      </c>
      <c r="S11" s="167" t="s">
        <v>97</v>
      </c>
      <c r="T11" s="168"/>
      <c r="U11" s="168"/>
      <c r="V11" s="169"/>
      <c r="W11" s="170">
        <v>0.0</v>
      </c>
      <c r="X11" s="171">
        <v>0.0</v>
      </c>
      <c r="Y11" s="171">
        <v>0.0</v>
      </c>
      <c r="Z11" s="171">
        <v>0.0</v>
      </c>
      <c r="AA11" s="171">
        <v>0.0</v>
      </c>
      <c r="AB11" s="180">
        <v>85.0</v>
      </c>
      <c r="AC11" s="180">
        <v>85.0</v>
      </c>
      <c r="AD11" s="172">
        <v>100.0</v>
      </c>
      <c r="AE11" s="182"/>
      <c r="AF11" s="193"/>
      <c r="AG11" s="168"/>
      <c r="AH11" s="168"/>
      <c r="AI11" s="168"/>
      <c r="AJ11" s="168"/>
      <c r="AK11" s="168"/>
      <c r="AL11" s="168"/>
      <c r="AM11" s="168"/>
      <c r="AN11" s="168"/>
      <c r="AO11" s="168"/>
      <c r="AP11" s="140">
        <f t="shared" si="2"/>
        <v>0</v>
      </c>
      <c r="AQ11" s="168"/>
      <c r="AR11" s="168"/>
      <c r="AS11" s="168"/>
      <c r="AT11" s="168"/>
      <c r="AU11" s="168"/>
      <c r="AV11" s="168"/>
      <c r="AW11" s="168"/>
      <c r="AX11" s="168"/>
      <c r="AY11" s="174"/>
      <c r="AZ11" s="184"/>
      <c r="BA11" s="185"/>
      <c r="BB11" s="185"/>
      <c r="BC11" s="185"/>
      <c r="BD11" s="185"/>
      <c r="BE11" s="185"/>
      <c r="BF11" s="185"/>
      <c r="BG11" s="186"/>
      <c r="BH11" s="182"/>
      <c r="BI11" s="153"/>
      <c r="BJ11" s="154"/>
      <c r="BK11" s="154"/>
      <c r="BL11" s="154"/>
      <c r="BM11" s="154"/>
      <c r="BN11" s="154"/>
      <c r="BO11" s="154"/>
      <c r="BP11" s="154"/>
      <c r="BQ11" s="154"/>
      <c r="BR11" s="154"/>
      <c r="BS11" s="155">
        <f t="shared" si="3"/>
        <v>0</v>
      </c>
      <c r="BT11" s="154"/>
      <c r="BU11" s="154"/>
      <c r="BV11" s="154"/>
      <c r="BW11" s="154"/>
      <c r="BX11" s="154"/>
      <c r="BY11" s="154"/>
      <c r="BZ11" s="154"/>
      <c r="CA11" s="154"/>
      <c r="CB11" s="178"/>
      <c r="CC11" s="184"/>
      <c r="CD11" s="185"/>
      <c r="CE11" s="185"/>
      <c r="CF11" s="185"/>
      <c r="CG11" s="185"/>
      <c r="CH11" s="185"/>
      <c r="CI11" s="185"/>
      <c r="CJ11" s="186"/>
      <c r="CK11" s="182"/>
      <c r="CL11" s="160"/>
      <c r="CM11" s="161"/>
      <c r="CN11" s="161"/>
      <c r="CO11" s="161"/>
      <c r="CP11" s="161"/>
      <c r="CQ11" s="161"/>
      <c r="CR11" s="161"/>
      <c r="CS11" s="161"/>
      <c r="CT11" s="161"/>
      <c r="CU11" s="161"/>
      <c r="CV11" s="162">
        <f t="shared" si="4"/>
        <v>0</v>
      </c>
      <c r="CW11" s="161"/>
      <c r="CX11" s="161"/>
      <c r="CY11" s="161"/>
      <c r="CZ11" s="161"/>
      <c r="DA11" s="161"/>
      <c r="DB11" s="161"/>
      <c r="DC11" s="161"/>
      <c r="DD11" s="161"/>
      <c r="DE11" s="183"/>
      <c r="DF11" s="184"/>
      <c r="DG11" s="185"/>
      <c r="DH11" s="185"/>
      <c r="DI11" s="185"/>
      <c r="DJ11" s="185"/>
      <c r="DK11" s="185"/>
      <c r="DL11" s="185"/>
      <c r="DM11" s="186"/>
    </row>
    <row r="12">
      <c r="A12" s="164" t="s">
        <v>58</v>
      </c>
      <c r="B12" s="165" t="s">
        <v>244</v>
      </c>
      <c r="C12" s="166" t="s">
        <v>59</v>
      </c>
      <c r="D12" s="167">
        <v>1.0</v>
      </c>
      <c r="E12" s="167">
        <v>4.0</v>
      </c>
      <c r="F12" s="167">
        <v>8.0</v>
      </c>
      <c r="G12" s="167">
        <v>14000.0</v>
      </c>
      <c r="H12" s="167">
        <v>560.0</v>
      </c>
      <c r="I12" s="167">
        <v>3920.0</v>
      </c>
      <c r="J12" s="167">
        <v>5.0</v>
      </c>
      <c r="K12" s="167">
        <v>16.0</v>
      </c>
      <c r="L12" s="167">
        <v>32.0</v>
      </c>
      <c r="M12" s="140">
        <f t="shared" si="1"/>
        <v>35</v>
      </c>
      <c r="N12" s="167">
        <v>350.0</v>
      </c>
      <c r="O12" s="168"/>
      <c r="P12" s="168"/>
      <c r="Q12" s="168"/>
      <c r="R12" s="167" t="s">
        <v>106</v>
      </c>
      <c r="S12" s="167" t="s">
        <v>97</v>
      </c>
      <c r="T12" s="167" t="s">
        <v>61</v>
      </c>
      <c r="U12" s="167" t="s">
        <v>68</v>
      </c>
      <c r="V12" s="188" t="s">
        <v>38</v>
      </c>
      <c r="W12" s="170"/>
      <c r="X12" s="171"/>
      <c r="Y12" s="181">
        <v>55.0</v>
      </c>
      <c r="Z12" s="181">
        <v>55.0</v>
      </c>
      <c r="AA12" s="181">
        <v>65.0</v>
      </c>
      <c r="AB12" s="181">
        <v>65.0</v>
      </c>
      <c r="AC12" s="181">
        <v>65.0</v>
      </c>
      <c r="AD12" s="172">
        <v>100.0</v>
      </c>
      <c r="AE12" s="190" t="s">
        <v>245</v>
      </c>
      <c r="AF12" s="173" t="s">
        <v>231</v>
      </c>
      <c r="AG12" s="167">
        <v>1.0</v>
      </c>
      <c r="AH12" s="167">
        <v>1.0</v>
      </c>
      <c r="AI12" s="167">
        <v>1.0</v>
      </c>
      <c r="AJ12" s="167">
        <v>1050.0</v>
      </c>
      <c r="AK12" s="167">
        <v>840.0</v>
      </c>
      <c r="AL12" s="167">
        <v>63.0</v>
      </c>
      <c r="AM12" s="167">
        <v>3.0</v>
      </c>
      <c r="AN12" s="168"/>
      <c r="AO12" s="167">
        <v>4.0</v>
      </c>
      <c r="AP12" s="140">
        <f t="shared" si="2"/>
        <v>3.5</v>
      </c>
      <c r="AQ12" s="167">
        <v>35.0</v>
      </c>
      <c r="AR12" s="168"/>
      <c r="AS12" s="168"/>
      <c r="AT12" s="168"/>
      <c r="AU12" s="167" t="s">
        <v>80</v>
      </c>
      <c r="AV12" s="167" t="s">
        <v>54</v>
      </c>
      <c r="AW12" s="167" t="s">
        <v>38</v>
      </c>
      <c r="AX12" s="167" t="s">
        <v>68</v>
      </c>
      <c r="AY12" s="174"/>
      <c r="AZ12" s="179">
        <v>65.0</v>
      </c>
      <c r="BA12" s="180">
        <v>65.0</v>
      </c>
      <c r="BB12" s="181">
        <v>70.0</v>
      </c>
      <c r="BC12" s="181">
        <v>70.0</v>
      </c>
      <c r="BD12" s="181">
        <v>85.0</v>
      </c>
      <c r="BE12" s="181">
        <v>85.0</v>
      </c>
      <c r="BF12" s="181">
        <v>85.0</v>
      </c>
      <c r="BG12" s="175">
        <v>100.0</v>
      </c>
      <c r="BH12" s="182"/>
      <c r="BI12" s="153"/>
      <c r="BJ12" s="154"/>
      <c r="BK12" s="154"/>
      <c r="BL12" s="154"/>
      <c r="BM12" s="154"/>
      <c r="BN12" s="154"/>
      <c r="BO12" s="154"/>
      <c r="BP12" s="154"/>
      <c r="BQ12" s="154"/>
      <c r="BR12" s="154"/>
      <c r="BS12" s="155">
        <f t="shared" si="3"/>
        <v>0</v>
      </c>
      <c r="BT12" s="154"/>
      <c r="BU12" s="154"/>
      <c r="BV12" s="154"/>
      <c r="BW12" s="154"/>
      <c r="BX12" s="154"/>
      <c r="BY12" s="154"/>
      <c r="BZ12" s="154"/>
      <c r="CA12" s="154"/>
      <c r="CB12" s="178"/>
      <c r="CC12" s="184"/>
      <c r="CD12" s="185"/>
      <c r="CE12" s="185"/>
      <c r="CF12" s="185"/>
      <c r="CG12" s="185"/>
      <c r="CH12" s="185"/>
      <c r="CI12" s="185"/>
      <c r="CJ12" s="186"/>
      <c r="CK12" s="182"/>
      <c r="CL12" s="160"/>
      <c r="CM12" s="161"/>
      <c r="CN12" s="161"/>
      <c r="CO12" s="161"/>
      <c r="CP12" s="161"/>
      <c r="CQ12" s="161"/>
      <c r="CR12" s="161"/>
      <c r="CS12" s="161"/>
      <c r="CT12" s="161"/>
      <c r="CU12" s="161"/>
      <c r="CV12" s="162">
        <f t="shared" si="4"/>
        <v>0</v>
      </c>
      <c r="CW12" s="161"/>
      <c r="CX12" s="161"/>
      <c r="CY12" s="161"/>
      <c r="CZ12" s="161"/>
      <c r="DA12" s="161"/>
      <c r="DB12" s="161"/>
      <c r="DC12" s="161"/>
      <c r="DD12" s="161"/>
      <c r="DE12" s="183"/>
      <c r="DF12" s="184"/>
      <c r="DG12" s="185"/>
      <c r="DH12" s="185"/>
      <c r="DI12" s="185"/>
      <c r="DJ12" s="185"/>
      <c r="DK12" s="185"/>
      <c r="DL12" s="185"/>
      <c r="DM12" s="186"/>
    </row>
    <row r="13">
      <c r="A13" s="164" t="s">
        <v>62</v>
      </c>
      <c r="B13" s="165" t="s">
        <v>244</v>
      </c>
      <c r="C13" s="166" t="s">
        <v>59</v>
      </c>
      <c r="D13" s="167">
        <v>1.0</v>
      </c>
      <c r="E13" s="167">
        <v>1.0</v>
      </c>
      <c r="F13" s="167">
        <v>8.0</v>
      </c>
      <c r="G13" s="167">
        <v>17454.0</v>
      </c>
      <c r="H13" s="167">
        <v>0.0</v>
      </c>
      <c r="I13" s="167">
        <v>3665.0</v>
      </c>
      <c r="J13" s="167">
        <v>5.0</v>
      </c>
      <c r="K13" s="167">
        <v>16.0</v>
      </c>
      <c r="L13" s="167">
        <v>32.0</v>
      </c>
      <c r="M13" s="140">
        <f t="shared" si="1"/>
        <v>160</v>
      </c>
      <c r="N13" s="167">
        <v>1600.0</v>
      </c>
      <c r="O13" s="168"/>
      <c r="P13" s="168"/>
      <c r="Q13" s="168"/>
      <c r="R13" s="168"/>
      <c r="S13" s="168"/>
      <c r="T13" s="168"/>
      <c r="U13" s="168"/>
      <c r="V13" s="169"/>
      <c r="W13" s="170"/>
      <c r="X13" s="171"/>
      <c r="Y13" s="181">
        <v>55.0</v>
      </c>
      <c r="Z13" s="181">
        <v>55.0</v>
      </c>
      <c r="AA13" s="181">
        <v>65.0</v>
      </c>
      <c r="AB13" s="181">
        <v>65.0</v>
      </c>
      <c r="AC13" s="181">
        <v>65.0</v>
      </c>
      <c r="AD13" s="172">
        <v>100.0</v>
      </c>
      <c r="AE13" s="190" t="s">
        <v>245</v>
      </c>
      <c r="AF13" s="173" t="s">
        <v>231</v>
      </c>
      <c r="AG13" s="167">
        <v>1.0</v>
      </c>
      <c r="AH13" s="167">
        <v>1.0</v>
      </c>
      <c r="AI13" s="167">
        <v>1.0</v>
      </c>
      <c r="AJ13" s="167">
        <v>1050.0</v>
      </c>
      <c r="AK13" s="167">
        <v>840.0</v>
      </c>
      <c r="AL13" s="167">
        <v>63.0</v>
      </c>
      <c r="AM13" s="167">
        <v>3.0</v>
      </c>
      <c r="AN13" s="168"/>
      <c r="AO13" s="167">
        <v>4.0</v>
      </c>
      <c r="AP13" s="140">
        <f t="shared" si="2"/>
        <v>3.5</v>
      </c>
      <c r="AQ13" s="167">
        <v>35.0</v>
      </c>
      <c r="AR13" s="168"/>
      <c r="AS13" s="168"/>
      <c r="AT13" s="168"/>
      <c r="AU13" s="167" t="s">
        <v>80</v>
      </c>
      <c r="AV13" s="167" t="s">
        <v>54</v>
      </c>
      <c r="AW13" s="167" t="s">
        <v>38</v>
      </c>
      <c r="AX13" s="167" t="s">
        <v>68</v>
      </c>
      <c r="AY13" s="174"/>
      <c r="AZ13" s="179">
        <v>65.0</v>
      </c>
      <c r="BA13" s="180">
        <v>65.0</v>
      </c>
      <c r="BB13" s="181">
        <v>70.0</v>
      </c>
      <c r="BC13" s="181">
        <v>70.0</v>
      </c>
      <c r="BD13" s="181">
        <v>85.0</v>
      </c>
      <c r="BE13" s="181">
        <v>85.0</v>
      </c>
      <c r="BF13" s="181">
        <v>85.0</v>
      </c>
      <c r="BG13" s="175">
        <v>100.0</v>
      </c>
      <c r="BH13" s="182"/>
      <c r="BI13" s="153"/>
      <c r="BJ13" s="154"/>
      <c r="BK13" s="154"/>
      <c r="BL13" s="154"/>
      <c r="BM13" s="154"/>
      <c r="BN13" s="154"/>
      <c r="BO13" s="154"/>
      <c r="BP13" s="154"/>
      <c r="BQ13" s="154"/>
      <c r="BR13" s="154"/>
      <c r="BS13" s="155">
        <f t="shared" si="3"/>
        <v>0</v>
      </c>
      <c r="BT13" s="154"/>
      <c r="BU13" s="154"/>
      <c r="BV13" s="154"/>
      <c r="BW13" s="154"/>
      <c r="BX13" s="154"/>
      <c r="BY13" s="154"/>
      <c r="BZ13" s="154"/>
      <c r="CA13" s="154"/>
      <c r="CB13" s="178"/>
      <c r="CC13" s="184"/>
      <c r="CD13" s="185"/>
      <c r="CE13" s="185"/>
      <c r="CF13" s="185"/>
      <c r="CG13" s="185"/>
      <c r="CH13" s="185"/>
      <c r="CI13" s="185"/>
      <c r="CJ13" s="186"/>
      <c r="CK13" s="182"/>
      <c r="CL13" s="160"/>
      <c r="CM13" s="161"/>
      <c r="CN13" s="161"/>
      <c r="CO13" s="161"/>
      <c r="CP13" s="161"/>
      <c r="CQ13" s="161"/>
      <c r="CR13" s="161"/>
      <c r="CS13" s="161"/>
      <c r="CT13" s="161"/>
      <c r="CU13" s="161"/>
      <c r="CV13" s="162">
        <f t="shared" si="4"/>
        <v>0</v>
      </c>
      <c r="CW13" s="161"/>
      <c r="CX13" s="161"/>
      <c r="CY13" s="161"/>
      <c r="CZ13" s="161"/>
      <c r="DA13" s="161"/>
      <c r="DB13" s="161"/>
      <c r="DC13" s="161"/>
      <c r="DD13" s="161"/>
      <c r="DE13" s="183"/>
      <c r="DF13" s="184"/>
      <c r="DG13" s="185"/>
      <c r="DH13" s="185"/>
      <c r="DI13" s="185"/>
      <c r="DJ13" s="185"/>
      <c r="DK13" s="185"/>
      <c r="DL13" s="185"/>
      <c r="DM13" s="186"/>
    </row>
    <row r="14">
      <c r="A14" s="164" t="s">
        <v>63</v>
      </c>
      <c r="B14" s="165" t="s">
        <v>244</v>
      </c>
      <c r="C14" s="166" t="s">
        <v>59</v>
      </c>
      <c r="D14" s="167">
        <v>1.0</v>
      </c>
      <c r="E14" s="167">
        <v>4.0</v>
      </c>
      <c r="F14" s="167">
        <v>4.0</v>
      </c>
      <c r="G14" s="167">
        <v>10500.0</v>
      </c>
      <c r="H14" s="167">
        <v>420.0</v>
      </c>
      <c r="I14" s="167">
        <v>2940.0</v>
      </c>
      <c r="J14" s="167">
        <v>5.0</v>
      </c>
      <c r="K14" s="167">
        <v>16.0</v>
      </c>
      <c r="L14" s="167">
        <v>32.0</v>
      </c>
      <c r="M14" s="140">
        <f t="shared" si="1"/>
        <v>35</v>
      </c>
      <c r="N14" s="167">
        <v>350.0</v>
      </c>
      <c r="O14" s="168"/>
      <c r="P14" s="168"/>
      <c r="Q14" s="168"/>
      <c r="R14" s="167" t="s">
        <v>61</v>
      </c>
      <c r="S14" s="167" t="s">
        <v>97</v>
      </c>
      <c r="T14" s="167" t="s">
        <v>106</v>
      </c>
      <c r="U14" s="167" t="s">
        <v>68</v>
      </c>
      <c r="V14" s="188" t="s">
        <v>38</v>
      </c>
      <c r="W14" s="170"/>
      <c r="X14" s="171"/>
      <c r="Y14" s="171">
        <v>55.0</v>
      </c>
      <c r="Z14" s="171">
        <v>55.0</v>
      </c>
      <c r="AA14" s="171">
        <v>65.0</v>
      </c>
      <c r="AB14" s="171">
        <v>65.0</v>
      </c>
      <c r="AC14" s="171">
        <v>65.0</v>
      </c>
      <c r="AD14" s="172">
        <v>100.0</v>
      </c>
      <c r="AE14" s="190" t="s">
        <v>245</v>
      </c>
      <c r="AF14" s="173" t="s">
        <v>231</v>
      </c>
      <c r="AG14" s="167">
        <v>1.0</v>
      </c>
      <c r="AH14" s="167">
        <v>1.0</v>
      </c>
      <c r="AI14" s="167">
        <v>1.0</v>
      </c>
      <c r="AJ14" s="167">
        <v>1050.0</v>
      </c>
      <c r="AK14" s="167">
        <v>840.0</v>
      </c>
      <c r="AL14" s="167">
        <v>63.0</v>
      </c>
      <c r="AM14" s="167">
        <v>3.0</v>
      </c>
      <c r="AN14" s="168"/>
      <c r="AO14" s="167">
        <v>4.0</v>
      </c>
      <c r="AP14" s="140">
        <f t="shared" si="2"/>
        <v>3.5</v>
      </c>
      <c r="AQ14" s="167">
        <v>35.0</v>
      </c>
      <c r="AR14" s="168"/>
      <c r="AS14" s="168"/>
      <c r="AT14" s="168"/>
      <c r="AU14" s="167" t="s">
        <v>80</v>
      </c>
      <c r="AV14" s="167" t="s">
        <v>54</v>
      </c>
      <c r="AW14" s="167" t="s">
        <v>38</v>
      </c>
      <c r="AX14" s="167" t="s">
        <v>68</v>
      </c>
      <c r="AY14" s="174"/>
      <c r="AZ14" s="179">
        <v>65.0</v>
      </c>
      <c r="BA14" s="180">
        <v>65.0</v>
      </c>
      <c r="BB14" s="171">
        <v>85.0</v>
      </c>
      <c r="BC14" s="171">
        <v>85.0</v>
      </c>
      <c r="BD14" s="171">
        <v>85.0</v>
      </c>
      <c r="BE14" s="171">
        <v>85.0</v>
      </c>
      <c r="BF14" s="171">
        <v>85.0</v>
      </c>
      <c r="BG14" s="175">
        <v>100.0</v>
      </c>
      <c r="BH14" s="182"/>
      <c r="BI14" s="153"/>
      <c r="BJ14" s="154"/>
      <c r="BK14" s="154"/>
      <c r="BL14" s="154"/>
      <c r="BM14" s="154"/>
      <c r="BN14" s="154"/>
      <c r="BO14" s="154"/>
      <c r="BP14" s="154"/>
      <c r="BQ14" s="154"/>
      <c r="BR14" s="154"/>
      <c r="BS14" s="155">
        <f t="shared" si="3"/>
        <v>0</v>
      </c>
      <c r="BT14" s="154"/>
      <c r="BU14" s="154"/>
      <c r="BV14" s="154"/>
      <c r="BW14" s="154"/>
      <c r="BX14" s="154"/>
      <c r="BY14" s="154"/>
      <c r="BZ14" s="154"/>
      <c r="CA14" s="154"/>
      <c r="CB14" s="178"/>
      <c r="CC14" s="184"/>
      <c r="CD14" s="185"/>
      <c r="CE14" s="185"/>
      <c r="CF14" s="185"/>
      <c r="CG14" s="185"/>
      <c r="CH14" s="185"/>
      <c r="CI14" s="185"/>
      <c r="CJ14" s="186"/>
      <c r="CK14" s="182"/>
      <c r="CL14" s="160"/>
      <c r="CM14" s="161"/>
      <c r="CN14" s="161"/>
      <c r="CO14" s="161"/>
      <c r="CP14" s="161"/>
      <c r="CQ14" s="161"/>
      <c r="CR14" s="161"/>
      <c r="CS14" s="161"/>
      <c r="CT14" s="161"/>
      <c r="CU14" s="161"/>
      <c r="CV14" s="162">
        <f t="shared" si="4"/>
        <v>0</v>
      </c>
      <c r="CW14" s="161"/>
      <c r="CX14" s="161"/>
      <c r="CY14" s="161"/>
      <c r="CZ14" s="161"/>
      <c r="DA14" s="161"/>
      <c r="DB14" s="161"/>
      <c r="DC14" s="161"/>
      <c r="DD14" s="161"/>
      <c r="DE14" s="183"/>
      <c r="DF14" s="184"/>
      <c r="DG14" s="185"/>
      <c r="DH14" s="185"/>
      <c r="DI14" s="185"/>
      <c r="DJ14" s="185"/>
      <c r="DK14" s="185"/>
      <c r="DL14" s="185"/>
      <c r="DM14" s="186"/>
    </row>
    <row r="15">
      <c r="A15" s="164" t="s">
        <v>65</v>
      </c>
      <c r="B15" s="194" t="s">
        <v>245</v>
      </c>
      <c r="C15" s="195" t="s">
        <v>231</v>
      </c>
      <c r="D15" s="196">
        <v>2.0</v>
      </c>
      <c r="E15" s="196">
        <v>1.0</v>
      </c>
      <c r="F15" s="196">
        <v>3.0</v>
      </c>
      <c r="G15" s="196">
        <v>1575.0</v>
      </c>
      <c r="H15" s="196">
        <v>352.0</v>
      </c>
      <c r="I15" s="196">
        <v>315.0</v>
      </c>
      <c r="J15" s="196">
        <v>3.0</v>
      </c>
      <c r="K15" s="196">
        <v>3.0</v>
      </c>
      <c r="L15" s="196">
        <v>5.0</v>
      </c>
      <c r="M15" s="140">
        <f t="shared" si="1"/>
        <v>3.5</v>
      </c>
      <c r="N15" s="196">
        <v>35.0</v>
      </c>
      <c r="O15" s="197"/>
      <c r="P15" s="197"/>
      <c r="Q15" s="197"/>
      <c r="R15" s="196" t="s">
        <v>68</v>
      </c>
      <c r="S15" s="196" t="s">
        <v>38</v>
      </c>
      <c r="T15" s="196" t="s">
        <v>80</v>
      </c>
      <c r="U15" s="196" t="s">
        <v>54</v>
      </c>
      <c r="V15" s="198"/>
      <c r="W15" s="199">
        <v>75.0</v>
      </c>
      <c r="X15" s="200">
        <v>90.0</v>
      </c>
      <c r="Y15" s="200">
        <v>70.0</v>
      </c>
      <c r="Z15" s="200">
        <v>70.0</v>
      </c>
      <c r="AA15" s="200">
        <v>80.0</v>
      </c>
      <c r="AB15" s="200">
        <v>80.0</v>
      </c>
      <c r="AC15" s="200">
        <v>80.0</v>
      </c>
      <c r="AD15" s="201">
        <v>100.0</v>
      </c>
      <c r="AE15" s="202" t="s">
        <v>245</v>
      </c>
      <c r="AF15" s="203" t="s">
        <v>231</v>
      </c>
      <c r="AG15" s="196">
        <v>2.0</v>
      </c>
      <c r="AH15" s="196">
        <v>1.0</v>
      </c>
      <c r="AI15" s="196">
        <v>6.0</v>
      </c>
      <c r="AJ15" s="196">
        <v>0.0</v>
      </c>
      <c r="AK15" s="196">
        <v>1148.0</v>
      </c>
      <c r="AL15" s="196">
        <v>0.0</v>
      </c>
      <c r="AM15" s="196">
        <v>3.0</v>
      </c>
      <c r="AN15" s="196">
        <v>6.0</v>
      </c>
      <c r="AO15" s="196">
        <v>4.0</v>
      </c>
      <c r="AP15" s="140">
        <f t="shared" si="2"/>
        <v>1.9</v>
      </c>
      <c r="AQ15" s="196">
        <v>19.0</v>
      </c>
      <c r="AR15" s="197"/>
      <c r="AS15" s="197"/>
      <c r="AT15" s="197"/>
      <c r="AU15" s="196" t="s">
        <v>80</v>
      </c>
      <c r="AV15" s="196" t="s">
        <v>54</v>
      </c>
      <c r="AW15" s="197"/>
      <c r="AX15" s="197"/>
      <c r="AY15" s="204"/>
      <c r="AZ15" s="205">
        <v>65.0</v>
      </c>
      <c r="BA15" s="200">
        <v>65.0</v>
      </c>
      <c r="BB15" s="185"/>
      <c r="BC15" s="185"/>
      <c r="BD15" s="185"/>
      <c r="BE15" s="185"/>
      <c r="BF15" s="185"/>
      <c r="BG15" s="186"/>
      <c r="BH15" s="182"/>
      <c r="BI15" s="153"/>
      <c r="BJ15" s="154"/>
      <c r="BK15" s="154"/>
      <c r="BL15" s="154"/>
      <c r="BM15" s="154"/>
      <c r="BN15" s="154"/>
      <c r="BO15" s="154"/>
      <c r="BP15" s="154"/>
      <c r="BQ15" s="154"/>
      <c r="BR15" s="154"/>
      <c r="BS15" s="155">
        <f t="shared" si="3"/>
        <v>0</v>
      </c>
      <c r="BT15" s="154"/>
      <c r="BU15" s="154"/>
      <c r="BV15" s="154"/>
      <c r="BW15" s="154"/>
      <c r="BX15" s="154"/>
      <c r="BY15" s="154"/>
      <c r="BZ15" s="154"/>
      <c r="CA15" s="154"/>
      <c r="CB15" s="178"/>
      <c r="CC15" s="184"/>
      <c r="CD15" s="185"/>
      <c r="CE15" s="185"/>
      <c r="CF15" s="185"/>
      <c r="CG15" s="185"/>
      <c r="CH15" s="185"/>
      <c r="CI15" s="185"/>
      <c r="CJ15" s="186"/>
      <c r="CK15" s="182"/>
      <c r="CL15" s="160"/>
      <c r="CM15" s="161"/>
      <c r="CN15" s="161"/>
      <c r="CO15" s="161"/>
      <c r="CP15" s="161"/>
      <c r="CQ15" s="161"/>
      <c r="CR15" s="161"/>
      <c r="CS15" s="161"/>
      <c r="CT15" s="161"/>
      <c r="CU15" s="161"/>
      <c r="CV15" s="162">
        <f t="shared" si="4"/>
        <v>0</v>
      </c>
      <c r="CW15" s="161"/>
      <c r="CX15" s="161"/>
      <c r="CY15" s="161"/>
      <c r="CZ15" s="161"/>
      <c r="DA15" s="161"/>
      <c r="DB15" s="161"/>
      <c r="DC15" s="161"/>
      <c r="DD15" s="161"/>
      <c r="DE15" s="183"/>
      <c r="DF15" s="184"/>
      <c r="DG15" s="185"/>
      <c r="DH15" s="185"/>
      <c r="DI15" s="185"/>
      <c r="DJ15" s="185"/>
      <c r="DK15" s="185"/>
      <c r="DL15" s="185"/>
      <c r="DM15" s="186"/>
    </row>
    <row r="16">
      <c r="A16" s="164" t="s">
        <v>69</v>
      </c>
      <c r="B16" s="165" t="s">
        <v>239</v>
      </c>
      <c r="C16" s="166" t="s">
        <v>231</v>
      </c>
      <c r="D16" s="167">
        <v>1.0</v>
      </c>
      <c r="E16" s="167">
        <v>2.0</v>
      </c>
      <c r="F16" s="167">
        <v>1.0</v>
      </c>
      <c r="G16" s="167">
        <v>2571.0</v>
      </c>
      <c r="H16" s="167">
        <v>0.0</v>
      </c>
      <c r="I16" s="167">
        <v>540.0</v>
      </c>
      <c r="J16" s="167">
        <v>5.0</v>
      </c>
      <c r="K16" s="168"/>
      <c r="L16" s="167">
        <v>14.0</v>
      </c>
      <c r="M16" s="140">
        <f t="shared" si="1"/>
        <v>30</v>
      </c>
      <c r="N16" s="167">
        <v>300.0</v>
      </c>
      <c r="O16" s="168"/>
      <c r="P16" s="168"/>
      <c r="Q16" s="168"/>
      <c r="R16" s="167" t="s">
        <v>38</v>
      </c>
      <c r="S16" s="167" t="s">
        <v>68</v>
      </c>
      <c r="T16" s="167" t="s">
        <v>106</v>
      </c>
      <c r="U16" s="167" t="s">
        <v>97</v>
      </c>
      <c r="V16" s="188" t="s">
        <v>61</v>
      </c>
      <c r="W16" s="170"/>
      <c r="X16" s="171"/>
      <c r="Y16" s="181">
        <v>75.0</v>
      </c>
      <c r="Z16" s="181">
        <v>75.0</v>
      </c>
      <c r="AA16" s="181">
        <v>80.0</v>
      </c>
      <c r="AB16" s="181">
        <v>80.0</v>
      </c>
      <c r="AC16" s="181">
        <v>80.0</v>
      </c>
      <c r="AD16" s="172">
        <v>100.0</v>
      </c>
      <c r="AE16" s="202" t="s">
        <v>245</v>
      </c>
      <c r="AF16" s="173" t="s">
        <v>231</v>
      </c>
      <c r="AG16" s="167">
        <v>2.0</v>
      </c>
      <c r="AH16" s="167">
        <v>2.0</v>
      </c>
      <c r="AI16" s="167">
        <v>1.0</v>
      </c>
      <c r="AJ16" s="167">
        <v>0.0</v>
      </c>
      <c r="AK16" s="167">
        <v>640.0</v>
      </c>
      <c r="AL16" s="167">
        <v>0.0</v>
      </c>
      <c r="AM16" s="167">
        <v>2.0</v>
      </c>
      <c r="AN16" s="168"/>
      <c r="AO16" s="167">
        <v>3.0</v>
      </c>
      <c r="AP16" s="140">
        <f t="shared" si="2"/>
        <v>1</v>
      </c>
      <c r="AQ16" s="167">
        <v>10.0</v>
      </c>
      <c r="AR16" s="168"/>
      <c r="AS16" s="168"/>
      <c r="AT16" s="168"/>
      <c r="AU16" s="167" t="s">
        <v>80</v>
      </c>
      <c r="AV16" s="167" t="s">
        <v>54</v>
      </c>
      <c r="AW16" s="168"/>
      <c r="AX16" s="168"/>
      <c r="AY16" s="174"/>
      <c r="AZ16" s="205">
        <v>65.0</v>
      </c>
      <c r="BA16" s="200">
        <v>65.0</v>
      </c>
      <c r="BB16" s="185"/>
      <c r="BC16" s="185"/>
      <c r="BD16" s="185"/>
      <c r="BE16" s="185"/>
      <c r="BF16" s="185"/>
      <c r="BG16" s="186"/>
      <c r="BH16" s="182"/>
      <c r="BI16" s="153"/>
      <c r="BJ16" s="154"/>
      <c r="BK16" s="154"/>
      <c r="BL16" s="154"/>
      <c r="BM16" s="154"/>
      <c r="BN16" s="154"/>
      <c r="BO16" s="154"/>
      <c r="BP16" s="154"/>
      <c r="BQ16" s="154"/>
      <c r="BR16" s="154"/>
      <c r="BS16" s="155">
        <f t="shared" si="3"/>
        <v>0</v>
      </c>
      <c r="BT16" s="154"/>
      <c r="BU16" s="154"/>
      <c r="BV16" s="154"/>
      <c r="BW16" s="154"/>
      <c r="BX16" s="154"/>
      <c r="BY16" s="154"/>
      <c r="BZ16" s="154"/>
      <c r="CA16" s="154"/>
      <c r="CB16" s="178"/>
      <c r="CC16" s="184"/>
      <c r="CD16" s="185"/>
      <c r="CE16" s="185"/>
      <c r="CF16" s="185"/>
      <c r="CG16" s="185"/>
      <c r="CH16" s="185"/>
      <c r="CI16" s="185"/>
      <c r="CJ16" s="186"/>
      <c r="CK16" s="182"/>
      <c r="CL16" s="160"/>
      <c r="CM16" s="161"/>
      <c r="CN16" s="161"/>
      <c r="CO16" s="161"/>
      <c r="CP16" s="161"/>
      <c r="CQ16" s="161"/>
      <c r="CR16" s="161"/>
      <c r="CS16" s="161"/>
      <c r="CT16" s="161"/>
      <c r="CU16" s="161"/>
      <c r="CV16" s="162">
        <f t="shared" si="4"/>
        <v>0</v>
      </c>
      <c r="CW16" s="161"/>
      <c r="CX16" s="161"/>
      <c r="CY16" s="161"/>
      <c r="CZ16" s="161"/>
      <c r="DA16" s="161"/>
      <c r="DB16" s="161"/>
      <c r="DC16" s="161"/>
      <c r="DD16" s="161"/>
      <c r="DE16" s="183"/>
      <c r="DF16" s="184"/>
      <c r="DG16" s="185"/>
      <c r="DH16" s="185"/>
      <c r="DI16" s="185"/>
      <c r="DJ16" s="185"/>
      <c r="DK16" s="185"/>
      <c r="DL16" s="185"/>
      <c r="DM16" s="186"/>
    </row>
    <row r="17">
      <c r="A17" s="164" t="s">
        <v>71</v>
      </c>
      <c r="B17" s="194" t="s">
        <v>245</v>
      </c>
      <c r="C17" s="195" t="s">
        <v>231</v>
      </c>
      <c r="D17" s="196">
        <v>2.0</v>
      </c>
      <c r="E17" s="196">
        <v>1.0</v>
      </c>
      <c r="F17" s="196">
        <v>3.0</v>
      </c>
      <c r="G17" s="196">
        <v>1575.0</v>
      </c>
      <c r="H17" s="196">
        <v>352.0</v>
      </c>
      <c r="I17" s="196">
        <v>315.0</v>
      </c>
      <c r="J17" s="196">
        <v>3.0</v>
      </c>
      <c r="K17" s="196">
        <v>3.0</v>
      </c>
      <c r="L17" s="196">
        <v>3.5</v>
      </c>
      <c r="M17" s="140">
        <f t="shared" si="1"/>
        <v>3.5</v>
      </c>
      <c r="N17" s="196">
        <v>35.0</v>
      </c>
      <c r="O17" s="197"/>
      <c r="P17" s="197"/>
      <c r="Q17" s="197"/>
      <c r="R17" s="196" t="s">
        <v>38</v>
      </c>
      <c r="S17" s="196" t="s">
        <v>68</v>
      </c>
      <c r="T17" s="196" t="s">
        <v>80</v>
      </c>
      <c r="U17" s="196" t="s">
        <v>54</v>
      </c>
      <c r="V17" s="198"/>
      <c r="W17" s="199">
        <v>75.0</v>
      </c>
      <c r="X17" s="200">
        <v>90.0</v>
      </c>
      <c r="Y17" s="200">
        <v>75.0</v>
      </c>
      <c r="Z17" s="200">
        <v>75.0</v>
      </c>
      <c r="AA17" s="200">
        <v>80.0</v>
      </c>
      <c r="AB17" s="200">
        <v>80.0</v>
      </c>
      <c r="AC17" s="200">
        <v>80.0</v>
      </c>
      <c r="AD17" s="201">
        <v>100.0</v>
      </c>
      <c r="AE17" s="202" t="s">
        <v>245</v>
      </c>
      <c r="AF17" s="203" t="s">
        <v>231</v>
      </c>
      <c r="AG17" s="196">
        <v>2.0</v>
      </c>
      <c r="AH17" s="196">
        <v>2.0</v>
      </c>
      <c r="AI17" s="196">
        <v>1.0</v>
      </c>
      <c r="AJ17" s="196">
        <v>0.0</v>
      </c>
      <c r="AK17" s="196">
        <v>640.0</v>
      </c>
      <c r="AL17" s="196">
        <v>0.0</v>
      </c>
      <c r="AM17" s="196">
        <v>2.0</v>
      </c>
      <c r="AN17" s="197"/>
      <c r="AO17" s="196">
        <v>3.0</v>
      </c>
      <c r="AP17" s="140">
        <f t="shared" si="2"/>
        <v>1</v>
      </c>
      <c r="AQ17" s="196">
        <v>10.0</v>
      </c>
      <c r="AR17" s="197"/>
      <c r="AS17" s="197"/>
      <c r="AT17" s="197"/>
      <c r="AU17" s="196" t="s">
        <v>80</v>
      </c>
      <c r="AV17" s="196" t="s">
        <v>54</v>
      </c>
      <c r="AW17" s="197"/>
      <c r="AX17" s="197"/>
      <c r="AY17" s="204"/>
      <c r="AZ17" s="205">
        <v>65.0</v>
      </c>
      <c r="BA17" s="200">
        <v>65.0</v>
      </c>
      <c r="BB17" s="185"/>
      <c r="BC17" s="185"/>
      <c r="BD17" s="185"/>
      <c r="BE17" s="185"/>
      <c r="BF17" s="185"/>
      <c r="BG17" s="186"/>
      <c r="BH17" s="182"/>
      <c r="BI17" s="153"/>
      <c r="BJ17" s="154"/>
      <c r="BK17" s="154"/>
      <c r="BL17" s="154"/>
      <c r="BM17" s="154"/>
      <c r="BN17" s="154"/>
      <c r="BO17" s="154"/>
      <c r="BP17" s="154"/>
      <c r="BQ17" s="154"/>
      <c r="BR17" s="154"/>
      <c r="BS17" s="155">
        <f t="shared" si="3"/>
        <v>0</v>
      </c>
      <c r="BT17" s="154"/>
      <c r="BU17" s="154"/>
      <c r="BV17" s="154"/>
      <c r="BW17" s="154"/>
      <c r="BX17" s="154"/>
      <c r="BY17" s="154"/>
      <c r="BZ17" s="154"/>
      <c r="CA17" s="154"/>
      <c r="CB17" s="178"/>
      <c r="CC17" s="184"/>
      <c r="CD17" s="185"/>
      <c r="CE17" s="185"/>
      <c r="CF17" s="185"/>
      <c r="CG17" s="185"/>
      <c r="CH17" s="185"/>
      <c r="CI17" s="185"/>
      <c r="CJ17" s="186"/>
      <c r="CK17" s="182"/>
      <c r="CL17" s="160"/>
      <c r="CM17" s="161"/>
      <c r="CN17" s="161"/>
      <c r="CO17" s="161"/>
      <c r="CP17" s="161"/>
      <c r="CQ17" s="161"/>
      <c r="CR17" s="161"/>
      <c r="CS17" s="161"/>
      <c r="CT17" s="161"/>
      <c r="CU17" s="161"/>
      <c r="CV17" s="162">
        <f t="shared" si="4"/>
        <v>0</v>
      </c>
      <c r="CW17" s="161"/>
      <c r="CX17" s="161"/>
      <c r="CY17" s="161"/>
      <c r="CZ17" s="161"/>
      <c r="DA17" s="161"/>
      <c r="DB17" s="161"/>
      <c r="DC17" s="161"/>
      <c r="DD17" s="161"/>
      <c r="DE17" s="183"/>
      <c r="DF17" s="184"/>
      <c r="DG17" s="185"/>
      <c r="DH17" s="185"/>
      <c r="DI17" s="185"/>
      <c r="DJ17" s="185"/>
      <c r="DK17" s="185"/>
      <c r="DL17" s="185"/>
      <c r="DM17" s="186"/>
    </row>
    <row r="18">
      <c r="A18" s="164" t="s">
        <v>73</v>
      </c>
      <c r="B18" s="165" t="s">
        <v>244</v>
      </c>
      <c r="C18" s="166" t="s">
        <v>59</v>
      </c>
      <c r="D18" s="167">
        <v>1.0</v>
      </c>
      <c r="E18" s="167">
        <v>1.0</v>
      </c>
      <c r="F18" s="167">
        <v>8.0</v>
      </c>
      <c r="G18" s="167">
        <v>4688.0</v>
      </c>
      <c r="H18" s="167">
        <v>0.0</v>
      </c>
      <c r="I18" s="167">
        <v>1922.0</v>
      </c>
      <c r="J18" s="167">
        <v>5.0</v>
      </c>
      <c r="K18" s="167">
        <v>8.0</v>
      </c>
      <c r="L18" s="167">
        <v>35.0</v>
      </c>
      <c r="M18" s="140">
        <f t="shared" si="1"/>
        <v>42</v>
      </c>
      <c r="N18" s="167">
        <v>420.0</v>
      </c>
      <c r="O18" s="168"/>
      <c r="P18" s="168"/>
      <c r="Q18" s="168"/>
      <c r="R18" s="167" t="s">
        <v>106</v>
      </c>
      <c r="S18" s="167" t="s">
        <v>97</v>
      </c>
      <c r="T18" s="167" t="s">
        <v>61</v>
      </c>
      <c r="U18" s="167"/>
      <c r="V18" s="188"/>
      <c r="W18" s="170"/>
      <c r="X18" s="171"/>
      <c r="Y18" s="171">
        <v>70.0</v>
      </c>
      <c r="Z18" s="171">
        <v>70.0</v>
      </c>
      <c r="AA18" s="171">
        <v>75.0</v>
      </c>
      <c r="AB18" s="171">
        <v>75.0</v>
      </c>
      <c r="AC18" s="171">
        <v>75.0</v>
      </c>
      <c r="AD18" s="172">
        <v>100.0</v>
      </c>
      <c r="AE18" s="190" t="s">
        <v>239</v>
      </c>
      <c r="AF18" s="173" t="s">
        <v>231</v>
      </c>
      <c r="AG18" s="167">
        <v>2.0</v>
      </c>
      <c r="AH18" s="167">
        <v>2.0</v>
      </c>
      <c r="AI18" s="167">
        <v>1.0</v>
      </c>
      <c r="AJ18" s="167">
        <v>4500.0</v>
      </c>
      <c r="AK18" s="167">
        <v>0.0</v>
      </c>
      <c r="AL18" s="167">
        <v>1305.0</v>
      </c>
      <c r="AM18" s="167">
        <v>5.0</v>
      </c>
      <c r="AN18" s="168"/>
      <c r="AO18" s="167">
        <v>16.0</v>
      </c>
      <c r="AP18" s="140">
        <f t="shared" si="2"/>
        <v>30</v>
      </c>
      <c r="AQ18" s="167">
        <v>300.0</v>
      </c>
      <c r="AR18" s="168"/>
      <c r="AS18" s="168"/>
      <c r="AT18" s="168"/>
      <c r="AU18" s="167" t="s">
        <v>38</v>
      </c>
      <c r="AV18" s="167" t="s">
        <v>68</v>
      </c>
      <c r="AW18" s="168"/>
      <c r="AX18" s="168"/>
      <c r="AY18" s="174"/>
      <c r="AZ18" s="187"/>
      <c r="BA18" s="171"/>
      <c r="BB18" s="171">
        <v>70.0</v>
      </c>
      <c r="BC18" s="171">
        <v>70.0</v>
      </c>
      <c r="BD18" s="171">
        <v>75.0</v>
      </c>
      <c r="BE18" s="171">
        <v>75.0</v>
      </c>
      <c r="BF18" s="171">
        <v>75.0</v>
      </c>
      <c r="BG18" s="175">
        <v>100.0</v>
      </c>
      <c r="BH18" s="190" t="s">
        <v>245</v>
      </c>
      <c r="BI18" s="206" t="s">
        <v>231</v>
      </c>
      <c r="BJ18" s="207">
        <v>4.0</v>
      </c>
      <c r="BK18" s="207">
        <v>1.0</v>
      </c>
      <c r="BL18" s="207">
        <v>1.0</v>
      </c>
      <c r="BM18" s="207">
        <v>2400.0</v>
      </c>
      <c r="BN18" s="207">
        <v>1440.0</v>
      </c>
      <c r="BO18" s="207">
        <v>72.0</v>
      </c>
      <c r="BP18" s="207">
        <v>3.0</v>
      </c>
      <c r="BQ18" s="154"/>
      <c r="BR18" s="207">
        <v>4.0</v>
      </c>
      <c r="BS18" s="155">
        <f t="shared" si="3"/>
        <v>4</v>
      </c>
      <c r="BT18" s="207">
        <v>40.0</v>
      </c>
      <c r="BU18" s="154"/>
      <c r="BV18" s="154"/>
      <c r="BW18" s="154"/>
      <c r="BX18" s="207" t="s">
        <v>80</v>
      </c>
      <c r="BY18" s="207" t="s">
        <v>54</v>
      </c>
      <c r="BZ18" s="207" t="s">
        <v>38</v>
      </c>
      <c r="CA18" s="207" t="s">
        <v>68</v>
      </c>
      <c r="CB18" s="178"/>
      <c r="CC18" s="179">
        <v>65.0</v>
      </c>
      <c r="CD18" s="180">
        <v>65.0</v>
      </c>
      <c r="CE18" s="181">
        <v>70.0</v>
      </c>
      <c r="CF18" s="181">
        <v>70.0</v>
      </c>
      <c r="CG18" s="181">
        <v>85.0</v>
      </c>
      <c r="CH18" s="181">
        <v>85.0</v>
      </c>
      <c r="CI18" s="181">
        <v>85.0</v>
      </c>
      <c r="CJ18" s="175">
        <v>100.0</v>
      </c>
      <c r="CK18" s="182"/>
      <c r="CL18" s="160"/>
      <c r="CM18" s="161"/>
      <c r="CN18" s="161"/>
      <c r="CO18" s="161"/>
      <c r="CP18" s="161"/>
      <c r="CQ18" s="161"/>
      <c r="CR18" s="161"/>
      <c r="CS18" s="161"/>
      <c r="CT18" s="161"/>
      <c r="CU18" s="161"/>
      <c r="CV18" s="162">
        <f t="shared" si="4"/>
        <v>0</v>
      </c>
      <c r="CW18" s="161"/>
      <c r="CX18" s="161"/>
      <c r="CY18" s="161"/>
      <c r="CZ18" s="161"/>
      <c r="DA18" s="161"/>
      <c r="DB18" s="161"/>
      <c r="DC18" s="161"/>
      <c r="DD18" s="161"/>
      <c r="DE18" s="183"/>
      <c r="DF18" s="184"/>
      <c r="DG18" s="185"/>
      <c r="DH18" s="185"/>
      <c r="DI18" s="185"/>
      <c r="DJ18" s="185"/>
      <c r="DK18" s="185"/>
      <c r="DL18" s="185"/>
      <c r="DM18" s="186"/>
    </row>
    <row r="19">
      <c r="A19" s="164" t="s">
        <v>75</v>
      </c>
      <c r="B19" s="165" t="s">
        <v>246</v>
      </c>
      <c r="C19" s="166" t="s">
        <v>231</v>
      </c>
      <c r="D19" s="167">
        <v>2.0</v>
      </c>
      <c r="E19" s="167">
        <v>1.0</v>
      </c>
      <c r="F19" s="167">
        <v>1.0</v>
      </c>
      <c r="G19" s="167">
        <v>13846.0</v>
      </c>
      <c r="H19" s="167">
        <v>0.0</v>
      </c>
      <c r="I19" s="167">
        <v>6369.0</v>
      </c>
      <c r="J19" s="167">
        <v>8.0</v>
      </c>
      <c r="K19" s="168"/>
      <c r="L19" s="167">
        <v>13.0</v>
      </c>
      <c r="M19" s="140">
        <f t="shared" si="1"/>
        <v>150</v>
      </c>
      <c r="N19" s="167">
        <v>1500.0</v>
      </c>
      <c r="O19" s="168"/>
      <c r="P19" s="168"/>
      <c r="Q19" s="168"/>
      <c r="R19" s="167" t="s">
        <v>106</v>
      </c>
      <c r="S19" s="167" t="s">
        <v>97</v>
      </c>
      <c r="T19" s="167" t="s">
        <v>61</v>
      </c>
      <c r="U19" s="167" t="s">
        <v>68</v>
      </c>
      <c r="V19" s="188" t="s">
        <v>38</v>
      </c>
      <c r="W19" s="170"/>
      <c r="X19" s="171"/>
      <c r="Y19" s="171">
        <v>55.0</v>
      </c>
      <c r="Z19" s="171">
        <v>55.0</v>
      </c>
      <c r="AA19" s="171">
        <v>65.0</v>
      </c>
      <c r="AB19" s="171">
        <v>65.0</v>
      </c>
      <c r="AC19" s="171">
        <v>65.0</v>
      </c>
      <c r="AD19" s="172">
        <v>100.0</v>
      </c>
      <c r="AE19" s="190" t="s">
        <v>245</v>
      </c>
      <c r="AF19" s="173" t="s">
        <v>231</v>
      </c>
      <c r="AG19" s="167">
        <v>3.0</v>
      </c>
      <c r="AH19" s="167">
        <v>1.0</v>
      </c>
      <c r="AI19" s="167">
        <v>1.0</v>
      </c>
      <c r="AJ19" s="167">
        <v>1800.0</v>
      </c>
      <c r="AK19" s="167">
        <v>1260.0</v>
      </c>
      <c r="AL19" s="167">
        <v>54.0</v>
      </c>
      <c r="AM19" s="167">
        <v>3.0</v>
      </c>
      <c r="AN19" s="168"/>
      <c r="AO19" s="167">
        <v>4.0</v>
      </c>
      <c r="AP19" s="140">
        <f t="shared" si="2"/>
        <v>4</v>
      </c>
      <c r="AQ19" s="167">
        <v>40.0</v>
      </c>
      <c r="AR19" s="168"/>
      <c r="AS19" s="168"/>
      <c r="AT19" s="168"/>
      <c r="AU19" s="167" t="s">
        <v>80</v>
      </c>
      <c r="AV19" s="167" t="s">
        <v>54</v>
      </c>
      <c r="AW19" s="167" t="s">
        <v>38</v>
      </c>
      <c r="AX19" s="167" t="s">
        <v>68</v>
      </c>
      <c r="AY19" s="174"/>
      <c r="AZ19" s="179">
        <v>65.0</v>
      </c>
      <c r="BA19" s="180">
        <v>65.0</v>
      </c>
      <c r="BB19" s="171">
        <v>70.0</v>
      </c>
      <c r="BC19" s="171">
        <v>70.0</v>
      </c>
      <c r="BD19" s="171">
        <v>85.0</v>
      </c>
      <c r="BE19" s="171">
        <v>85.0</v>
      </c>
      <c r="BF19" s="171">
        <v>85.0</v>
      </c>
      <c r="BG19" s="175">
        <v>100.0</v>
      </c>
      <c r="BH19" s="182"/>
      <c r="BI19" s="153"/>
      <c r="BJ19" s="154"/>
      <c r="BK19" s="154"/>
      <c r="BL19" s="154"/>
      <c r="BM19" s="154"/>
      <c r="BN19" s="154"/>
      <c r="BO19" s="154"/>
      <c r="BP19" s="154"/>
      <c r="BQ19" s="154"/>
      <c r="BR19" s="154"/>
      <c r="BS19" s="155">
        <f t="shared" si="3"/>
        <v>0</v>
      </c>
      <c r="BT19" s="154"/>
      <c r="BU19" s="154"/>
      <c r="BV19" s="154"/>
      <c r="BW19" s="154"/>
      <c r="BX19" s="154"/>
      <c r="BY19" s="154"/>
      <c r="BZ19" s="154"/>
      <c r="CA19" s="154"/>
      <c r="CB19" s="178"/>
      <c r="CC19" s="184"/>
      <c r="CD19" s="185"/>
      <c r="CE19" s="185"/>
      <c r="CF19" s="185"/>
      <c r="CG19" s="185"/>
      <c r="CH19" s="185"/>
      <c r="CI19" s="185"/>
      <c r="CJ19" s="186"/>
      <c r="CK19" s="182"/>
      <c r="CL19" s="160"/>
      <c r="CM19" s="161"/>
      <c r="CN19" s="161"/>
      <c r="CO19" s="161"/>
      <c r="CP19" s="161"/>
      <c r="CQ19" s="161"/>
      <c r="CR19" s="161"/>
      <c r="CS19" s="161"/>
      <c r="CT19" s="161"/>
      <c r="CU19" s="161"/>
      <c r="CV19" s="162">
        <f t="shared" si="4"/>
        <v>0</v>
      </c>
      <c r="CW19" s="161"/>
      <c r="CX19" s="161"/>
      <c r="CY19" s="161"/>
      <c r="CZ19" s="161"/>
      <c r="DA19" s="161"/>
      <c r="DB19" s="161"/>
      <c r="DC19" s="161"/>
      <c r="DD19" s="161"/>
      <c r="DE19" s="183"/>
      <c r="DF19" s="184"/>
      <c r="DG19" s="185"/>
      <c r="DH19" s="185"/>
      <c r="DI19" s="185"/>
      <c r="DJ19" s="185"/>
      <c r="DK19" s="185"/>
      <c r="DL19" s="185"/>
      <c r="DM19" s="186"/>
    </row>
    <row r="20">
      <c r="A20" s="164" t="s">
        <v>77</v>
      </c>
      <c r="B20" s="190" t="s">
        <v>239</v>
      </c>
      <c r="C20" s="166" t="s">
        <v>231</v>
      </c>
      <c r="D20" s="167">
        <v>1.0</v>
      </c>
      <c r="E20" s="167">
        <v>2.0</v>
      </c>
      <c r="F20" s="167">
        <v>1.0</v>
      </c>
      <c r="G20" s="167">
        <v>2250.0</v>
      </c>
      <c r="H20" s="167">
        <v>0.0</v>
      </c>
      <c r="I20" s="167">
        <v>652.0</v>
      </c>
      <c r="J20" s="167">
        <v>5.0</v>
      </c>
      <c r="K20" s="168"/>
      <c r="L20" s="167">
        <v>16.0</v>
      </c>
      <c r="M20" s="140">
        <f t="shared" si="1"/>
        <v>30</v>
      </c>
      <c r="N20" s="167">
        <v>300.0</v>
      </c>
      <c r="O20" s="168"/>
      <c r="P20" s="168"/>
      <c r="Q20" s="168"/>
      <c r="R20" s="167" t="s">
        <v>38</v>
      </c>
      <c r="S20" s="167" t="s">
        <v>68</v>
      </c>
      <c r="T20" s="168"/>
      <c r="U20" s="168"/>
      <c r="V20" s="169"/>
      <c r="W20" s="170"/>
      <c r="X20" s="171"/>
      <c r="Y20" s="181">
        <v>70.0</v>
      </c>
      <c r="Z20" s="181">
        <v>70.0</v>
      </c>
      <c r="AA20" s="181">
        <v>75.0</v>
      </c>
      <c r="AB20" s="181">
        <v>75.0</v>
      </c>
      <c r="AC20" s="181">
        <v>75.0</v>
      </c>
      <c r="AD20" s="172">
        <v>100.0</v>
      </c>
      <c r="AE20" s="190" t="s">
        <v>245</v>
      </c>
      <c r="AF20" s="173" t="s">
        <v>231</v>
      </c>
      <c r="AG20" s="167">
        <v>4.0</v>
      </c>
      <c r="AH20" s="167">
        <v>1.0</v>
      </c>
      <c r="AI20" s="167">
        <v>1.0</v>
      </c>
      <c r="AJ20" s="167">
        <v>2400.0</v>
      </c>
      <c r="AK20" s="167">
        <v>1440.0</v>
      </c>
      <c r="AL20" s="167">
        <v>72.0</v>
      </c>
      <c r="AM20" s="167">
        <v>3.0</v>
      </c>
      <c r="AN20" s="168"/>
      <c r="AO20" s="167">
        <v>4.0</v>
      </c>
      <c r="AP20" s="140">
        <f t="shared" si="2"/>
        <v>4</v>
      </c>
      <c r="AQ20" s="167">
        <v>40.0</v>
      </c>
      <c r="AR20" s="168"/>
      <c r="AS20" s="168"/>
      <c r="AT20" s="168"/>
      <c r="AU20" s="167" t="s">
        <v>80</v>
      </c>
      <c r="AV20" s="167" t="s">
        <v>54</v>
      </c>
      <c r="AW20" s="167" t="s">
        <v>38</v>
      </c>
      <c r="AX20" s="167" t="s">
        <v>68</v>
      </c>
      <c r="AY20" s="174"/>
      <c r="AZ20" s="179">
        <v>65.0</v>
      </c>
      <c r="BA20" s="180">
        <v>65.0</v>
      </c>
      <c r="BB20" s="181">
        <v>70.0</v>
      </c>
      <c r="BC20" s="181">
        <v>70.0</v>
      </c>
      <c r="BD20" s="181">
        <v>85.0</v>
      </c>
      <c r="BE20" s="181">
        <v>85.0</v>
      </c>
      <c r="BF20" s="181">
        <v>85.0</v>
      </c>
      <c r="BG20" s="175">
        <v>100.0</v>
      </c>
      <c r="BH20" s="182"/>
      <c r="BI20" s="153"/>
      <c r="BJ20" s="154"/>
      <c r="BK20" s="154"/>
      <c r="BL20" s="154"/>
      <c r="BM20" s="154"/>
      <c r="BN20" s="154"/>
      <c r="BO20" s="154"/>
      <c r="BP20" s="154"/>
      <c r="BQ20" s="154"/>
      <c r="BR20" s="154"/>
      <c r="BS20" s="155">
        <f t="shared" si="3"/>
        <v>0</v>
      </c>
      <c r="BT20" s="154"/>
      <c r="BU20" s="154"/>
      <c r="BV20" s="154"/>
      <c r="BW20" s="154"/>
      <c r="BX20" s="154"/>
      <c r="BY20" s="154"/>
      <c r="BZ20" s="154"/>
      <c r="CA20" s="154"/>
      <c r="CB20" s="178"/>
      <c r="CC20" s="184"/>
      <c r="CD20" s="185"/>
      <c r="CE20" s="185"/>
      <c r="CF20" s="185"/>
      <c r="CG20" s="185"/>
      <c r="CH20" s="185"/>
      <c r="CI20" s="185"/>
      <c r="CJ20" s="186"/>
      <c r="CK20" s="182"/>
      <c r="CL20" s="160"/>
      <c r="CM20" s="161"/>
      <c r="CN20" s="161"/>
      <c r="CO20" s="161"/>
      <c r="CP20" s="161"/>
      <c r="CQ20" s="161"/>
      <c r="CR20" s="161"/>
      <c r="CS20" s="161"/>
      <c r="CT20" s="161"/>
      <c r="CU20" s="161"/>
      <c r="CV20" s="162">
        <f t="shared" si="4"/>
        <v>0</v>
      </c>
      <c r="CW20" s="161"/>
      <c r="CX20" s="161"/>
      <c r="CY20" s="161"/>
      <c r="CZ20" s="161"/>
      <c r="DA20" s="161"/>
      <c r="DB20" s="161"/>
      <c r="DC20" s="161"/>
      <c r="DD20" s="161"/>
      <c r="DE20" s="183"/>
      <c r="DF20" s="184"/>
      <c r="DG20" s="185"/>
      <c r="DH20" s="185"/>
      <c r="DI20" s="185"/>
      <c r="DJ20" s="185"/>
      <c r="DK20" s="185"/>
      <c r="DL20" s="185"/>
      <c r="DM20" s="186"/>
    </row>
    <row r="21">
      <c r="A21" s="208" t="s">
        <v>78</v>
      </c>
      <c r="B21" s="165" t="s">
        <v>244</v>
      </c>
      <c r="C21" s="166" t="s">
        <v>59</v>
      </c>
      <c r="D21" s="167">
        <v>1.0</v>
      </c>
      <c r="E21" s="167">
        <v>1.0</v>
      </c>
      <c r="F21" s="167">
        <v>4.0</v>
      </c>
      <c r="G21" s="167">
        <v>4200.0</v>
      </c>
      <c r="H21" s="167">
        <v>0.0</v>
      </c>
      <c r="I21" s="167">
        <v>1469.0</v>
      </c>
      <c r="J21" s="167">
        <v>3.0</v>
      </c>
      <c r="K21" s="167">
        <v>4.0</v>
      </c>
      <c r="L21" s="167">
        <v>16.0</v>
      </c>
      <c r="M21" s="140">
        <f t="shared" si="1"/>
        <v>35</v>
      </c>
      <c r="N21" s="167">
        <v>350.0</v>
      </c>
      <c r="O21" s="168"/>
      <c r="P21" s="168"/>
      <c r="Q21" s="168"/>
      <c r="R21" s="167" t="s">
        <v>97</v>
      </c>
      <c r="S21" s="167" t="s">
        <v>61</v>
      </c>
      <c r="T21" s="168"/>
      <c r="U21" s="168"/>
      <c r="V21" s="169"/>
      <c r="W21" s="170">
        <v>30.0</v>
      </c>
      <c r="X21" s="171">
        <v>50.0</v>
      </c>
      <c r="Y21" s="171">
        <v>65.0</v>
      </c>
      <c r="Z21" s="171">
        <v>75.0</v>
      </c>
      <c r="AA21" s="171">
        <v>85.0</v>
      </c>
      <c r="AB21" s="171">
        <v>90.0</v>
      </c>
      <c r="AC21" s="171">
        <v>90.0</v>
      </c>
      <c r="AD21" s="172">
        <v>100.0</v>
      </c>
      <c r="AE21" s="190" t="s">
        <v>245</v>
      </c>
      <c r="AF21" s="173" t="s">
        <v>231</v>
      </c>
      <c r="AG21" s="167">
        <v>1.0</v>
      </c>
      <c r="AH21" s="167">
        <v>1.0</v>
      </c>
      <c r="AI21" s="167">
        <v>1.0</v>
      </c>
      <c r="AJ21" s="167">
        <v>780.0</v>
      </c>
      <c r="AK21" s="167">
        <v>655.0</v>
      </c>
      <c r="AL21" s="167">
        <v>187.0</v>
      </c>
      <c r="AM21" s="167">
        <v>8.0</v>
      </c>
      <c r="AN21" s="168"/>
      <c r="AO21" s="167">
        <v>5.0</v>
      </c>
      <c r="AP21" s="140">
        <f t="shared" si="2"/>
        <v>6.5</v>
      </c>
      <c r="AQ21" s="167">
        <v>65.0</v>
      </c>
      <c r="AR21" s="168"/>
      <c r="AS21" s="168"/>
      <c r="AT21" s="168"/>
      <c r="AU21" s="167" t="s">
        <v>38</v>
      </c>
      <c r="AV21" s="167" t="s">
        <v>68</v>
      </c>
      <c r="AW21" s="167" t="s">
        <v>61</v>
      </c>
      <c r="AX21" s="168"/>
      <c r="AY21" s="174"/>
      <c r="AZ21" s="187">
        <v>30.0</v>
      </c>
      <c r="BA21" s="171">
        <v>50.0</v>
      </c>
      <c r="BB21" s="171">
        <v>85.0</v>
      </c>
      <c r="BC21" s="171">
        <v>85.0</v>
      </c>
      <c r="BD21" s="171">
        <v>95.0</v>
      </c>
      <c r="BE21" s="171">
        <v>100.0</v>
      </c>
      <c r="BF21" s="171">
        <v>70.0</v>
      </c>
      <c r="BG21" s="191">
        <v>0.0</v>
      </c>
      <c r="BH21" s="202" t="s">
        <v>245</v>
      </c>
      <c r="BI21" s="206" t="s">
        <v>231</v>
      </c>
      <c r="BJ21" s="207">
        <v>2.0</v>
      </c>
      <c r="BK21" s="207">
        <v>1.0</v>
      </c>
      <c r="BL21" s="207">
        <v>6.0</v>
      </c>
      <c r="BM21" s="207">
        <v>0.0</v>
      </c>
      <c r="BN21" s="207">
        <v>1148.0</v>
      </c>
      <c r="BO21" s="207">
        <v>0.0</v>
      </c>
      <c r="BP21" s="207">
        <v>3.0</v>
      </c>
      <c r="BQ21" s="207">
        <v>4.0</v>
      </c>
      <c r="BR21" s="207">
        <v>6.0</v>
      </c>
      <c r="BS21" s="155">
        <f t="shared" si="3"/>
        <v>1.9</v>
      </c>
      <c r="BT21" s="207">
        <v>19.0</v>
      </c>
      <c r="BU21" s="154"/>
      <c r="BV21" s="154"/>
      <c r="BW21" s="154"/>
      <c r="BX21" s="207" t="s">
        <v>80</v>
      </c>
      <c r="BY21" s="207" t="s">
        <v>54</v>
      </c>
      <c r="BZ21" s="154"/>
      <c r="CA21" s="154"/>
      <c r="CB21" s="178"/>
      <c r="CC21" s="205">
        <v>70.0</v>
      </c>
      <c r="CD21" s="200">
        <v>90.0</v>
      </c>
      <c r="CE21" s="185"/>
      <c r="CF21" s="185"/>
      <c r="CG21" s="185"/>
      <c r="CH21" s="185"/>
      <c r="CI21" s="185"/>
      <c r="CJ21" s="186"/>
      <c r="CK21" s="182"/>
      <c r="CL21" s="160"/>
      <c r="CM21" s="161"/>
      <c r="CN21" s="161"/>
      <c r="CO21" s="161"/>
      <c r="CP21" s="161"/>
      <c r="CQ21" s="161"/>
      <c r="CR21" s="161"/>
      <c r="CS21" s="161"/>
      <c r="CT21" s="161"/>
      <c r="CU21" s="161"/>
      <c r="CV21" s="162">
        <f t="shared" si="4"/>
        <v>0</v>
      </c>
      <c r="CW21" s="161"/>
      <c r="CX21" s="161"/>
      <c r="CY21" s="161"/>
      <c r="CZ21" s="161"/>
      <c r="DA21" s="161"/>
      <c r="DB21" s="161"/>
      <c r="DC21" s="161"/>
      <c r="DD21" s="161"/>
      <c r="DE21" s="183"/>
      <c r="DF21" s="184"/>
      <c r="DG21" s="185"/>
      <c r="DH21" s="185"/>
      <c r="DI21" s="185"/>
      <c r="DJ21" s="185"/>
      <c r="DK21" s="185"/>
      <c r="DL21" s="185"/>
      <c r="DM21" s="186"/>
    </row>
    <row r="22">
      <c r="A22" s="164" t="s">
        <v>81</v>
      </c>
      <c r="B22" s="165" t="s">
        <v>101</v>
      </c>
      <c r="C22" s="166" t="s">
        <v>231</v>
      </c>
      <c r="D22" s="167">
        <v>2.0</v>
      </c>
      <c r="E22" s="167">
        <v>1.0</v>
      </c>
      <c r="F22" s="167">
        <v>1.0</v>
      </c>
      <c r="G22" s="167">
        <v>1800.0</v>
      </c>
      <c r="H22" s="167">
        <v>1195.0</v>
      </c>
      <c r="I22" s="167">
        <v>252.0</v>
      </c>
      <c r="J22" s="167">
        <v>3.0</v>
      </c>
      <c r="K22" s="168"/>
      <c r="L22" s="167">
        <v>4.0</v>
      </c>
      <c r="M22" s="140">
        <f t="shared" si="1"/>
        <v>6</v>
      </c>
      <c r="N22" s="167">
        <v>60.0</v>
      </c>
      <c r="O22" s="168"/>
      <c r="P22" s="168"/>
      <c r="Q22" s="168"/>
      <c r="R22" s="167" t="s">
        <v>80</v>
      </c>
      <c r="S22" s="167" t="s">
        <v>54</v>
      </c>
      <c r="T22" s="167" t="s">
        <v>38</v>
      </c>
      <c r="U22" s="167" t="s">
        <v>68</v>
      </c>
      <c r="V22" s="169"/>
      <c r="W22" s="209">
        <v>65.0</v>
      </c>
      <c r="X22" s="180">
        <v>65.0</v>
      </c>
      <c r="Y22" s="171">
        <v>70.0</v>
      </c>
      <c r="Z22" s="171">
        <v>70.0</v>
      </c>
      <c r="AA22" s="171">
        <v>85.0</v>
      </c>
      <c r="AB22" s="171">
        <v>85.0</v>
      </c>
      <c r="AC22" s="171">
        <v>85.0</v>
      </c>
      <c r="AD22" s="189">
        <v>100.0</v>
      </c>
      <c r="AE22" s="182"/>
      <c r="AF22" s="193"/>
      <c r="AG22" s="168"/>
      <c r="AH22" s="168"/>
      <c r="AI22" s="168"/>
      <c r="AJ22" s="168"/>
      <c r="AK22" s="168"/>
      <c r="AL22" s="168"/>
      <c r="AM22" s="168"/>
      <c r="AN22" s="168"/>
      <c r="AO22" s="168"/>
      <c r="AP22" s="140">
        <f t="shared" si="2"/>
        <v>0</v>
      </c>
      <c r="AQ22" s="168"/>
      <c r="AR22" s="168"/>
      <c r="AS22" s="168"/>
      <c r="AT22" s="168"/>
      <c r="AU22" s="168"/>
      <c r="AV22" s="168"/>
      <c r="AW22" s="168"/>
      <c r="AX22" s="168"/>
      <c r="AY22" s="174"/>
      <c r="AZ22" s="184"/>
      <c r="BA22" s="185"/>
      <c r="BB22" s="185"/>
      <c r="BC22" s="185"/>
      <c r="BD22" s="185"/>
      <c r="BE22" s="185"/>
      <c r="BF22" s="185"/>
      <c r="BG22" s="186"/>
      <c r="BH22" s="182"/>
      <c r="BI22" s="153"/>
      <c r="BJ22" s="154"/>
      <c r="BK22" s="154"/>
      <c r="BL22" s="154"/>
      <c r="BM22" s="154"/>
      <c r="BN22" s="154"/>
      <c r="BO22" s="154"/>
      <c r="BP22" s="154"/>
      <c r="BQ22" s="154"/>
      <c r="BR22" s="154"/>
      <c r="BS22" s="155">
        <f t="shared" si="3"/>
        <v>0</v>
      </c>
      <c r="BT22" s="154"/>
      <c r="BU22" s="154"/>
      <c r="BV22" s="154"/>
      <c r="BW22" s="154"/>
      <c r="BX22" s="154"/>
      <c r="BY22" s="154"/>
      <c r="BZ22" s="154"/>
      <c r="CA22" s="154"/>
      <c r="CB22" s="178"/>
      <c r="CC22" s="184"/>
      <c r="CD22" s="185"/>
      <c r="CE22" s="185"/>
      <c r="CF22" s="185"/>
      <c r="CG22" s="185"/>
      <c r="CH22" s="185"/>
      <c r="CI22" s="185"/>
      <c r="CJ22" s="186"/>
      <c r="CK22" s="182"/>
      <c r="CL22" s="160"/>
      <c r="CM22" s="161"/>
      <c r="CN22" s="161"/>
      <c r="CO22" s="161"/>
      <c r="CP22" s="161"/>
      <c r="CQ22" s="161"/>
      <c r="CR22" s="161"/>
      <c r="CS22" s="161"/>
      <c r="CT22" s="161"/>
      <c r="CU22" s="161"/>
      <c r="CV22" s="162">
        <f t="shared" si="4"/>
        <v>0</v>
      </c>
      <c r="CW22" s="161"/>
      <c r="CX22" s="161"/>
      <c r="CY22" s="161"/>
      <c r="CZ22" s="161"/>
      <c r="DA22" s="161"/>
      <c r="DB22" s="161"/>
      <c r="DC22" s="161"/>
      <c r="DD22" s="161"/>
      <c r="DE22" s="183"/>
      <c r="DF22" s="184"/>
      <c r="DG22" s="185"/>
      <c r="DH22" s="185"/>
      <c r="DI22" s="185"/>
      <c r="DJ22" s="185"/>
      <c r="DK22" s="185"/>
      <c r="DL22" s="185"/>
      <c r="DM22" s="186"/>
    </row>
    <row r="23">
      <c r="A23" s="164" t="s">
        <v>82</v>
      </c>
      <c r="B23" s="165" t="s">
        <v>101</v>
      </c>
      <c r="C23" s="210"/>
      <c r="D23" s="168"/>
      <c r="E23" s="168"/>
      <c r="F23" s="168"/>
      <c r="G23" s="168"/>
      <c r="H23" s="168"/>
      <c r="I23" s="168"/>
      <c r="J23" s="168"/>
      <c r="K23" s="168"/>
      <c r="L23" s="168"/>
      <c r="M23" s="140">
        <f t="shared" si="1"/>
        <v>0</v>
      </c>
      <c r="N23" s="168"/>
      <c r="O23" s="168"/>
      <c r="P23" s="168"/>
      <c r="Q23" s="168"/>
      <c r="R23" s="168"/>
      <c r="S23" s="168"/>
      <c r="T23" s="168"/>
      <c r="U23" s="168"/>
      <c r="V23" s="169"/>
      <c r="W23" s="170"/>
      <c r="X23" s="171"/>
      <c r="Y23" s="171">
        <v>70.0</v>
      </c>
      <c r="Z23" s="171">
        <v>70.0</v>
      </c>
      <c r="AA23" s="171">
        <v>85.0</v>
      </c>
      <c r="AB23" s="171">
        <v>85.0</v>
      </c>
      <c r="AC23" s="171">
        <v>85.0</v>
      </c>
      <c r="AD23" s="189">
        <v>100.0</v>
      </c>
      <c r="AE23" s="182"/>
      <c r="AF23" s="193"/>
      <c r="AG23" s="168"/>
      <c r="AH23" s="168"/>
      <c r="AI23" s="168"/>
      <c r="AJ23" s="168"/>
      <c r="AK23" s="168"/>
      <c r="AL23" s="168"/>
      <c r="AM23" s="168"/>
      <c r="AN23" s="168"/>
      <c r="AO23" s="168"/>
      <c r="AP23" s="140">
        <f t="shared" si="2"/>
        <v>0</v>
      </c>
      <c r="AQ23" s="168"/>
      <c r="AR23" s="168"/>
      <c r="AS23" s="168"/>
      <c r="AT23" s="168"/>
      <c r="AU23" s="168"/>
      <c r="AV23" s="168"/>
      <c r="AW23" s="168"/>
      <c r="AX23" s="168"/>
      <c r="AY23" s="174"/>
      <c r="AZ23" s="184"/>
      <c r="BA23" s="185"/>
      <c r="BB23" s="185"/>
      <c r="BC23" s="185"/>
      <c r="BD23" s="185"/>
      <c r="BE23" s="185"/>
      <c r="BF23" s="185"/>
      <c r="BG23" s="186"/>
      <c r="BH23" s="182"/>
      <c r="BI23" s="153"/>
      <c r="BJ23" s="154"/>
      <c r="BK23" s="154"/>
      <c r="BL23" s="154"/>
      <c r="BM23" s="154"/>
      <c r="BN23" s="154"/>
      <c r="BO23" s="154"/>
      <c r="BP23" s="154"/>
      <c r="BQ23" s="154"/>
      <c r="BR23" s="154"/>
      <c r="BS23" s="155">
        <f t="shared" si="3"/>
        <v>0</v>
      </c>
      <c r="BT23" s="154"/>
      <c r="BU23" s="154"/>
      <c r="BV23" s="154"/>
      <c r="BW23" s="154"/>
      <c r="BX23" s="154"/>
      <c r="BY23" s="154"/>
      <c r="BZ23" s="154"/>
      <c r="CA23" s="154"/>
      <c r="CB23" s="178"/>
      <c r="CC23" s="184"/>
      <c r="CD23" s="185"/>
      <c r="CE23" s="185"/>
      <c r="CF23" s="185"/>
      <c r="CG23" s="185"/>
      <c r="CH23" s="185"/>
      <c r="CI23" s="185"/>
      <c r="CJ23" s="186"/>
      <c r="CK23" s="182"/>
      <c r="CL23" s="160"/>
      <c r="CM23" s="161"/>
      <c r="CN23" s="161"/>
      <c r="CO23" s="161"/>
      <c r="CP23" s="161"/>
      <c r="CQ23" s="161"/>
      <c r="CR23" s="161"/>
      <c r="CS23" s="161"/>
      <c r="CT23" s="161"/>
      <c r="CU23" s="161"/>
      <c r="CV23" s="162">
        <f t="shared" si="4"/>
        <v>0</v>
      </c>
      <c r="CW23" s="161"/>
      <c r="CX23" s="161"/>
      <c r="CY23" s="161"/>
      <c r="CZ23" s="161"/>
      <c r="DA23" s="161"/>
      <c r="DB23" s="161"/>
      <c r="DC23" s="161"/>
      <c r="DD23" s="161"/>
      <c r="DE23" s="183"/>
      <c r="DF23" s="184"/>
      <c r="DG23" s="185"/>
      <c r="DH23" s="185"/>
      <c r="DI23" s="185"/>
      <c r="DJ23" s="185"/>
      <c r="DK23" s="185"/>
      <c r="DL23" s="185"/>
      <c r="DM23" s="186"/>
    </row>
    <row r="24">
      <c r="A24" s="164" t="s">
        <v>84</v>
      </c>
      <c r="B24" s="165" t="s">
        <v>101</v>
      </c>
      <c r="C24" s="210"/>
      <c r="D24" s="168"/>
      <c r="E24" s="168"/>
      <c r="F24" s="168"/>
      <c r="G24" s="168"/>
      <c r="H24" s="168"/>
      <c r="I24" s="168"/>
      <c r="J24" s="168"/>
      <c r="K24" s="168"/>
      <c r="L24" s="168"/>
      <c r="M24" s="140">
        <f t="shared" si="1"/>
        <v>0</v>
      </c>
      <c r="N24" s="168"/>
      <c r="O24" s="168"/>
      <c r="P24" s="168"/>
      <c r="Q24" s="168"/>
      <c r="R24" s="168"/>
      <c r="S24" s="168"/>
      <c r="T24" s="168"/>
      <c r="U24" s="168"/>
      <c r="V24" s="169"/>
      <c r="W24" s="170"/>
      <c r="X24" s="171"/>
      <c r="Y24" s="181">
        <v>70.0</v>
      </c>
      <c r="Z24" s="181">
        <v>70.0</v>
      </c>
      <c r="AA24" s="181">
        <v>85.0</v>
      </c>
      <c r="AB24" s="181">
        <v>85.0</v>
      </c>
      <c r="AC24" s="181">
        <v>85.0</v>
      </c>
      <c r="AD24" s="189">
        <v>100.0</v>
      </c>
      <c r="AE24" s="182"/>
      <c r="AF24" s="193"/>
      <c r="AG24" s="168"/>
      <c r="AH24" s="168"/>
      <c r="AI24" s="168"/>
      <c r="AJ24" s="168"/>
      <c r="AK24" s="168"/>
      <c r="AL24" s="168"/>
      <c r="AM24" s="168"/>
      <c r="AN24" s="168"/>
      <c r="AO24" s="168"/>
      <c r="AP24" s="140">
        <f t="shared" si="2"/>
        <v>0</v>
      </c>
      <c r="AQ24" s="168"/>
      <c r="AR24" s="168"/>
      <c r="AS24" s="168"/>
      <c r="AT24" s="168"/>
      <c r="AU24" s="168"/>
      <c r="AV24" s="168"/>
      <c r="AW24" s="168"/>
      <c r="AX24" s="168"/>
      <c r="AY24" s="174"/>
      <c r="AZ24" s="184"/>
      <c r="BA24" s="185"/>
      <c r="BB24" s="185"/>
      <c r="BC24" s="185"/>
      <c r="BD24" s="185"/>
      <c r="BE24" s="185"/>
      <c r="BF24" s="185"/>
      <c r="BG24" s="186"/>
      <c r="BH24" s="182"/>
      <c r="BI24" s="153"/>
      <c r="BJ24" s="154"/>
      <c r="BK24" s="154"/>
      <c r="BL24" s="154"/>
      <c r="BM24" s="154"/>
      <c r="BN24" s="154"/>
      <c r="BO24" s="154"/>
      <c r="BP24" s="154"/>
      <c r="BQ24" s="154"/>
      <c r="BR24" s="154"/>
      <c r="BS24" s="155">
        <f t="shared" si="3"/>
        <v>0</v>
      </c>
      <c r="BT24" s="154"/>
      <c r="BU24" s="154"/>
      <c r="BV24" s="154"/>
      <c r="BW24" s="154"/>
      <c r="BX24" s="154"/>
      <c r="BY24" s="154"/>
      <c r="BZ24" s="154"/>
      <c r="CA24" s="154"/>
      <c r="CB24" s="178"/>
      <c r="CC24" s="184"/>
      <c r="CD24" s="185"/>
      <c r="CE24" s="185"/>
      <c r="CF24" s="185"/>
      <c r="CG24" s="185"/>
      <c r="CH24" s="185"/>
      <c r="CI24" s="185"/>
      <c r="CJ24" s="186"/>
      <c r="CK24" s="182"/>
      <c r="CL24" s="160"/>
      <c r="CM24" s="161"/>
      <c r="CN24" s="161"/>
      <c r="CO24" s="161"/>
      <c r="CP24" s="161"/>
      <c r="CQ24" s="161"/>
      <c r="CR24" s="161"/>
      <c r="CS24" s="161"/>
      <c r="CT24" s="161"/>
      <c r="CU24" s="161"/>
      <c r="CV24" s="162">
        <f t="shared" si="4"/>
        <v>0</v>
      </c>
      <c r="CW24" s="161"/>
      <c r="CX24" s="161"/>
      <c r="CY24" s="161"/>
      <c r="CZ24" s="161"/>
      <c r="DA24" s="161"/>
      <c r="DB24" s="161"/>
      <c r="DC24" s="161"/>
      <c r="DD24" s="161"/>
      <c r="DE24" s="183"/>
      <c r="DF24" s="184"/>
      <c r="DG24" s="185"/>
      <c r="DH24" s="185"/>
      <c r="DI24" s="185"/>
      <c r="DJ24" s="185"/>
      <c r="DK24" s="185"/>
      <c r="DL24" s="185"/>
      <c r="DM24" s="186"/>
    </row>
    <row r="25">
      <c r="A25" s="164" t="s">
        <v>86</v>
      </c>
      <c r="B25" s="190" t="s">
        <v>239</v>
      </c>
      <c r="C25" s="210"/>
      <c r="D25" s="168"/>
      <c r="E25" s="168"/>
      <c r="F25" s="168"/>
      <c r="G25" s="168"/>
      <c r="H25" s="168"/>
      <c r="I25" s="168"/>
      <c r="J25" s="168"/>
      <c r="K25" s="168"/>
      <c r="L25" s="168"/>
      <c r="M25" s="140">
        <f t="shared" si="1"/>
        <v>0</v>
      </c>
      <c r="N25" s="168"/>
      <c r="O25" s="168"/>
      <c r="P25" s="168"/>
      <c r="Q25" s="168"/>
      <c r="R25" s="168"/>
      <c r="S25" s="168"/>
      <c r="T25" s="168"/>
      <c r="U25" s="168"/>
      <c r="V25" s="169"/>
      <c r="W25" s="170"/>
      <c r="X25" s="171"/>
      <c r="Y25" s="181">
        <v>70.0</v>
      </c>
      <c r="Z25" s="181">
        <v>70.0</v>
      </c>
      <c r="AA25" s="181">
        <v>75.0</v>
      </c>
      <c r="AB25" s="181">
        <v>75.0</v>
      </c>
      <c r="AC25" s="181">
        <v>75.0</v>
      </c>
      <c r="AD25" s="172">
        <v>100.0</v>
      </c>
      <c r="AE25" s="190" t="s">
        <v>245</v>
      </c>
      <c r="AF25" s="193"/>
      <c r="AG25" s="168"/>
      <c r="AH25" s="168"/>
      <c r="AI25" s="168"/>
      <c r="AJ25" s="168"/>
      <c r="AK25" s="168"/>
      <c r="AL25" s="168"/>
      <c r="AM25" s="168"/>
      <c r="AN25" s="168"/>
      <c r="AO25" s="168"/>
      <c r="AP25" s="140">
        <f t="shared" si="2"/>
        <v>0</v>
      </c>
      <c r="AQ25" s="168"/>
      <c r="AR25" s="168"/>
      <c r="AS25" s="168"/>
      <c r="AT25" s="168"/>
      <c r="AU25" s="168"/>
      <c r="AV25" s="168"/>
      <c r="AW25" s="168"/>
      <c r="AX25" s="168"/>
      <c r="AY25" s="174"/>
      <c r="AZ25" s="187"/>
      <c r="BA25" s="171"/>
      <c r="BB25" s="181">
        <v>70.0</v>
      </c>
      <c r="BC25" s="181">
        <v>70.0</v>
      </c>
      <c r="BD25" s="181">
        <v>85.0</v>
      </c>
      <c r="BE25" s="181">
        <v>85.0</v>
      </c>
      <c r="BF25" s="181">
        <v>85.0</v>
      </c>
      <c r="BG25" s="175">
        <v>100.0</v>
      </c>
      <c r="BH25" s="190" t="s">
        <v>233</v>
      </c>
      <c r="BI25" s="153"/>
      <c r="BJ25" s="154"/>
      <c r="BK25" s="154"/>
      <c r="BL25" s="154"/>
      <c r="BM25" s="154"/>
      <c r="BN25" s="154"/>
      <c r="BO25" s="154"/>
      <c r="BP25" s="154"/>
      <c r="BQ25" s="154"/>
      <c r="BR25" s="154"/>
      <c r="BS25" s="155">
        <f t="shared" si="3"/>
        <v>0</v>
      </c>
      <c r="BT25" s="154"/>
      <c r="BU25" s="154"/>
      <c r="BV25" s="154"/>
      <c r="BW25" s="154"/>
      <c r="BX25" s="154"/>
      <c r="BY25" s="154"/>
      <c r="BZ25" s="154"/>
      <c r="CA25" s="154"/>
      <c r="CB25" s="178"/>
      <c r="CC25" s="187"/>
      <c r="CD25" s="171"/>
      <c r="CE25" s="181">
        <v>75.0</v>
      </c>
      <c r="CF25" s="181">
        <v>75.0</v>
      </c>
      <c r="CG25" s="181">
        <v>80.0</v>
      </c>
      <c r="CH25" s="181">
        <v>80.0</v>
      </c>
      <c r="CI25" s="181">
        <v>80.0</v>
      </c>
      <c r="CJ25" s="175">
        <v>100.0</v>
      </c>
      <c r="CK25" s="182"/>
      <c r="CL25" s="160"/>
      <c r="CM25" s="161"/>
      <c r="CN25" s="161"/>
      <c r="CO25" s="161"/>
      <c r="CP25" s="161"/>
      <c r="CQ25" s="161"/>
      <c r="CR25" s="161"/>
      <c r="CS25" s="161"/>
      <c r="CT25" s="161"/>
      <c r="CU25" s="161"/>
      <c r="CV25" s="162">
        <f t="shared" si="4"/>
        <v>0</v>
      </c>
      <c r="CW25" s="161"/>
      <c r="CX25" s="161"/>
      <c r="CY25" s="161"/>
      <c r="CZ25" s="161"/>
      <c r="DA25" s="161"/>
      <c r="DB25" s="161"/>
      <c r="DC25" s="161"/>
      <c r="DD25" s="161"/>
      <c r="DE25" s="183"/>
      <c r="DF25" s="184"/>
      <c r="DG25" s="185"/>
      <c r="DH25" s="185"/>
      <c r="DI25" s="185"/>
      <c r="DJ25" s="185"/>
      <c r="DK25" s="185"/>
      <c r="DL25" s="185"/>
      <c r="DM25" s="186"/>
    </row>
    <row r="26">
      <c r="A26" s="164" t="s">
        <v>88</v>
      </c>
      <c r="B26" s="190" t="s">
        <v>247</v>
      </c>
      <c r="C26" s="210"/>
      <c r="D26" s="168"/>
      <c r="E26" s="168"/>
      <c r="F26" s="168"/>
      <c r="G26" s="168"/>
      <c r="H26" s="168"/>
      <c r="I26" s="168"/>
      <c r="J26" s="168"/>
      <c r="K26" s="168"/>
      <c r="L26" s="168"/>
      <c r="M26" s="140">
        <f t="shared" si="1"/>
        <v>0</v>
      </c>
      <c r="N26" s="168"/>
      <c r="O26" s="168"/>
      <c r="P26" s="168"/>
      <c r="Q26" s="168"/>
      <c r="R26" s="168"/>
      <c r="S26" s="168"/>
      <c r="T26" s="168"/>
      <c r="U26" s="168"/>
      <c r="V26" s="169"/>
      <c r="W26" s="170"/>
      <c r="X26" s="171"/>
      <c r="Y26" s="171">
        <v>60.0</v>
      </c>
      <c r="Z26" s="171">
        <v>60.0</v>
      </c>
      <c r="AA26" s="171">
        <v>70.0</v>
      </c>
      <c r="AB26" s="171">
        <v>70.0</v>
      </c>
      <c r="AC26" s="171">
        <v>70.0</v>
      </c>
      <c r="AD26" s="172">
        <v>100.0</v>
      </c>
      <c r="AE26" s="190" t="s">
        <v>239</v>
      </c>
      <c r="AF26" s="193"/>
      <c r="AG26" s="168"/>
      <c r="AH26" s="168"/>
      <c r="AI26" s="168"/>
      <c r="AJ26" s="168"/>
      <c r="AK26" s="168"/>
      <c r="AL26" s="168"/>
      <c r="AM26" s="168"/>
      <c r="AN26" s="168"/>
      <c r="AO26" s="168"/>
      <c r="AP26" s="140">
        <f t="shared" si="2"/>
        <v>0</v>
      </c>
      <c r="AQ26" s="168"/>
      <c r="AR26" s="168"/>
      <c r="AS26" s="168"/>
      <c r="AT26" s="168"/>
      <c r="AU26" s="168"/>
      <c r="AV26" s="168"/>
      <c r="AW26" s="168"/>
      <c r="AX26" s="168"/>
      <c r="AY26" s="174"/>
      <c r="AZ26" s="187"/>
      <c r="BA26" s="171"/>
      <c r="BB26" s="171">
        <v>70.0</v>
      </c>
      <c r="BC26" s="171">
        <v>70.0</v>
      </c>
      <c r="BD26" s="171">
        <v>75.0</v>
      </c>
      <c r="BE26" s="171">
        <v>75.0</v>
      </c>
      <c r="BF26" s="171">
        <v>75.0</v>
      </c>
      <c r="BG26" s="175">
        <v>100.0</v>
      </c>
      <c r="BH26" s="190" t="s">
        <v>245</v>
      </c>
      <c r="BI26" s="153"/>
      <c r="BJ26" s="154"/>
      <c r="BK26" s="154"/>
      <c r="BL26" s="154"/>
      <c r="BM26" s="154"/>
      <c r="BN26" s="154"/>
      <c r="BO26" s="154"/>
      <c r="BP26" s="154"/>
      <c r="BQ26" s="154"/>
      <c r="BR26" s="154"/>
      <c r="BS26" s="155">
        <f t="shared" si="3"/>
        <v>0</v>
      </c>
      <c r="BT26" s="154"/>
      <c r="BU26" s="154"/>
      <c r="BV26" s="154"/>
      <c r="BW26" s="154"/>
      <c r="BX26" s="154"/>
      <c r="BY26" s="154"/>
      <c r="BZ26" s="154"/>
      <c r="CA26" s="154"/>
      <c r="CB26" s="178"/>
      <c r="CC26" s="187"/>
      <c r="CD26" s="171"/>
      <c r="CE26" s="181">
        <v>70.0</v>
      </c>
      <c r="CF26" s="181">
        <v>70.0</v>
      </c>
      <c r="CG26" s="181">
        <v>85.0</v>
      </c>
      <c r="CH26" s="181">
        <v>85.0</v>
      </c>
      <c r="CI26" s="181">
        <v>85.0</v>
      </c>
      <c r="CJ26" s="175">
        <v>100.0</v>
      </c>
      <c r="CK26" s="182"/>
      <c r="CL26" s="160"/>
      <c r="CM26" s="161"/>
      <c r="CN26" s="161"/>
      <c r="CO26" s="161"/>
      <c r="CP26" s="161"/>
      <c r="CQ26" s="161"/>
      <c r="CR26" s="161"/>
      <c r="CS26" s="161"/>
      <c r="CT26" s="161"/>
      <c r="CU26" s="161"/>
      <c r="CV26" s="162">
        <f t="shared" si="4"/>
        <v>0</v>
      </c>
      <c r="CW26" s="161"/>
      <c r="CX26" s="161"/>
      <c r="CY26" s="161"/>
      <c r="CZ26" s="161"/>
      <c r="DA26" s="161"/>
      <c r="DB26" s="161"/>
      <c r="DC26" s="161"/>
      <c r="DD26" s="161"/>
      <c r="DE26" s="183"/>
      <c r="DF26" s="184"/>
      <c r="DG26" s="185"/>
      <c r="DH26" s="185"/>
      <c r="DI26" s="185"/>
      <c r="DJ26" s="185"/>
      <c r="DK26" s="185"/>
      <c r="DL26" s="185"/>
      <c r="DM26" s="186"/>
    </row>
    <row r="27">
      <c r="A27" s="164" t="s">
        <v>89</v>
      </c>
      <c r="B27" s="190" t="s">
        <v>239</v>
      </c>
      <c r="C27" s="210"/>
      <c r="D27" s="168"/>
      <c r="E27" s="168"/>
      <c r="F27" s="168"/>
      <c r="G27" s="168"/>
      <c r="H27" s="168"/>
      <c r="I27" s="168"/>
      <c r="J27" s="168"/>
      <c r="K27" s="168"/>
      <c r="L27" s="168"/>
      <c r="M27" s="140">
        <f t="shared" si="1"/>
        <v>0</v>
      </c>
      <c r="N27" s="168"/>
      <c r="O27" s="168"/>
      <c r="P27" s="168"/>
      <c r="Q27" s="168"/>
      <c r="R27" s="168"/>
      <c r="S27" s="168"/>
      <c r="T27" s="168"/>
      <c r="U27" s="168"/>
      <c r="V27" s="169"/>
      <c r="W27" s="170"/>
      <c r="X27" s="171"/>
      <c r="Y27" s="171">
        <v>70.0</v>
      </c>
      <c r="Z27" s="171">
        <v>70.0</v>
      </c>
      <c r="AA27" s="171">
        <v>75.0</v>
      </c>
      <c r="AB27" s="171">
        <v>75.0</v>
      </c>
      <c r="AC27" s="171">
        <v>75.0</v>
      </c>
      <c r="AD27" s="172">
        <v>100.0</v>
      </c>
      <c r="AE27" s="190" t="s">
        <v>233</v>
      </c>
      <c r="AF27" s="193"/>
      <c r="AG27" s="168"/>
      <c r="AH27" s="168"/>
      <c r="AI27" s="168"/>
      <c r="AJ27" s="168"/>
      <c r="AK27" s="168"/>
      <c r="AL27" s="168"/>
      <c r="AM27" s="168"/>
      <c r="AN27" s="168"/>
      <c r="AO27" s="168"/>
      <c r="AP27" s="140">
        <f t="shared" si="2"/>
        <v>0</v>
      </c>
      <c r="AQ27" s="168"/>
      <c r="AR27" s="168"/>
      <c r="AS27" s="168"/>
      <c r="AT27" s="168"/>
      <c r="AU27" s="168"/>
      <c r="AV27" s="168"/>
      <c r="AW27" s="168"/>
      <c r="AX27" s="168"/>
      <c r="AY27" s="174"/>
      <c r="AZ27" s="187"/>
      <c r="BA27" s="171"/>
      <c r="BB27" s="181">
        <v>75.0</v>
      </c>
      <c r="BC27" s="181">
        <v>75.0</v>
      </c>
      <c r="BD27" s="181">
        <v>80.0</v>
      </c>
      <c r="BE27" s="181">
        <v>80.0</v>
      </c>
      <c r="BF27" s="181">
        <v>80.0</v>
      </c>
      <c r="BG27" s="175">
        <v>100.0</v>
      </c>
      <c r="BH27" s="182"/>
      <c r="BI27" s="153"/>
      <c r="BJ27" s="154"/>
      <c r="BK27" s="154"/>
      <c r="BL27" s="154"/>
      <c r="BM27" s="154"/>
      <c r="BN27" s="154"/>
      <c r="BO27" s="154"/>
      <c r="BP27" s="154"/>
      <c r="BQ27" s="154"/>
      <c r="BR27" s="154"/>
      <c r="BS27" s="155">
        <f t="shared" si="3"/>
        <v>0</v>
      </c>
      <c r="BT27" s="154"/>
      <c r="BU27" s="154"/>
      <c r="BV27" s="154"/>
      <c r="BW27" s="154"/>
      <c r="BX27" s="154"/>
      <c r="BY27" s="154"/>
      <c r="BZ27" s="154"/>
      <c r="CA27" s="154"/>
      <c r="CB27" s="178"/>
      <c r="CC27" s="184"/>
      <c r="CD27" s="185"/>
      <c r="CE27" s="185"/>
      <c r="CF27" s="185"/>
      <c r="CG27" s="185"/>
      <c r="CH27" s="185"/>
      <c r="CI27" s="185"/>
      <c r="CJ27" s="186"/>
      <c r="CK27" s="182"/>
      <c r="CL27" s="160"/>
      <c r="CM27" s="161"/>
      <c r="CN27" s="161"/>
      <c r="CO27" s="161"/>
      <c r="CP27" s="161"/>
      <c r="CQ27" s="161"/>
      <c r="CR27" s="161"/>
      <c r="CS27" s="161"/>
      <c r="CT27" s="161"/>
      <c r="CU27" s="161"/>
      <c r="CV27" s="162">
        <f t="shared" si="4"/>
        <v>0</v>
      </c>
      <c r="CW27" s="161"/>
      <c r="CX27" s="161"/>
      <c r="CY27" s="161"/>
      <c r="CZ27" s="161"/>
      <c r="DA27" s="161"/>
      <c r="DB27" s="161"/>
      <c r="DC27" s="161"/>
      <c r="DD27" s="161"/>
      <c r="DE27" s="183"/>
      <c r="DF27" s="184"/>
      <c r="DG27" s="185"/>
      <c r="DH27" s="185"/>
      <c r="DI27" s="185"/>
      <c r="DJ27" s="185"/>
      <c r="DK27" s="185"/>
      <c r="DL27" s="185"/>
      <c r="DM27" s="186"/>
    </row>
    <row r="28">
      <c r="A28" s="164" t="s">
        <v>91</v>
      </c>
      <c r="B28" s="165" t="s">
        <v>246</v>
      </c>
      <c r="C28" s="210"/>
      <c r="D28" s="168"/>
      <c r="E28" s="168"/>
      <c r="F28" s="168"/>
      <c r="G28" s="168"/>
      <c r="H28" s="168"/>
      <c r="I28" s="168"/>
      <c r="J28" s="168"/>
      <c r="K28" s="168"/>
      <c r="L28" s="168"/>
      <c r="M28" s="140">
        <f t="shared" si="1"/>
        <v>0</v>
      </c>
      <c r="N28" s="168"/>
      <c r="O28" s="168"/>
      <c r="P28" s="168"/>
      <c r="Q28" s="168"/>
      <c r="R28" s="168"/>
      <c r="S28" s="168"/>
      <c r="T28" s="168"/>
      <c r="U28" s="168"/>
      <c r="V28" s="169"/>
      <c r="W28" s="170"/>
      <c r="X28" s="171"/>
      <c r="Y28" s="171">
        <v>55.0</v>
      </c>
      <c r="Z28" s="171">
        <v>55.0</v>
      </c>
      <c r="AA28" s="171">
        <v>65.0</v>
      </c>
      <c r="AB28" s="171">
        <v>65.0</v>
      </c>
      <c r="AC28" s="171">
        <v>65.0</v>
      </c>
      <c r="AD28" s="172">
        <v>100.0</v>
      </c>
      <c r="AE28" s="190" t="s">
        <v>245</v>
      </c>
      <c r="AF28" s="193"/>
      <c r="AG28" s="168"/>
      <c r="AH28" s="168"/>
      <c r="AI28" s="168"/>
      <c r="AJ28" s="168"/>
      <c r="AK28" s="168"/>
      <c r="AL28" s="168"/>
      <c r="AM28" s="168"/>
      <c r="AN28" s="168"/>
      <c r="AO28" s="168"/>
      <c r="AP28" s="140">
        <f t="shared" si="2"/>
        <v>0</v>
      </c>
      <c r="AQ28" s="168"/>
      <c r="AR28" s="168"/>
      <c r="AS28" s="168"/>
      <c r="AT28" s="168"/>
      <c r="AU28" s="168"/>
      <c r="AV28" s="168"/>
      <c r="AW28" s="168"/>
      <c r="AX28" s="168"/>
      <c r="AY28" s="174"/>
      <c r="AZ28" s="187"/>
      <c r="BA28" s="171"/>
      <c r="BB28" s="181">
        <v>80.0</v>
      </c>
      <c r="BC28" s="181">
        <v>80.0</v>
      </c>
      <c r="BD28" s="181">
        <v>85.0</v>
      </c>
      <c r="BE28" s="181">
        <v>85.0</v>
      </c>
      <c r="BF28" s="181">
        <v>85.0</v>
      </c>
      <c r="BG28" s="175">
        <v>100.0</v>
      </c>
      <c r="BH28" s="182"/>
      <c r="BI28" s="153"/>
      <c r="BJ28" s="154"/>
      <c r="BK28" s="154"/>
      <c r="BL28" s="154"/>
      <c r="BM28" s="154"/>
      <c r="BN28" s="154"/>
      <c r="BO28" s="154"/>
      <c r="BP28" s="154"/>
      <c r="BQ28" s="154"/>
      <c r="BR28" s="154"/>
      <c r="BS28" s="155">
        <f t="shared" si="3"/>
        <v>0</v>
      </c>
      <c r="BT28" s="154"/>
      <c r="BU28" s="154"/>
      <c r="BV28" s="154"/>
      <c r="BW28" s="154"/>
      <c r="BX28" s="154"/>
      <c r="BY28" s="154"/>
      <c r="BZ28" s="154"/>
      <c r="CA28" s="154"/>
      <c r="CB28" s="178"/>
      <c r="CC28" s="184"/>
      <c r="CD28" s="185"/>
      <c r="CE28" s="185"/>
      <c r="CF28" s="185"/>
      <c r="CG28" s="185"/>
      <c r="CH28" s="185"/>
      <c r="CI28" s="185"/>
      <c r="CJ28" s="186"/>
      <c r="CK28" s="182"/>
      <c r="CL28" s="160"/>
      <c r="CM28" s="161"/>
      <c r="CN28" s="161"/>
      <c r="CO28" s="161"/>
      <c r="CP28" s="161"/>
      <c r="CQ28" s="161"/>
      <c r="CR28" s="161"/>
      <c r="CS28" s="161"/>
      <c r="CT28" s="161"/>
      <c r="CU28" s="161"/>
      <c r="CV28" s="162">
        <f t="shared" si="4"/>
        <v>0</v>
      </c>
      <c r="CW28" s="161"/>
      <c r="CX28" s="161"/>
      <c r="CY28" s="161"/>
      <c r="CZ28" s="161"/>
      <c r="DA28" s="161"/>
      <c r="DB28" s="161"/>
      <c r="DC28" s="161"/>
      <c r="DD28" s="161"/>
      <c r="DE28" s="183"/>
      <c r="DF28" s="184"/>
      <c r="DG28" s="185"/>
      <c r="DH28" s="185"/>
      <c r="DI28" s="185"/>
      <c r="DJ28" s="185"/>
      <c r="DK28" s="185"/>
      <c r="DL28" s="185"/>
      <c r="DM28" s="186"/>
    </row>
    <row r="29">
      <c r="A29" s="164" t="s">
        <v>93</v>
      </c>
      <c r="B29" s="165" t="s">
        <v>248</v>
      </c>
      <c r="C29" s="210"/>
      <c r="D29" s="168"/>
      <c r="E29" s="168"/>
      <c r="F29" s="168"/>
      <c r="G29" s="168"/>
      <c r="H29" s="168"/>
      <c r="I29" s="168"/>
      <c r="J29" s="168"/>
      <c r="K29" s="168"/>
      <c r="L29" s="168"/>
      <c r="M29" s="140">
        <f t="shared" si="1"/>
        <v>0</v>
      </c>
      <c r="N29" s="168"/>
      <c r="O29" s="168"/>
      <c r="P29" s="168"/>
      <c r="Q29" s="168"/>
      <c r="R29" s="168"/>
      <c r="S29" s="168"/>
      <c r="T29" s="168"/>
      <c r="U29" s="168"/>
      <c r="V29" s="169"/>
      <c r="W29" s="170"/>
      <c r="X29" s="171"/>
      <c r="Y29" s="181">
        <v>75.0</v>
      </c>
      <c r="Z29" s="181">
        <v>75.0</v>
      </c>
      <c r="AA29" s="181">
        <v>80.0</v>
      </c>
      <c r="AB29" s="181">
        <v>80.0</v>
      </c>
      <c r="AC29" s="181">
        <v>80.0</v>
      </c>
      <c r="AD29" s="172">
        <v>100.0</v>
      </c>
      <c r="AE29" s="190" t="s">
        <v>245</v>
      </c>
      <c r="AF29" s="193"/>
      <c r="AG29" s="168"/>
      <c r="AH29" s="168"/>
      <c r="AI29" s="168"/>
      <c r="AJ29" s="168"/>
      <c r="AK29" s="168"/>
      <c r="AL29" s="168"/>
      <c r="AM29" s="168"/>
      <c r="AN29" s="168"/>
      <c r="AO29" s="168"/>
      <c r="AP29" s="140">
        <f t="shared" si="2"/>
        <v>0</v>
      </c>
      <c r="AQ29" s="168"/>
      <c r="AR29" s="168"/>
      <c r="AS29" s="168"/>
      <c r="AT29" s="168"/>
      <c r="AU29" s="168"/>
      <c r="AV29" s="168"/>
      <c r="AW29" s="168"/>
      <c r="AX29" s="168"/>
      <c r="AY29" s="174"/>
      <c r="AZ29" s="187"/>
      <c r="BA29" s="171"/>
      <c r="BB29" s="171">
        <v>80.0</v>
      </c>
      <c r="BC29" s="171">
        <v>80.0</v>
      </c>
      <c r="BD29" s="171">
        <v>85.0</v>
      </c>
      <c r="BE29" s="171">
        <v>85.0</v>
      </c>
      <c r="BF29" s="171">
        <v>85.0</v>
      </c>
      <c r="BG29" s="175">
        <v>100.0</v>
      </c>
      <c r="BH29" s="182"/>
      <c r="BI29" s="153"/>
      <c r="BJ29" s="154"/>
      <c r="BK29" s="154"/>
      <c r="BL29" s="154"/>
      <c r="BM29" s="154"/>
      <c r="BN29" s="154"/>
      <c r="BO29" s="154"/>
      <c r="BP29" s="154"/>
      <c r="BQ29" s="154"/>
      <c r="BR29" s="154"/>
      <c r="BS29" s="155">
        <f t="shared" si="3"/>
        <v>0</v>
      </c>
      <c r="BT29" s="154"/>
      <c r="BU29" s="154"/>
      <c r="BV29" s="154"/>
      <c r="BW29" s="154"/>
      <c r="BX29" s="154"/>
      <c r="BY29" s="154"/>
      <c r="BZ29" s="154"/>
      <c r="CA29" s="154"/>
      <c r="CB29" s="178"/>
      <c r="CC29" s="184"/>
      <c r="CD29" s="185"/>
      <c r="CE29" s="185"/>
      <c r="CF29" s="185"/>
      <c r="CG29" s="185"/>
      <c r="CH29" s="185"/>
      <c r="CI29" s="185"/>
      <c r="CJ29" s="186"/>
      <c r="CK29" s="182"/>
      <c r="CL29" s="160"/>
      <c r="CM29" s="161"/>
      <c r="CN29" s="161"/>
      <c r="CO29" s="161"/>
      <c r="CP29" s="161"/>
      <c r="CQ29" s="161"/>
      <c r="CR29" s="161"/>
      <c r="CS29" s="161"/>
      <c r="CT29" s="161"/>
      <c r="CU29" s="161"/>
      <c r="CV29" s="162">
        <f t="shared" si="4"/>
        <v>0</v>
      </c>
      <c r="CW29" s="161"/>
      <c r="CX29" s="161"/>
      <c r="CY29" s="161"/>
      <c r="CZ29" s="161"/>
      <c r="DA29" s="161"/>
      <c r="DB29" s="161"/>
      <c r="DC29" s="161"/>
      <c r="DD29" s="161"/>
      <c r="DE29" s="183"/>
      <c r="DF29" s="184"/>
      <c r="DG29" s="185"/>
      <c r="DH29" s="185"/>
      <c r="DI29" s="185"/>
      <c r="DJ29" s="185"/>
      <c r="DK29" s="185"/>
      <c r="DL29" s="185"/>
      <c r="DM29" s="186"/>
    </row>
    <row r="30">
      <c r="A30" s="211" t="s">
        <v>95</v>
      </c>
      <c r="B30" s="182" t="s">
        <v>235</v>
      </c>
      <c r="C30" s="212"/>
      <c r="D30" s="197"/>
      <c r="E30" s="197"/>
      <c r="F30" s="197"/>
      <c r="G30" s="197"/>
      <c r="H30" s="197"/>
      <c r="I30" s="197"/>
      <c r="J30" s="197"/>
      <c r="K30" s="197"/>
      <c r="L30" s="197"/>
      <c r="M30" s="140">
        <f t="shared" si="1"/>
        <v>0</v>
      </c>
      <c r="N30" s="197"/>
      <c r="O30" s="197"/>
      <c r="P30" s="197"/>
      <c r="Q30" s="197"/>
      <c r="R30" s="197"/>
      <c r="S30" s="197"/>
      <c r="T30" s="197"/>
      <c r="U30" s="197"/>
      <c r="V30" s="198"/>
      <c r="W30" s="213"/>
      <c r="X30" s="185"/>
      <c r="Y30" s="185">
        <v>80.0</v>
      </c>
      <c r="Z30" s="185">
        <v>80.0</v>
      </c>
      <c r="AA30" s="185">
        <v>85.0</v>
      </c>
      <c r="AB30" s="185">
        <v>85.0</v>
      </c>
      <c r="AC30" s="185">
        <v>85.0</v>
      </c>
      <c r="AD30" s="214">
        <v>100.0</v>
      </c>
      <c r="AE30" s="194" t="s">
        <v>233</v>
      </c>
      <c r="AF30" s="215"/>
      <c r="AG30" s="197"/>
      <c r="AH30" s="197"/>
      <c r="AI30" s="197"/>
      <c r="AJ30" s="197"/>
      <c r="AK30" s="197"/>
      <c r="AL30" s="197"/>
      <c r="AM30" s="197"/>
      <c r="AN30" s="197"/>
      <c r="AO30" s="197"/>
      <c r="AP30" s="140">
        <f t="shared" si="2"/>
        <v>0</v>
      </c>
      <c r="AQ30" s="197"/>
      <c r="AR30" s="197"/>
      <c r="AS30" s="197"/>
      <c r="AT30" s="197"/>
      <c r="AU30" s="197"/>
      <c r="AV30" s="197"/>
      <c r="AW30" s="197"/>
      <c r="AX30" s="197"/>
      <c r="AY30" s="204"/>
      <c r="AZ30" s="184"/>
      <c r="BA30" s="185"/>
      <c r="BB30" s="185">
        <v>70.0</v>
      </c>
      <c r="BC30" s="185">
        <v>70.0</v>
      </c>
      <c r="BD30" s="185">
        <v>80.0</v>
      </c>
      <c r="BE30" s="185">
        <v>80.0</v>
      </c>
      <c r="BF30" s="185">
        <v>80.0</v>
      </c>
      <c r="BG30" s="186">
        <v>100.0</v>
      </c>
      <c r="BH30" s="182"/>
      <c r="BI30" s="153"/>
      <c r="BJ30" s="154"/>
      <c r="BK30" s="154"/>
      <c r="BL30" s="154"/>
      <c r="BM30" s="154"/>
      <c r="BN30" s="154"/>
      <c r="BO30" s="154"/>
      <c r="BP30" s="154"/>
      <c r="BQ30" s="154"/>
      <c r="BR30" s="154"/>
      <c r="BS30" s="155">
        <f t="shared" si="3"/>
        <v>0</v>
      </c>
      <c r="BT30" s="154"/>
      <c r="BU30" s="154"/>
      <c r="BV30" s="154"/>
      <c r="BW30" s="154"/>
      <c r="BX30" s="154"/>
      <c r="BY30" s="154"/>
      <c r="BZ30" s="154"/>
      <c r="CA30" s="154"/>
      <c r="CB30" s="178"/>
      <c r="CC30" s="184"/>
      <c r="CD30" s="185"/>
      <c r="CE30" s="185"/>
      <c r="CF30" s="185"/>
      <c r="CG30" s="185"/>
      <c r="CH30" s="185"/>
      <c r="CI30" s="185"/>
      <c r="CJ30" s="186"/>
      <c r="CK30" s="182"/>
      <c r="CL30" s="160"/>
      <c r="CM30" s="161"/>
      <c r="CN30" s="161"/>
      <c r="CO30" s="161"/>
      <c r="CP30" s="161"/>
      <c r="CQ30" s="161"/>
      <c r="CR30" s="161"/>
      <c r="CS30" s="161"/>
      <c r="CT30" s="161"/>
      <c r="CU30" s="161"/>
      <c r="CV30" s="162">
        <f t="shared" si="4"/>
        <v>0</v>
      </c>
      <c r="CW30" s="161"/>
      <c r="CX30" s="161"/>
      <c r="CY30" s="161"/>
      <c r="CZ30" s="161"/>
      <c r="DA30" s="161"/>
      <c r="DB30" s="161"/>
      <c r="DC30" s="161"/>
      <c r="DD30" s="161"/>
      <c r="DE30" s="183"/>
      <c r="DF30" s="184"/>
      <c r="DG30" s="185"/>
      <c r="DH30" s="185"/>
      <c r="DI30" s="185"/>
      <c r="DJ30" s="185"/>
      <c r="DK30" s="185"/>
      <c r="DL30" s="185"/>
      <c r="DM30" s="186"/>
    </row>
    <row r="31">
      <c r="A31" s="164" t="s">
        <v>98</v>
      </c>
      <c r="B31" s="190" t="s">
        <v>249</v>
      </c>
      <c r="C31" s="210"/>
      <c r="D31" s="168"/>
      <c r="E31" s="168"/>
      <c r="F31" s="168"/>
      <c r="G31" s="168"/>
      <c r="H31" s="168"/>
      <c r="I31" s="168"/>
      <c r="J31" s="168"/>
      <c r="K31" s="168"/>
      <c r="L31" s="168"/>
      <c r="M31" s="140">
        <f t="shared" si="1"/>
        <v>0</v>
      </c>
      <c r="N31" s="168"/>
      <c r="O31" s="168"/>
      <c r="P31" s="168"/>
      <c r="Q31" s="168"/>
      <c r="R31" s="168"/>
      <c r="S31" s="168"/>
      <c r="T31" s="168"/>
      <c r="U31" s="168"/>
      <c r="V31" s="169"/>
      <c r="W31" s="170">
        <v>30.0</v>
      </c>
      <c r="X31" s="171">
        <v>50.0</v>
      </c>
      <c r="Y31" s="171">
        <v>0.0</v>
      </c>
      <c r="Z31" s="171">
        <v>0.0</v>
      </c>
      <c r="AA31" s="171">
        <v>0.0</v>
      </c>
      <c r="AB31" s="171">
        <v>0.0</v>
      </c>
      <c r="AC31" s="171">
        <v>0.0</v>
      </c>
      <c r="AD31" s="172">
        <v>100.0</v>
      </c>
      <c r="AE31" s="190" t="s">
        <v>230</v>
      </c>
      <c r="AF31" s="193"/>
      <c r="AG31" s="168"/>
      <c r="AH31" s="168"/>
      <c r="AI31" s="168"/>
      <c r="AJ31" s="168"/>
      <c r="AK31" s="168"/>
      <c r="AL31" s="168"/>
      <c r="AM31" s="168"/>
      <c r="AN31" s="168"/>
      <c r="AO31" s="168"/>
      <c r="AP31" s="140">
        <f t="shared" si="2"/>
        <v>0</v>
      </c>
      <c r="AQ31" s="168"/>
      <c r="AR31" s="168"/>
      <c r="AS31" s="168"/>
      <c r="AT31" s="168"/>
      <c r="AU31" s="168"/>
      <c r="AV31" s="168"/>
      <c r="AW31" s="168"/>
      <c r="AX31" s="168"/>
      <c r="AY31" s="174"/>
      <c r="AZ31" s="187">
        <v>30.0</v>
      </c>
      <c r="BA31" s="216">
        <v>50.0</v>
      </c>
      <c r="BB31" s="171">
        <v>0.0</v>
      </c>
      <c r="BC31" s="171">
        <v>0.0</v>
      </c>
      <c r="BD31" s="171">
        <v>0.0</v>
      </c>
      <c r="BE31" s="171">
        <v>0.0</v>
      </c>
      <c r="BF31" s="171">
        <v>0.0</v>
      </c>
      <c r="BG31" s="175">
        <v>100.0</v>
      </c>
      <c r="BH31" s="182"/>
      <c r="BI31" s="153"/>
      <c r="BJ31" s="154"/>
      <c r="BK31" s="154"/>
      <c r="BL31" s="154"/>
      <c r="BM31" s="154"/>
      <c r="BN31" s="154"/>
      <c r="BO31" s="154"/>
      <c r="BP31" s="154"/>
      <c r="BQ31" s="154"/>
      <c r="BR31" s="154"/>
      <c r="BS31" s="155">
        <f t="shared" si="3"/>
        <v>0</v>
      </c>
      <c r="BT31" s="154"/>
      <c r="BU31" s="154"/>
      <c r="BV31" s="154"/>
      <c r="BW31" s="154"/>
      <c r="BX31" s="154"/>
      <c r="BY31" s="154"/>
      <c r="BZ31" s="154"/>
      <c r="CA31" s="154"/>
      <c r="CB31" s="178"/>
      <c r="CC31" s="184"/>
      <c r="CD31" s="185"/>
      <c r="CE31" s="185"/>
      <c r="CF31" s="185"/>
      <c r="CG31" s="185"/>
      <c r="CH31" s="185"/>
      <c r="CI31" s="185"/>
      <c r="CJ31" s="186"/>
      <c r="CK31" s="182"/>
      <c r="CL31" s="160"/>
      <c r="CM31" s="161"/>
      <c r="CN31" s="161"/>
      <c r="CO31" s="161"/>
      <c r="CP31" s="161"/>
      <c r="CQ31" s="161"/>
      <c r="CR31" s="161"/>
      <c r="CS31" s="161"/>
      <c r="CT31" s="161"/>
      <c r="CU31" s="161"/>
      <c r="CV31" s="162">
        <f t="shared" si="4"/>
        <v>0</v>
      </c>
      <c r="CW31" s="161"/>
      <c r="CX31" s="161"/>
      <c r="CY31" s="161"/>
      <c r="CZ31" s="161"/>
      <c r="DA31" s="161"/>
      <c r="DB31" s="161"/>
      <c r="DC31" s="161"/>
      <c r="DD31" s="161"/>
      <c r="DE31" s="183"/>
      <c r="DF31" s="184"/>
      <c r="DG31" s="185"/>
      <c r="DH31" s="185"/>
      <c r="DI31" s="185"/>
      <c r="DJ31" s="185"/>
      <c r="DK31" s="185"/>
      <c r="DL31" s="185"/>
      <c r="DM31" s="186"/>
    </row>
    <row r="32">
      <c r="A32" s="164" t="s">
        <v>99</v>
      </c>
      <c r="B32" s="194" t="s">
        <v>250</v>
      </c>
      <c r="C32" s="212"/>
      <c r="D32" s="197"/>
      <c r="E32" s="197"/>
      <c r="F32" s="197"/>
      <c r="G32" s="197"/>
      <c r="H32" s="197"/>
      <c r="I32" s="197"/>
      <c r="J32" s="197"/>
      <c r="K32" s="197"/>
      <c r="L32" s="197"/>
      <c r="M32" s="140">
        <f t="shared" si="1"/>
        <v>0</v>
      </c>
      <c r="N32" s="197"/>
      <c r="O32" s="197"/>
      <c r="P32" s="197"/>
      <c r="Q32" s="197"/>
      <c r="R32" s="197"/>
      <c r="S32" s="197"/>
      <c r="T32" s="197"/>
      <c r="U32" s="197"/>
      <c r="V32" s="198"/>
      <c r="W32" s="213"/>
      <c r="X32" s="185"/>
      <c r="Y32" s="185"/>
      <c r="Z32" s="185"/>
      <c r="AA32" s="185"/>
      <c r="AB32" s="185"/>
      <c r="AC32" s="185"/>
      <c r="AD32" s="214"/>
      <c r="AE32" s="182"/>
      <c r="AF32" s="215"/>
      <c r="AG32" s="197"/>
      <c r="AH32" s="197"/>
      <c r="AI32" s="197"/>
      <c r="AJ32" s="197"/>
      <c r="AK32" s="197"/>
      <c r="AL32" s="197"/>
      <c r="AM32" s="197"/>
      <c r="AN32" s="197"/>
      <c r="AO32" s="197"/>
      <c r="AP32" s="140">
        <f t="shared" si="2"/>
        <v>0</v>
      </c>
      <c r="AQ32" s="197"/>
      <c r="AR32" s="197"/>
      <c r="AS32" s="197"/>
      <c r="AT32" s="197"/>
      <c r="AU32" s="197"/>
      <c r="AV32" s="197"/>
      <c r="AW32" s="197"/>
      <c r="AX32" s="197"/>
      <c r="AY32" s="204"/>
      <c r="AZ32" s="184"/>
      <c r="BA32" s="185"/>
      <c r="BB32" s="185"/>
      <c r="BC32" s="185"/>
      <c r="BD32" s="185"/>
      <c r="BE32" s="185"/>
      <c r="BF32" s="185"/>
      <c r="BG32" s="186"/>
      <c r="BH32" s="182"/>
      <c r="BI32" s="153"/>
      <c r="BJ32" s="154"/>
      <c r="BK32" s="154"/>
      <c r="BL32" s="154"/>
      <c r="BM32" s="154"/>
      <c r="BN32" s="154"/>
      <c r="BO32" s="154"/>
      <c r="BP32" s="154"/>
      <c r="BQ32" s="154"/>
      <c r="BR32" s="154"/>
      <c r="BS32" s="155">
        <f t="shared" si="3"/>
        <v>0</v>
      </c>
      <c r="BT32" s="154"/>
      <c r="BU32" s="154"/>
      <c r="BV32" s="154"/>
      <c r="BW32" s="154"/>
      <c r="BX32" s="154"/>
      <c r="BY32" s="154"/>
      <c r="BZ32" s="154"/>
      <c r="CA32" s="154"/>
      <c r="CB32" s="178"/>
      <c r="CC32" s="184"/>
      <c r="CD32" s="185"/>
      <c r="CE32" s="185"/>
      <c r="CF32" s="185"/>
      <c r="CG32" s="185"/>
      <c r="CH32" s="185"/>
      <c r="CI32" s="185"/>
      <c r="CJ32" s="186"/>
      <c r="CK32" s="182"/>
      <c r="CL32" s="160"/>
      <c r="CM32" s="161"/>
      <c r="CN32" s="161"/>
      <c r="CO32" s="161"/>
      <c r="CP32" s="161"/>
      <c r="CQ32" s="161"/>
      <c r="CR32" s="161"/>
      <c r="CS32" s="161"/>
      <c r="CT32" s="161"/>
      <c r="CU32" s="161"/>
      <c r="CV32" s="162">
        <f t="shared" si="4"/>
        <v>0</v>
      </c>
      <c r="CW32" s="161"/>
      <c r="CX32" s="161"/>
      <c r="CY32" s="161"/>
      <c r="CZ32" s="161"/>
      <c r="DA32" s="161"/>
      <c r="DB32" s="161"/>
      <c r="DC32" s="161"/>
      <c r="DD32" s="161"/>
      <c r="DE32" s="183"/>
      <c r="DF32" s="184"/>
      <c r="DG32" s="185"/>
      <c r="DH32" s="185"/>
      <c r="DI32" s="185"/>
      <c r="DJ32" s="185"/>
      <c r="DK32" s="185"/>
      <c r="DL32" s="185"/>
      <c r="DM32" s="186"/>
    </row>
    <row r="33">
      <c r="A33" s="164" t="s">
        <v>100</v>
      </c>
      <c r="B33" s="165" t="s">
        <v>233</v>
      </c>
      <c r="C33" s="210"/>
      <c r="D33" s="168"/>
      <c r="E33" s="168"/>
      <c r="F33" s="168"/>
      <c r="G33" s="168"/>
      <c r="H33" s="168"/>
      <c r="I33" s="168"/>
      <c r="J33" s="168"/>
      <c r="K33" s="168"/>
      <c r="L33" s="168"/>
      <c r="M33" s="140">
        <f t="shared" si="1"/>
        <v>0</v>
      </c>
      <c r="N33" s="168"/>
      <c r="O33" s="168"/>
      <c r="P33" s="168"/>
      <c r="Q33" s="168"/>
      <c r="R33" s="168"/>
      <c r="S33" s="168"/>
      <c r="T33" s="168"/>
      <c r="U33" s="168"/>
      <c r="V33" s="169"/>
      <c r="W33" s="170">
        <v>0.0</v>
      </c>
      <c r="X33" s="171">
        <v>0.0</v>
      </c>
      <c r="Y33" s="171">
        <v>85.0</v>
      </c>
      <c r="Z33" s="171">
        <v>85.0</v>
      </c>
      <c r="AA33" s="171">
        <v>95.0</v>
      </c>
      <c r="AB33" s="171">
        <v>100.0</v>
      </c>
      <c r="AC33" s="171">
        <v>70.0</v>
      </c>
      <c r="AD33" s="172">
        <v>100.0</v>
      </c>
      <c r="AE33" s="190" t="s">
        <v>245</v>
      </c>
      <c r="AF33" s="193"/>
      <c r="AG33" s="168"/>
      <c r="AH33" s="168"/>
      <c r="AI33" s="168"/>
      <c r="AJ33" s="168"/>
      <c r="AK33" s="168"/>
      <c r="AL33" s="168"/>
      <c r="AM33" s="168"/>
      <c r="AN33" s="168"/>
      <c r="AO33" s="168"/>
      <c r="AP33" s="140">
        <f t="shared" si="2"/>
        <v>0</v>
      </c>
      <c r="AQ33" s="168"/>
      <c r="AR33" s="168"/>
      <c r="AS33" s="168"/>
      <c r="AT33" s="168"/>
      <c r="AU33" s="168"/>
      <c r="AV33" s="168"/>
      <c r="AW33" s="168"/>
      <c r="AX33" s="168"/>
      <c r="AY33" s="174"/>
      <c r="AZ33" s="187">
        <v>30.0</v>
      </c>
      <c r="BA33" s="171">
        <v>50.0</v>
      </c>
      <c r="BB33" s="171">
        <v>70.0</v>
      </c>
      <c r="BC33" s="171">
        <v>70.0</v>
      </c>
      <c r="BD33" s="171">
        <v>90.0</v>
      </c>
      <c r="BE33" s="171">
        <v>90.0</v>
      </c>
      <c r="BF33" s="171">
        <v>70.0</v>
      </c>
      <c r="BG33" s="175">
        <v>0.0</v>
      </c>
      <c r="BH33" s="182"/>
      <c r="BI33" s="153"/>
      <c r="BJ33" s="154"/>
      <c r="BK33" s="154"/>
      <c r="BL33" s="154"/>
      <c r="BM33" s="154"/>
      <c r="BN33" s="154"/>
      <c r="BO33" s="154"/>
      <c r="BP33" s="154"/>
      <c r="BQ33" s="154"/>
      <c r="BR33" s="154"/>
      <c r="BS33" s="155">
        <f t="shared" si="3"/>
        <v>0</v>
      </c>
      <c r="BT33" s="154"/>
      <c r="BU33" s="154"/>
      <c r="BV33" s="154"/>
      <c r="BW33" s="154"/>
      <c r="BX33" s="154"/>
      <c r="BY33" s="154"/>
      <c r="BZ33" s="154"/>
      <c r="CA33" s="154"/>
      <c r="CB33" s="178"/>
      <c r="CC33" s="184"/>
      <c r="CD33" s="185"/>
      <c r="CE33" s="185"/>
      <c r="CF33" s="185"/>
      <c r="CG33" s="185"/>
      <c r="CH33" s="185"/>
      <c r="CI33" s="185"/>
      <c r="CJ33" s="186"/>
      <c r="CK33" s="182"/>
      <c r="CL33" s="160"/>
      <c r="CM33" s="161"/>
      <c r="CN33" s="161"/>
      <c r="CO33" s="161"/>
      <c r="CP33" s="161"/>
      <c r="CQ33" s="161"/>
      <c r="CR33" s="161"/>
      <c r="CS33" s="161"/>
      <c r="CT33" s="161"/>
      <c r="CU33" s="161"/>
      <c r="CV33" s="162">
        <f t="shared" si="4"/>
        <v>0</v>
      </c>
      <c r="CW33" s="161"/>
      <c r="CX33" s="161"/>
      <c r="CY33" s="161"/>
      <c r="CZ33" s="161"/>
      <c r="DA33" s="161"/>
      <c r="DB33" s="161"/>
      <c r="DC33" s="161"/>
      <c r="DD33" s="161"/>
      <c r="DE33" s="183"/>
      <c r="DF33" s="184"/>
      <c r="DG33" s="185"/>
      <c r="DH33" s="185"/>
      <c r="DI33" s="185"/>
      <c r="DJ33" s="185"/>
      <c r="DK33" s="185"/>
      <c r="DL33" s="185"/>
      <c r="DM33" s="186"/>
    </row>
    <row r="34">
      <c r="A34" s="164" t="s">
        <v>102</v>
      </c>
      <c r="B34" s="190" t="s">
        <v>249</v>
      </c>
      <c r="C34" s="210"/>
      <c r="D34" s="168"/>
      <c r="E34" s="168"/>
      <c r="F34" s="168"/>
      <c r="G34" s="168"/>
      <c r="H34" s="168"/>
      <c r="I34" s="168"/>
      <c r="J34" s="168"/>
      <c r="K34" s="168"/>
      <c r="L34" s="168"/>
      <c r="M34" s="140">
        <f t="shared" si="1"/>
        <v>0</v>
      </c>
      <c r="N34" s="168"/>
      <c r="O34" s="168"/>
      <c r="P34" s="168"/>
      <c r="Q34" s="168"/>
      <c r="R34" s="168"/>
      <c r="S34" s="168"/>
      <c r="T34" s="168"/>
      <c r="U34" s="168"/>
      <c r="V34" s="169"/>
      <c r="W34" s="170">
        <v>0.0</v>
      </c>
      <c r="X34" s="171">
        <v>0.0</v>
      </c>
      <c r="Y34" s="171">
        <v>85.0</v>
      </c>
      <c r="Z34" s="171">
        <v>85.0</v>
      </c>
      <c r="AA34" s="171">
        <v>95.0</v>
      </c>
      <c r="AB34" s="171">
        <v>100.0</v>
      </c>
      <c r="AC34" s="171">
        <v>70.0</v>
      </c>
      <c r="AD34" s="172">
        <v>100.0</v>
      </c>
      <c r="AE34" s="190" t="s">
        <v>245</v>
      </c>
      <c r="AF34" s="193"/>
      <c r="AG34" s="168"/>
      <c r="AH34" s="168"/>
      <c r="AI34" s="168"/>
      <c r="AJ34" s="168"/>
      <c r="AK34" s="168"/>
      <c r="AL34" s="168"/>
      <c r="AM34" s="168"/>
      <c r="AN34" s="168"/>
      <c r="AO34" s="168"/>
      <c r="AP34" s="140">
        <f t="shared" si="2"/>
        <v>0</v>
      </c>
      <c r="AQ34" s="168"/>
      <c r="AR34" s="168"/>
      <c r="AS34" s="168"/>
      <c r="AT34" s="168"/>
      <c r="AU34" s="168"/>
      <c r="AV34" s="168"/>
      <c r="AW34" s="168"/>
      <c r="AX34" s="168"/>
      <c r="AY34" s="174"/>
      <c r="AZ34" s="187">
        <v>30.0</v>
      </c>
      <c r="BA34" s="171">
        <v>50.0</v>
      </c>
      <c r="BB34" s="171">
        <v>70.0</v>
      </c>
      <c r="BC34" s="171">
        <v>70.0</v>
      </c>
      <c r="BD34" s="171">
        <v>90.0</v>
      </c>
      <c r="BE34" s="171">
        <v>90.0</v>
      </c>
      <c r="BF34" s="171">
        <v>70.0</v>
      </c>
      <c r="BG34" s="175">
        <v>0.0</v>
      </c>
      <c r="BH34" s="182"/>
      <c r="BI34" s="153"/>
      <c r="BJ34" s="154"/>
      <c r="BK34" s="154"/>
      <c r="BL34" s="154"/>
      <c r="BM34" s="154"/>
      <c r="BN34" s="154"/>
      <c r="BO34" s="154"/>
      <c r="BP34" s="154"/>
      <c r="BQ34" s="154"/>
      <c r="BR34" s="154"/>
      <c r="BS34" s="155">
        <f t="shared" si="3"/>
        <v>0</v>
      </c>
      <c r="BT34" s="154"/>
      <c r="BU34" s="154"/>
      <c r="BV34" s="154"/>
      <c r="BW34" s="154"/>
      <c r="BX34" s="154"/>
      <c r="BY34" s="154"/>
      <c r="BZ34" s="154"/>
      <c r="CA34" s="154"/>
      <c r="CB34" s="178"/>
      <c r="CC34" s="184"/>
      <c r="CD34" s="185"/>
      <c r="CE34" s="185"/>
      <c r="CF34" s="185"/>
      <c r="CG34" s="185"/>
      <c r="CH34" s="185"/>
      <c r="CI34" s="185"/>
      <c r="CJ34" s="186"/>
      <c r="CK34" s="182"/>
      <c r="CL34" s="160"/>
      <c r="CM34" s="161"/>
      <c r="CN34" s="161"/>
      <c r="CO34" s="161"/>
      <c r="CP34" s="161"/>
      <c r="CQ34" s="161"/>
      <c r="CR34" s="161"/>
      <c r="CS34" s="161"/>
      <c r="CT34" s="161"/>
      <c r="CU34" s="161"/>
      <c r="CV34" s="162">
        <f t="shared" si="4"/>
        <v>0</v>
      </c>
      <c r="CW34" s="161"/>
      <c r="CX34" s="161"/>
      <c r="CY34" s="161"/>
      <c r="CZ34" s="161"/>
      <c r="DA34" s="161"/>
      <c r="DB34" s="161"/>
      <c r="DC34" s="161"/>
      <c r="DD34" s="161"/>
      <c r="DE34" s="183"/>
      <c r="DF34" s="184"/>
      <c r="DG34" s="185"/>
      <c r="DH34" s="185"/>
      <c r="DI34" s="185"/>
      <c r="DJ34" s="185"/>
      <c r="DK34" s="185"/>
      <c r="DL34" s="185"/>
      <c r="DM34" s="186"/>
    </row>
    <row r="35">
      <c r="A35" s="164" t="s">
        <v>103</v>
      </c>
      <c r="B35" s="192" t="s">
        <v>251</v>
      </c>
      <c r="C35" s="210"/>
      <c r="D35" s="168"/>
      <c r="E35" s="168"/>
      <c r="F35" s="168"/>
      <c r="G35" s="168"/>
      <c r="H35" s="168"/>
      <c r="I35" s="168"/>
      <c r="J35" s="168"/>
      <c r="K35" s="168"/>
      <c r="L35" s="168"/>
      <c r="M35" s="140">
        <f t="shared" si="1"/>
        <v>0</v>
      </c>
      <c r="N35" s="168"/>
      <c r="O35" s="168"/>
      <c r="P35" s="168"/>
      <c r="Q35" s="168"/>
      <c r="R35" s="168"/>
      <c r="S35" s="168"/>
      <c r="T35" s="168"/>
      <c r="U35" s="168"/>
      <c r="V35" s="169"/>
      <c r="W35" s="170">
        <v>25.0</v>
      </c>
      <c r="X35" s="171">
        <v>65.0</v>
      </c>
      <c r="Y35" s="171">
        <v>90.0</v>
      </c>
      <c r="Z35" s="171">
        <v>90.0</v>
      </c>
      <c r="AA35" s="171">
        <v>95.0</v>
      </c>
      <c r="AB35" s="171">
        <v>100.0</v>
      </c>
      <c r="AC35" s="171">
        <v>70.0</v>
      </c>
      <c r="AD35" s="172">
        <v>100.0</v>
      </c>
      <c r="AE35" s="182"/>
      <c r="AF35" s="193"/>
      <c r="AG35" s="168"/>
      <c r="AH35" s="168"/>
      <c r="AI35" s="168"/>
      <c r="AJ35" s="168"/>
      <c r="AK35" s="168"/>
      <c r="AL35" s="168"/>
      <c r="AM35" s="168"/>
      <c r="AN35" s="168"/>
      <c r="AO35" s="168"/>
      <c r="AP35" s="140">
        <f t="shared" si="2"/>
        <v>0</v>
      </c>
      <c r="AQ35" s="168"/>
      <c r="AR35" s="168"/>
      <c r="AS35" s="168"/>
      <c r="AT35" s="168"/>
      <c r="AU35" s="168"/>
      <c r="AV35" s="168"/>
      <c r="AW35" s="168"/>
      <c r="AX35" s="168"/>
      <c r="AY35" s="174"/>
      <c r="AZ35" s="184"/>
      <c r="BA35" s="185"/>
      <c r="BB35" s="185"/>
      <c r="BC35" s="185"/>
      <c r="BD35" s="185"/>
      <c r="BE35" s="185"/>
      <c r="BF35" s="185"/>
      <c r="BG35" s="186"/>
      <c r="BH35" s="182"/>
      <c r="BI35" s="153"/>
      <c r="BJ35" s="154"/>
      <c r="BK35" s="154"/>
      <c r="BL35" s="154"/>
      <c r="BM35" s="154"/>
      <c r="BN35" s="154"/>
      <c r="BO35" s="154"/>
      <c r="BP35" s="154"/>
      <c r="BQ35" s="154"/>
      <c r="BR35" s="154"/>
      <c r="BS35" s="155">
        <f t="shared" si="3"/>
        <v>0</v>
      </c>
      <c r="BT35" s="154"/>
      <c r="BU35" s="154"/>
      <c r="BV35" s="154"/>
      <c r="BW35" s="154"/>
      <c r="BX35" s="154"/>
      <c r="BY35" s="154"/>
      <c r="BZ35" s="154"/>
      <c r="CA35" s="154"/>
      <c r="CB35" s="178"/>
      <c r="CC35" s="184"/>
      <c r="CD35" s="185"/>
      <c r="CE35" s="185"/>
      <c r="CF35" s="185"/>
      <c r="CG35" s="185"/>
      <c r="CH35" s="185"/>
      <c r="CI35" s="185"/>
      <c r="CJ35" s="186"/>
      <c r="CK35" s="182"/>
      <c r="CL35" s="160"/>
      <c r="CM35" s="161"/>
      <c r="CN35" s="161"/>
      <c r="CO35" s="161"/>
      <c r="CP35" s="161"/>
      <c r="CQ35" s="161"/>
      <c r="CR35" s="161"/>
      <c r="CS35" s="161"/>
      <c r="CT35" s="161"/>
      <c r="CU35" s="161"/>
      <c r="CV35" s="162">
        <f t="shared" si="4"/>
        <v>0</v>
      </c>
      <c r="CW35" s="161"/>
      <c r="CX35" s="161"/>
      <c r="CY35" s="161"/>
      <c r="CZ35" s="161"/>
      <c r="DA35" s="161"/>
      <c r="DB35" s="161"/>
      <c r="DC35" s="161"/>
      <c r="DD35" s="161"/>
      <c r="DE35" s="183"/>
      <c r="DF35" s="184"/>
      <c r="DG35" s="185"/>
      <c r="DH35" s="185"/>
      <c r="DI35" s="185"/>
      <c r="DJ35" s="185"/>
      <c r="DK35" s="185"/>
      <c r="DL35" s="185"/>
      <c r="DM35" s="186"/>
    </row>
    <row r="36">
      <c r="A36" s="164" t="s">
        <v>107</v>
      </c>
      <c r="B36" s="165" t="s">
        <v>239</v>
      </c>
      <c r="C36" s="210"/>
      <c r="D36" s="168"/>
      <c r="E36" s="168"/>
      <c r="F36" s="168"/>
      <c r="G36" s="168"/>
      <c r="H36" s="168"/>
      <c r="I36" s="168"/>
      <c r="J36" s="168"/>
      <c r="K36" s="168"/>
      <c r="L36" s="168"/>
      <c r="M36" s="140">
        <f t="shared" si="1"/>
        <v>0</v>
      </c>
      <c r="N36" s="168"/>
      <c r="O36" s="168"/>
      <c r="P36" s="168"/>
      <c r="Q36" s="168"/>
      <c r="R36" s="168"/>
      <c r="S36" s="168"/>
      <c r="T36" s="168"/>
      <c r="U36" s="168"/>
      <c r="V36" s="169"/>
      <c r="W36" s="170"/>
      <c r="X36" s="171"/>
      <c r="Y36" s="171">
        <v>70.0</v>
      </c>
      <c r="Z36" s="171">
        <v>70.0</v>
      </c>
      <c r="AA36" s="171">
        <v>85.0</v>
      </c>
      <c r="AB36" s="171">
        <v>85.0</v>
      </c>
      <c r="AC36" s="171">
        <v>85.0</v>
      </c>
      <c r="AD36" s="172">
        <v>100.0</v>
      </c>
      <c r="AE36" s="182"/>
      <c r="AF36" s="193"/>
      <c r="AG36" s="168"/>
      <c r="AH36" s="168"/>
      <c r="AI36" s="168"/>
      <c r="AJ36" s="168"/>
      <c r="AK36" s="168"/>
      <c r="AL36" s="168"/>
      <c r="AM36" s="168"/>
      <c r="AN36" s="168"/>
      <c r="AO36" s="168"/>
      <c r="AP36" s="140">
        <f t="shared" si="2"/>
        <v>0</v>
      </c>
      <c r="AQ36" s="168"/>
      <c r="AR36" s="168"/>
      <c r="AS36" s="168"/>
      <c r="AT36" s="168"/>
      <c r="AU36" s="168"/>
      <c r="AV36" s="168"/>
      <c r="AW36" s="168"/>
      <c r="AX36" s="168"/>
      <c r="AY36" s="174"/>
      <c r="AZ36" s="184"/>
      <c r="BA36" s="185"/>
      <c r="BB36" s="185"/>
      <c r="BC36" s="185"/>
      <c r="BD36" s="185"/>
      <c r="BE36" s="185"/>
      <c r="BF36" s="185"/>
      <c r="BG36" s="186"/>
      <c r="BH36" s="182"/>
      <c r="BI36" s="153"/>
      <c r="BJ36" s="154"/>
      <c r="BK36" s="154"/>
      <c r="BL36" s="154"/>
      <c r="BM36" s="154"/>
      <c r="BN36" s="154"/>
      <c r="BO36" s="154"/>
      <c r="BP36" s="154"/>
      <c r="BQ36" s="154"/>
      <c r="BR36" s="154"/>
      <c r="BS36" s="155">
        <f t="shared" si="3"/>
        <v>0</v>
      </c>
      <c r="BT36" s="154"/>
      <c r="BU36" s="154"/>
      <c r="BV36" s="154"/>
      <c r="BW36" s="154"/>
      <c r="BX36" s="154"/>
      <c r="BY36" s="154"/>
      <c r="BZ36" s="154"/>
      <c r="CA36" s="154"/>
      <c r="CB36" s="178"/>
      <c r="CC36" s="184"/>
      <c r="CD36" s="185"/>
      <c r="CE36" s="185"/>
      <c r="CF36" s="185"/>
      <c r="CG36" s="185"/>
      <c r="CH36" s="185"/>
      <c r="CI36" s="185"/>
      <c r="CJ36" s="186"/>
      <c r="CK36" s="182"/>
      <c r="CL36" s="160"/>
      <c r="CM36" s="161"/>
      <c r="CN36" s="161"/>
      <c r="CO36" s="161"/>
      <c r="CP36" s="161"/>
      <c r="CQ36" s="161"/>
      <c r="CR36" s="161"/>
      <c r="CS36" s="161"/>
      <c r="CT36" s="161"/>
      <c r="CU36" s="161"/>
      <c r="CV36" s="162">
        <f t="shared" si="4"/>
        <v>0</v>
      </c>
      <c r="CW36" s="161"/>
      <c r="CX36" s="161"/>
      <c r="CY36" s="161"/>
      <c r="CZ36" s="161"/>
      <c r="DA36" s="161"/>
      <c r="DB36" s="161"/>
      <c r="DC36" s="161"/>
      <c r="DD36" s="161"/>
      <c r="DE36" s="183"/>
      <c r="DF36" s="184"/>
      <c r="DG36" s="185"/>
      <c r="DH36" s="185"/>
      <c r="DI36" s="185"/>
      <c r="DJ36" s="185"/>
      <c r="DK36" s="185"/>
      <c r="DL36" s="185"/>
      <c r="DM36" s="186"/>
    </row>
    <row r="37">
      <c r="A37" s="164" t="s">
        <v>108</v>
      </c>
      <c r="B37" s="190" t="s">
        <v>252</v>
      </c>
      <c r="C37" s="210"/>
      <c r="D37" s="168"/>
      <c r="E37" s="168"/>
      <c r="F37" s="168"/>
      <c r="G37" s="168"/>
      <c r="H37" s="168"/>
      <c r="I37" s="168"/>
      <c r="J37" s="168"/>
      <c r="K37" s="168"/>
      <c r="L37" s="168"/>
      <c r="M37" s="140">
        <f t="shared" si="1"/>
        <v>0</v>
      </c>
      <c r="N37" s="168"/>
      <c r="O37" s="168"/>
      <c r="P37" s="168"/>
      <c r="Q37" s="168"/>
      <c r="R37" s="168"/>
      <c r="S37" s="168"/>
      <c r="T37" s="168"/>
      <c r="U37" s="168"/>
      <c r="V37" s="169"/>
      <c r="W37" s="170"/>
      <c r="X37" s="171"/>
      <c r="Y37" s="181">
        <v>70.0</v>
      </c>
      <c r="Z37" s="181">
        <v>70.0</v>
      </c>
      <c r="AA37" s="181">
        <v>75.0</v>
      </c>
      <c r="AB37" s="181">
        <v>75.0</v>
      </c>
      <c r="AC37" s="181">
        <v>75.0</v>
      </c>
      <c r="AD37" s="172">
        <v>100.0</v>
      </c>
      <c r="AE37" s="190" t="s">
        <v>249</v>
      </c>
      <c r="AF37" s="193"/>
      <c r="AG37" s="168"/>
      <c r="AH37" s="168"/>
      <c r="AI37" s="168"/>
      <c r="AJ37" s="168"/>
      <c r="AK37" s="168"/>
      <c r="AL37" s="168"/>
      <c r="AM37" s="168"/>
      <c r="AN37" s="168"/>
      <c r="AO37" s="168"/>
      <c r="AP37" s="140">
        <f t="shared" si="2"/>
        <v>0</v>
      </c>
      <c r="AQ37" s="168"/>
      <c r="AR37" s="168"/>
      <c r="AS37" s="168"/>
      <c r="AT37" s="168"/>
      <c r="AU37" s="168"/>
      <c r="AV37" s="168"/>
      <c r="AW37" s="168"/>
      <c r="AX37" s="168"/>
      <c r="AY37" s="174"/>
      <c r="AZ37" s="187"/>
      <c r="BA37" s="171"/>
      <c r="BB37" s="171">
        <v>70.0</v>
      </c>
      <c r="BC37" s="171">
        <v>70.0</v>
      </c>
      <c r="BD37" s="171">
        <v>85.0</v>
      </c>
      <c r="BE37" s="171">
        <v>85.0</v>
      </c>
      <c r="BF37" s="171">
        <v>85.0</v>
      </c>
      <c r="BG37" s="175">
        <v>100.0</v>
      </c>
      <c r="BH37" s="182"/>
      <c r="BI37" s="153"/>
      <c r="BJ37" s="154"/>
      <c r="BK37" s="154"/>
      <c r="BL37" s="154"/>
      <c r="BM37" s="154"/>
      <c r="BN37" s="154"/>
      <c r="BO37" s="154"/>
      <c r="BP37" s="154"/>
      <c r="BQ37" s="154"/>
      <c r="BR37" s="154"/>
      <c r="BS37" s="155">
        <f t="shared" si="3"/>
        <v>0</v>
      </c>
      <c r="BT37" s="154"/>
      <c r="BU37" s="154"/>
      <c r="BV37" s="154"/>
      <c r="BW37" s="154"/>
      <c r="BX37" s="154"/>
      <c r="BY37" s="154"/>
      <c r="BZ37" s="154"/>
      <c r="CA37" s="154"/>
      <c r="CB37" s="178"/>
      <c r="CC37" s="184"/>
      <c r="CD37" s="185"/>
      <c r="CE37" s="185"/>
      <c r="CF37" s="185"/>
      <c r="CG37" s="185"/>
      <c r="CH37" s="185"/>
      <c r="CI37" s="185"/>
      <c r="CJ37" s="186"/>
      <c r="CK37" s="182"/>
      <c r="CL37" s="160"/>
      <c r="CM37" s="161"/>
      <c r="CN37" s="161"/>
      <c r="CO37" s="161"/>
      <c r="CP37" s="161"/>
      <c r="CQ37" s="161"/>
      <c r="CR37" s="161"/>
      <c r="CS37" s="161"/>
      <c r="CT37" s="161"/>
      <c r="CU37" s="161"/>
      <c r="CV37" s="162">
        <f t="shared" si="4"/>
        <v>0</v>
      </c>
      <c r="CW37" s="161"/>
      <c r="CX37" s="161"/>
      <c r="CY37" s="161"/>
      <c r="CZ37" s="161"/>
      <c r="DA37" s="161"/>
      <c r="DB37" s="161"/>
      <c r="DC37" s="161"/>
      <c r="DD37" s="161"/>
      <c r="DE37" s="183"/>
      <c r="DF37" s="184"/>
      <c r="DG37" s="185"/>
      <c r="DH37" s="185"/>
      <c r="DI37" s="185"/>
      <c r="DJ37" s="185"/>
      <c r="DK37" s="185"/>
      <c r="DL37" s="185"/>
      <c r="DM37" s="186"/>
    </row>
    <row r="38">
      <c r="A38" s="164" t="s">
        <v>109</v>
      </c>
      <c r="B38" s="165" t="s">
        <v>239</v>
      </c>
      <c r="C38" s="210"/>
      <c r="D38" s="168"/>
      <c r="E38" s="168"/>
      <c r="F38" s="168"/>
      <c r="G38" s="168"/>
      <c r="H38" s="168"/>
      <c r="I38" s="168"/>
      <c r="J38" s="168"/>
      <c r="K38" s="168"/>
      <c r="L38" s="168"/>
      <c r="M38" s="140">
        <f t="shared" si="1"/>
        <v>0</v>
      </c>
      <c r="N38" s="168"/>
      <c r="O38" s="168"/>
      <c r="P38" s="168"/>
      <c r="Q38" s="168"/>
      <c r="R38" s="168"/>
      <c r="S38" s="168"/>
      <c r="T38" s="168"/>
      <c r="U38" s="168"/>
      <c r="V38" s="169"/>
      <c r="W38" s="170"/>
      <c r="X38" s="171"/>
      <c r="Y38" s="181">
        <v>70.0</v>
      </c>
      <c r="Z38" s="181">
        <v>70.0</v>
      </c>
      <c r="AA38" s="181">
        <v>85.0</v>
      </c>
      <c r="AB38" s="181">
        <v>85.0</v>
      </c>
      <c r="AC38" s="181">
        <v>85.0</v>
      </c>
      <c r="AD38" s="172">
        <v>100.0</v>
      </c>
      <c r="AE38" s="182"/>
      <c r="AF38" s="193"/>
      <c r="AG38" s="168"/>
      <c r="AH38" s="168"/>
      <c r="AI38" s="168"/>
      <c r="AJ38" s="168"/>
      <c r="AK38" s="168"/>
      <c r="AL38" s="168"/>
      <c r="AM38" s="168"/>
      <c r="AN38" s="168"/>
      <c r="AO38" s="168"/>
      <c r="AP38" s="140">
        <f t="shared" si="2"/>
        <v>0</v>
      </c>
      <c r="AQ38" s="168"/>
      <c r="AR38" s="168"/>
      <c r="AS38" s="168"/>
      <c r="AT38" s="168"/>
      <c r="AU38" s="168"/>
      <c r="AV38" s="168"/>
      <c r="AW38" s="168"/>
      <c r="AX38" s="168"/>
      <c r="AY38" s="174"/>
      <c r="AZ38" s="184"/>
      <c r="BA38" s="185"/>
      <c r="BB38" s="185"/>
      <c r="BC38" s="185"/>
      <c r="BD38" s="185"/>
      <c r="BE38" s="185"/>
      <c r="BF38" s="185"/>
      <c r="BG38" s="186"/>
      <c r="BH38" s="182"/>
      <c r="BI38" s="153"/>
      <c r="BJ38" s="154"/>
      <c r="BK38" s="154"/>
      <c r="BL38" s="154"/>
      <c r="BM38" s="154"/>
      <c r="BN38" s="154"/>
      <c r="BO38" s="154"/>
      <c r="BP38" s="154"/>
      <c r="BQ38" s="154"/>
      <c r="BR38" s="154"/>
      <c r="BS38" s="155">
        <f t="shared" si="3"/>
        <v>0</v>
      </c>
      <c r="BT38" s="154"/>
      <c r="BU38" s="154"/>
      <c r="BV38" s="154"/>
      <c r="BW38" s="154"/>
      <c r="BX38" s="154"/>
      <c r="BY38" s="154"/>
      <c r="BZ38" s="154"/>
      <c r="CA38" s="154"/>
      <c r="CB38" s="178"/>
      <c r="CC38" s="184"/>
      <c r="CD38" s="185"/>
      <c r="CE38" s="185"/>
      <c r="CF38" s="185"/>
      <c r="CG38" s="185"/>
      <c r="CH38" s="185"/>
      <c r="CI38" s="185"/>
      <c r="CJ38" s="186"/>
      <c r="CK38" s="182"/>
      <c r="CL38" s="160"/>
      <c r="CM38" s="161"/>
      <c r="CN38" s="161"/>
      <c r="CO38" s="161"/>
      <c r="CP38" s="161"/>
      <c r="CQ38" s="161"/>
      <c r="CR38" s="161"/>
      <c r="CS38" s="161"/>
      <c r="CT38" s="161"/>
      <c r="CU38" s="161"/>
      <c r="CV38" s="162">
        <f t="shared" si="4"/>
        <v>0</v>
      </c>
      <c r="CW38" s="161"/>
      <c r="CX38" s="161"/>
      <c r="CY38" s="161"/>
      <c r="CZ38" s="161"/>
      <c r="DA38" s="161"/>
      <c r="DB38" s="161"/>
      <c r="DC38" s="161"/>
      <c r="DD38" s="161"/>
      <c r="DE38" s="183"/>
      <c r="DF38" s="184"/>
      <c r="DG38" s="185"/>
      <c r="DH38" s="185"/>
      <c r="DI38" s="185"/>
      <c r="DJ38" s="185"/>
      <c r="DK38" s="185"/>
      <c r="DL38" s="185"/>
      <c r="DM38" s="186"/>
    </row>
    <row r="39">
      <c r="A39" s="211" t="s">
        <v>110</v>
      </c>
      <c r="B39" s="182" t="s">
        <v>235</v>
      </c>
      <c r="C39" s="212"/>
      <c r="D39" s="197"/>
      <c r="E39" s="197"/>
      <c r="F39" s="197"/>
      <c r="G39" s="197"/>
      <c r="H39" s="197"/>
      <c r="I39" s="197"/>
      <c r="J39" s="197"/>
      <c r="K39" s="197"/>
      <c r="L39" s="197"/>
      <c r="M39" s="140">
        <f t="shared" si="1"/>
        <v>0</v>
      </c>
      <c r="N39" s="197"/>
      <c r="O39" s="197"/>
      <c r="P39" s="197"/>
      <c r="Q39" s="197"/>
      <c r="R39" s="197"/>
      <c r="S39" s="197"/>
      <c r="T39" s="197"/>
      <c r="U39" s="197"/>
      <c r="V39" s="198"/>
      <c r="W39" s="213"/>
      <c r="X39" s="185"/>
      <c r="Y39" s="185">
        <v>70.0</v>
      </c>
      <c r="Z39" s="185">
        <v>70.0</v>
      </c>
      <c r="AA39" s="185">
        <v>85.0</v>
      </c>
      <c r="AB39" s="185">
        <v>85.0</v>
      </c>
      <c r="AC39" s="185">
        <v>85.0</v>
      </c>
      <c r="AD39" s="214">
        <v>100.0</v>
      </c>
      <c r="AE39" s="190" t="s">
        <v>233</v>
      </c>
      <c r="AF39" s="215"/>
      <c r="AG39" s="197"/>
      <c r="AH39" s="197"/>
      <c r="AI39" s="197"/>
      <c r="AJ39" s="197"/>
      <c r="AK39" s="197"/>
      <c r="AL39" s="197"/>
      <c r="AM39" s="197"/>
      <c r="AN39" s="197"/>
      <c r="AO39" s="197"/>
      <c r="AP39" s="140">
        <f t="shared" si="2"/>
        <v>0</v>
      </c>
      <c r="AQ39" s="197"/>
      <c r="AR39" s="197"/>
      <c r="AS39" s="197"/>
      <c r="AT39" s="197"/>
      <c r="AU39" s="197"/>
      <c r="AV39" s="197"/>
      <c r="AW39" s="197"/>
      <c r="AX39" s="197"/>
      <c r="AY39" s="204"/>
      <c r="AZ39" s="187"/>
      <c r="BA39" s="171"/>
      <c r="BB39" s="181">
        <v>70.0</v>
      </c>
      <c r="BC39" s="181">
        <v>70.0</v>
      </c>
      <c r="BD39" s="181">
        <v>80.0</v>
      </c>
      <c r="BE39" s="181">
        <v>80.0</v>
      </c>
      <c r="BF39" s="181">
        <v>80.0</v>
      </c>
      <c r="BG39" s="175">
        <v>100.0</v>
      </c>
      <c r="BH39" s="165" t="s">
        <v>59</v>
      </c>
      <c r="BI39" s="153"/>
      <c r="BJ39" s="154"/>
      <c r="BK39" s="154"/>
      <c r="BL39" s="154"/>
      <c r="BM39" s="154"/>
      <c r="BN39" s="154"/>
      <c r="BO39" s="154"/>
      <c r="BP39" s="154"/>
      <c r="BQ39" s="154"/>
      <c r="BR39" s="154"/>
      <c r="BS39" s="155">
        <f t="shared" si="3"/>
        <v>0</v>
      </c>
      <c r="BT39" s="154"/>
      <c r="BU39" s="154"/>
      <c r="BV39" s="154"/>
      <c r="BW39" s="154"/>
      <c r="BX39" s="154"/>
      <c r="BY39" s="154"/>
      <c r="BZ39" s="154"/>
      <c r="CA39" s="154"/>
      <c r="CB39" s="178"/>
      <c r="CC39" s="187"/>
      <c r="CD39" s="171"/>
      <c r="CE39" s="181">
        <v>55.0</v>
      </c>
      <c r="CF39" s="181">
        <v>55.0</v>
      </c>
      <c r="CG39" s="181">
        <v>65.0</v>
      </c>
      <c r="CH39" s="181">
        <v>65.0</v>
      </c>
      <c r="CI39" s="181">
        <v>65.0</v>
      </c>
      <c r="CJ39" s="175">
        <v>100.0</v>
      </c>
      <c r="CK39" s="182"/>
      <c r="CL39" s="160"/>
      <c r="CM39" s="161"/>
      <c r="CN39" s="161"/>
      <c r="CO39" s="161"/>
      <c r="CP39" s="161"/>
      <c r="CQ39" s="161"/>
      <c r="CR39" s="161"/>
      <c r="CS39" s="161"/>
      <c r="CT39" s="161"/>
      <c r="CU39" s="161"/>
      <c r="CV39" s="162">
        <f t="shared" si="4"/>
        <v>0</v>
      </c>
      <c r="CW39" s="161"/>
      <c r="CX39" s="161"/>
      <c r="CY39" s="161"/>
      <c r="CZ39" s="161"/>
      <c r="DA39" s="161"/>
      <c r="DB39" s="161"/>
      <c r="DC39" s="161"/>
      <c r="DD39" s="161"/>
      <c r="DE39" s="183"/>
      <c r="DF39" s="184"/>
      <c r="DG39" s="185"/>
      <c r="DH39" s="185"/>
      <c r="DI39" s="185"/>
      <c r="DJ39" s="185"/>
      <c r="DK39" s="185"/>
      <c r="DL39" s="185"/>
      <c r="DM39" s="186"/>
    </row>
    <row r="40">
      <c r="A40" s="164" t="s">
        <v>112</v>
      </c>
      <c r="B40" s="202" t="s">
        <v>245</v>
      </c>
      <c r="C40" s="217" t="s">
        <v>231</v>
      </c>
      <c r="D40" s="147">
        <v>3.0</v>
      </c>
      <c r="E40" s="147">
        <v>1.0</v>
      </c>
      <c r="F40" s="147">
        <v>3.0</v>
      </c>
      <c r="G40" s="218">
        <v>1928.0</v>
      </c>
      <c r="H40" s="218">
        <v>539.0</v>
      </c>
      <c r="I40" s="218">
        <v>270.0</v>
      </c>
      <c r="J40" s="147">
        <v>3.0</v>
      </c>
      <c r="K40" s="147">
        <v>3.0</v>
      </c>
      <c r="L40" s="147">
        <v>4.0</v>
      </c>
      <c r="M40" s="140">
        <f t="shared" si="1"/>
        <v>8.571428571</v>
      </c>
      <c r="N40" s="140">
        <f>G40/M40/F40/D40</f>
        <v>24.99259259</v>
      </c>
      <c r="O40" s="140">
        <f t="shared" ref="O40:Q40" si="5">RANDBETWEEN(1,100)</f>
        <v>59</v>
      </c>
      <c r="P40" s="140">
        <f t="shared" si="5"/>
        <v>99</v>
      </c>
      <c r="Q40" s="140">
        <f t="shared" si="5"/>
        <v>4</v>
      </c>
      <c r="R40" s="147" t="s">
        <v>38</v>
      </c>
      <c r="S40" s="147" t="s">
        <v>68</v>
      </c>
      <c r="T40" s="147" t="s">
        <v>80</v>
      </c>
      <c r="U40" s="147" t="s">
        <v>54</v>
      </c>
      <c r="V40" s="219"/>
      <c r="W40" s="170"/>
      <c r="X40" s="171"/>
      <c r="Y40" s="181">
        <v>70.0</v>
      </c>
      <c r="Z40" s="181">
        <v>70.0</v>
      </c>
      <c r="AA40" s="181">
        <v>90.0</v>
      </c>
      <c r="AB40" s="181">
        <v>90.0</v>
      </c>
      <c r="AC40" s="181">
        <v>90.0</v>
      </c>
      <c r="AD40" s="189">
        <v>100.0</v>
      </c>
      <c r="AE40" s="182"/>
      <c r="AF40" s="220"/>
      <c r="AG40" s="147"/>
      <c r="AH40" s="147"/>
      <c r="AI40" s="147"/>
      <c r="AJ40" s="218"/>
      <c r="AK40" s="218"/>
      <c r="AL40" s="218"/>
      <c r="AM40" s="147"/>
      <c r="AN40" s="147"/>
      <c r="AO40" s="147"/>
      <c r="AP40" s="140">
        <f t="shared" si="2"/>
        <v>0</v>
      </c>
      <c r="AQ40" s="140"/>
      <c r="AR40" s="140"/>
      <c r="AS40" s="140"/>
      <c r="AT40" s="140"/>
      <c r="AU40" s="147"/>
      <c r="AV40" s="147"/>
      <c r="AW40" s="147"/>
      <c r="AX40" s="147"/>
      <c r="AY40" s="221"/>
      <c r="AZ40" s="184"/>
      <c r="BA40" s="185"/>
      <c r="BB40" s="185"/>
      <c r="BC40" s="185"/>
      <c r="BD40" s="185"/>
      <c r="BE40" s="185"/>
      <c r="BF40" s="185"/>
      <c r="BG40" s="186"/>
      <c r="BH40" s="182"/>
      <c r="BI40" s="153"/>
      <c r="BJ40" s="154"/>
      <c r="BK40" s="154"/>
      <c r="BL40" s="154"/>
      <c r="BM40" s="154"/>
      <c r="BN40" s="154"/>
      <c r="BO40" s="154"/>
      <c r="BP40" s="154"/>
      <c r="BQ40" s="154"/>
      <c r="BR40" s="154"/>
      <c r="BS40" s="155">
        <f t="shared" si="3"/>
        <v>0</v>
      </c>
      <c r="BT40" s="155"/>
      <c r="BU40" s="155"/>
      <c r="BV40" s="155"/>
      <c r="BW40" s="155"/>
      <c r="BX40" s="154"/>
      <c r="BY40" s="154"/>
      <c r="BZ40" s="154"/>
      <c r="CA40" s="154"/>
      <c r="CB40" s="222"/>
      <c r="CC40" s="184"/>
      <c r="CD40" s="185"/>
      <c r="CE40" s="185"/>
      <c r="CF40" s="185"/>
      <c r="CG40" s="185"/>
      <c r="CH40" s="185"/>
      <c r="CI40" s="185"/>
      <c r="CJ40" s="186"/>
      <c r="CK40" s="182"/>
      <c r="CL40" s="160"/>
      <c r="CM40" s="161"/>
      <c r="CN40" s="161"/>
      <c r="CO40" s="161"/>
      <c r="CP40" s="161"/>
      <c r="CQ40" s="161"/>
      <c r="CR40" s="161"/>
      <c r="CS40" s="161"/>
      <c r="CT40" s="161"/>
      <c r="CU40" s="161"/>
      <c r="CV40" s="162">
        <f t="shared" si="4"/>
        <v>0</v>
      </c>
      <c r="CW40" s="162"/>
      <c r="CX40" s="162"/>
      <c r="CY40" s="162"/>
      <c r="CZ40" s="162"/>
      <c r="DA40" s="161"/>
      <c r="DB40" s="161"/>
      <c r="DC40" s="161"/>
      <c r="DD40" s="161"/>
      <c r="DE40" s="223"/>
      <c r="DF40" s="184"/>
      <c r="DG40" s="185"/>
      <c r="DH40" s="185"/>
      <c r="DI40" s="185"/>
      <c r="DJ40" s="185"/>
      <c r="DK40" s="185"/>
      <c r="DL40" s="185"/>
      <c r="DM40" s="186"/>
    </row>
    <row r="41">
      <c r="A41" s="164" t="s">
        <v>113</v>
      </c>
      <c r="B41" s="194" t="s">
        <v>250</v>
      </c>
      <c r="C41" s="212"/>
      <c r="D41" s="197"/>
      <c r="E41" s="197"/>
      <c r="F41" s="197"/>
      <c r="G41" s="197"/>
      <c r="H41" s="197"/>
      <c r="I41" s="197"/>
      <c r="J41" s="197"/>
      <c r="K41" s="197"/>
      <c r="L41" s="197"/>
      <c r="M41" s="140">
        <f t="shared" si="1"/>
        <v>0</v>
      </c>
      <c r="N41" s="197"/>
      <c r="O41" s="197"/>
      <c r="P41" s="197"/>
      <c r="Q41" s="197"/>
      <c r="R41" s="197"/>
      <c r="S41" s="197"/>
      <c r="T41" s="197"/>
      <c r="U41" s="197"/>
      <c r="V41" s="198"/>
      <c r="W41" s="213"/>
      <c r="X41" s="185"/>
      <c r="Y41" s="185"/>
      <c r="Z41" s="185"/>
      <c r="AA41" s="185"/>
      <c r="AB41" s="185"/>
      <c r="AC41" s="185"/>
      <c r="AD41" s="214"/>
      <c r="AE41" s="182"/>
      <c r="AF41" s="215"/>
      <c r="AG41" s="197"/>
      <c r="AH41" s="197"/>
      <c r="AI41" s="197"/>
      <c r="AJ41" s="197"/>
      <c r="AK41" s="197"/>
      <c r="AL41" s="197"/>
      <c r="AM41" s="197"/>
      <c r="AN41" s="197"/>
      <c r="AO41" s="197"/>
      <c r="AP41" s="140">
        <f t="shared" si="2"/>
        <v>0</v>
      </c>
      <c r="AQ41" s="197"/>
      <c r="AR41" s="197"/>
      <c r="AS41" s="197"/>
      <c r="AT41" s="197"/>
      <c r="AU41" s="197"/>
      <c r="AV41" s="197"/>
      <c r="AW41" s="197"/>
      <c r="AX41" s="197"/>
      <c r="AY41" s="204"/>
      <c r="AZ41" s="184"/>
      <c r="BA41" s="185"/>
      <c r="BB41" s="185"/>
      <c r="BC41" s="185"/>
      <c r="BD41" s="185"/>
      <c r="BE41" s="185"/>
      <c r="BF41" s="185"/>
      <c r="BG41" s="186"/>
      <c r="BH41" s="182"/>
      <c r="BI41" s="153"/>
      <c r="BJ41" s="154"/>
      <c r="BK41" s="154"/>
      <c r="BL41" s="154"/>
      <c r="BM41" s="154"/>
      <c r="BN41" s="154"/>
      <c r="BO41" s="154"/>
      <c r="BP41" s="154"/>
      <c r="BQ41" s="154"/>
      <c r="BR41" s="154"/>
      <c r="BS41" s="155">
        <f t="shared" si="3"/>
        <v>0</v>
      </c>
      <c r="BT41" s="154"/>
      <c r="BU41" s="154"/>
      <c r="BV41" s="154"/>
      <c r="BW41" s="154"/>
      <c r="BX41" s="154"/>
      <c r="BY41" s="154"/>
      <c r="BZ41" s="154"/>
      <c r="CA41" s="154"/>
      <c r="CB41" s="178"/>
      <c r="CC41" s="184"/>
      <c r="CD41" s="185"/>
      <c r="CE41" s="185"/>
      <c r="CF41" s="185"/>
      <c r="CG41" s="185"/>
      <c r="CH41" s="185"/>
      <c r="CI41" s="185"/>
      <c r="CJ41" s="186"/>
      <c r="CK41" s="182"/>
      <c r="CL41" s="160"/>
      <c r="CM41" s="161"/>
      <c r="CN41" s="161"/>
      <c r="CO41" s="161"/>
      <c r="CP41" s="161"/>
      <c r="CQ41" s="161"/>
      <c r="CR41" s="161"/>
      <c r="CS41" s="161"/>
      <c r="CT41" s="161"/>
      <c r="CU41" s="161"/>
      <c r="CV41" s="162">
        <f t="shared" si="4"/>
        <v>0</v>
      </c>
      <c r="CW41" s="161"/>
      <c r="CX41" s="161"/>
      <c r="CY41" s="161"/>
      <c r="CZ41" s="161"/>
      <c r="DA41" s="161"/>
      <c r="DB41" s="161"/>
      <c r="DC41" s="161"/>
      <c r="DD41" s="161"/>
      <c r="DE41" s="183"/>
      <c r="DF41" s="184"/>
      <c r="DG41" s="185"/>
      <c r="DH41" s="185"/>
      <c r="DI41" s="185"/>
      <c r="DJ41" s="185"/>
      <c r="DK41" s="185"/>
      <c r="DL41" s="185"/>
      <c r="DM41" s="186"/>
    </row>
    <row r="42">
      <c r="A42" s="164" t="s">
        <v>114</v>
      </c>
      <c r="B42" s="194" t="s">
        <v>250</v>
      </c>
      <c r="C42" s="212"/>
      <c r="D42" s="197"/>
      <c r="E42" s="197"/>
      <c r="F42" s="197"/>
      <c r="G42" s="197"/>
      <c r="H42" s="197"/>
      <c r="I42" s="197"/>
      <c r="J42" s="197"/>
      <c r="K42" s="197"/>
      <c r="L42" s="197"/>
      <c r="M42" s="140">
        <f t="shared" si="1"/>
        <v>0</v>
      </c>
      <c r="N42" s="197"/>
      <c r="O42" s="197"/>
      <c r="P42" s="197"/>
      <c r="Q42" s="197"/>
      <c r="R42" s="197"/>
      <c r="S42" s="197"/>
      <c r="T42" s="197"/>
      <c r="U42" s="197"/>
      <c r="V42" s="198"/>
      <c r="W42" s="213"/>
      <c r="X42" s="185"/>
      <c r="Y42" s="185"/>
      <c r="Z42" s="185"/>
      <c r="AA42" s="185"/>
      <c r="AB42" s="185"/>
      <c r="AC42" s="185"/>
      <c r="AD42" s="214"/>
      <c r="AE42" s="182"/>
      <c r="AF42" s="215"/>
      <c r="AG42" s="197"/>
      <c r="AH42" s="197"/>
      <c r="AI42" s="197"/>
      <c r="AJ42" s="197"/>
      <c r="AK42" s="197"/>
      <c r="AL42" s="197"/>
      <c r="AM42" s="197"/>
      <c r="AN42" s="197"/>
      <c r="AO42" s="197"/>
      <c r="AP42" s="140">
        <f t="shared" si="2"/>
        <v>0</v>
      </c>
      <c r="AQ42" s="197"/>
      <c r="AR42" s="197"/>
      <c r="AS42" s="197"/>
      <c r="AT42" s="197"/>
      <c r="AU42" s="197"/>
      <c r="AV42" s="197"/>
      <c r="AW42" s="197"/>
      <c r="AX42" s="197"/>
      <c r="AY42" s="204"/>
      <c r="AZ42" s="184"/>
      <c r="BA42" s="185"/>
      <c r="BB42" s="185"/>
      <c r="BC42" s="185"/>
      <c r="BD42" s="185"/>
      <c r="BE42" s="185"/>
      <c r="BF42" s="185"/>
      <c r="BG42" s="186"/>
      <c r="BH42" s="182"/>
      <c r="BI42" s="153"/>
      <c r="BJ42" s="154"/>
      <c r="BK42" s="154"/>
      <c r="BL42" s="154"/>
      <c r="BM42" s="154"/>
      <c r="BN42" s="154"/>
      <c r="BO42" s="154"/>
      <c r="BP42" s="154"/>
      <c r="BQ42" s="154"/>
      <c r="BR42" s="154"/>
      <c r="BS42" s="155">
        <f t="shared" si="3"/>
        <v>0</v>
      </c>
      <c r="BT42" s="154"/>
      <c r="BU42" s="154"/>
      <c r="BV42" s="154"/>
      <c r="BW42" s="154"/>
      <c r="BX42" s="154"/>
      <c r="BY42" s="154"/>
      <c r="BZ42" s="154"/>
      <c r="CA42" s="154"/>
      <c r="CB42" s="178"/>
      <c r="CC42" s="184"/>
      <c r="CD42" s="185"/>
      <c r="CE42" s="185"/>
      <c r="CF42" s="185"/>
      <c r="CG42" s="185"/>
      <c r="CH42" s="185"/>
      <c r="CI42" s="185"/>
      <c r="CJ42" s="186"/>
      <c r="CK42" s="182"/>
      <c r="CL42" s="160"/>
      <c r="CM42" s="161"/>
      <c r="CN42" s="161"/>
      <c r="CO42" s="161"/>
      <c r="CP42" s="161"/>
      <c r="CQ42" s="161"/>
      <c r="CR42" s="161"/>
      <c r="CS42" s="161"/>
      <c r="CT42" s="161"/>
      <c r="CU42" s="161"/>
      <c r="CV42" s="162">
        <f t="shared" si="4"/>
        <v>0</v>
      </c>
      <c r="CW42" s="161"/>
      <c r="CX42" s="161"/>
      <c r="CY42" s="161"/>
      <c r="CZ42" s="161"/>
      <c r="DA42" s="161"/>
      <c r="DB42" s="161"/>
      <c r="DC42" s="161"/>
      <c r="DD42" s="161"/>
      <c r="DE42" s="183"/>
      <c r="DF42" s="184"/>
      <c r="DG42" s="185"/>
      <c r="DH42" s="185"/>
      <c r="DI42" s="185"/>
      <c r="DJ42" s="185"/>
      <c r="DK42" s="185"/>
      <c r="DL42" s="185"/>
      <c r="DM42" s="186"/>
    </row>
    <row r="43">
      <c r="A43" s="164" t="s">
        <v>115</v>
      </c>
      <c r="B43" s="190" t="s">
        <v>253</v>
      </c>
      <c r="C43" s="210"/>
      <c r="D43" s="168"/>
      <c r="E43" s="168"/>
      <c r="F43" s="168"/>
      <c r="G43" s="168"/>
      <c r="H43" s="168"/>
      <c r="I43" s="168"/>
      <c r="J43" s="168"/>
      <c r="K43" s="168"/>
      <c r="L43" s="168"/>
      <c r="M43" s="140">
        <f t="shared" si="1"/>
        <v>0</v>
      </c>
      <c r="N43" s="168"/>
      <c r="O43" s="168"/>
      <c r="P43" s="168"/>
      <c r="Q43" s="168"/>
      <c r="R43" s="168"/>
      <c r="S43" s="168"/>
      <c r="T43" s="168"/>
      <c r="U43" s="168"/>
      <c r="V43" s="169"/>
      <c r="W43" s="170"/>
      <c r="X43" s="171"/>
      <c r="Y43" s="171">
        <v>80.0</v>
      </c>
      <c r="Z43" s="171">
        <v>80.0</v>
      </c>
      <c r="AA43" s="171">
        <v>85.0</v>
      </c>
      <c r="AB43" s="171">
        <v>85.0</v>
      </c>
      <c r="AC43" s="171">
        <v>85.0</v>
      </c>
      <c r="AD43" s="172">
        <v>100.0</v>
      </c>
      <c r="AE43" s="182"/>
      <c r="AF43" s="193"/>
      <c r="AG43" s="168"/>
      <c r="AH43" s="168"/>
      <c r="AI43" s="168"/>
      <c r="AJ43" s="168"/>
      <c r="AK43" s="168"/>
      <c r="AL43" s="168"/>
      <c r="AM43" s="168"/>
      <c r="AN43" s="168"/>
      <c r="AO43" s="168"/>
      <c r="AP43" s="140">
        <f t="shared" si="2"/>
        <v>0</v>
      </c>
      <c r="AQ43" s="168"/>
      <c r="AR43" s="168"/>
      <c r="AS43" s="168"/>
      <c r="AT43" s="168"/>
      <c r="AU43" s="168"/>
      <c r="AV43" s="168"/>
      <c r="AW43" s="168"/>
      <c r="AX43" s="168"/>
      <c r="AY43" s="174"/>
      <c r="AZ43" s="184"/>
      <c r="BA43" s="185"/>
      <c r="BB43" s="185"/>
      <c r="BC43" s="185"/>
      <c r="BD43" s="185"/>
      <c r="BE43" s="185"/>
      <c r="BF43" s="185"/>
      <c r="BG43" s="186"/>
      <c r="BH43" s="182"/>
      <c r="BI43" s="153"/>
      <c r="BJ43" s="154"/>
      <c r="BK43" s="154"/>
      <c r="BL43" s="154"/>
      <c r="BM43" s="154"/>
      <c r="BN43" s="154"/>
      <c r="BO43" s="154"/>
      <c r="BP43" s="154"/>
      <c r="BQ43" s="154"/>
      <c r="BR43" s="154"/>
      <c r="BS43" s="155">
        <f t="shared" si="3"/>
        <v>0</v>
      </c>
      <c r="BT43" s="154"/>
      <c r="BU43" s="154"/>
      <c r="BV43" s="154"/>
      <c r="BW43" s="154"/>
      <c r="BX43" s="154"/>
      <c r="BY43" s="154"/>
      <c r="BZ43" s="154"/>
      <c r="CA43" s="154"/>
      <c r="CB43" s="178"/>
      <c r="CC43" s="184"/>
      <c r="CD43" s="185"/>
      <c r="CE43" s="185"/>
      <c r="CF43" s="185"/>
      <c r="CG43" s="185"/>
      <c r="CH43" s="185"/>
      <c r="CI43" s="185"/>
      <c r="CJ43" s="186"/>
      <c r="CK43" s="182"/>
      <c r="CL43" s="160"/>
      <c r="CM43" s="161"/>
      <c r="CN43" s="161"/>
      <c r="CO43" s="161"/>
      <c r="CP43" s="161"/>
      <c r="CQ43" s="161"/>
      <c r="CR43" s="161"/>
      <c r="CS43" s="161"/>
      <c r="CT43" s="161"/>
      <c r="CU43" s="161"/>
      <c r="CV43" s="162">
        <f t="shared" si="4"/>
        <v>0</v>
      </c>
      <c r="CW43" s="161"/>
      <c r="CX43" s="161"/>
      <c r="CY43" s="161"/>
      <c r="CZ43" s="161"/>
      <c r="DA43" s="161"/>
      <c r="DB43" s="161"/>
      <c r="DC43" s="161"/>
      <c r="DD43" s="161"/>
      <c r="DE43" s="183"/>
      <c r="DF43" s="184"/>
      <c r="DG43" s="185"/>
      <c r="DH43" s="185"/>
      <c r="DI43" s="185"/>
      <c r="DJ43" s="185"/>
      <c r="DK43" s="185"/>
      <c r="DL43" s="185"/>
      <c r="DM43" s="186"/>
    </row>
    <row r="44">
      <c r="A44" s="164" t="s">
        <v>116</v>
      </c>
      <c r="B44" s="190" t="s">
        <v>253</v>
      </c>
      <c r="C44" s="210"/>
      <c r="D44" s="168"/>
      <c r="E44" s="168"/>
      <c r="F44" s="168"/>
      <c r="G44" s="168"/>
      <c r="H44" s="168"/>
      <c r="I44" s="168"/>
      <c r="J44" s="168"/>
      <c r="K44" s="168"/>
      <c r="L44" s="168"/>
      <c r="M44" s="140">
        <f t="shared" si="1"/>
        <v>0</v>
      </c>
      <c r="N44" s="168"/>
      <c r="O44" s="168"/>
      <c r="P44" s="168"/>
      <c r="Q44" s="168"/>
      <c r="R44" s="168"/>
      <c r="S44" s="168"/>
      <c r="T44" s="168"/>
      <c r="U44" s="168"/>
      <c r="V44" s="169"/>
      <c r="W44" s="170"/>
      <c r="X44" s="171"/>
      <c r="Y44" s="171">
        <v>80.0</v>
      </c>
      <c r="Z44" s="171">
        <v>80.0</v>
      </c>
      <c r="AA44" s="171">
        <v>85.0</v>
      </c>
      <c r="AB44" s="171">
        <v>85.0</v>
      </c>
      <c r="AC44" s="171">
        <v>85.0</v>
      </c>
      <c r="AD44" s="172">
        <v>100.0</v>
      </c>
      <c r="AE44" s="182"/>
      <c r="AF44" s="193"/>
      <c r="AG44" s="168"/>
      <c r="AH44" s="168"/>
      <c r="AI44" s="168"/>
      <c r="AJ44" s="168"/>
      <c r="AK44" s="168"/>
      <c r="AL44" s="168"/>
      <c r="AM44" s="168"/>
      <c r="AN44" s="168"/>
      <c r="AO44" s="168"/>
      <c r="AP44" s="140">
        <f t="shared" si="2"/>
        <v>0</v>
      </c>
      <c r="AQ44" s="168"/>
      <c r="AR44" s="168"/>
      <c r="AS44" s="168"/>
      <c r="AT44" s="168"/>
      <c r="AU44" s="168"/>
      <c r="AV44" s="168"/>
      <c r="AW44" s="168"/>
      <c r="AX44" s="168"/>
      <c r="AY44" s="174"/>
      <c r="AZ44" s="184"/>
      <c r="BA44" s="185"/>
      <c r="BB44" s="185"/>
      <c r="BC44" s="185"/>
      <c r="BD44" s="185"/>
      <c r="BE44" s="185"/>
      <c r="BF44" s="185"/>
      <c r="BG44" s="186"/>
      <c r="BH44" s="182"/>
      <c r="BI44" s="153"/>
      <c r="BJ44" s="154"/>
      <c r="BK44" s="154"/>
      <c r="BL44" s="154"/>
      <c r="BM44" s="154"/>
      <c r="BN44" s="154"/>
      <c r="BO44" s="154"/>
      <c r="BP44" s="154"/>
      <c r="BQ44" s="154"/>
      <c r="BR44" s="154"/>
      <c r="BS44" s="155">
        <f t="shared" si="3"/>
        <v>0</v>
      </c>
      <c r="BT44" s="154"/>
      <c r="BU44" s="154"/>
      <c r="BV44" s="154"/>
      <c r="BW44" s="154"/>
      <c r="BX44" s="154"/>
      <c r="BY44" s="154"/>
      <c r="BZ44" s="154"/>
      <c r="CA44" s="154"/>
      <c r="CB44" s="178"/>
      <c r="CC44" s="184"/>
      <c r="CD44" s="185"/>
      <c r="CE44" s="185"/>
      <c r="CF44" s="185"/>
      <c r="CG44" s="185"/>
      <c r="CH44" s="185"/>
      <c r="CI44" s="185"/>
      <c r="CJ44" s="186"/>
      <c r="CK44" s="182"/>
      <c r="CL44" s="160"/>
      <c r="CM44" s="161"/>
      <c r="CN44" s="161"/>
      <c r="CO44" s="161"/>
      <c r="CP44" s="161"/>
      <c r="CQ44" s="161"/>
      <c r="CR44" s="161"/>
      <c r="CS44" s="161"/>
      <c r="CT44" s="161"/>
      <c r="CU44" s="161"/>
      <c r="CV44" s="162">
        <f t="shared" si="4"/>
        <v>0</v>
      </c>
      <c r="CW44" s="161"/>
      <c r="CX44" s="161"/>
      <c r="CY44" s="161"/>
      <c r="CZ44" s="161"/>
      <c r="DA44" s="161"/>
      <c r="DB44" s="161"/>
      <c r="DC44" s="161"/>
      <c r="DD44" s="161"/>
      <c r="DE44" s="183"/>
      <c r="DF44" s="184"/>
      <c r="DG44" s="185"/>
      <c r="DH44" s="185"/>
      <c r="DI44" s="185"/>
      <c r="DJ44" s="185"/>
      <c r="DK44" s="185"/>
      <c r="DL44" s="185"/>
      <c r="DM44" s="186"/>
    </row>
    <row r="45">
      <c r="A45" s="164" t="s">
        <v>117</v>
      </c>
      <c r="B45" s="190" t="s">
        <v>254</v>
      </c>
      <c r="C45" s="210"/>
      <c r="D45" s="168"/>
      <c r="E45" s="168"/>
      <c r="F45" s="168"/>
      <c r="G45" s="168"/>
      <c r="H45" s="168"/>
      <c r="I45" s="168"/>
      <c r="J45" s="168"/>
      <c r="K45" s="168"/>
      <c r="L45" s="168"/>
      <c r="M45" s="140">
        <f t="shared" si="1"/>
        <v>0</v>
      </c>
      <c r="N45" s="168"/>
      <c r="O45" s="168"/>
      <c r="P45" s="168"/>
      <c r="Q45" s="168"/>
      <c r="R45" s="168"/>
      <c r="S45" s="168"/>
      <c r="T45" s="168"/>
      <c r="U45" s="168"/>
      <c r="V45" s="169"/>
      <c r="W45" s="170"/>
      <c r="X45" s="171"/>
      <c r="Y45" s="171">
        <v>75.0</v>
      </c>
      <c r="Z45" s="171">
        <v>75.0</v>
      </c>
      <c r="AA45" s="171">
        <v>75.0</v>
      </c>
      <c r="AB45" s="171">
        <v>75.0</v>
      </c>
      <c r="AC45" s="171">
        <v>75.0</v>
      </c>
      <c r="AD45" s="172">
        <v>100.0</v>
      </c>
      <c r="AE45" s="190" t="s">
        <v>255</v>
      </c>
      <c r="AF45" s="193"/>
      <c r="AG45" s="168"/>
      <c r="AH45" s="168"/>
      <c r="AI45" s="168"/>
      <c r="AJ45" s="168"/>
      <c r="AK45" s="168"/>
      <c r="AL45" s="168"/>
      <c r="AM45" s="168"/>
      <c r="AN45" s="168"/>
      <c r="AO45" s="168"/>
      <c r="AP45" s="140">
        <f t="shared" si="2"/>
        <v>0</v>
      </c>
      <c r="AQ45" s="168"/>
      <c r="AR45" s="168"/>
      <c r="AS45" s="168"/>
      <c r="AT45" s="168"/>
      <c r="AU45" s="168"/>
      <c r="AV45" s="168"/>
      <c r="AW45" s="168"/>
      <c r="AX45" s="168"/>
      <c r="AY45" s="174"/>
      <c r="AZ45" s="187"/>
      <c r="BA45" s="171"/>
      <c r="BB45" s="171">
        <v>70.0</v>
      </c>
      <c r="BC45" s="171">
        <v>70.0</v>
      </c>
      <c r="BD45" s="171">
        <v>85.0</v>
      </c>
      <c r="BE45" s="171">
        <v>85.0</v>
      </c>
      <c r="BF45" s="171">
        <v>85.0</v>
      </c>
      <c r="BG45" s="175">
        <v>100.0</v>
      </c>
      <c r="BH45" s="182"/>
      <c r="BI45" s="153"/>
      <c r="BJ45" s="154"/>
      <c r="BK45" s="154"/>
      <c r="BL45" s="154"/>
      <c r="BM45" s="154"/>
      <c r="BN45" s="154"/>
      <c r="BO45" s="154"/>
      <c r="BP45" s="154"/>
      <c r="BQ45" s="154"/>
      <c r="BR45" s="154"/>
      <c r="BS45" s="155">
        <f t="shared" si="3"/>
        <v>0</v>
      </c>
      <c r="BT45" s="154"/>
      <c r="BU45" s="154"/>
      <c r="BV45" s="154"/>
      <c r="BW45" s="154"/>
      <c r="BX45" s="154"/>
      <c r="BY45" s="154"/>
      <c r="BZ45" s="154"/>
      <c r="CA45" s="154"/>
      <c r="CB45" s="178"/>
      <c r="CC45" s="184"/>
      <c r="CD45" s="185"/>
      <c r="CE45" s="185"/>
      <c r="CF45" s="185"/>
      <c r="CG45" s="185"/>
      <c r="CH45" s="185"/>
      <c r="CI45" s="185"/>
      <c r="CJ45" s="186"/>
      <c r="CK45" s="182"/>
      <c r="CL45" s="160"/>
      <c r="CM45" s="161"/>
      <c r="CN45" s="161"/>
      <c r="CO45" s="161"/>
      <c r="CP45" s="161"/>
      <c r="CQ45" s="161"/>
      <c r="CR45" s="161"/>
      <c r="CS45" s="161"/>
      <c r="CT45" s="161"/>
      <c r="CU45" s="161"/>
      <c r="CV45" s="162">
        <f t="shared" si="4"/>
        <v>0</v>
      </c>
      <c r="CW45" s="161"/>
      <c r="CX45" s="161"/>
      <c r="CY45" s="161"/>
      <c r="CZ45" s="161"/>
      <c r="DA45" s="161"/>
      <c r="DB45" s="161"/>
      <c r="DC45" s="161"/>
      <c r="DD45" s="161"/>
      <c r="DE45" s="183"/>
      <c r="DF45" s="184"/>
      <c r="DG45" s="185"/>
      <c r="DH45" s="185"/>
      <c r="DI45" s="185"/>
      <c r="DJ45" s="185"/>
      <c r="DK45" s="185"/>
      <c r="DL45" s="185"/>
      <c r="DM45" s="186"/>
    </row>
    <row r="46">
      <c r="A46" s="164" t="s">
        <v>119</v>
      </c>
      <c r="B46" s="165" t="s">
        <v>235</v>
      </c>
      <c r="C46" s="210"/>
      <c r="D46" s="168"/>
      <c r="E46" s="168"/>
      <c r="F46" s="168"/>
      <c r="G46" s="168"/>
      <c r="H46" s="168"/>
      <c r="I46" s="168"/>
      <c r="J46" s="168"/>
      <c r="K46" s="168"/>
      <c r="L46" s="168"/>
      <c r="M46" s="140">
        <f t="shared" si="1"/>
        <v>0</v>
      </c>
      <c r="N46" s="168"/>
      <c r="O46" s="168"/>
      <c r="P46" s="168"/>
      <c r="Q46" s="168"/>
      <c r="R46" s="168"/>
      <c r="S46" s="168"/>
      <c r="T46" s="168"/>
      <c r="U46" s="168"/>
      <c r="V46" s="169"/>
      <c r="W46" s="170"/>
      <c r="X46" s="171"/>
      <c r="Y46" s="171">
        <v>70.0</v>
      </c>
      <c r="Z46" s="171">
        <v>70.0</v>
      </c>
      <c r="AA46" s="171">
        <v>85.0</v>
      </c>
      <c r="AB46" s="171">
        <v>85.0</v>
      </c>
      <c r="AC46" s="171">
        <v>85.0</v>
      </c>
      <c r="AD46" s="172">
        <v>100.0</v>
      </c>
      <c r="AE46" s="190" t="s">
        <v>245</v>
      </c>
      <c r="AF46" s="193"/>
      <c r="AG46" s="168"/>
      <c r="AH46" s="168"/>
      <c r="AI46" s="168"/>
      <c r="AJ46" s="168"/>
      <c r="AK46" s="168"/>
      <c r="AL46" s="168"/>
      <c r="AM46" s="168"/>
      <c r="AN46" s="168"/>
      <c r="AO46" s="168"/>
      <c r="AP46" s="140">
        <f t="shared" si="2"/>
        <v>0</v>
      </c>
      <c r="AQ46" s="168"/>
      <c r="AR46" s="168"/>
      <c r="AS46" s="168"/>
      <c r="AT46" s="168"/>
      <c r="AU46" s="168"/>
      <c r="AV46" s="168"/>
      <c r="AW46" s="168"/>
      <c r="AX46" s="168"/>
      <c r="AY46" s="174"/>
      <c r="AZ46" s="187"/>
      <c r="BA46" s="171"/>
      <c r="BB46" s="171">
        <v>70.0</v>
      </c>
      <c r="BC46" s="171">
        <v>70.0</v>
      </c>
      <c r="BD46" s="171">
        <v>85.0</v>
      </c>
      <c r="BE46" s="171">
        <v>85.0</v>
      </c>
      <c r="BF46" s="171">
        <v>85.0</v>
      </c>
      <c r="BG46" s="175">
        <v>100.0</v>
      </c>
      <c r="BH46" s="190" t="s">
        <v>256</v>
      </c>
      <c r="BI46" s="153"/>
      <c r="BJ46" s="154"/>
      <c r="BK46" s="154"/>
      <c r="BL46" s="154"/>
      <c r="BM46" s="154"/>
      <c r="BN46" s="154"/>
      <c r="BO46" s="154"/>
      <c r="BP46" s="154"/>
      <c r="BQ46" s="154"/>
      <c r="BR46" s="154"/>
      <c r="BS46" s="155">
        <f t="shared" si="3"/>
        <v>0</v>
      </c>
      <c r="BT46" s="154"/>
      <c r="BU46" s="154"/>
      <c r="BV46" s="154"/>
      <c r="BW46" s="154"/>
      <c r="BX46" s="154"/>
      <c r="BY46" s="154"/>
      <c r="BZ46" s="154"/>
      <c r="CA46" s="154"/>
      <c r="CB46" s="178"/>
      <c r="CC46" s="187"/>
      <c r="CD46" s="171"/>
      <c r="CE46" s="171">
        <v>80.0</v>
      </c>
      <c r="CF46" s="171">
        <v>80.0</v>
      </c>
      <c r="CG46" s="171">
        <v>85.0</v>
      </c>
      <c r="CH46" s="171">
        <v>85.0</v>
      </c>
      <c r="CI46" s="171">
        <v>85.0</v>
      </c>
      <c r="CJ46" s="175">
        <v>100.0</v>
      </c>
      <c r="CK46" s="182"/>
      <c r="CL46" s="160"/>
      <c r="CM46" s="161"/>
      <c r="CN46" s="161"/>
      <c r="CO46" s="161"/>
      <c r="CP46" s="161"/>
      <c r="CQ46" s="161"/>
      <c r="CR46" s="161"/>
      <c r="CS46" s="161"/>
      <c r="CT46" s="161"/>
      <c r="CU46" s="161"/>
      <c r="CV46" s="162">
        <f t="shared" si="4"/>
        <v>0</v>
      </c>
      <c r="CW46" s="161"/>
      <c r="CX46" s="161"/>
      <c r="CY46" s="161"/>
      <c r="CZ46" s="161"/>
      <c r="DA46" s="161"/>
      <c r="DB46" s="161"/>
      <c r="DC46" s="161"/>
      <c r="DD46" s="161"/>
      <c r="DE46" s="183"/>
      <c r="DF46" s="184"/>
      <c r="DG46" s="185"/>
      <c r="DH46" s="185"/>
      <c r="DI46" s="185"/>
      <c r="DJ46" s="185"/>
      <c r="DK46" s="185"/>
      <c r="DL46" s="185"/>
      <c r="DM46" s="186"/>
    </row>
    <row r="47">
      <c r="A47" s="164" t="s">
        <v>120</v>
      </c>
      <c r="B47" s="165" t="s">
        <v>235</v>
      </c>
      <c r="C47" s="210"/>
      <c r="D47" s="168"/>
      <c r="E47" s="168"/>
      <c r="F47" s="168"/>
      <c r="G47" s="168"/>
      <c r="H47" s="168"/>
      <c r="I47" s="168"/>
      <c r="J47" s="168"/>
      <c r="K47" s="168"/>
      <c r="L47" s="168"/>
      <c r="M47" s="140">
        <f t="shared" si="1"/>
        <v>0</v>
      </c>
      <c r="N47" s="168"/>
      <c r="O47" s="168"/>
      <c r="P47" s="168"/>
      <c r="Q47" s="168"/>
      <c r="R47" s="168"/>
      <c r="S47" s="168"/>
      <c r="T47" s="168"/>
      <c r="U47" s="168"/>
      <c r="V47" s="169"/>
      <c r="W47" s="170"/>
      <c r="X47" s="171"/>
      <c r="Y47" s="171">
        <v>80.0</v>
      </c>
      <c r="Z47" s="171">
        <v>80.0</v>
      </c>
      <c r="AA47" s="171">
        <v>85.0</v>
      </c>
      <c r="AB47" s="171">
        <v>85.0</v>
      </c>
      <c r="AC47" s="171">
        <v>85.0</v>
      </c>
      <c r="AD47" s="172">
        <v>100.0</v>
      </c>
      <c r="AE47" s="190" t="s">
        <v>245</v>
      </c>
      <c r="AF47" s="193"/>
      <c r="AG47" s="168"/>
      <c r="AH47" s="168"/>
      <c r="AI47" s="168"/>
      <c r="AJ47" s="168"/>
      <c r="AK47" s="168"/>
      <c r="AL47" s="168"/>
      <c r="AM47" s="168"/>
      <c r="AN47" s="168"/>
      <c r="AO47" s="168"/>
      <c r="AP47" s="140">
        <f t="shared" si="2"/>
        <v>0</v>
      </c>
      <c r="AQ47" s="168"/>
      <c r="AR47" s="168"/>
      <c r="AS47" s="168"/>
      <c r="AT47" s="168"/>
      <c r="AU47" s="168"/>
      <c r="AV47" s="168"/>
      <c r="AW47" s="168"/>
      <c r="AX47" s="168"/>
      <c r="AY47" s="174"/>
      <c r="AZ47" s="187"/>
      <c r="BA47" s="171"/>
      <c r="BB47" s="171">
        <v>70.0</v>
      </c>
      <c r="BC47" s="171">
        <v>70.0</v>
      </c>
      <c r="BD47" s="171">
        <v>85.0</v>
      </c>
      <c r="BE47" s="171">
        <v>85.0</v>
      </c>
      <c r="BF47" s="171">
        <v>85.0</v>
      </c>
      <c r="BG47" s="175">
        <v>100.0</v>
      </c>
      <c r="BH47" s="190" t="s">
        <v>233</v>
      </c>
      <c r="BI47" s="153"/>
      <c r="BJ47" s="154"/>
      <c r="BK47" s="154"/>
      <c r="BL47" s="154"/>
      <c r="BM47" s="154"/>
      <c r="BN47" s="154"/>
      <c r="BO47" s="154"/>
      <c r="BP47" s="154"/>
      <c r="BQ47" s="154"/>
      <c r="BR47" s="154"/>
      <c r="BS47" s="155">
        <f t="shared" si="3"/>
        <v>0</v>
      </c>
      <c r="BT47" s="154"/>
      <c r="BU47" s="154"/>
      <c r="BV47" s="154"/>
      <c r="BW47" s="154"/>
      <c r="BX47" s="154"/>
      <c r="BY47" s="154"/>
      <c r="BZ47" s="154"/>
      <c r="CA47" s="154"/>
      <c r="CB47" s="178"/>
      <c r="CC47" s="187"/>
      <c r="CD47" s="171"/>
      <c r="CE47" s="171">
        <v>75.0</v>
      </c>
      <c r="CF47" s="171">
        <v>75.0</v>
      </c>
      <c r="CG47" s="171">
        <v>80.0</v>
      </c>
      <c r="CH47" s="171">
        <v>80.0</v>
      </c>
      <c r="CI47" s="171">
        <v>80.0</v>
      </c>
      <c r="CJ47" s="175">
        <v>100.0</v>
      </c>
      <c r="CK47" s="182"/>
      <c r="CL47" s="160"/>
      <c r="CM47" s="161"/>
      <c r="CN47" s="161"/>
      <c r="CO47" s="161"/>
      <c r="CP47" s="161"/>
      <c r="CQ47" s="161"/>
      <c r="CR47" s="161"/>
      <c r="CS47" s="161"/>
      <c r="CT47" s="161"/>
      <c r="CU47" s="161"/>
      <c r="CV47" s="162">
        <f t="shared" si="4"/>
        <v>0</v>
      </c>
      <c r="CW47" s="161"/>
      <c r="CX47" s="161"/>
      <c r="CY47" s="161"/>
      <c r="CZ47" s="161"/>
      <c r="DA47" s="161"/>
      <c r="DB47" s="161"/>
      <c r="DC47" s="161"/>
      <c r="DD47" s="161"/>
      <c r="DE47" s="183"/>
      <c r="DF47" s="184"/>
      <c r="DG47" s="185"/>
      <c r="DH47" s="185"/>
      <c r="DI47" s="185"/>
      <c r="DJ47" s="185"/>
      <c r="DK47" s="185"/>
      <c r="DL47" s="185"/>
      <c r="DM47" s="186"/>
    </row>
    <row r="48">
      <c r="A48" s="164" t="s">
        <v>121</v>
      </c>
      <c r="B48" s="165" t="s">
        <v>235</v>
      </c>
      <c r="C48" s="210"/>
      <c r="D48" s="168"/>
      <c r="E48" s="168"/>
      <c r="F48" s="168"/>
      <c r="G48" s="168"/>
      <c r="H48" s="168"/>
      <c r="I48" s="168"/>
      <c r="J48" s="168"/>
      <c r="K48" s="168"/>
      <c r="L48" s="168"/>
      <c r="M48" s="140">
        <f t="shared" si="1"/>
        <v>0</v>
      </c>
      <c r="N48" s="168"/>
      <c r="O48" s="168"/>
      <c r="P48" s="168"/>
      <c r="Q48" s="168"/>
      <c r="R48" s="168"/>
      <c r="S48" s="168"/>
      <c r="T48" s="168"/>
      <c r="U48" s="168"/>
      <c r="V48" s="169"/>
      <c r="W48" s="170"/>
      <c r="X48" s="171"/>
      <c r="Y48" s="171">
        <v>70.0</v>
      </c>
      <c r="Z48" s="171">
        <v>70.0</v>
      </c>
      <c r="AA48" s="171">
        <v>85.0</v>
      </c>
      <c r="AB48" s="171">
        <v>85.0</v>
      </c>
      <c r="AC48" s="171">
        <v>85.0</v>
      </c>
      <c r="AD48" s="172">
        <v>100.0</v>
      </c>
      <c r="AE48" s="190" t="s">
        <v>245</v>
      </c>
      <c r="AF48" s="193"/>
      <c r="AG48" s="168"/>
      <c r="AH48" s="168"/>
      <c r="AI48" s="168"/>
      <c r="AJ48" s="168"/>
      <c r="AK48" s="168"/>
      <c r="AL48" s="168"/>
      <c r="AM48" s="168"/>
      <c r="AN48" s="168"/>
      <c r="AO48" s="168"/>
      <c r="AP48" s="140">
        <f t="shared" si="2"/>
        <v>0</v>
      </c>
      <c r="AQ48" s="168"/>
      <c r="AR48" s="168"/>
      <c r="AS48" s="168"/>
      <c r="AT48" s="168"/>
      <c r="AU48" s="168"/>
      <c r="AV48" s="168"/>
      <c r="AW48" s="168"/>
      <c r="AX48" s="168"/>
      <c r="AY48" s="174"/>
      <c r="AZ48" s="187"/>
      <c r="BA48" s="171"/>
      <c r="BB48" s="171">
        <v>70.0</v>
      </c>
      <c r="BC48" s="171">
        <v>70.0</v>
      </c>
      <c r="BD48" s="171">
        <v>85.0</v>
      </c>
      <c r="BE48" s="171">
        <v>85.0</v>
      </c>
      <c r="BF48" s="171">
        <v>85.0</v>
      </c>
      <c r="BG48" s="175">
        <v>100.0</v>
      </c>
      <c r="BH48" s="190" t="s">
        <v>256</v>
      </c>
      <c r="BI48" s="153"/>
      <c r="BJ48" s="154"/>
      <c r="BK48" s="154"/>
      <c r="BL48" s="154"/>
      <c r="BM48" s="154"/>
      <c r="BN48" s="154"/>
      <c r="BO48" s="154"/>
      <c r="BP48" s="154"/>
      <c r="BQ48" s="154"/>
      <c r="BR48" s="154"/>
      <c r="BS48" s="155">
        <f t="shared" si="3"/>
        <v>0</v>
      </c>
      <c r="BT48" s="154"/>
      <c r="BU48" s="154"/>
      <c r="BV48" s="154"/>
      <c r="BW48" s="154"/>
      <c r="BX48" s="154"/>
      <c r="BY48" s="154"/>
      <c r="BZ48" s="154"/>
      <c r="CA48" s="154"/>
      <c r="CB48" s="178"/>
      <c r="CC48" s="187"/>
      <c r="CD48" s="171"/>
      <c r="CE48" s="171">
        <v>80.0</v>
      </c>
      <c r="CF48" s="171">
        <v>80.0</v>
      </c>
      <c r="CG48" s="171">
        <v>85.0</v>
      </c>
      <c r="CH48" s="171">
        <v>85.0</v>
      </c>
      <c r="CI48" s="171">
        <v>85.0</v>
      </c>
      <c r="CJ48" s="175">
        <v>100.0</v>
      </c>
      <c r="CK48" s="182"/>
      <c r="CL48" s="160"/>
      <c r="CM48" s="161"/>
      <c r="CN48" s="161"/>
      <c r="CO48" s="161"/>
      <c r="CP48" s="161"/>
      <c r="CQ48" s="161"/>
      <c r="CR48" s="161"/>
      <c r="CS48" s="161"/>
      <c r="CT48" s="161"/>
      <c r="CU48" s="161"/>
      <c r="CV48" s="162">
        <f t="shared" si="4"/>
        <v>0</v>
      </c>
      <c r="CW48" s="161"/>
      <c r="CX48" s="161"/>
      <c r="CY48" s="161"/>
      <c r="CZ48" s="161"/>
      <c r="DA48" s="161"/>
      <c r="DB48" s="161"/>
      <c r="DC48" s="161"/>
      <c r="DD48" s="161"/>
      <c r="DE48" s="183"/>
      <c r="DF48" s="184"/>
      <c r="DG48" s="185"/>
      <c r="DH48" s="185"/>
      <c r="DI48" s="185"/>
      <c r="DJ48" s="185"/>
      <c r="DK48" s="185"/>
      <c r="DL48" s="185"/>
      <c r="DM48" s="186"/>
    </row>
    <row r="49">
      <c r="A49" s="164" t="s">
        <v>122</v>
      </c>
      <c r="B49" s="190" t="s">
        <v>239</v>
      </c>
      <c r="C49" s="210"/>
      <c r="D49" s="168"/>
      <c r="E49" s="168"/>
      <c r="F49" s="168"/>
      <c r="G49" s="168"/>
      <c r="H49" s="168"/>
      <c r="I49" s="168"/>
      <c r="J49" s="168"/>
      <c r="K49" s="168"/>
      <c r="L49" s="168"/>
      <c r="M49" s="140">
        <f t="shared" si="1"/>
        <v>0</v>
      </c>
      <c r="N49" s="168"/>
      <c r="O49" s="168"/>
      <c r="P49" s="168"/>
      <c r="Q49" s="168"/>
      <c r="R49" s="168"/>
      <c r="S49" s="168"/>
      <c r="T49" s="168"/>
      <c r="U49" s="168"/>
      <c r="V49" s="169"/>
      <c r="W49" s="170"/>
      <c r="X49" s="171"/>
      <c r="Y49" s="171">
        <v>70.0</v>
      </c>
      <c r="Z49" s="171">
        <v>70.0</v>
      </c>
      <c r="AA49" s="171">
        <v>75.0</v>
      </c>
      <c r="AB49" s="171">
        <v>75.0</v>
      </c>
      <c r="AC49" s="171">
        <v>75.0</v>
      </c>
      <c r="AD49" s="172">
        <v>100.0</v>
      </c>
      <c r="AE49" s="190" t="s">
        <v>245</v>
      </c>
      <c r="AF49" s="193"/>
      <c r="AG49" s="168"/>
      <c r="AH49" s="168"/>
      <c r="AI49" s="168"/>
      <c r="AJ49" s="168"/>
      <c r="AK49" s="168"/>
      <c r="AL49" s="168"/>
      <c r="AM49" s="168"/>
      <c r="AN49" s="168"/>
      <c r="AO49" s="168"/>
      <c r="AP49" s="140">
        <f t="shared" si="2"/>
        <v>0</v>
      </c>
      <c r="AQ49" s="168"/>
      <c r="AR49" s="168"/>
      <c r="AS49" s="168"/>
      <c r="AT49" s="168"/>
      <c r="AU49" s="168"/>
      <c r="AV49" s="168"/>
      <c r="AW49" s="168"/>
      <c r="AX49" s="168"/>
      <c r="AY49" s="174"/>
      <c r="AZ49" s="187"/>
      <c r="BA49" s="171"/>
      <c r="BB49" s="171">
        <v>70.0</v>
      </c>
      <c r="BC49" s="171">
        <v>70.0</v>
      </c>
      <c r="BD49" s="171">
        <v>85.0</v>
      </c>
      <c r="BE49" s="171">
        <v>85.0</v>
      </c>
      <c r="BF49" s="171">
        <v>85.0</v>
      </c>
      <c r="BG49" s="175">
        <v>100.0</v>
      </c>
      <c r="BH49" s="182"/>
      <c r="BI49" s="153"/>
      <c r="BJ49" s="154"/>
      <c r="BK49" s="154"/>
      <c r="BL49" s="154"/>
      <c r="BM49" s="154"/>
      <c r="BN49" s="154"/>
      <c r="BO49" s="154"/>
      <c r="BP49" s="154"/>
      <c r="BQ49" s="154"/>
      <c r="BR49" s="154"/>
      <c r="BS49" s="155">
        <f t="shared" si="3"/>
        <v>0</v>
      </c>
      <c r="BT49" s="154"/>
      <c r="BU49" s="154"/>
      <c r="BV49" s="154"/>
      <c r="BW49" s="154"/>
      <c r="BX49" s="154"/>
      <c r="BY49" s="154"/>
      <c r="BZ49" s="154"/>
      <c r="CA49" s="154"/>
      <c r="CB49" s="178"/>
      <c r="CC49" s="184"/>
      <c r="CD49" s="185"/>
      <c r="CE49" s="185"/>
      <c r="CF49" s="185"/>
      <c r="CG49" s="185"/>
      <c r="CH49" s="185"/>
      <c r="CI49" s="185"/>
      <c r="CJ49" s="186"/>
      <c r="CK49" s="182"/>
      <c r="CL49" s="160"/>
      <c r="CM49" s="161"/>
      <c r="CN49" s="161"/>
      <c r="CO49" s="161"/>
      <c r="CP49" s="161"/>
      <c r="CQ49" s="161"/>
      <c r="CR49" s="161"/>
      <c r="CS49" s="161"/>
      <c r="CT49" s="161"/>
      <c r="CU49" s="161"/>
      <c r="CV49" s="162">
        <f t="shared" si="4"/>
        <v>0</v>
      </c>
      <c r="CW49" s="161"/>
      <c r="CX49" s="161"/>
      <c r="CY49" s="161"/>
      <c r="CZ49" s="161"/>
      <c r="DA49" s="161"/>
      <c r="DB49" s="161"/>
      <c r="DC49" s="161"/>
      <c r="DD49" s="161"/>
      <c r="DE49" s="183"/>
      <c r="DF49" s="184"/>
      <c r="DG49" s="185"/>
      <c r="DH49" s="185"/>
      <c r="DI49" s="185"/>
      <c r="DJ49" s="185"/>
      <c r="DK49" s="185"/>
      <c r="DL49" s="185"/>
      <c r="DM49" s="186"/>
    </row>
    <row r="50">
      <c r="A50" s="164" t="s">
        <v>123</v>
      </c>
      <c r="B50" s="190" t="s">
        <v>247</v>
      </c>
      <c r="C50" s="210"/>
      <c r="D50" s="168"/>
      <c r="E50" s="168"/>
      <c r="F50" s="168"/>
      <c r="G50" s="168"/>
      <c r="H50" s="168"/>
      <c r="I50" s="168"/>
      <c r="J50" s="168"/>
      <c r="K50" s="168"/>
      <c r="L50" s="168"/>
      <c r="M50" s="140">
        <f t="shared" si="1"/>
        <v>0</v>
      </c>
      <c r="N50" s="168"/>
      <c r="O50" s="168"/>
      <c r="P50" s="168"/>
      <c r="Q50" s="168"/>
      <c r="R50" s="168"/>
      <c r="S50" s="168"/>
      <c r="T50" s="168"/>
      <c r="U50" s="168"/>
      <c r="V50" s="169"/>
      <c r="W50" s="170"/>
      <c r="X50" s="171"/>
      <c r="Y50" s="171">
        <v>70.0</v>
      </c>
      <c r="Z50" s="171">
        <v>70.0</v>
      </c>
      <c r="AA50" s="171">
        <v>75.0</v>
      </c>
      <c r="AB50" s="171">
        <v>75.0</v>
      </c>
      <c r="AC50" s="171">
        <v>75.0</v>
      </c>
      <c r="AD50" s="172">
        <v>100.0</v>
      </c>
      <c r="AE50" s="190" t="s">
        <v>239</v>
      </c>
      <c r="AF50" s="193"/>
      <c r="AG50" s="168"/>
      <c r="AH50" s="168"/>
      <c r="AI50" s="168"/>
      <c r="AJ50" s="168"/>
      <c r="AK50" s="168"/>
      <c r="AL50" s="168"/>
      <c r="AM50" s="168"/>
      <c r="AN50" s="168"/>
      <c r="AO50" s="168"/>
      <c r="AP50" s="140">
        <f t="shared" si="2"/>
        <v>0</v>
      </c>
      <c r="AQ50" s="168"/>
      <c r="AR50" s="168"/>
      <c r="AS50" s="168"/>
      <c r="AT50" s="168"/>
      <c r="AU50" s="168"/>
      <c r="AV50" s="168"/>
      <c r="AW50" s="168"/>
      <c r="AX50" s="168"/>
      <c r="AY50" s="174"/>
      <c r="AZ50" s="187"/>
      <c r="BA50" s="171"/>
      <c r="BB50" s="171">
        <v>70.0</v>
      </c>
      <c r="BC50" s="171">
        <v>70.0</v>
      </c>
      <c r="BD50" s="171">
        <v>75.0</v>
      </c>
      <c r="BE50" s="171">
        <v>75.0</v>
      </c>
      <c r="BF50" s="171">
        <v>75.0</v>
      </c>
      <c r="BG50" s="175">
        <v>100.0</v>
      </c>
      <c r="BH50" s="190" t="s">
        <v>245</v>
      </c>
      <c r="BI50" s="153"/>
      <c r="BJ50" s="154"/>
      <c r="BK50" s="154"/>
      <c r="BL50" s="154"/>
      <c r="BM50" s="154"/>
      <c r="BN50" s="154"/>
      <c r="BO50" s="154"/>
      <c r="BP50" s="154"/>
      <c r="BQ50" s="154"/>
      <c r="BR50" s="154"/>
      <c r="BS50" s="155">
        <f t="shared" si="3"/>
        <v>0</v>
      </c>
      <c r="BT50" s="154"/>
      <c r="BU50" s="154"/>
      <c r="BV50" s="154"/>
      <c r="BW50" s="154"/>
      <c r="BX50" s="154"/>
      <c r="BY50" s="154"/>
      <c r="BZ50" s="154"/>
      <c r="CA50" s="154"/>
      <c r="CB50" s="178"/>
      <c r="CC50" s="187"/>
      <c r="CD50" s="171"/>
      <c r="CE50" s="171">
        <v>70.0</v>
      </c>
      <c r="CF50" s="171">
        <v>70.0</v>
      </c>
      <c r="CG50" s="171">
        <v>85.0</v>
      </c>
      <c r="CH50" s="171">
        <v>85.0</v>
      </c>
      <c r="CI50" s="171">
        <v>85.0</v>
      </c>
      <c r="CJ50" s="175">
        <v>100.0</v>
      </c>
      <c r="CK50" s="182"/>
      <c r="CL50" s="160"/>
      <c r="CM50" s="161"/>
      <c r="CN50" s="161"/>
      <c r="CO50" s="161"/>
      <c r="CP50" s="161"/>
      <c r="CQ50" s="161"/>
      <c r="CR50" s="161"/>
      <c r="CS50" s="161"/>
      <c r="CT50" s="161"/>
      <c r="CU50" s="161"/>
      <c r="CV50" s="162">
        <f t="shared" si="4"/>
        <v>0</v>
      </c>
      <c r="CW50" s="161"/>
      <c r="CX50" s="161"/>
      <c r="CY50" s="161"/>
      <c r="CZ50" s="161"/>
      <c r="DA50" s="161"/>
      <c r="DB50" s="161"/>
      <c r="DC50" s="161"/>
      <c r="DD50" s="161"/>
      <c r="DE50" s="183"/>
      <c r="DF50" s="184"/>
      <c r="DG50" s="185"/>
      <c r="DH50" s="185"/>
      <c r="DI50" s="185"/>
      <c r="DJ50" s="185"/>
      <c r="DK50" s="185"/>
      <c r="DL50" s="185"/>
      <c r="DM50" s="186"/>
    </row>
    <row r="51">
      <c r="A51" s="164" t="s">
        <v>124</v>
      </c>
      <c r="B51" s="192" t="s">
        <v>239</v>
      </c>
      <c r="C51" s="210"/>
      <c r="D51" s="168"/>
      <c r="E51" s="168"/>
      <c r="F51" s="168"/>
      <c r="G51" s="168"/>
      <c r="H51" s="168"/>
      <c r="I51" s="168"/>
      <c r="J51" s="168"/>
      <c r="K51" s="168"/>
      <c r="L51" s="168"/>
      <c r="M51" s="140">
        <f t="shared" si="1"/>
        <v>0</v>
      </c>
      <c r="N51" s="168"/>
      <c r="O51" s="168"/>
      <c r="P51" s="168"/>
      <c r="Q51" s="168"/>
      <c r="R51" s="168"/>
      <c r="S51" s="168"/>
      <c r="T51" s="168"/>
      <c r="U51" s="168"/>
      <c r="V51" s="169"/>
      <c r="W51" s="170">
        <v>75.0</v>
      </c>
      <c r="X51" s="171">
        <v>90.0</v>
      </c>
      <c r="Y51" s="171">
        <v>85.0</v>
      </c>
      <c r="Z51" s="171">
        <v>85.0</v>
      </c>
      <c r="AA51" s="171">
        <v>95.0</v>
      </c>
      <c r="AB51" s="171">
        <v>100.0</v>
      </c>
      <c r="AC51" s="171">
        <v>70.0</v>
      </c>
      <c r="AD51" s="172">
        <v>100.0</v>
      </c>
      <c r="AE51" s="192" t="s">
        <v>233</v>
      </c>
      <c r="AF51" s="193"/>
      <c r="AG51" s="168"/>
      <c r="AH51" s="168"/>
      <c r="AI51" s="168"/>
      <c r="AJ51" s="168"/>
      <c r="AK51" s="168"/>
      <c r="AL51" s="168"/>
      <c r="AM51" s="168"/>
      <c r="AN51" s="168"/>
      <c r="AO51" s="168"/>
      <c r="AP51" s="140">
        <f t="shared" si="2"/>
        <v>0</v>
      </c>
      <c r="AQ51" s="168"/>
      <c r="AR51" s="168"/>
      <c r="AS51" s="168"/>
      <c r="AT51" s="168"/>
      <c r="AU51" s="168"/>
      <c r="AV51" s="168"/>
      <c r="AW51" s="168"/>
      <c r="AX51" s="168"/>
      <c r="AY51" s="174"/>
      <c r="AZ51" s="187">
        <v>75.0</v>
      </c>
      <c r="BA51" s="171">
        <v>90.0</v>
      </c>
      <c r="BB51" s="171">
        <v>85.0</v>
      </c>
      <c r="BC51" s="171">
        <v>85.0</v>
      </c>
      <c r="BD51" s="171">
        <v>95.0</v>
      </c>
      <c r="BE51" s="171">
        <v>100.0</v>
      </c>
      <c r="BF51" s="171">
        <v>70.0</v>
      </c>
      <c r="BG51" s="175">
        <v>100.0</v>
      </c>
      <c r="BH51" s="182"/>
      <c r="BI51" s="153"/>
      <c r="BJ51" s="154"/>
      <c r="BK51" s="154"/>
      <c r="BL51" s="154"/>
      <c r="BM51" s="154"/>
      <c r="BN51" s="154"/>
      <c r="BO51" s="154"/>
      <c r="BP51" s="154"/>
      <c r="BQ51" s="154"/>
      <c r="BR51" s="154"/>
      <c r="BS51" s="155">
        <f t="shared" si="3"/>
        <v>0</v>
      </c>
      <c r="BT51" s="154"/>
      <c r="BU51" s="154"/>
      <c r="BV51" s="154"/>
      <c r="BW51" s="154"/>
      <c r="BX51" s="154"/>
      <c r="BY51" s="154"/>
      <c r="BZ51" s="154"/>
      <c r="CA51" s="154"/>
      <c r="CB51" s="178"/>
      <c r="CC51" s="184"/>
      <c r="CD51" s="185"/>
      <c r="CE51" s="185"/>
      <c r="CF51" s="185"/>
      <c r="CG51" s="185"/>
      <c r="CH51" s="185"/>
      <c r="CI51" s="185"/>
      <c r="CJ51" s="186"/>
      <c r="CK51" s="182"/>
      <c r="CL51" s="160"/>
      <c r="CM51" s="161"/>
      <c r="CN51" s="161"/>
      <c r="CO51" s="161"/>
      <c r="CP51" s="161"/>
      <c r="CQ51" s="161"/>
      <c r="CR51" s="161"/>
      <c r="CS51" s="161"/>
      <c r="CT51" s="161"/>
      <c r="CU51" s="161"/>
      <c r="CV51" s="162">
        <f t="shared" si="4"/>
        <v>0</v>
      </c>
      <c r="CW51" s="161"/>
      <c r="CX51" s="161"/>
      <c r="CY51" s="161"/>
      <c r="CZ51" s="161"/>
      <c r="DA51" s="161"/>
      <c r="DB51" s="161"/>
      <c r="DC51" s="161"/>
      <c r="DD51" s="161"/>
      <c r="DE51" s="183"/>
      <c r="DF51" s="184"/>
      <c r="DG51" s="185"/>
      <c r="DH51" s="185"/>
      <c r="DI51" s="185"/>
      <c r="DJ51" s="185"/>
      <c r="DK51" s="185"/>
      <c r="DL51" s="185"/>
      <c r="DM51" s="186"/>
    </row>
    <row r="52">
      <c r="A52" s="164" t="s">
        <v>125</v>
      </c>
      <c r="B52" s="190" t="s">
        <v>253</v>
      </c>
      <c r="C52" s="210"/>
      <c r="D52" s="168"/>
      <c r="E52" s="168"/>
      <c r="F52" s="168"/>
      <c r="G52" s="168"/>
      <c r="H52" s="168"/>
      <c r="I52" s="168"/>
      <c r="J52" s="168"/>
      <c r="K52" s="168"/>
      <c r="L52" s="168"/>
      <c r="M52" s="140">
        <f t="shared" si="1"/>
        <v>0</v>
      </c>
      <c r="N52" s="168"/>
      <c r="O52" s="168"/>
      <c r="P52" s="168"/>
      <c r="Q52" s="168"/>
      <c r="R52" s="168"/>
      <c r="S52" s="168"/>
      <c r="T52" s="168"/>
      <c r="U52" s="168"/>
      <c r="V52" s="169"/>
      <c r="W52" s="170"/>
      <c r="X52" s="171"/>
      <c r="Y52" s="171">
        <v>70.0</v>
      </c>
      <c r="Z52" s="171">
        <v>70.0</v>
      </c>
      <c r="AA52" s="171">
        <v>80.0</v>
      </c>
      <c r="AB52" s="171">
        <v>80.0</v>
      </c>
      <c r="AC52" s="171">
        <v>80.0</v>
      </c>
      <c r="AD52" s="172">
        <v>100.0</v>
      </c>
      <c r="AE52" s="165" t="s">
        <v>257</v>
      </c>
      <c r="AF52" s="193"/>
      <c r="AG52" s="168"/>
      <c r="AH52" s="168"/>
      <c r="AI52" s="168"/>
      <c r="AJ52" s="168"/>
      <c r="AK52" s="168"/>
      <c r="AL52" s="168"/>
      <c r="AM52" s="168"/>
      <c r="AN52" s="168"/>
      <c r="AO52" s="168"/>
      <c r="AP52" s="140">
        <f t="shared" si="2"/>
        <v>0</v>
      </c>
      <c r="AQ52" s="168"/>
      <c r="AR52" s="168"/>
      <c r="AS52" s="168"/>
      <c r="AT52" s="168"/>
      <c r="AU52" s="168"/>
      <c r="AV52" s="168"/>
      <c r="AW52" s="168"/>
      <c r="AX52" s="168"/>
      <c r="AY52" s="174"/>
      <c r="AZ52" s="187"/>
      <c r="BA52" s="171"/>
      <c r="BB52" s="171">
        <v>55.0</v>
      </c>
      <c r="BC52" s="171">
        <v>55.0</v>
      </c>
      <c r="BD52" s="171">
        <v>65.0</v>
      </c>
      <c r="BE52" s="171">
        <v>65.0</v>
      </c>
      <c r="BF52" s="171">
        <v>65.0</v>
      </c>
      <c r="BG52" s="175">
        <v>100.0</v>
      </c>
      <c r="BH52" s="190" t="s">
        <v>245</v>
      </c>
      <c r="BI52" s="153"/>
      <c r="BJ52" s="154"/>
      <c r="BK52" s="154"/>
      <c r="BL52" s="154"/>
      <c r="BM52" s="154"/>
      <c r="BN52" s="154"/>
      <c r="BO52" s="154"/>
      <c r="BP52" s="154"/>
      <c r="BQ52" s="154"/>
      <c r="BR52" s="154"/>
      <c r="BS52" s="155">
        <f t="shared" si="3"/>
        <v>0</v>
      </c>
      <c r="BT52" s="154"/>
      <c r="BU52" s="154"/>
      <c r="BV52" s="154"/>
      <c r="BW52" s="154"/>
      <c r="BX52" s="154"/>
      <c r="BY52" s="154"/>
      <c r="BZ52" s="154"/>
      <c r="CA52" s="154"/>
      <c r="CB52" s="178"/>
      <c r="CC52" s="187"/>
      <c r="CD52" s="171"/>
      <c r="CE52" s="171">
        <v>70.0</v>
      </c>
      <c r="CF52" s="171">
        <v>70.0</v>
      </c>
      <c r="CG52" s="171">
        <v>85.0</v>
      </c>
      <c r="CH52" s="171">
        <v>85.0</v>
      </c>
      <c r="CI52" s="171">
        <v>85.0</v>
      </c>
      <c r="CJ52" s="175">
        <v>100.0</v>
      </c>
      <c r="CK52" s="190" t="s">
        <v>245</v>
      </c>
      <c r="CL52" s="160"/>
      <c r="CM52" s="161"/>
      <c r="CN52" s="161"/>
      <c r="CO52" s="161"/>
      <c r="CP52" s="161"/>
      <c r="CQ52" s="161"/>
      <c r="CR52" s="161"/>
      <c r="CS52" s="161"/>
      <c r="CT52" s="161"/>
      <c r="CU52" s="161"/>
      <c r="CV52" s="162">
        <f t="shared" si="4"/>
        <v>0</v>
      </c>
      <c r="CW52" s="161"/>
      <c r="CX52" s="161"/>
      <c r="CY52" s="161"/>
      <c r="CZ52" s="161"/>
      <c r="DA52" s="161"/>
      <c r="DB52" s="161"/>
      <c r="DC52" s="161"/>
      <c r="DD52" s="161"/>
      <c r="DE52" s="183"/>
      <c r="DF52" s="187"/>
      <c r="DG52" s="171"/>
      <c r="DH52" s="171">
        <v>70.0</v>
      </c>
      <c r="DI52" s="171">
        <v>70.0</v>
      </c>
      <c r="DJ52" s="171">
        <v>85.0</v>
      </c>
      <c r="DK52" s="171">
        <v>85.0</v>
      </c>
      <c r="DL52" s="171">
        <v>85.0</v>
      </c>
      <c r="DM52" s="175">
        <v>100.0</v>
      </c>
    </row>
    <row r="53">
      <c r="A53" s="164" t="s">
        <v>126</v>
      </c>
      <c r="B53" s="165" t="s">
        <v>258</v>
      </c>
      <c r="C53" s="210"/>
      <c r="D53" s="168"/>
      <c r="E53" s="168"/>
      <c r="F53" s="168"/>
      <c r="G53" s="168"/>
      <c r="H53" s="168"/>
      <c r="I53" s="168"/>
      <c r="J53" s="168"/>
      <c r="K53" s="168"/>
      <c r="L53" s="168"/>
      <c r="M53" s="140">
        <f t="shared" si="1"/>
        <v>0</v>
      </c>
      <c r="N53" s="168"/>
      <c r="O53" s="168"/>
      <c r="P53" s="168"/>
      <c r="Q53" s="168"/>
      <c r="R53" s="168"/>
      <c r="S53" s="168"/>
      <c r="T53" s="168"/>
      <c r="U53" s="168"/>
      <c r="V53" s="169"/>
      <c r="W53" s="170"/>
      <c r="X53" s="171"/>
      <c r="Y53" s="171">
        <v>75.0</v>
      </c>
      <c r="Z53" s="171">
        <v>75.0</v>
      </c>
      <c r="AA53" s="171">
        <v>75.0</v>
      </c>
      <c r="AB53" s="171">
        <v>75.0</v>
      </c>
      <c r="AC53" s="171">
        <v>75.0</v>
      </c>
      <c r="AD53" s="172">
        <v>100.0</v>
      </c>
      <c r="AE53" s="190" t="s">
        <v>233</v>
      </c>
      <c r="AF53" s="193"/>
      <c r="AG53" s="168"/>
      <c r="AH53" s="168"/>
      <c r="AI53" s="168"/>
      <c r="AJ53" s="168"/>
      <c r="AK53" s="168"/>
      <c r="AL53" s="168"/>
      <c r="AM53" s="168"/>
      <c r="AN53" s="168"/>
      <c r="AO53" s="168"/>
      <c r="AP53" s="140">
        <f t="shared" si="2"/>
        <v>0</v>
      </c>
      <c r="AQ53" s="168"/>
      <c r="AR53" s="168"/>
      <c r="AS53" s="168"/>
      <c r="AT53" s="168"/>
      <c r="AU53" s="168"/>
      <c r="AV53" s="168"/>
      <c r="AW53" s="168"/>
      <c r="AX53" s="168"/>
      <c r="AY53" s="174"/>
      <c r="AZ53" s="187"/>
      <c r="BA53" s="171"/>
      <c r="BB53" s="171">
        <v>70.0</v>
      </c>
      <c r="BC53" s="171">
        <v>70.0</v>
      </c>
      <c r="BD53" s="171">
        <v>80.0</v>
      </c>
      <c r="BE53" s="171">
        <v>80.0</v>
      </c>
      <c r="BF53" s="171">
        <v>80.0</v>
      </c>
      <c r="BG53" s="175">
        <v>100.0</v>
      </c>
      <c r="BH53" s="190" t="s">
        <v>245</v>
      </c>
      <c r="BI53" s="153"/>
      <c r="BJ53" s="154"/>
      <c r="BK53" s="154"/>
      <c r="BL53" s="154"/>
      <c r="BM53" s="154"/>
      <c r="BN53" s="154"/>
      <c r="BO53" s="154"/>
      <c r="BP53" s="154"/>
      <c r="BQ53" s="154"/>
      <c r="BR53" s="154"/>
      <c r="BS53" s="155">
        <f t="shared" si="3"/>
        <v>0</v>
      </c>
      <c r="BT53" s="154"/>
      <c r="BU53" s="154"/>
      <c r="BV53" s="154"/>
      <c r="BW53" s="154"/>
      <c r="BX53" s="154"/>
      <c r="BY53" s="154"/>
      <c r="BZ53" s="154"/>
      <c r="CA53" s="154"/>
      <c r="CB53" s="178"/>
      <c r="CC53" s="187"/>
      <c r="CD53" s="171"/>
      <c r="CE53" s="181">
        <v>70.0</v>
      </c>
      <c r="CF53" s="181">
        <v>70.0</v>
      </c>
      <c r="CG53" s="181">
        <v>85.0</v>
      </c>
      <c r="CH53" s="181">
        <v>85.0</v>
      </c>
      <c r="CI53" s="181">
        <v>85.0</v>
      </c>
      <c r="CJ53" s="175">
        <v>100.0</v>
      </c>
      <c r="CK53" s="182"/>
      <c r="CL53" s="160"/>
      <c r="CM53" s="161"/>
      <c r="CN53" s="161"/>
      <c r="CO53" s="161"/>
      <c r="CP53" s="161"/>
      <c r="CQ53" s="161"/>
      <c r="CR53" s="161"/>
      <c r="CS53" s="161"/>
      <c r="CT53" s="161"/>
      <c r="CU53" s="161"/>
      <c r="CV53" s="162">
        <f t="shared" si="4"/>
        <v>0</v>
      </c>
      <c r="CW53" s="161"/>
      <c r="CX53" s="161"/>
      <c r="CY53" s="161"/>
      <c r="CZ53" s="161"/>
      <c r="DA53" s="161"/>
      <c r="DB53" s="161"/>
      <c r="DC53" s="161"/>
      <c r="DD53" s="161"/>
      <c r="DE53" s="183"/>
      <c r="DF53" s="184"/>
      <c r="DG53" s="185"/>
      <c r="DH53" s="185"/>
      <c r="DI53" s="185"/>
      <c r="DJ53" s="185"/>
      <c r="DK53" s="185"/>
      <c r="DL53" s="185"/>
      <c r="DM53" s="186"/>
    </row>
    <row r="54">
      <c r="A54" s="164" t="s">
        <v>127</v>
      </c>
      <c r="B54" s="165" t="s">
        <v>246</v>
      </c>
      <c r="C54" s="210"/>
      <c r="D54" s="168"/>
      <c r="E54" s="168"/>
      <c r="F54" s="168"/>
      <c r="G54" s="168"/>
      <c r="H54" s="168"/>
      <c r="I54" s="168"/>
      <c r="J54" s="168"/>
      <c r="K54" s="168"/>
      <c r="L54" s="168"/>
      <c r="M54" s="140">
        <f t="shared" si="1"/>
        <v>0</v>
      </c>
      <c r="N54" s="168"/>
      <c r="O54" s="168"/>
      <c r="P54" s="168"/>
      <c r="Q54" s="168"/>
      <c r="R54" s="168"/>
      <c r="S54" s="168"/>
      <c r="T54" s="168"/>
      <c r="U54" s="168"/>
      <c r="V54" s="169"/>
      <c r="W54" s="170"/>
      <c r="X54" s="171"/>
      <c r="Y54" s="171">
        <v>55.0</v>
      </c>
      <c r="Z54" s="171">
        <v>55.0</v>
      </c>
      <c r="AA54" s="171">
        <v>65.0</v>
      </c>
      <c r="AB54" s="171">
        <v>65.0</v>
      </c>
      <c r="AC54" s="171">
        <v>65.0</v>
      </c>
      <c r="AD54" s="172">
        <v>100.0</v>
      </c>
      <c r="AE54" s="190" t="s">
        <v>245</v>
      </c>
      <c r="AF54" s="193"/>
      <c r="AG54" s="168"/>
      <c r="AH54" s="168"/>
      <c r="AI54" s="168"/>
      <c r="AJ54" s="168"/>
      <c r="AK54" s="168"/>
      <c r="AL54" s="168"/>
      <c r="AM54" s="168"/>
      <c r="AN54" s="168"/>
      <c r="AO54" s="168"/>
      <c r="AP54" s="140">
        <f t="shared" si="2"/>
        <v>0</v>
      </c>
      <c r="AQ54" s="168"/>
      <c r="AR54" s="168"/>
      <c r="AS54" s="168"/>
      <c r="AT54" s="168"/>
      <c r="AU54" s="168"/>
      <c r="AV54" s="168"/>
      <c r="AW54" s="168"/>
      <c r="AX54" s="168"/>
      <c r="AY54" s="174"/>
      <c r="AZ54" s="187"/>
      <c r="BA54" s="171"/>
      <c r="BB54" s="171">
        <v>70.0</v>
      </c>
      <c r="BC54" s="171">
        <v>70.0</v>
      </c>
      <c r="BD54" s="171">
        <v>85.0</v>
      </c>
      <c r="BE54" s="171">
        <v>85.0</v>
      </c>
      <c r="BF54" s="171">
        <v>85.0</v>
      </c>
      <c r="BG54" s="175">
        <v>100.0</v>
      </c>
      <c r="BH54" s="190" t="s">
        <v>233</v>
      </c>
      <c r="BI54" s="153"/>
      <c r="BJ54" s="154"/>
      <c r="BK54" s="154"/>
      <c r="BL54" s="154"/>
      <c r="BM54" s="154"/>
      <c r="BN54" s="154"/>
      <c r="BO54" s="154"/>
      <c r="BP54" s="154"/>
      <c r="BQ54" s="154"/>
      <c r="BR54" s="154"/>
      <c r="BS54" s="155">
        <f t="shared" si="3"/>
        <v>0</v>
      </c>
      <c r="BT54" s="154"/>
      <c r="BU54" s="154"/>
      <c r="BV54" s="154"/>
      <c r="BW54" s="154"/>
      <c r="BX54" s="154"/>
      <c r="BY54" s="154"/>
      <c r="BZ54" s="154"/>
      <c r="CA54" s="154"/>
      <c r="CB54" s="178"/>
      <c r="CC54" s="187"/>
      <c r="CD54" s="171"/>
      <c r="CE54" s="171">
        <v>70.0</v>
      </c>
      <c r="CF54" s="171">
        <v>70.0</v>
      </c>
      <c r="CG54" s="171">
        <v>80.0</v>
      </c>
      <c r="CH54" s="171">
        <v>80.0</v>
      </c>
      <c r="CI54" s="171">
        <v>80.0</v>
      </c>
      <c r="CJ54" s="175">
        <v>100.0</v>
      </c>
      <c r="CK54" s="182"/>
      <c r="CL54" s="160"/>
      <c r="CM54" s="161"/>
      <c r="CN54" s="161"/>
      <c r="CO54" s="161"/>
      <c r="CP54" s="161"/>
      <c r="CQ54" s="161"/>
      <c r="CR54" s="161"/>
      <c r="CS54" s="161"/>
      <c r="CT54" s="161"/>
      <c r="CU54" s="161"/>
      <c r="CV54" s="162">
        <f t="shared" si="4"/>
        <v>0</v>
      </c>
      <c r="CW54" s="161"/>
      <c r="CX54" s="161"/>
      <c r="CY54" s="161"/>
      <c r="CZ54" s="161"/>
      <c r="DA54" s="161"/>
      <c r="DB54" s="161"/>
      <c r="DC54" s="161"/>
      <c r="DD54" s="161"/>
      <c r="DE54" s="183"/>
      <c r="DF54" s="184"/>
      <c r="DG54" s="185"/>
      <c r="DH54" s="185"/>
      <c r="DI54" s="185"/>
      <c r="DJ54" s="185"/>
      <c r="DK54" s="185"/>
      <c r="DL54" s="185"/>
      <c r="DM54" s="186"/>
    </row>
    <row r="55">
      <c r="A55" s="164" t="s">
        <v>128</v>
      </c>
      <c r="B55" s="190" t="s">
        <v>256</v>
      </c>
      <c r="C55" s="210"/>
      <c r="D55" s="168"/>
      <c r="E55" s="168"/>
      <c r="F55" s="168"/>
      <c r="G55" s="168"/>
      <c r="H55" s="168"/>
      <c r="I55" s="168"/>
      <c r="J55" s="168"/>
      <c r="K55" s="168"/>
      <c r="L55" s="168"/>
      <c r="M55" s="140">
        <f t="shared" si="1"/>
        <v>0</v>
      </c>
      <c r="N55" s="168"/>
      <c r="O55" s="168"/>
      <c r="P55" s="168"/>
      <c r="Q55" s="168"/>
      <c r="R55" s="168"/>
      <c r="S55" s="168"/>
      <c r="T55" s="168"/>
      <c r="U55" s="168"/>
      <c r="V55" s="169"/>
      <c r="W55" s="170"/>
      <c r="X55" s="171"/>
      <c r="Y55" s="171">
        <v>70.0</v>
      </c>
      <c r="Z55" s="171">
        <v>70.0</v>
      </c>
      <c r="AA55" s="171">
        <v>80.0</v>
      </c>
      <c r="AB55" s="171">
        <v>80.0</v>
      </c>
      <c r="AC55" s="171">
        <v>80.0</v>
      </c>
      <c r="AD55" s="172">
        <v>100.0</v>
      </c>
      <c r="AE55" s="190" t="s">
        <v>245</v>
      </c>
      <c r="AF55" s="193"/>
      <c r="AG55" s="168"/>
      <c r="AH55" s="168"/>
      <c r="AI55" s="168"/>
      <c r="AJ55" s="168"/>
      <c r="AK55" s="168"/>
      <c r="AL55" s="168"/>
      <c r="AM55" s="168"/>
      <c r="AN55" s="168"/>
      <c r="AO55" s="168"/>
      <c r="AP55" s="140">
        <f t="shared" si="2"/>
        <v>0</v>
      </c>
      <c r="AQ55" s="168"/>
      <c r="AR55" s="168"/>
      <c r="AS55" s="168"/>
      <c r="AT55" s="168"/>
      <c r="AU55" s="168"/>
      <c r="AV55" s="168"/>
      <c r="AW55" s="168"/>
      <c r="AX55" s="168"/>
      <c r="AY55" s="174"/>
      <c r="AZ55" s="187"/>
      <c r="BA55" s="171"/>
      <c r="BB55" s="171">
        <v>70.0</v>
      </c>
      <c r="BC55" s="171">
        <v>70.0</v>
      </c>
      <c r="BD55" s="171">
        <v>85.0</v>
      </c>
      <c r="BE55" s="171">
        <v>85.0</v>
      </c>
      <c r="BF55" s="171">
        <v>85.0</v>
      </c>
      <c r="BG55" s="175">
        <v>100.0</v>
      </c>
      <c r="BH55" s="182"/>
      <c r="BI55" s="153"/>
      <c r="BJ55" s="154"/>
      <c r="BK55" s="154"/>
      <c r="BL55" s="154"/>
      <c r="BM55" s="154"/>
      <c r="BN55" s="154"/>
      <c r="BO55" s="154"/>
      <c r="BP55" s="154"/>
      <c r="BQ55" s="154"/>
      <c r="BR55" s="154"/>
      <c r="BS55" s="155">
        <f t="shared" si="3"/>
        <v>0</v>
      </c>
      <c r="BT55" s="154"/>
      <c r="BU55" s="154"/>
      <c r="BV55" s="154"/>
      <c r="BW55" s="154"/>
      <c r="BX55" s="154"/>
      <c r="BY55" s="154"/>
      <c r="BZ55" s="154"/>
      <c r="CA55" s="154"/>
      <c r="CB55" s="178"/>
      <c r="CC55" s="184"/>
      <c r="CD55" s="185"/>
      <c r="CE55" s="185"/>
      <c r="CF55" s="185"/>
      <c r="CG55" s="185"/>
      <c r="CH55" s="185"/>
      <c r="CI55" s="185"/>
      <c r="CJ55" s="175"/>
      <c r="CK55" s="182"/>
      <c r="CL55" s="160"/>
      <c r="CM55" s="161"/>
      <c r="CN55" s="161"/>
      <c r="CO55" s="161"/>
      <c r="CP55" s="161"/>
      <c r="CQ55" s="161"/>
      <c r="CR55" s="161"/>
      <c r="CS55" s="161"/>
      <c r="CT55" s="161"/>
      <c r="CU55" s="161"/>
      <c r="CV55" s="162">
        <f t="shared" si="4"/>
        <v>0</v>
      </c>
      <c r="CW55" s="161"/>
      <c r="CX55" s="161"/>
      <c r="CY55" s="161"/>
      <c r="CZ55" s="161"/>
      <c r="DA55" s="161"/>
      <c r="DB55" s="161"/>
      <c r="DC55" s="161"/>
      <c r="DD55" s="161"/>
      <c r="DE55" s="183"/>
      <c r="DF55" s="184"/>
      <c r="DG55" s="185"/>
      <c r="DH55" s="185"/>
      <c r="DI55" s="185"/>
      <c r="DJ55" s="185"/>
      <c r="DK55" s="185"/>
      <c r="DL55" s="185"/>
      <c r="DM55" s="186"/>
    </row>
    <row r="56">
      <c r="A56" s="164" t="s">
        <v>129</v>
      </c>
      <c r="B56" s="190" t="s">
        <v>259</v>
      </c>
      <c r="C56" s="210"/>
      <c r="D56" s="168"/>
      <c r="E56" s="168"/>
      <c r="F56" s="168"/>
      <c r="G56" s="168"/>
      <c r="H56" s="168"/>
      <c r="I56" s="168"/>
      <c r="J56" s="168"/>
      <c r="K56" s="168"/>
      <c r="L56" s="168"/>
      <c r="M56" s="140">
        <f t="shared" si="1"/>
        <v>0</v>
      </c>
      <c r="N56" s="168"/>
      <c r="O56" s="168"/>
      <c r="P56" s="168"/>
      <c r="Q56" s="168"/>
      <c r="R56" s="168"/>
      <c r="S56" s="168"/>
      <c r="T56" s="168"/>
      <c r="U56" s="168"/>
      <c r="V56" s="169"/>
      <c r="W56" s="170"/>
      <c r="X56" s="171"/>
      <c r="Y56" s="171">
        <v>75.0</v>
      </c>
      <c r="Z56" s="171">
        <v>75.0</v>
      </c>
      <c r="AA56" s="171">
        <v>80.0</v>
      </c>
      <c r="AB56" s="171">
        <v>80.0</v>
      </c>
      <c r="AC56" s="171">
        <v>80.0</v>
      </c>
      <c r="AD56" s="172">
        <v>100.0</v>
      </c>
      <c r="AE56" s="190" t="s">
        <v>260</v>
      </c>
      <c r="AF56" s="193"/>
      <c r="AG56" s="168"/>
      <c r="AH56" s="168"/>
      <c r="AI56" s="168"/>
      <c r="AJ56" s="168"/>
      <c r="AK56" s="168"/>
      <c r="AL56" s="168"/>
      <c r="AM56" s="168"/>
      <c r="AN56" s="168"/>
      <c r="AO56" s="168"/>
      <c r="AP56" s="140">
        <f t="shared" si="2"/>
        <v>0</v>
      </c>
      <c r="AQ56" s="168"/>
      <c r="AR56" s="168"/>
      <c r="AS56" s="168"/>
      <c r="AT56" s="168"/>
      <c r="AU56" s="168"/>
      <c r="AV56" s="168"/>
      <c r="AW56" s="168"/>
      <c r="AX56" s="168"/>
      <c r="AY56" s="174"/>
      <c r="AZ56" s="187"/>
      <c r="BA56" s="171"/>
      <c r="BB56" s="171">
        <v>80.0</v>
      </c>
      <c r="BC56" s="171">
        <v>80.0</v>
      </c>
      <c r="BD56" s="171">
        <v>85.0</v>
      </c>
      <c r="BE56" s="171">
        <v>85.0</v>
      </c>
      <c r="BF56" s="171">
        <v>85.0</v>
      </c>
      <c r="BG56" s="175">
        <v>100.0</v>
      </c>
      <c r="BH56" s="190" t="s">
        <v>245</v>
      </c>
      <c r="BI56" s="153"/>
      <c r="BJ56" s="154"/>
      <c r="BK56" s="154"/>
      <c r="BL56" s="154"/>
      <c r="BM56" s="154"/>
      <c r="BN56" s="154"/>
      <c r="BO56" s="154"/>
      <c r="BP56" s="154"/>
      <c r="BQ56" s="154"/>
      <c r="BR56" s="154"/>
      <c r="BS56" s="155">
        <f t="shared" si="3"/>
        <v>0</v>
      </c>
      <c r="BT56" s="154"/>
      <c r="BU56" s="154"/>
      <c r="BV56" s="154"/>
      <c r="BW56" s="154"/>
      <c r="BX56" s="154"/>
      <c r="BY56" s="154"/>
      <c r="BZ56" s="154"/>
      <c r="CA56" s="154"/>
      <c r="CB56" s="178"/>
      <c r="CC56" s="187"/>
      <c r="CD56" s="171"/>
      <c r="CE56" s="171">
        <v>70.0</v>
      </c>
      <c r="CF56" s="171">
        <v>70.0</v>
      </c>
      <c r="CG56" s="171">
        <v>85.0</v>
      </c>
      <c r="CH56" s="171">
        <v>85.0</v>
      </c>
      <c r="CI56" s="171">
        <v>85.0</v>
      </c>
      <c r="CJ56" s="175">
        <v>100.0</v>
      </c>
      <c r="CK56" s="182"/>
      <c r="CL56" s="160"/>
      <c r="CM56" s="161"/>
      <c r="CN56" s="161"/>
      <c r="CO56" s="161"/>
      <c r="CP56" s="161"/>
      <c r="CQ56" s="161"/>
      <c r="CR56" s="161"/>
      <c r="CS56" s="161"/>
      <c r="CT56" s="161"/>
      <c r="CU56" s="161"/>
      <c r="CV56" s="162">
        <f t="shared" si="4"/>
        <v>0</v>
      </c>
      <c r="CW56" s="161"/>
      <c r="CX56" s="161"/>
      <c r="CY56" s="161"/>
      <c r="CZ56" s="161"/>
      <c r="DA56" s="161"/>
      <c r="DB56" s="161"/>
      <c r="DC56" s="161"/>
      <c r="DD56" s="161"/>
      <c r="DE56" s="183"/>
      <c r="DF56" s="184"/>
      <c r="DG56" s="185"/>
      <c r="DH56" s="185"/>
      <c r="DI56" s="185"/>
      <c r="DJ56" s="185"/>
      <c r="DK56" s="185"/>
      <c r="DL56" s="185"/>
      <c r="DM56" s="186"/>
    </row>
    <row r="57">
      <c r="A57" s="164" t="s">
        <v>130</v>
      </c>
      <c r="B57" s="190" t="s">
        <v>259</v>
      </c>
      <c r="C57" s="210"/>
      <c r="D57" s="168"/>
      <c r="E57" s="168"/>
      <c r="F57" s="168"/>
      <c r="G57" s="168"/>
      <c r="H57" s="168"/>
      <c r="I57" s="168"/>
      <c r="J57" s="168"/>
      <c r="K57" s="168"/>
      <c r="L57" s="168"/>
      <c r="M57" s="140">
        <f t="shared" si="1"/>
        <v>0</v>
      </c>
      <c r="N57" s="168"/>
      <c r="O57" s="168"/>
      <c r="P57" s="168"/>
      <c r="Q57" s="168"/>
      <c r="R57" s="168"/>
      <c r="S57" s="168"/>
      <c r="T57" s="168"/>
      <c r="U57" s="168"/>
      <c r="V57" s="169"/>
      <c r="W57" s="170"/>
      <c r="X57" s="171"/>
      <c r="Y57" s="171">
        <v>75.0</v>
      </c>
      <c r="Z57" s="171">
        <v>75.0</v>
      </c>
      <c r="AA57" s="171">
        <v>80.0</v>
      </c>
      <c r="AB57" s="171">
        <v>80.0</v>
      </c>
      <c r="AC57" s="171">
        <v>80.0</v>
      </c>
      <c r="AD57" s="172">
        <v>100.0</v>
      </c>
      <c r="AE57" s="190" t="s">
        <v>245</v>
      </c>
      <c r="AF57" s="193"/>
      <c r="AG57" s="168"/>
      <c r="AH57" s="168"/>
      <c r="AI57" s="168"/>
      <c r="AJ57" s="168"/>
      <c r="AK57" s="168"/>
      <c r="AL57" s="168"/>
      <c r="AM57" s="168"/>
      <c r="AN57" s="168"/>
      <c r="AO57" s="168"/>
      <c r="AP57" s="140">
        <f t="shared" si="2"/>
        <v>0</v>
      </c>
      <c r="AQ57" s="168"/>
      <c r="AR57" s="168"/>
      <c r="AS57" s="168"/>
      <c r="AT57" s="168"/>
      <c r="AU57" s="168"/>
      <c r="AV57" s="168"/>
      <c r="AW57" s="168"/>
      <c r="AX57" s="168"/>
      <c r="AY57" s="174"/>
      <c r="AZ57" s="187"/>
      <c r="BA57" s="171"/>
      <c r="BB57" s="171">
        <v>85.0</v>
      </c>
      <c r="BC57" s="171">
        <v>85.0</v>
      </c>
      <c r="BD57" s="171">
        <v>85.0</v>
      </c>
      <c r="BE57" s="171">
        <v>85.0</v>
      </c>
      <c r="BF57" s="171">
        <v>85.0</v>
      </c>
      <c r="BG57" s="175">
        <v>100.0</v>
      </c>
      <c r="BH57" s="182"/>
      <c r="BI57" s="153"/>
      <c r="BJ57" s="154"/>
      <c r="BK57" s="154"/>
      <c r="BL57" s="154"/>
      <c r="BM57" s="154"/>
      <c r="BN57" s="154"/>
      <c r="BO57" s="154"/>
      <c r="BP57" s="154"/>
      <c r="BQ57" s="154"/>
      <c r="BR57" s="154"/>
      <c r="BS57" s="155">
        <f t="shared" si="3"/>
        <v>0</v>
      </c>
      <c r="BT57" s="154"/>
      <c r="BU57" s="154"/>
      <c r="BV57" s="154"/>
      <c r="BW57" s="154"/>
      <c r="BX57" s="154"/>
      <c r="BY57" s="154"/>
      <c r="BZ57" s="154"/>
      <c r="CA57" s="154"/>
      <c r="CB57" s="178"/>
      <c r="CC57" s="184"/>
      <c r="CD57" s="185"/>
      <c r="CE57" s="185"/>
      <c r="CF57" s="185"/>
      <c r="CG57" s="185"/>
      <c r="CH57" s="185"/>
      <c r="CI57" s="185"/>
      <c r="CJ57" s="186"/>
      <c r="CK57" s="182"/>
      <c r="CL57" s="160"/>
      <c r="CM57" s="161"/>
      <c r="CN57" s="161"/>
      <c r="CO57" s="161"/>
      <c r="CP57" s="161"/>
      <c r="CQ57" s="161"/>
      <c r="CR57" s="161"/>
      <c r="CS57" s="161"/>
      <c r="CT57" s="161"/>
      <c r="CU57" s="161"/>
      <c r="CV57" s="162">
        <f t="shared" si="4"/>
        <v>0</v>
      </c>
      <c r="CW57" s="161"/>
      <c r="CX57" s="161"/>
      <c r="CY57" s="161"/>
      <c r="CZ57" s="161"/>
      <c r="DA57" s="161"/>
      <c r="DB57" s="161"/>
      <c r="DC57" s="161"/>
      <c r="DD57" s="161"/>
      <c r="DE57" s="183"/>
      <c r="DF57" s="184"/>
      <c r="DG57" s="185"/>
      <c r="DH57" s="185"/>
      <c r="DI57" s="185"/>
      <c r="DJ57" s="185"/>
      <c r="DK57" s="185"/>
      <c r="DL57" s="185"/>
      <c r="DM57" s="186"/>
    </row>
    <row r="58">
      <c r="A58" s="164" t="s">
        <v>131</v>
      </c>
      <c r="B58" s="190" t="s">
        <v>259</v>
      </c>
      <c r="C58" s="210"/>
      <c r="D58" s="168"/>
      <c r="E58" s="168"/>
      <c r="F58" s="168"/>
      <c r="G58" s="168"/>
      <c r="H58" s="168"/>
      <c r="I58" s="168"/>
      <c r="J58" s="168"/>
      <c r="K58" s="168"/>
      <c r="L58" s="168"/>
      <c r="M58" s="140">
        <f t="shared" si="1"/>
        <v>0</v>
      </c>
      <c r="N58" s="168"/>
      <c r="O58" s="168"/>
      <c r="P58" s="168"/>
      <c r="Q58" s="168"/>
      <c r="R58" s="168"/>
      <c r="S58" s="168"/>
      <c r="T58" s="168"/>
      <c r="U58" s="168"/>
      <c r="V58" s="169"/>
      <c r="W58" s="170"/>
      <c r="X58" s="171"/>
      <c r="Y58" s="171">
        <v>75.0</v>
      </c>
      <c r="Z58" s="171">
        <v>75.0</v>
      </c>
      <c r="AA58" s="171">
        <v>80.0</v>
      </c>
      <c r="AB58" s="171">
        <v>80.0</v>
      </c>
      <c r="AC58" s="171">
        <v>80.0</v>
      </c>
      <c r="AD58" s="172">
        <v>100.0</v>
      </c>
      <c r="AE58" s="190" t="s">
        <v>245</v>
      </c>
      <c r="AF58" s="193"/>
      <c r="AG58" s="168"/>
      <c r="AH58" s="168"/>
      <c r="AI58" s="168"/>
      <c r="AJ58" s="168"/>
      <c r="AK58" s="168"/>
      <c r="AL58" s="168"/>
      <c r="AM58" s="168"/>
      <c r="AN58" s="168"/>
      <c r="AO58" s="168"/>
      <c r="AP58" s="140">
        <f t="shared" si="2"/>
        <v>0</v>
      </c>
      <c r="AQ58" s="168"/>
      <c r="AR58" s="168"/>
      <c r="AS58" s="168"/>
      <c r="AT58" s="168"/>
      <c r="AU58" s="168"/>
      <c r="AV58" s="168"/>
      <c r="AW58" s="168"/>
      <c r="AX58" s="168"/>
      <c r="AY58" s="174"/>
      <c r="AZ58" s="187"/>
      <c r="BA58" s="171"/>
      <c r="BB58" s="171">
        <v>70.0</v>
      </c>
      <c r="BC58" s="171">
        <v>70.0</v>
      </c>
      <c r="BD58" s="171">
        <v>85.0</v>
      </c>
      <c r="BE58" s="171">
        <v>85.0</v>
      </c>
      <c r="BF58" s="171">
        <v>85.0</v>
      </c>
      <c r="BG58" s="175">
        <v>100.0</v>
      </c>
      <c r="BH58" s="190" t="s">
        <v>261</v>
      </c>
      <c r="BI58" s="153"/>
      <c r="BJ58" s="154"/>
      <c r="BK58" s="154"/>
      <c r="BL58" s="154"/>
      <c r="BM58" s="154"/>
      <c r="BN58" s="154"/>
      <c r="BO58" s="154"/>
      <c r="BP58" s="154"/>
      <c r="BQ58" s="154"/>
      <c r="BR58" s="154"/>
      <c r="BS58" s="155">
        <f t="shared" si="3"/>
        <v>0</v>
      </c>
      <c r="BT58" s="154"/>
      <c r="BU58" s="154"/>
      <c r="BV58" s="154"/>
      <c r="BW58" s="154"/>
      <c r="BX58" s="154"/>
      <c r="BY58" s="154"/>
      <c r="BZ58" s="154"/>
      <c r="CA58" s="154"/>
      <c r="CB58" s="178"/>
      <c r="CC58" s="187"/>
      <c r="CD58" s="171"/>
      <c r="CE58" s="171">
        <v>0.0</v>
      </c>
      <c r="CF58" s="171">
        <v>0.0</v>
      </c>
      <c r="CG58" s="171">
        <v>0.0</v>
      </c>
      <c r="CH58" s="171">
        <v>0.0</v>
      </c>
      <c r="CI58" s="171">
        <v>0.0</v>
      </c>
      <c r="CJ58" s="175">
        <v>0.0</v>
      </c>
      <c r="CK58" s="182"/>
      <c r="CL58" s="160"/>
      <c r="CM58" s="161"/>
      <c r="CN58" s="161"/>
      <c r="CO58" s="161"/>
      <c r="CP58" s="161"/>
      <c r="CQ58" s="161"/>
      <c r="CR58" s="161"/>
      <c r="CS58" s="161"/>
      <c r="CT58" s="161"/>
      <c r="CU58" s="161"/>
      <c r="CV58" s="162">
        <f t="shared" si="4"/>
        <v>0</v>
      </c>
      <c r="CW58" s="161"/>
      <c r="CX58" s="161"/>
      <c r="CY58" s="161"/>
      <c r="CZ58" s="161"/>
      <c r="DA58" s="161"/>
      <c r="DB58" s="161"/>
      <c r="DC58" s="161"/>
      <c r="DD58" s="161"/>
      <c r="DE58" s="183"/>
      <c r="DF58" s="184"/>
      <c r="DG58" s="185"/>
      <c r="DH58" s="185"/>
      <c r="DI58" s="185"/>
      <c r="DJ58" s="185"/>
      <c r="DK58" s="185"/>
      <c r="DL58" s="185"/>
      <c r="DM58" s="186"/>
    </row>
    <row r="59">
      <c r="A59" s="211" t="s">
        <v>133</v>
      </c>
      <c r="B59" s="194" t="s">
        <v>250</v>
      </c>
      <c r="C59" s="212"/>
      <c r="D59" s="197"/>
      <c r="E59" s="197"/>
      <c r="F59" s="197"/>
      <c r="G59" s="197"/>
      <c r="H59" s="197"/>
      <c r="I59" s="197"/>
      <c r="J59" s="197"/>
      <c r="K59" s="197"/>
      <c r="L59" s="197"/>
      <c r="M59" s="140">
        <f t="shared" si="1"/>
        <v>0</v>
      </c>
      <c r="N59" s="197"/>
      <c r="O59" s="197"/>
      <c r="P59" s="197"/>
      <c r="Q59" s="197"/>
      <c r="R59" s="197"/>
      <c r="S59" s="197"/>
      <c r="T59" s="197"/>
      <c r="U59" s="197"/>
      <c r="V59" s="198"/>
      <c r="W59" s="213"/>
      <c r="X59" s="185"/>
      <c r="Y59" s="185"/>
      <c r="Z59" s="185"/>
      <c r="AA59" s="185"/>
      <c r="AB59" s="185"/>
      <c r="AC59" s="185"/>
      <c r="AD59" s="214"/>
      <c r="AE59" s="182"/>
      <c r="AF59" s="215"/>
      <c r="AG59" s="197"/>
      <c r="AH59" s="197"/>
      <c r="AI59" s="197"/>
      <c r="AJ59" s="197"/>
      <c r="AK59" s="197"/>
      <c r="AL59" s="197"/>
      <c r="AM59" s="197"/>
      <c r="AN59" s="197"/>
      <c r="AO59" s="197"/>
      <c r="AP59" s="140">
        <f t="shared" si="2"/>
        <v>0</v>
      </c>
      <c r="AQ59" s="197"/>
      <c r="AR59" s="197"/>
      <c r="AS59" s="197"/>
      <c r="AT59" s="197"/>
      <c r="AU59" s="197"/>
      <c r="AV59" s="197"/>
      <c r="AW59" s="197"/>
      <c r="AX59" s="197"/>
      <c r="AY59" s="204"/>
      <c r="AZ59" s="184"/>
      <c r="BA59" s="185"/>
      <c r="BB59" s="185"/>
      <c r="BC59" s="185"/>
      <c r="BD59" s="185"/>
      <c r="BE59" s="185"/>
      <c r="BF59" s="185"/>
      <c r="BG59" s="186"/>
      <c r="BH59" s="182"/>
      <c r="BI59" s="153"/>
      <c r="BJ59" s="154"/>
      <c r="BK59" s="154"/>
      <c r="BL59" s="154"/>
      <c r="BM59" s="154"/>
      <c r="BN59" s="154"/>
      <c r="BO59" s="154"/>
      <c r="BP59" s="154"/>
      <c r="BQ59" s="154"/>
      <c r="BR59" s="154"/>
      <c r="BS59" s="155">
        <f t="shared" si="3"/>
        <v>0</v>
      </c>
      <c r="BT59" s="154"/>
      <c r="BU59" s="154"/>
      <c r="BV59" s="154"/>
      <c r="BW59" s="154"/>
      <c r="BX59" s="154"/>
      <c r="BY59" s="154"/>
      <c r="BZ59" s="154"/>
      <c r="CA59" s="154"/>
      <c r="CB59" s="178"/>
      <c r="CC59" s="184"/>
      <c r="CD59" s="185"/>
      <c r="CE59" s="185"/>
      <c r="CF59" s="185"/>
      <c r="CG59" s="185"/>
      <c r="CH59" s="185"/>
      <c r="CI59" s="185"/>
      <c r="CJ59" s="186"/>
      <c r="CK59" s="182"/>
      <c r="CL59" s="160"/>
      <c r="CM59" s="161"/>
      <c r="CN59" s="161"/>
      <c r="CO59" s="161"/>
      <c r="CP59" s="161"/>
      <c r="CQ59" s="161"/>
      <c r="CR59" s="161"/>
      <c r="CS59" s="161"/>
      <c r="CT59" s="161"/>
      <c r="CU59" s="161"/>
      <c r="CV59" s="162">
        <f t="shared" si="4"/>
        <v>0</v>
      </c>
      <c r="CW59" s="161"/>
      <c r="CX59" s="161"/>
      <c r="CY59" s="161"/>
      <c r="CZ59" s="161"/>
      <c r="DA59" s="161"/>
      <c r="DB59" s="161"/>
      <c r="DC59" s="161"/>
      <c r="DD59" s="161"/>
      <c r="DE59" s="183"/>
      <c r="DF59" s="184"/>
      <c r="DG59" s="185"/>
      <c r="DH59" s="185"/>
      <c r="DI59" s="185"/>
      <c r="DJ59" s="185"/>
      <c r="DK59" s="185"/>
      <c r="DL59" s="185"/>
      <c r="DM59" s="186"/>
    </row>
    <row r="60">
      <c r="A60" s="211" t="s">
        <v>134</v>
      </c>
      <c r="B60" s="194" t="s">
        <v>250</v>
      </c>
      <c r="C60" s="212"/>
      <c r="D60" s="197"/>
      <c r="E60" s="197"/>
      <c r="F60" s="197"/>
      <c r="G60" s="197"/>
      <c r="H60" s="197"/>
      <c r="I60" s="197"/>
      <c r="J60" s="197"/>
      <c r="K60" s="197"/>
      <c r="L60" s="197"/>
      <c r="M60" s="140">
        <f t="shared" si="1"/>
        <v>0</v>
      </c>
      <c r="N60" s="197"/>
      <c r="O60" s="197"/>
      <c r="P60" s="197"/>
      <c r="Q60" s="197"/>
      <c r="R60" s="197"/>
      <c r="S60" s="197"/>
      <c r="T60" s="197"/>
      <c r="U60" s="197"/>
      <c r="V60" s="198"/>
      <c r="W60" s="213"/>
      <c r="X60" s="185"/>
      <c r="Y60" s="185"/>
      <c r="Z60" s="185"/>
      <c r="AA60" s="185"/>
      <c r="AB60" s="185"/>
      <c r="AC60" s="185"/>
      <c r="AD60" s="214"/>
      <c r="AE60" s="182"/>
      <c r="AF60" s="215"/>
      <c r="AG60" s="197"/>
      <c r="AH60" s="197"/>
      <c r="AI60" s="197"/>
      <c r="AJ60" s="197"/>
      <c r="AK60" s="197"/>
      <c r="AL60" s="197"/>
      <c r="AM60" s="197"/>
      <c r="AN60" s="197"/>
      <c r="AO60" s="197"/>
      <c r="AP60" s="140">
        <f t="shared" si="2"/>
        <v>0</v>
      </c>
      <c r="AQ60" s="197"/>
      <c r="AR60" s="197"/>
      <c r="AS60" s="197"/>
      <c r="AT60" s="197"/>
      <c r="AU60" s="197"/>
      <c r="AV60" s="197"/>
      <c r="AW60" s="197"/>
      <c r="AX60" s="197"/>
      <c r="AY60" s="204"/>
      <c r="AZ60" s="184"/>
      <c r="BA60" s="185"/>
      <c r="BB60" s="185"/>
      <c r="BC60" s="185"/>
      <c r="BD60" s="185"/>
      <c r="BE60" s="185"/>
      <c r="BF60" s="185"/>
      <c r="BG60" s="186"/>
      <c r="BH60" s="182"/>
      <c r="BI60" s="153"/>
      <c r="BJ60" s="154"/>
      <c r="BK60" s="154"/>
      <c r="BL60" s="154"/>
      <c r="BM60" s="154"/>
      <c r="BN60" s="154"/>
      <c r="BO60" s="154"/>
      <c r="BP60" s="154"/>
      <c r="BQ60" s="154"/>
      <c r="BR60" s="154"/>
      <c r="BS60" s="155">
        <f t="shared" si="3"/>
        <v>0</v>
      </c>
      <c r="BT60" s="154"/>
      <c r="BU60" s="154"/>
      <c r="BV60" s="154"/>
      <c r="BW60" s="154"/>
      <c r="BX60" s="154"/>
      <c r="BY60" s="154"/>
      <c r="BZ60" s="154"/>
      <c r="CA60" s="154"/>
      <c r="CB60" s="178"/>
      <c r="CC60" s="184"/>
      <c r="CD60" s="185"/>
      <c r="CE60" s="185"/>
      <c r="CF60" s="185"/>
      <c r="CG60" s="185"/>
      <c r="CH60" s="185"/>
      <c r="CI60" s="185"/>
      <c r="CJ60" s="186"/>
      <c r="CK60" s="182"/>
      <c r="CL60" s="160"/>
      <c r="CM60" s="161"/>
      <c r="CN60" s="161"/>
      <c r="CO60" s="161"/>
      <c r="CP60" s="161"/>
      <c r="CQ60" s="161"/>
      <c r="CR60" s="161"/>
      <c r="CS60" s="161"/>
      <c r="CT60" s="161"/>
      <c r="CU60" s="161"/>
      <c r="CV60" s="162">
        <f t="shared" si="4"/>
        <v>0</v>
      </c>
      <c r="CW60" s="161"/>
      <c r="CX60" s="161"/>
      <c r="CY60" s="161"/>
      <c r="CZ60" s="161"/>
      <c r="DA60" s="161"/>
      <c r="DB60" s="161"/>
      <c r="DC60" s="161"/>
      <c r="DD60" s="161"/>
      <c r="DE60" s="183"/>
      <c r="DF60" s="184"/>
      <c r="DG60" s="185"/>
      <c r="DH60" s="185"/>
      <c r="DI60" s="185"/>
      <c r="DJ60" s="185"/>
      <c r="DK60" s="185"/>
      <c r="DL60" s="185"/>
      <c r="DM60" s="186"/>
    </row>
    <row r="61">
      <c r="A61" s="164" t="s">
        <v>135</v>
      </c>
      <c r="B61" s="165" t="s">
        <v>244</v>
      </c>
      <c r="C61" s="210"/>
      <c r="D61" s="168"/>
      <c r="E61" s="168"/>
      <c r="F61" s="168"/>
      <c r="G61" s="168"/>
      <c r="H61" s="168"/>
      <c r="I61" s="168"/>
      <c r="J61" s="168"/>
      <c r="K61" s="168"/>
      <c r="L61" s="168"/>
      <c r="M61" s="140">
        <f t="shared" si="1"/>
        <v>0</v>
      </c>
      <c r="N61" s="168"/>
      <c r="O61" s="168"/>
      <c r="P61" s="168"/>
      <c r="Q61" s="168"/>
      <c r="R61" s="168"/>
      <c r="S61" s="168"/>
      <c r="T61" s="168"/>
      <c r="U61" s="168"/>
      <c r="V61" s="169"/>
      <c r="W61" s="170"/>
      <c r="X61" s="171"/>
      <c r="Y61" s="171">
        <v>70.0</v>
      </c>
      <c r="Z61" s="171">
        <v>70.0</v>
      </c>
      <c r="AA61" s="171">
        <v>75.0</v>
      </c>
      <c r="AB61" s="171">
        <v>75.0</v>
      </c>
      <c r="AC61" s="171">
        <v>75.0</v>
      </c>
      <c r="AD61" s="189">
        <v>100.0</v>
      </c>
      <c r="AE61" s="190" t="s">
        <v>245</v>
      </c>
      <c r="AF61" s="193"/>
      <c r="AG61" s="168"/>
      <c r="AH61" s="168"/>
      <c r="AI61" s="168"/>
      <c r="AJ61" s="168"/>
      <c r="AK61" s="168"/>
      <c r="AL61" s="168"/>
      <c r="AM61" s="168"/>
      <c r="AN61" s="168"/>
      <c r="AO61" s="168"/>
      <c r="AP61" s="140">
        <f t="shared" si="2"/>
        <v>0</v>
      </c>
      <c r="AQ61" s="168"/>
      <c r="AR61" s="168"/>
      <c r="AS61" s="168"/>
      <c r="AT61" s="168"/>
      <c r="AU61" s="168"/>
      <c r="AV61" s="168"/>
      <c r="AW61" s="168"/>
      <c r="AX61" s="168"/>
      <c r="AY61" s="174"/>
      <c r="AZ61" s="187"/>
      <c r="BA61" s="171"/>
      <c r="BB61" s="171">
        <v>70.0</v>
      </c>
      <c r="BC61" s="171">
        <v>70.0</v>
      </c>
      <c r="BD61" s="171">
        <v>90.0</v>
      </c>
      <c r="BE61" s="171">
        <v>90.0</v>
      </c>
      <c r="BF61" s="171">
        <v>90.0</v>
      </c>
      <c r="BG61" s="191">
        <v>100.0</v>
      </c>
      <c r="BH61" s="182"/>
      <c r="BI61" s="153"/>
      <c r="BJ61" s="154"/>
      <c r="BK61" s="154"/>
      <c r="BL61" s="154"/>
      <c r="BM61" s="154"/>
      <c r="BN61" s="154"/>
      <c r="BO61" s="154"/>
      <c r="BP61" s="154"/>
      <c r="BQ61" s="154"/>
      <c r="BR61" s="154"/>
      <c r="BS61" s="155">
        <f t="shared" si="3"/>
        <v>0</v>
      </c>
      <c r="BT61" s="154"/>
      <c r="BU61" s="154"/>
      <c r="BV61" s="154"/>
      <c r="BW61" s="154"/>
      <c r="BX61" s="154"/>
      <c r="BY61" s="154"/>
      <c r="BZ61" s="154"/>
      <c r="CA61" s="154"/>
      <c r="CB61" s="178"/>
      <c r="CC61" s="184"/>
      <c r="CD61" s="185"/>
      <c r="CE61" s="185"/>
      <c r="CF61" s="185"/>
      <c r="CG61" s="185"/>
      <c r="CH61" s="185"/>
      <c r="CI61" s="185"/>
      <c r="CJ61" s="186"/>
      <c r="CK61" s="182"/>
      <c r="CL61" s="160"/>
      <c r="CM61" s="161"/>
      <c r="CN61" s="161"/>
      <c r="CO61" s="161"/>
      <c r="CP61" s="161"/>
      <c r="CQ61" s="161"/>
      <c r="CR61" s="161"/>
      <c r="CS61" s="161"/>
      <c r="CT61" s="161"/>
      <c r="CU61" s="161"/>
      <c r="CV61" s="162">
        <f t="shared" si="4"/>
        <v>0</v>
      </c>
      <c r="CW61" s="161"/>
      <c r="CX61" s="161"/>
      <c r="CY61" s="161"/>
      <c r="CZ61" s="161"/>
      <c r="DA61" s="161"/>
      <c r="DB61" s="161"/>
      <c r="DC61" s="161"/>
      <c r="DD61" s="161"/>
      <c r="DE61" s="183"/>
      <c r="DF61" s="184"/>
      <c r="DG61" s="185"/>
      <c r="DH61" s="185"/>
      <c r="DI61" s="185"/>
      <c r="DJ61" s="185"/>
      <c r="DK61" s="185"/>
      <c r="DL61" s="185"/>
      <c r="DM61" s="186"/>
    </row>
    <row r="62">
      <c r="A62" s="164" t="s">
        <v>136</v>
      </c>
      <c r="B62" s="165" t="s">
        <v>233</v>
      </c>
      <c r="C62" s="210"/>
      <c r="D62" s="168"/>
      <c r="E62" s="168"/>
      <c r="F62" s="168"/>
      <c r="G62" s="168"/>
      <c r="H62" s="168"/>
      <c r="I62" s="168"/>
      <c r="J62" s="168"/>
      <c r="K62" s="168"/>
      <c r="L62" s="168"/>
      <c r="M62" s="140">
        <f t="shared" si="1"/>
        <v>0</v>
      </c>
      <c r="N62" s="168"/>
      <c r="O62" s="168"/>
      <c r="P62" s="168"/>
      <c r="Q62" s="168"/>
      <c r="R62" s="168"/>
      <c r="S62" s="168"/>
      <c r="T62" s="168"/>
      <c r="U62" s="168"/>
      <c r="V62" s="169"/>
      <c r="W62" s="170"/>
      <c r="X62" s="171"/>
      <c r="Y62" s="171">
        <v>75.0</v>
      </c>
      <c r="Z62" s="171">
        <v>75.0</v>
      </c>
      <c r="AA62" s="171">
        <v>80.0</v>
      </c>
      <c r="AB62" s="171">
        <v>80.0</v>
      </c>
      <c r="AC62" s="171">
        <v>80.0</v>
      </c>
      <c r="AD62" s="189">
        <v>100.0</v>
      </c>
      <c r="AE62" s="190" t="s">
        <v>245</v>
      </c>
      <c r="AF62" s="193"/>
      <c r="AG62" s="168"/>
      <c r="AH62" s="168"/>
      <c r="AI62" s="168"/>
      <c r="AJ62" s="168"/>
      <c r="AK62" s="168"/>
      <c r="AL62" s="168"/>
      <c r="AM62" s="168"/>
      <c r="AN62" s="168"/>
      <c r="AO62" s="168"/>
      <c r="AP62" s="140">
        <f t="shared" si="2"/>
        <v>0</v>
      </c>
      <c r="AQ62" s="168"/>
      <c r="AR62" s="168"/>
      <c r="AS62" s="168"/>
      <c r="AT62" s="168"/>
      <c r="AU62" s="168"/>
      <c r="AV62" s="168"/>
      <c r="AW62" s="168"/>
      <c r="AX62" s="168"/>
      <c r="AY62" s="174"/>
      <c r="AZ62" s="187"/>
      <c r="BA62" s="171"/>
      <c r="BB62" s="171">
        <v>70.0</v>
      </c>
      <c r="BC62" s="171">
        <v>70.0</v>
      </c>
      <c r="BD62" s="171">
        <v>90.0</v>
      </c>
      <c r="BE62" s="171">
        <v>90.0</v>
      </c>
      <c r="BF62" s="171">
        <v>90.0</v>
      </c>
      <c r="BG62" s="191">
        <v>100.0</v>
      </c>
      <c r="BH62" s="182"/>
      <c r="BI62" s="153"/>
      <c r="BJ62" s="154"/>
      <c r="BK62" s="154"/>
      <c r="BL62" s="154"/>
      <c r="BM62" s="154"/>
      <c r="BN62" s="154"/>
      <c r="BO62" s="154"/>
      <c r="BP62" s="154"/>
      <c r="BQ62" s="154"/>
      <c r="BR62" s="154"/>
      <c r="BS62" s="155">
        <f t="shared" si="3"/>
        <v>0</v>
      </c>
      <c r="BT62" s="154"/>
      <c r="BU62" s="154"/>
      <c r="BV62" s="154"/>
      <c r="BW62" s="154"/>
      <c r="BX62" s="154"/>
      <c r="BY62" s="154"/>
      <c r="BZ62" s="154"/>
      <c r="CA62" s="154"/>
      <c r="CB62" s="178"/>
      <c r="CC62" s="184"/>
      <c r="CD62" s="185"/>
      <c r="CE62" s="185"/>
      <c r="CF62" s="185"/>
      <c r="CG62" s="185"/>
      <c r="CH62" s="185"/>
      <c r="CI62" s="185"/>
      <c r="CJ62" s="186"/>
      <c r="CK62" s="182"/>
      <c r="CL62" s="160"/>
      <c r="CM62" s="161"/>
      <c r="CN62" s="161"/>
      <c r="CO62" s="161"/>
      <c r="CP62" s="161"/>
      <c r="CQ62" s="161"/>
      <c r="CR62" s="161"/>
      <c r="CS62" s="161"/>
      <c r="CT62" s="161"/>
      <c r="CU62" s="161"/>
      <c r="CV62" s="162">
        <f t="shared" si="4"/>
        <v>0</v>
      </c>
      <c r="CW62" s="161"/>
      <c r="CX62" s="161"/>
      <c r="CY62" s="161"/>
      <c r="CZ62" s="161"/>
      <c r="DA62" s="161"/>
      <c r="DB62" s="161"/>
      <c r="DC62" s="161"/>
      <c r="DD62" s="161"/>
      <c r="DE62" s="183"/>
      <c r="DF62" s="184"/>
      <c r="DG62" s="185"/>
      <c r="DH62" s="185"/>
      <c r="DI62" s="185"/>
      <c r="DJ62" s="185"/>
      <c r="DK62" s="185"/>
      <c r="DL62" s="185"/>
      <c r="DM62" s="186"/>
    </row>
    <row r="63">
      <c r="A63" s="164" t="s">
        <v>137</v>
      </c>
      <c r="B63" s="194" t="s">
        <v>250</v>
      </c>
      <c r="C63" s="212"/>
      <c r="D63" s="197"/>
      <c r="E63" s="197"/>
      <c r="F63" s="197"/>
      <c r="G63" s="197"/>
      <c r="H63" s="197"/>
      <c r="I63" s="197"/>
      <c r="J63" s="197"/>
      <c r="K63" s="197"/>
      <c r="L63" s="197"/>
      <c r="M63" s="140">
        <f t="shared" si="1"/>
        <v>0</v>
      </c>
      <c r="N63" s="197"/>
      <c r="O63" s="197"/>
      <c r="P63" s="197"/>
      <c r="Q63" s="197"/>
      <c r="R63" s="197"/>
      <c r="S63" s="197"/>
      <c r="T63" s="197"/>
      <c r="U63" s="197"/>
      <c r="V63" s="198"/>
      <c r="W63" s="213"/>
      <c r="X63" s="185"/>
      <c r="Y63" s="185"/>
      <c r="Z63" s="185"/>
      <c r="AA63" s="185"/>
      <c r="AB63" s="185"/>
      <c r="AC63" s="185"/>
      <c r="AD63" s="214"/>
      <c r="AE63" s="182"/>
      <c r="AF63" s="215"/>
      <c r="AG63" s="197"/>
      <c r="AH63" s="197"/>
      <c r="AI63" s="197"/>
      <c r="AJ63" s="197"/>
      <c r="AK63" s="197"/>
      <c r="AL63" s="197"/>
      <c r="AM63" s="197"/>
      <c r="AN63" s="197"/>
      <c r="AO63" s="197"/>
      <c r="AP63" s="140">
        <f t="shared" si="2"/>
        <v>0</v>
      </c>
      <c r="AQ63" s="197"/>
      <c r="AR63" s="197"/>
      <c r="AS63" s="197"/>
      <c r="AT63" s="197"/>
      <c r="AU63" s="197"/>
      <c r="AV63" s="197"/>
      <c r="AW63" s="197"/>
      <c r="AX63" s="197"/>
      <c r="AY63" s="204"/>
      <c r="AZ63" s="184"/>
      <c r="BA63" s="185"/>
      <c r="BB63" s="185"/>
      <c r="BC63" s="185"/>
      <c r="BD63" s="185"/>
      <c r="BE63" s="185"/>
      <c r="BF63" s="185"/>
      <c r="BG63" s="186"/>
      <c r="BH63" s="182"/>
      <c r="BI63" s="153"/>
      <c r="BJ63" s="154"/>
      <c r="BK63" s="154"/>
      <c r="BL63" s="154"/>
      <c r="BM63" s="154"/>
      <c r="BN63" s="154"/>
      <c r="BO63" s="154"/>
      <c r="BP63" s="154"/>
      <c r="BQ63" s="154"/>
      <c r="BR63" s="154"/>
      <c r="BS63" s="155">
        <f t="shared" si="3"/>
        <v>0</v>
      </c>
      <c r="BT63" s="154"/>
      <c r="BU63" s="154"/>
      <c r="BV63" s="154"/>
      <c r="BW63" s="154"/>
      <c r="BX63" s="154"/>
      <c r="BY63" s="154"/>
      <c r="BZ63" s="154"/>
      <c r="CA63" s="154"/>
      <c r="CB63" s="178"/>
      <c r="CC63" s="184"/>
      <c r="CD63" s="185"/>
      <c r="CE63" s="185"/>
      <c r="CF63" s="185"/>
      <c r="CG63" s="185"/>
      <c r="CH63" s="185"/>
      <c r="CI63" s="185"/>
      <c r="CJ63" s="186"/>
      <c r="CK63" s="182"/>
      <c r="CL63" s="160"/>
      <c r="CM63" s="161"/>
      <c r="CN63" s="161"/>
      <c r="CO63" s="161"/>
      <c r="CP63" s="161"/>
      <c r="CQ63" s="161"/>
      <c r="CR63" s="161"/>
      <c r="CS63" s="161"/>
      <c r="CT63" s="161"/>
      <c r="CU63" s="161"/>
      <c r="CV63" s="162">
        <f t="shared" si="4"/>
        <v>0</v>
      </c>
      <c r="CW63" s="161"/>
      <c r="CX63" s="161"/>
      <c r="CY63" s="161"/>
      <c r="CZ63" s="161"/>
      <c r="DA63" s="161"/>
      <c r="DB63" s="161"/>
      <c r="DC63" s="161"/>
      <c r="DD63" s="161"/>
      <c r="DE63" s="183"/>
      <c r="DF63" s="184"/>
      <c r="DG63" s="185"/>
      <c r="DH63" s="185"/>
      <c r="DI63" s="185"/>
      <c r="DJ63" s="185"/>
      <c r="DK63" s="185"/>
      <c r="DL63" s="185"/>
      <c r="DM63" s="186"/>
    </row>
    <row r="64">
      <c r="A64" s="164" t="s">
        <v>138</v>
      </c>
      <c r="B64" s="165" t="s">
        <v>239</v>
      </c>
      <c r="C64" s="210"/>
      <c r="D64" s="168"/>
      <c r="E64" s="168"/>
      <c r="F64" s="168"/>
      <c r="G64" s="168"/>
      <c r="H64" s="168"/>
      <c r="I64" s="168"/>
      <c r="J64" s="168"/>
      <c r="K64" s="168"/>
      <c r="L64" s="168"/>
      <c r="M64" s="140">
        <f t="shared" si="1"/>
        <v>0</v>
      </c>
      <c r="N64" s="168"/>
      <c r="O64" s="168"/>
      <c r="P64" s="168"/>
      <c r="Q64" s="168"/>
      <c r="R64" s="168"/>
      <c r="S64" s="168"/>
      <c r="T64" s="168"/>
      <c r="U64" s="168"/>
      <c r="V64" s="169"/>
      <c r="W64" s="170"/>
      <c r="X64" s="171"/>
      <c r="Y64" s="181">
        <v>70.0</v>
      </c>
      <c r="Z64" s="181">
        <v>70.0</v>
      </c>
      <c r="AA64" s="181">
        <v>90.0</v>
      </c>
      <c r="AB64" s="181">
        <v>90.0</v>
      </c>
      <c r="AC64" s="181">
        <v>90.0</v>
      </c>
      <c r="AD64" s="189">
        <v>100.0</v>
      </c>
      <c r="AE64" s="190" t="s">
        <v>233</v>
      </c>
      <c r="AF64" s="193"/>
      <c r="AG64" s="168"/>
      <c r="AH64" s="168"/>
      <c r="AI64" s="168"/>
      <c r="AJ64" s="168"/>
      <c r="AK64" s="168"/>
      <c r="AL64" s="168"/>
      <c r="AM64" s="168"/>
      <c r="AN64" s="168"/>
      <c r="AO64" s="168"/>
      <c r="AP64" s="140">
        <f t="shared" si="2"/>
        <v>0</v>
      </c>
      <c r="AQ64" s="168"/>
      <c r="AR64" s="168"/>
      <c r="AS64" s="168"/>
      <c r="AT64" s="168"/>
      <c r="AU64" s="168"/>
      <c r="AV64" s="168"/>
      <c r="AW64" s="168"/>
      <c r="AX64" s="168"/>
      <c r="AY64" s="174"/>
      <c r="AZ64" s="187"/>
      <c r="BA64" s="171"/>
      <c r="BB64" s="181">
        <v>80.0</v>
      </c>
      <c r="BC64" s="181">
        <v>80.0</v>
      </c>
      <c r="BD64" s="181">
        <v>85.0</v>
      </c>
      <c r="BE64" s="181">
        <v>85.0</v>
      </c>
      <c r="BF64" s="181">
        <v>85.0</v>
      </c>
      <c r="BG64" s="191">
        <v>100.0</v>
      </c>
      <c r="BH64" s="182"/>
      <c r="BI64" s="153"/>
      <c r="BJ64" s="154"/>
      <c r="BK64" s="154"/>
      <c r="BL64" s="154"/>
      <c r="BM64" s="154"/>
      <c r="BN64" s="154"/>
      <c r="BO64" s="154"/>
      <c r="BP64" s="154"/>
      <c r="BQ64" s="154"/>
      <c r="BR64" s="154"/>
      <c r="BS64" s="155">
        <f t="shared" si="3"/>
        <v>0</v>
      </c>
      <c r="BT64" s="154"/>
      <c r="BU64" s="154"/>
      <c r="BV64" s="154"/>
      <c r="BW64" s="154"/>
      <c r="BX64" s="154"/>
      <c r="BY64" s="154"/>
      <c r="BZ64" s="154"/>
      <c r="CA64" s="154"/>
      <c r="CB64" s="178"/>
      <c r="CC64" s="184"/>
      <c r="CD64" s="185"/>
      <c r="CE64" s="185"/>
      <c r="CF64" s="185"/>
      <c r="CG64" s="185"/>
      <c r="CH64" s="185"/>
      <c r="CI64" s="185"/>
      <c r="CJ64" s="186"/>
      <c r="CK64" s="182"/>
      <c r="CL64" s="160"/>
      <c r="CM64" s="161"/>
      <c r="CN64" s="161"/>
      <c r="CO64" s="161"/>
      <c r="CP64" s="161"/>
      <c r="CQ64" s="161"/>
      <c r="CR64" s="161"/>
      <c r="CS64" s="161"/>
      <c r="CT64" s="161"/>
      <c r="CU64" s="161"/>
      <c r="CV64" s="162">
        <f t="shared" si="4"/>
        <v>0</v>
      </c>
      <c r="CW64" s="161"/>
      <c r="CX64" s="161"/>
      <c r="CY64" s="161"/>
      <c r="CZ64" s="161"/>
      <c r="DA64" s="161"/>
      <c r="DB64" s="161"/>
      <c r="DC64" s="161"/>
      <c r="DD64" s="161"/>
      <c r="DE64" s="183"/>
      <c r="DF64" s="184"/>
      <c r="DG64" s="185"/>
      <c r="DH64" s="185"/>
      <c r="DI64" s="185"/>
      <c r="DJ64" s="185"/>
      <c r="DK64" s="185"/>
      <c r="DL64" s="185"/>
      <c r="DM64" s="186"/>
    </row>
    <row r="65">
      <c r="A65" s="164" t="s">
        <v>139</v>
      </c>
      <c r="B65" s="190" t="s">
        <v>233</v>
      </c>
      <c r="C65" s="210"/>
      <c r="D65" s="168"/>
      <c r="E65" s="168"/>
      <c r="F65" s="168"/>
      <c r="G65" s="168"/>
      <c r="H65" s="168"/>
      <c r="I65" s="168"/>
      <c r="J65" s="168"/>
      <c r="K65" s="168"/>
      <c r="L65" s="168"/>
      <c r="M65" s="140">
        <f t="shared" si="1"/>
        <v>0</v>
      </c>
      <c r="N65" s="168"/>
      <c r="O65" s="168"/>
      <c r="P65" s="168"/>
      <c r="Q65" s="168"/>
      <c r="R65" s="168"/>
      <c r="S65" s="168"/>
      <c r="T65" s="168"/>
      <c r="U65" s="168"/>
      <c r="V65" s="169"/>
      <c r="W65" s="170"/>
      <c r="X65" s="171"/>
      <c r="Y65" s="181">
        <v>80.0</v>
      </c>
      <c r="Z65" s="181">
        <v>80.0</v>
      </c>
      <c r="AA65" s="181">
        <v>85.0</v>
      </c>
      <c r="AB65" s="181">
        <v>85.0</v>
      </c>
      <c r="AC65" s="181">
        <v>85.0</v>
      </c>
      <c r="AD65" s="189">
        <v>100.0</v>
      </c>
      <c r="AE65" s="165" t="s">
        <v>262</v>
      </c>
      <c r="AF65" s="193"/>
      <c r="AG65" s="168"/>
      <c r="AH65" s="168"/>
      <c r="AI65" s="168"/>
      <c r="AJ65" s="168"/>
      <c r="AK65" s="168"/>
      <c r="AL65" s="168"/>
      <c r="AM65" s="168"/>
      <c r="AN65" s="168"/>
      <c r="AO65" s="168"/>
      <c r="AP65" s="140">
        <f t="shared" si="2"/>
        <v>0</v>
      </c>
      <c r="AQ65" s="168"/>
      <c r="AR65" s="168"/>
      <c r="AS65" s="168"/>
      <c r="AT65" s="168"/>
      <c r="AU65" s="168"/>
      <c r="AV65" s="168"/>
      <c r="AW65" s="168"/>
      <c r="AX65" s="168"/>
      <c r="AY65" s="174"/>
      <c r="AZ65" s="187"/>
      <c r="BA65" s="171"/>
      <c r="BB65" s="181">
        <v>0.0</v>
      </c>
      <c r="BC65" s="181">
        <v>0.0</v>
      </c>
      <c r="BD65" s="181">
        <v>0.0</v>
      </c>
      <c r="BE65" s="181">
        <v>0.0</v>
      </c>
      <c r="BF65" s="181">
        <v>0.0</v>
      </c>
      <c r="BG65" s="191">
        <v>100.0</v>
      </c>
      <c r="BH65" s="182"/>
      <c r="BI65" s="153"/>
      <c r="BJ65" s="154"/>
      <c r="BK65" s="154"/>
      <c r="BL65" s="154"/>
      <c r="BM65" s="154"/>
      <c r="BN65" s="154"/>
      <c r="BO65" s="154"/>
      <c r="BP65" s="154"/>
      <c r="BQ65" s="154"/>
      <c r="BR65" s="154"/>
      <c r="BS65" s="155">
        <f t="shared" si="3"/>
        <v>0</v>
      </c>
      <c r="BT65" s="154"/>
      <c r="BU65" s="154"/>
      <c r="BV65" s="154"/>
      <c r="BW65" s="154"/>
      <c r="BX65" s="154"/>
      <c r="BY65" s="154"/>
      <c r="BZ65" s="154"/>
      <c r="CA65" s="154"/>
      <c r="CB65" s="178"/>
      <c r="CC65" s="184"/>
      <c r="CD65" s="185"/>
      <c r="CE65" s="185"/>
      <c r="CF65" s="185"/>
      <c r="CG65" s="185"/>
      <c r="CH65" s="185"/>
      <c r="CI65" s="185"/>
      <c r="CJ65" s="186"/>
      <c r="CK65" s="182"/>
      <c r="CL65" s="160"/>
      <c r="CM65" s="161"/>
      <c r="CN65" s="161"/>
      <c r="CO65" s="161"/>
      <c r="CP65" s="161"/>
      <c r="CQ65" s="161"/>
      <c r="CR65" s="161"/>
      <c r="CS65" s="161"/>
      <c r="CT65" s="161"/>
      <c r="CU65" s="161"/>
      <c r="CV65" s="162">
        <f t="shared" si="4"/>
        <v>0</v>
      </c>
      <c r="CW65" s="161"/>
      <c r="CX65" s="161"/>
      <c r="CY65" s="161"/>
      <c r="CZ65" s="161"/>
      <c r="DA65" s="161"/>
      <c r="DB65" s="161"/>
      <c r="DC65" s="161"/>
      <c r="DD65" s="161"/>
      <c r="DE65" s="183"/>
      <c r="DF65" s="184"/>
      <c r="DG65" s="185"/>
      <c r="DH65" s="185"/>
      <c r="DI65" s="185"/>
      <c r="DJ65" s="185"/>
      <c r="DK65" s="185"/>
      <c r="DL65" s="185"/>
      <c r="DM65" s="186"/>
    </row>
    <row r="66">
      <c r="A66" s="164" t="s">
        <v>140</v>
      </c>
      <c r="B66" s="194" t="s">
        <v>250</v>
      </c>
      <c r="C66" s="212"/>
      <c r="D66" s="197"/>
      <c r="E66" s="197"/>
      <c r="F66" s="197"/>
      <c r="G66" s="197"/>
      <c r="H66" s="197"/>
      <c r="I66" s="197"/>
      <c r="J66" s="197"/>
      <c r="K66" s="197"/>
      <c r="L66" s="197"/>
      <c r="M66" s="140">
        <f t="shared" si="1"/>
        <v>0</v>
      </c>
      <c r="N66" s="197"/>
      <c r="O66" s="197"/>
      <c r="P66" s="197"/>
      <c r="Q66" s="197"/>
      <c r="R66" s="197"/>
      <c r="S66" s="197"/>
      <c r="T66" s="197"/>
      <c r="U66" s="197"/>
      <c r="V66" s="198"/>
      <c r="W66" s="213"/>
      <c r="X66" s="185"/>
      <c r="Y66" s="185"/>
      <c r="Z66" s="185"/>
      <c r="AA66" s="185"/>
      <c r="AB66" s="185"/>
      <c r="AC66" s="185"/>
      <c r="AD66" s="214"/>
      <c r="AE66" s="182"/>
      <c r="AF66" s="215"/>
      <c r="AG66" s="197"/>
      <c r="AH66" s="197"/>
      <c r="AI66" s="197"/>
      <c r="AJ66" s="197"/>
      <c r="AK66" s="197"/>
      <c r="AL66" s="197"/>
      <c r="AM66" s="197"/>
      <c r="AN66" s="197"/>
      <c r="AO66" s="197"/>
      <c r="AP66" s="140">
        <f t="shared" si="2"/>
        <v>0</v>
      </c>
      <c r="AQ66" s="197"/>
      <c r="AR66" s="197"/>
      <c r="AS66" s="197"/>
      <c r="AT66" s="197"/>
      <c r="AU66" s="197"/>
      <c r="AV66" s="197"/>
      <c r="AW66" s="197"/>
      <c r="AX66" s="197"/>
      <c r="AY66" s="204"/>
      <c r="AZ66" s="184"/>
      <c r="BA66" s="185"/>
      <c r="BB66" s="185"/>
      <c r="BC66" s="185"/>
      <c r="BD66" s="185"/>
      <c r="BE66" s="185"/>
      <c r="BF66" s="185"/>
      <c r="BG66" s="186"/>
      <c r="BH66" s="182"/>
      <c r="BI66" s="153"/>
      <c r="BJ66" s="154"/>
      <c r="BK66" s="154"/>
      <c r="BL66" s="154"/>
      <c r="BM66" s="154"/>
      <c r="BN66" s="154"/>
      <c r="BO66" s="154"/>
      <c r="BP66" s="154"/>
      <c r="BQ66" s="154"/>
      <c r="BR66" s="154"/>
      <c r="BS66" s="155">
        <f t="shared" si="3"/>
        <v>0</v>
      </c>
      <c r="BT66" s="154"/>
      <c r="BU66" s="154"/>
      <c r="BV66" s="154"/>
      <c r="BW66" s="154"/>
      <c r="BX66" s="154"/>
      <c r="BY66" s="154"/>
      <c r="BZ66" s="154"/>
      <c r="CA66" s="154"/>
      <c r="CB66" s="178"/>
      <c r="CC66" s="184"/>
      <c r="CD66" s="185"/>
      <c r="CE66" s="185"/>
      <c r="CF66" s="185"/>
      <c r="CG66" s="185"/>
      <c r="CH66" s="185"/>
      <c r="CI66" s="185"/>
      <c r="CJ66" s="186"/>
      <c r="CK66" s="182"/>
      <c r="CL66" s="160"/>
      <c r="CM66" s="161"/>
      <c r="CN66" s="161"/>
      <c r="CO66" s="161"/>
      <c r="CP66" s="161"/>
      <c r="CQ66" s="161"/>
      <c r="CR66" s="161"/>
      <c r="CS66" s="161"/>
      <c r="CT66" s="161"/>
      <c r="CU66" s="161"/>
      <c r="CV66" s="162">
        <f t="shared" si="4"/>
        <v>0</v>
      </c>
      <c r="CW66" s="161"/>
      <c r="CX66" s="161"/>
      <c r="CY66" s="161"/>
      <c r="CZ66" s="161"/>
      <c r="DA66" s="161"/>
      <c r="DB66" s="161"/>
      <c r="DC66" s="161"/>
      <c r="DD66" s="161"/>
      <c r="DE66" s="183"/>
      <c r="DF66" s="184"/>
      <c r="DG66" s="185"/>
      <c r="DH66" s="185"/>
      <c r="DI66" s="185"/>
      <c r="DJ66" s="185"/>
      <c r="DK66" s="185"/>
      <c r="DL66" s="185"/>
      <c r="DM66" s="186"/>
    </row>
    <row r="67">
      <c r="A67" s="164" t="s">
        <v>141</v>
      </c>
      <c r="B67" s="194" t="s">
        <v>250</v>
      </c>
      <c r="C67" s="212"/>
      <c r="D67" s="197"/>
      <c r="E67" s="197"/>
      <c r="F67" s="197"/>
      <c r="G67" s="197"/>
      <c r="H67" s="197"/>
      <c r="I67" s="197"/>
      <c r="J67" s="197"/>
      <c r="K67" s="197"/>
      <c r="L67" s="197"/>
      <c r="M67" s="140">
        <f t="shared" si="1"/>
        <v>0</v>
      </c>
      <c r="N67" s="197"/>
      <c r="O67" s="197"/>
      <c r="P67" s="197"/>
      <c r="Q67" s="197"/>
      <c r="R67" s="197"/>
      <c r="S67" s="197"/>
      <c r="T67" s="197"/>
      <c r="U67" s="197"/>
      <c r="V67" s="198"/>
      <c r="W67" s="213"/>
      <c r="X67" s="185"/>
      <c r="Y67" s="185"/>
      <c r="Z67" s="185"/>
      <c r="AA67" s="185"/>
      <c r="AB67" s="185"/>
      <c r="AC67" s="185"/>
      <c r="AD67" s="214"/>
      <c r="AE67" s="182"/>
      <c r="AF67" s="215"/>
      <c r="AG67" s="197"/>
      <c r="AH67" s="197"/>
      <c r="AI67" s="197"/>
      <c r="AJ67" s="197"/>
      <c r="AK67" s="197"/>
      <c r="AL67" s="197"/>
      <c r="AM67" s="197"/>
      <c r="AN67" s="197"/>
      <c r="AO67" s="197"/>
      <c r="AP67" s="140">
        <f t="shared" si="2"/>
        <v>0</v>
      </c>
      <c r="AQ67" s="197"/>
      <c r="AR67" s="197"/>
      <c r="AS67" s="197"/>
      <c r="AT67" s="197"/>
      <c r="AU67" s="197"/>
      <c r="AV67" s="197"/>
      <c r="AW67" s="197"/>
      <c r="AX67" s="197"/>
      <c r="AY67" s="204"/>
      <c r="AZ67" s="184"/>
      <c r="BA67" s="185"/>
      <c r="BB67" s="185"/>
      <c r="BC67" s="185"/>
      <c r="BD67" s="185"/>
      <c r="BE67" s="185"/>
      <c r="BF67" s="185"/>
      <c r="BG67" s="186"/>
      <c r="BH67" s="182"/>
      <c r="BI67" s="153"/>
      <c r="BJ67" s="154"/>
      <c r="BK67" s="154"/>
      <c r="BL67" s="154"/>
      <c r="BM67" s="154"/>
      <c r="BN67" s="154"/>
      <c r="BO67" s="154"/>
      <c r="BP67" s="154"/>
      <c r="BQ67" s="154"/>
      <c r="BR67" s="154"/>
      <c r="BS67" s="155">
        <f t="shared" si="3"/>
        <v>0</v>
      </c>
      <c r="BT67" s="154"/>
      <c r="BU67" s="154"/>
      <c r="BV67" s="154"/>
      <c r="BW67" s="154"/>
      <c r="BX67" s="154"/>
      <c r="BY67" s="154"/>
      <c r="BZ67" s="154"/>
      <c r="CA67" s="154"/>
      <c r="CB67" s="178"/>
      <c r="CC67" s="184"/>
      <c r="CD67" s="185"/>
      <c r="CE67" s="185"/>
      <c r="CF67" s="185"/>
      <c r="CG67" s="185"/>
      <c r="CH67" s="185"/>
      <c r="CI67" s="185"/>
      <c r="CJ67" s="186"/>
      <c r="CK67" s="182"/>
      <c r="CL67" s="160"/>
      <c r="CM67" s="161"/>
      <c r="CN67" s="161"/>
      <c r="CO67" s="161"/>
      <c r="CP67" s="161"/>
      <c r="CQ67" s="161"/>
      <c r="CR67" s="161"/>
      <c r="CS67" s="161"/>
      <c r="CT67" s="161"/>
      <c r="CU67" s="161"/>
      <c r="CV67" s="162">
        <f t="shared" si="4"/>
        <v>0</v>
      </c>
      <c r="CW67" s="161"/>
      <c r="CX67" s="161"/>
      <c r="CY67" s="161"/>
      <c r="CZ67" s="161"/>
      <c r="DA67" s="161"/>
      <c r="DB67" s="161"/>
      <c r="DC67" s="161"/>
      <c r="DD67" s="161"/>
      <c r="DE67" s="183"/>
      <c r="DF67" s="184"/>
      <c r="DG67" s="185"/>
      <c r="DH67" s="185"/>
      <c r="DI67" s="185"/>
      <c r="DJ67" s="185"/>
      <c r="DK67" s="185"/>
      <c r="DL67" s="185"/>
      <c r="DM67" s="186"/>
    </row>
    <row r="68">
      <c r="A68" s="164" t="s">
        <v>142</v>
      </c>
      <c r="B68" s="192" t="s">
        <v>239</v>
      </c>
      <c r="C68" s="210"/>
      <c r="D68" s="168"/>
      <c r="E68" s="168"/>
      <c r="F68" s="168"/>
      <c r="G68" s="168"/>
      <c r="H68" s="168"/>
      <c r="I68" s="168"/>
      <c r="J68" s="168"/>
      <c r="K68" s="168"/>
      <c r="L68" s="168"/>
      <c r="M68" s="140">
        <f t="shared" si="1"/>
        <v>0</v>
      </c>
      <c r="N68" s="168"/>
      <c r="O68" s="168"/>
      <c r="P68" s="168"/>
      <c r="Q68" s="168"/>
      <c r="R68" s="168"/>
      <c r="S68" s="168"/>
      <c r="T68" s="168"/>
      <c r="U68" s="168"/>
      <c r="V68" s="169"/>
      <c r="W68" s="170">
        <v>75.0</v>
      </c>
      <c r="X68" s="171">
        <v>90.0</v>
      </c>
      <c r="Y68" s="171">
        <v>0.0</v>
      </c>
      <c r="Z68" s="171">
        <v>0.0</v>
      </c>
      <c r="AA68" s="171">
        <v>0.0</v>
      </c>
      <c r="AB68" s="171">
        <v>0.0</v>
      </c>
      <c r="AC68" s="171">
        <v>0.0</v>
      </c>
      <c r="AD68" s="172">
        <v>0.0</v>
      </c>
      <c r="AE68" s="182"/>
      <c r="AF68" s="193"/>
      <c r="AG68" s="168"/>
      <c r="AH68" s="168"/>
      <c r="AI68" s="168"/>
      <c r="AJ68" s="168"/>
      <c r="AK68" s="168"/>
      <c r="AL68" s="168"/>
      <c r="AM68" s="168"/>
      <c r="AN68" s="168"/>
      <c r="AO68" s="168"/>
      <c r="AP68" s="140">
        <f t="shared" si="2"/>
        <v>0</v>
      </c>
      <c r="AQ68" s="168"/>
      <c r="AR68" s="168"/>
      <c r="AS68" s="168"/>
      <c r="AT68" s="168"/>
      <c r="AU68" s="168"/>
      <c r="AV68" s="168"/>
      <c r="AW68" s="168"/>
      <c r="AX68" s="168"/>
      <c r="AY68" s="174"/>
      <c r="AZ68" s="184"/>
      <c r="BA68" s="185"/>
      <c r="BB68" s="185"/>
      <c r="BC68" s="185"/>
      <c r="BD68" s="185"/>
      <c r="BE68" s="185"/>
      <c r="BF68" s="185"/>
      <c r="BG68" s="186"/>
      <c r="BH68" s="182"/>
      <c r="BI68" s="153"/>
      <c r="BJ68" s="154"/>
      <c r="BK68" s="154"/>
      <c r="BL68" s="154"/>
      <c r="BM68" s="154"/>
      <c r="BN68" s="154"/>
      <c r="BO68" s="154"/>
      <c r="BP68" s="154"/>
      <c r="BQ68" s="154"/>
      <c r="BR68" s="154"/>
      <c r="BS68" s="155">
        <f t="shared" si="3"/>
        <v>0</v>
      </c>
      <c r="BT68" s="154"/>
      <c r="BU68" s="154"/>
      <c r="BV68" s="154"/>
      <c r="BW68" s="154"/>
      <c r="BX68" s="154"/>
      <c r="BY68" s="154"/>
      <c r="BZ68" s="154"/>
      <c r="CA68" s="154"/>
      <c r="CB68" s="178"/>
      <c r="CC68" s="184"/>
      <c r="CD68" s="185"/>
      <c r="CE68" s="185"/>
      <c r="CF68" s="185"/>
      <c r="CG68" s="185"/>
      <c r="CH68" s="185"/>
      <c r="CI68" s="185"/>
      <c r="CJ68" s="186"/>
      <c r="CK68" s="182"/>
      <c r="CL68" s="160"/>
      <c r="CM68" s="161"/>
      <c r="CN68" s="161"/>
      <c r="CO68" s="161"/>
      <c r="CP68" s="161"/>
      <c r="CQ68" s="161"/>
      <c r="CR68" s="161"/>
      <c r="CS68" s="161"/>
      <c r="CT68" s="161"/>
      <c r="CU68" s="161"/>
      <c r="CV68" s="162">
        <f t="shared" si="4"/>
        <v>0</v>
      </c>
      <c r="CW68" s="161"/>
      <c r="CX68" s="161"/>
      <c r="CY68" s="161"/>
      <c r="CZ68" s="161"/>
      <c r="DA68" s="161"/>
      <c r="DB68" s="161"/>
      <c r="DC68" s="161"/>
      <c r="DD68" s="161"/>
      <c r="DE68" s="183"/>
      <c r="DF68" s="184"/>
      <c r="DG68" s="185"/>
      <c r="DH68" s="185"/>
      <c r="DI68" s="185"/>
      <c r="DJ68" s="185"/>
      <c r="DK68" s="185"/>
      <c r="DL68" s="185"/>
      <c r="DM68" s="186"/>
    </row>
    <row r="69">
      <c r="A69" s="164" t="s">
        <v>143</v>
      </c>
      <c r="B69" s="165" t="s">
        <v>239</v>
      </c>
      <c r="C69" s="210"/>
      <c r="D69" s="168"/>
      <c r="E69" s="168"/>
      <c r="F69" s="168"/>
      <c r="G69" s="168"/>
      <c r="H69" s="168"/>
      <c r="I69" s="168"/>
      <c r="J69" s="168"/>
      <c r="K69" s="168"/>
      <c r="L69" s="168"/>
      <c r="M69" s="140">
        <f t="shared" si="1"/>
        <v>0</v>
      </c>
      <c r="N69" s="168"/>
      <c r="O69" s="168"/>
      <c r="P69" s="168"/>
      <c r="Q69" s="168"/>
      <c r="R69" s="168"/>
      <c r="S69" s="168"/>
      <c r="T69" s="168"/>
      <c r="U69" s="168"/>
      <c r="V69" s="169"/>
      <c r="W69" s="170">
        <v>30.0</v>
      </c>
      <c r="X69" s="171">
        <v>50.0</v>
      </c>
      <c r="Y69" s="216">
        <v>0.0</v>
      </c>
      <c r="Z69" s="216">
        <v>0.0</v>
      </c>
      <c r="AA69" s="216">
        <v>0.0</v>
      </c>
      <c r="AB69" s="216">
        <v>0.0</v>
      </c>
      <c r="AC69" s="216">
        <v>0.0</v>
      </c>
      <c r="AD69" s="172">
        <v>100.0</v>
      </c>
      <c r="AE69" s="165" t="s">
        <v>40</v>
      </c>
      <c r="AF69" s="193"/>
      <c r="AG69" s="168"/>
      <c r="AH69" s="168"/>
      <c r="AI69" s="168"/>
      <c r="AJ69" s="168"/>
      <c r="AK69" s="168"/>
      <c r="AL69" s="168"/>
      <c r="AM69" s="168"/>
      <c r="AN69" s="168"/>
      <c r="AO69" s="168"/>
      <c r="AP69" s="140">
        <f t="shared" si="2"/>
        <v>0</v>
      </c>
      <c r="AQ69" s="168"/>
      <c r="AR69" s="168"/>
      <c r="AS69" s="168"/>
      <c r="AT69" s="168"/>
      <c r="AU69" s="168"/>
      <c r="AV69" s="168"/>
      <c r="AW69" s="168"/>
      <c r="AX69" s="168"/>
      <c r="AY69" s="174"/>
      <c r="AZ69" s="187">
        <v>30.0</v>
      </c>
      <c r="BA69" s="171">
        <v>50.0</v>
      </c>
      <c r="BB69" s="216">
        <v>0.0</v>
      </c>
      <c r="BC69" s="216">
        <v>0.0</v>
      </c>
      <c r="BD69" s="216">
        <v>0.0</v>
      </c>
      <c r="BE69" s="216">
        <v>0.0</v>
      </c>
      <c r="BF69" s="216">
        <v>0.0</v>
      </c>
      <c r="BG69" s="175">
        <v>100.0</v>
      </c>
      <c r="BH69" s="182"/>
      <c r="BI69" s="153"/>
      <c r="BJ69" s="154"/>
      <c r="BK69" s="154"/>
      <c r="BL69" s="154"/>
      <c r="BM69" s="154"/>
      <c r="BN69" s="154"/>
      <c r="BO69" s="154"/>
      <c r="BP69" s="154"/>
      <c r="BQ69" s="154"/>
      <c r="BR69" s="154"/>
      <c r="BS69" s="155">
        <f t="shared" si="3"/>
        <v>0</v>
      </c>
      <c r="BT69" s="154"/>
      <c r="BU69" s="154"/>
      <c r="BV69" s="154"/>
      <c r="BW69" s="154"/>
      <c r="BX69" s="154"/>
      <c r="BY69" s="154"/>
      <c r="BZ69" s="154"/>
      <c r="CA69" s="154"/>
      <c r="CB69" s="178"/>
      <c r="CC69" s="184"/>
      <c r="CD69" s="185"/>
      <c r="CE69" s="185"/>
      <c r="CF69" s="185"/>
      <c r="CG69" s="185"/>
      <c r="CH69" s="185"/>
      <c r="CI69" s="185"/>
      <c r="CJ69" s="186"/>
      <c r="CK69" s="182"/>
      <c r="CL69" s="160"/>
      <c r="CM69" s="161"/>
      <c r="CN69" s="161"/>
      <c r="CO69" s="161"/>
      <c r="CP69" s="161"/>
      <c r="CQ69" s="161"/>
      <c r="CR69" s="161"/>
      <c r="CS69" s="161"/>
      <c r="CT69" s="161"/>
      <c r="CU69" s="161"/>
      <c r="CV69" s="162">
        <f t="shared" si="4"/>
        <v>0</v>
      </c>
      <c r="CW69" s="161"/>
      <c r="CX69" s="161"/>
      <c r="CY69" s="161"/>
      <c r="CZ69" s="161"/>
      <c r="DA69" s="161"/>
      <c r="DB69" s="161"/>
      <c r="DC69" s="161"/>
      <c r="DD69" s="161"/>
      <c r="DE69" s="183"/>
      <c r="DF69" s="184"/>
      <c r="DG69" s="185"/>
      <c r="DH69" s="185"/>
      <c r="DI69" s="185"/>
      <c r="DJ69" s="185"/>
      <c r="DK69" s="185"/>
      <c r="DL69" s="185"/>
      <c r="DM69" s="186"/>
    </row>
    <row r="70">
      <c r="A70" s="164" t="s">
        <v>144</v>
      </c>
      <c r="B70" s="194" t="s">
        <v>263</v>
      </c>
      <c r="C70" s="210"/>
      <c r="D70" s="168"/>
      <c r="E70" s="168"/>
      <c r="F70" s="168"/>
      <c r="G70" s="168"/>
      <c r="H70" s="168"/>
      <c r="I70" s="168"/>
      <c r="J70" s="168"/>
      <c r="K70" s="168"/>
      <c r="L70" s="168"/>
      <c r="M70" s="140">
        <f t="shared" si="1"/>
        <v>0</v>
      </c>
      <c r="N70" s="168"/>
      <c r="O70" s="168"/>
      <c r="P70" s="168"/>
      <c r="Q70" s="168"/>
      <c r="R70" s="168"/>
      <c r="S70" s="168"/>
      <c r="T70" s="168"/>
      <c r="U70" s="168"/>
      <c r="V70" s="169"/>
      <c r="W70" s="170">
        <v>30.0</v>
      </c>
      <c r="X70" s="171">
        <v>50.0</v>
      </c>
      <c r="Y70" s="171">
        <v>85.0</v>
      </c>
      <c r="Z70" s="171">
        <v>85.0</v>
      </c>
      <c r="AA70" s="171">
        <v>95.0</v>
      </c>
      <c r="AB70" s="171">
        <v>100.0</v>
      </c>
      <c r="AC70" s="171">
        <v>70.0</v>
      </c>
      <c r="AD70" s="172">
        <v>100.0</v>
      </c>
      <c r="AE70" s="182"/>
      <c r="AF70" s="193"/>
      <c r="AG70" s="168"/>
      <c r="AH70" s="168"/>
      <c r="AI70" s="168"/>
      <c r="AJ70" s="168"/>
      <c r="AK70" s="168"/>
      <c r="AL70" s="168"/>
      <c r="AM70" s="168"/>
      <c r="AN70" s="168"/>
      <c r="AO70" s="168"/>
      <c r="AP70" s="140">
        <f t="shared" si="2"/>
        <v>0</v>
      </c>
      <c r="AQ70" s="168"/>
      <c r="AR70" s="168"/>
      <c r="AS70" s="168"/>
      <c r="AT70" s="168"/>
      <c r="AU70" s="168"/>
      <c r="AV70" s="168"/>
      <c r="AW70" s="168"/>
      <c r="AX70" s="168"/>
      <c r="AY70" s="174"/>
      <c r="AZ70" s="184"/>
      <c r="BA70" s="185"/>
      <c r="BB70" s="185"/>
      <c r="BC70" s="185"/>
      <c r="BD70" s="185"/>
      <c r="BE70" s="185"/>
      <c r="BF70" s="185"/>
      <c r="BG70" s="186"/>
      <c r="BH70" s="182"/>
      <c r="BI70" s="153"/>
      <c r="BJ70" s="154"/>
      <c r="BK70" s="154"/>
      <c r="BL70" s="154"/>
      <c r="BM70" s="154"/>
      <c r="BN70" s="154"/>
      <c r="BO70" s="154"/>
      <c r="BP70" s="154"/>
      <c r="BQ70" s="154"/>
      <c r="BR70" s="154"/>
      <c r="BS70" s="155">
        <f t="shared" si="3"/>
        <v>0</v>
      </c>
      <c r="BT70" s="154"/>
      <c r="BU70" s="154"/>
      <c r="BV70" s="154"/>
      <c r="BW70" s="154"/>
      <c r="BX70" s="154"/>
      <c r="BY70" s="154"/>
      <c r="BZ70" s="154"/>
      <c r="CA70" s="154"/>
      <c r="CB70" s="178"/>
      <c r="CC70" s="184"/>
      <c r="CD70" s="185"/>
      <c r="CE70" s="185"/>
      <c r="CF70" s="185"/>
      <c r="CG70" s="185"/>
      <c r="CH70" s="185"/>
      <c r="CI70" s="185"/>
      <c r="CJ70" s="186"/>
      <c r="CK70" s="182"/>
      <c r="CL70" s="160"/>
      <c r="CM70" s="161"/>
      <c r="CN70" s="161"/>
      <c r="CO70" s="161"/>
      <c r="CP70" s="161"/>
      <c r="CQ70" s="161"/>
      <c r="CR70" s="161"/>
      <c r="CS70" s="161"/>
      <c r="CT70" s="161"/>
      <c r="CU70" s="161"/>
      <c r="CV70" s="162">
        <f t="shared" si="4"/>
        <v>0</v>
      </c>
      <c r="CW70" s="161"/>
      <c r="CX70" s="161"/>
      <c r="CY70" s="161"/>
      <c r="CZ70" s="161"/>
      <c r="DA70" s="161"/>
      <c r="DB70" s="161"/>
      <c r="DC70" s="161"/>
      <c r="DD70" s="161"/>
      <c r="DE70" s="183"/>
      <c r="DF70" s="184"/>
      <c r="DG70" s="185"/>
      <c r="DH70" s="185"/>
      <c r="DI70" s="185"/>
      <c r="DJ70" s="185"/>
      <c r="DK70" s="185"/>
      <c r="DL70" s="185"/>
      <c r="DM70" s="186"/>
    </row>
    <row r="71">
      <c r="A71" s="164" t="s">
        <v>145</v>
      </c>
      <c r="B71" s="194" t="s">
        <v>250</v>
      </c>
      <c r="C71" s="212"/>
      <c r="D71" s="197"/>
      <c r="E71" s="197"/>
      <c r="F71" s="197"/>
      <c r="G71" s="197"/>
      <c r="H71" s="197"/>
      <c r="I71" s="197"/>
      <c r="J71" s="197"/>
      <c r="K71" s="197"/>
      <c r="L71" s="197"/>
      <c r="M71" s="140">
        <f t="shared" si="1"/>
        <v>0</v>
      </c>
      <c r="N71" s="197"/>
      <c r="O71" s="197"/>
      <c r="P71" s="197"/>
      <c r="Q71" s="197"/>
      <c r="R71" s="197"/>
      <c r="S71" s="197"/>
      <c r="T71" s="197"/>
      <c r="U71" s="197"/>
      <c r="V71" s="198"/>
      <c r="W71" s="213"/>
      <c r="X71" s="185"/>
      <c r="Y71" s="185"/>
      <c r="Z71" s="185"/>
      <c r="AA71" s="185"/>
      <c r="AB71" s="185"/>
      <c r="AC71" s="185"/>
      <c r="AD71" s="214"/>
      <c r="AE71" s="182"/>
      <c r="AF71" s="215"/>
      <c r="AG71" s="197"/>
      <c r="AH71" s="197"/>
      <c r="AI71" s="197"/>
      <c r="AJ71" s="197"/>
      <c r="AK71" s="197"/>
      <c r="AL71" s="197"/>
      <c r="AM71" s="197"/>
      <c r="AN71" s="197"/>
      <c r="AO71" s="197"/>
      <c r="AP71" s="140">
        <f t="shared" si="2"/>
        <v>0</v>
      </c>
      <c r="AQ71" s="197"/>
      <c r="AR71" s="197"/>
      <c r="AS71" s="197"/>
      <c r="AT71" s="197"/>
      <c r="AU71" s="197"/>
      <c r="AV71" s="197"/>
      <c r="AW71" s="197"/>
      <c r="AX71" s="197"/>
      <c r="AY71" s="204"/>
      <c r="AZ71" s="184"/>
      <c r="BA71" s="185"/>
      <c r="BB71" s="185"/>
      <c r="BC71" s="185"/>
      <c r="BD71" s="185"/>
      <c r="BE71" s="185"/>
      <c r="BF71" s="185"/>
      <c r="BG71" s="186"/>
      <c r="BH71" s="182"/>
      <c r="BI71" s="153"/>
      <c r="BJ71" s="154"/>
      <c r="BK71" s="154"/>
      <c r="BL71" s="154"/>
      <c r="BM71" s="154"/>
      <c r="BN71" s="154"/>
      <c r="BO71" s="154"/>
      <c r="BP71" s="154"/>
      <c r="BQ71" s="154"/>
      <c r="BR71" s="154"/>
      <c r="BS71" s="155">
        <f t="shared" si="3"/>
        <v>0</v>
      </c>
      <c r="BT71" s="154"/>
      <c r="BU71" s="154"/>
      <c r="BV71" s="154"/>
      <c r="BW71" s="154"/>
      <c r="BX71" s="154"/>
      <c r="BY71" s="154"/>
      <c r="BZ71" s="154"/>
      <c r="CA71" s="154"/>
      <c r="CB71" s="178"/>
      <c r="CC71" s="184"/>
      <c r="CD71" s="185"/>
      <c r="CE71" s="185"/>
      <c r="CF71" s="185"/>
      <c r="CG71" s="185"/>
      <c r="CH71" s="185"/>
      <c r="CI71" s="185"/>
      <c r="CJ71" s="186"/>
      <c r="CK71" s="182"/>
      <c r="CL71" s="160"/>
      <c r="CM71" s="161"/>
      <c r="CN71" s="161"/>
      <c r="CO71" s="161"/>
      <c r="CP71" s="161"/>
      <c r="CQ71" s="161"/>
      <c r="CR71" s="161"/>
      <c r="CS71" s="161"/>
      <c r="CT71" s="161"/>
      <c r="CU71" s="161"/>
      <c r="CV71" s="162">
        <f t="shared" si="4"/>
        <v>0</v>
      </c>
      <c r="CW71" s="161"/>
      <c r="CX71" s="161"/>
      <c r="CY71" s="161"/>
      <c r="CZ71" s="161"/>
      <c r="DA71" s="161"/>
      <c r="DB71" s="161"/>
      <c r="DC71" s="161"/>
      <c r="DD71" s="161"/>
      <c r="DE71" s="183"/>
      <c r="DF71" s="184"/>
      <c r="DG71" s="185"/>
      <c r="DH71" s="185"/>
      <c r="DI71" s="185"/>
      <c r="DJ71" s="185"/>
      <c r="DK71" s="185"/>
      <c r="DL71" s="185"/>
      <c r="DM71" s="186"/>
    </row>
    <row r="72">
      <c r="A72" s="164" t="s">
        <v>146</v>
      </c>
      <c r="B72" s="194" t="s">
        <v>250</v>
      </c>
      <c r="C72" s="212"/>
      <c r="D72" s="197"/>
      <c r="E72" s="197"/>
      <c r="F72" s="197"/>
      <c r="G72" s="197"/>
      <c r="H72" s="197"/>
      <c r="I72" s="197"/>
      <c r="J72" s="197"/>
      <c r="K72" s="197"/>
      <c r="L72" s="197"/>
      <c r="M72" s="140">
        <f t="shared" si="1"/>
        <v>0</v>
      </c>
      <c r="N72" s="197"/>
      <c r="O72" s="197"/>
      <c r="P72" s="197"/>
      <c r="Q72" s="197"/>
      <c r="R72" s="197"/>
      <c r="S72" s="197"/>
      <c r="T72" s="197"/>
      <c r="U72" s="197"/>
      <c r="V72" s="198"/>
      <c r="W72" s="213"/>
      <c r="X72" s="185"/>
      <c r="Y72" s="185"/>
      <c r="Z72" s="185"/>
      <c r="AA72" s="185"/>
      <c r="AB72" s="185"/>
      <c r="AC72" s="185"/>
      <c r="AD72" s="214"/>
      <c r="AE72" s="182"/>
      <c r="AF72" s="215"/>
      <c r="AG72" s="197"/>
      <c r="AH72" s="197"/>
      <c r="AI72" s="197"/>
      <c r="AJ72" s="197"/>
      <c r="AK72" s="197"/>
      <c r="AL72" s="197"/>
      <c r="AM72" s="197"/>
      <c r="AN72" s="197"/>
      <c r="AO72" s="197"/>
      <c r="AP72" s="140">
        <f t="shared" si="2"/>
        <v>0</v>
      </c>
      <c r="AQ72" s="197"/>
      <c r="AR72" s="197"/>
      <c r="AS72" s="197"/>
      <c r="AT72" s="197"/>
      <c r="AU72" s="197"/>
      <c r="AV72" s="197"/>
      <c r="AW72" s="197"/>
      <c r="AX72" s="197"/>
      <c r="AY72" s="204"/>
      <c r="AZ72" s="184"/>
      <c r="BA72" s="185"/>
      <c r="BB72" s="185"/>
      <c r="BC72" s="185"/>
      <c r="BD72" s="185"/>
      <c r="BE72" s="185"/>
      <c r="BF72" s="185"/>
      <c r="BG72" s="186"/>
      <c r="BH72" s="182"/>
      <c r="BI72" s="153"/>
      <c r="BJ72" s="154"/>
      <c r="BK72" s="154"/>
      <c r="BL72" s="154"/>
      <c r="BM72" s="154"/>
      <c r="BN72" s="154"/>
      <c r="BO72" s="154"/>
      <c r="BP72" s="154"/>
      <c r="BQ72" s="154"/>
      <c r="BR72" s="154"/>
      <c r="BS72" s="155">
        <f t="shared" si="3"/>
        <v>0</v>
      </c>
      <c r="BT72" s="154"/>
      <c r="BU72" s="154"/>
      <c r="BV72" s="154"/>
      <c r="BW72" s="154"/>
      <c r="BX72" s="154"/>
      <c r="BY72" s="154"/>
      <c r="BZ72" s="154"/>
      <c r="CA72" s="154"/>
      <c r="CB72" s="178"/>
      <c r="CC72" s="184"/>
      <c r="CD72" s="185"/>
      <c r="CE72" s="185"/>
      <c r="CF72" s="185"/>
      <c r="CG72" s="185"/>
      <c r="CH72" s="185"/>
      <c r="CI72" s="185"/>
      <c r="CJ72" s="186"/>
      <c r="CK72" s="182"/>
      <c r="CL72" s="160"/>
      <c r="CM72" s="161"/>
      <c r="CN72" s="161"/>
      <c r="CO72" s="161"/>
      <c r="CP72" s="161"/>
      <c r="CQ72" s="161"/>
      <c r="CR72" s="161"/>
      <c r="CS72" s="161"/>
      <c r="CT72" s="161"/>
      <c r="CU72" s="161"/>
      <c r="CV72" s="162">
        <f t="shared" si="4"/>
        <v>0</v>
      </c>
      <c r="CW72" s="161"/>
      <c r="CX72" s="161"/>
      <c r="CY72" s="161"/>
      <c r="CZ72" s="161"/>
      <c r="DA72" s="161"/>
      <c r="DB72" s="161"/>
      <c r="DC72" s="161"/>
      <c r="DD72" s="161"/>
      <c r="DE72" s="183"/>
      <c r="DF72" s="184"/>
      <c r="DG72" s="185"/>
      <c r="DH72" s="185"/>
      <c r="DI72" s="185"/>
      <c r="DJ72" s="185"/>
      <c r="DK72" s="185"/>
      <c r="DL72" s="185"/>
      <c r="DM72" s="186"/>
    </row>
    <row r="73">
      <c r="A73" s="164" t="s">
        <v>148</v>
      </c>
      <c r="B73" s="194" t="s">
        <v>250</v>
      </c>
      <c r="C73" s="212"/>
      <c r="D73" s="197"/>
      <c r="E73" s="197"/>
      <c r="F73" s="197"/>
      <c r="G73" s="197"/>
      <c r="H73" s="197"/>
      <c r="I73" s="197"/>
      <c r="J73" s="197"/>
      <c r="K73" s="197"/>
      <c r="L73" s="197"/>
      <c r="M73" s="140">
        <f t="shared" si="1"/>
        <v>0</v>
      </c>
      <c r="N73" s="197"/>
      <c r="O73" s="197"/>
      <c r="P73" s="197"/>
      <c r="Q73" s="197"/>
      <c r="R73" s="197"/>
      <c r="S73" s="197"/>
      <c r="T73" s="197"/>
      <c r="U73" s="197"/>
      <c r="V73" s="198"/>
      <c r="W73" s="213"/>
      <c r="X73" s="185"/>
      <c r="Y73" s="185"/>
      <c r="Z73" s="185"/>
      <c r="AA73" s="185"/>
      <c r="AB73" s="185"/>
      <c r="AC73" s="185"/>
      <c r="AD73" s="214"/>
      <c r="AE73" s="182"/>
      <c r="AF73" s="215"/>
      <c r="AG73" s="197"/>
      <c r="AH73" s="197"/>
      <c r="AI73" s="197"/>
      <c r="AJ73" s="197"/>
      <c r="AK73" s="197"/>
      <c r="AL73" s="197"/>
      <c r="AM73" s="197"/>
      <c r="AN73" s="197"/>
      <c r="AO73" s="197"/>
      <c r="AP73" s="140">
        <f t="shared" si="2"/>
        <v>0</v>
      </c>
      <c r="AQ73" s="197"/>
      <c r="AR73" s="197"/>
      <c r="AS73" s="197"/>
      <c r="AT73" s="197"/>
      <c r="AU73" s="197"/>
      <c r="AV73" s="197"/>
      <c r="AW73" s="197"/>
      <c r="AX73" s="197"/>
      <c r="AY73" s="204"/>
      <c r="AZ73" s="184"/>
      <c r="BA73" s="185"/>
      <c r="BB73" s="185"/>
      <c r="BC73" s="185"/>
      <c r="BD73" s="185"/>
      <c r="BE73" s="185"/>
      <c r="BF73" s="185"/>
      <c r="BG73" s="186"/>
      <c r="BH73" s="182"/>
      <c r="BI73" s="153"/>
      <c r="BJ73" s="154"/>
      <c r="BK73" s="154"/>
      <c r="BL73" s="154"/>
      <c r="BM73" s="154"/>
      <c r="BN73" s="154"/>
      <c r="BO73" s="154"/>
      <c r="BP73" s="154"/>
      <c r="BQ73" s="154"/>
      <c r="BR73" s="154"/>
      <c r="BS73" s="155">
        <f t="shared" si="3"/>
        <v>0</v>
      </c>
      <c r="BT73" s="154"/>
      <c r="BU73" s="154"/>
      <c r="BV73" s="154"/>
      <c r="BW73" s="154"/>
      <c r="BX73" s="154"/>
      <c r="BY73" s="154"/>
      <c r="BZ73" s="154"/>
      <c r="CA73" s="154"/>
      <c r="CB73" s="178"/>
      <c r="CC73" s="184"/>
      <c r="CD73" s="185"/>
      <c r="CE73" s="185"/>
      <c r="CF73" s="185"/>
      <c r="CG73" s="185"/>
      <c r="CH73" s="185"/>
      <c r="CI73" s="185"/>
      <c r="CJ73" s="186"/>
      <c r="CK73" s="182"/>
      <c r="CL73" s="160"/>
      <c r="CM73" s="161"/>
      <c r="CN73" s="161"/>
      <c r="CO73" s="161"/>
      <c r="CP73" s="161"/>
      <c r="CQ73" s="161"/>
      <c r="CR73" s="161"/>
      <c r="CS73" s="161"/>
      <c r="CT73" s="161"/>
      <c r="CU73" s="161"/>
      <c r="CV73" s="162">
        <f t="shared" si="4"/>
        <v>0</v>
      </c>
      <c r="CW73" s="161"/>
      <c r="CX73" s="161"/>
      <c r="CY73" s="161"/>
      <c r="CZ73" s="161"/>
      <c r="DA73" s="161"/>
      <c r="DB73" s="161"/>
      <c r="DC73" s="161"/>
      <c r="DD73" s="161"/>
      <c r="DE73" s="183"/>
      <c r="DF73" s="184"/>
      <c r="DG73" s="185"/>
      <c r="DH73" s="185"/>
      <c r="DI73" s="185"/>
      <c r="DJ73" s="185"/>
      <c r="DK73" s="185"/>
      <c r="DL73" s="185"/>
      <c r="DM73" s="186"/>
    </row>
    <row r="74">
      <c r="A74" s="164" t="s">
        <v>149</v>
      </c>
      <c r="B74" s="190" t="s">
        <v>253</v>
      </c>
      <c r="C74" s="210"/>
      <c r="D74" s="168"/>
      <c r="E74" s="168"/>
      <c r="F74" s="168"/>
      <c r="G74" s="168"/>
      <c r="H74" s="168"/>
      <c r="I74" s="168"/>
      <c r="J74" s="168"/>
      <c r="K74" s="168"/>
      <c r="L74" s="168"/>
      <c r="M74" s="140">
        <f t="shared" si="1"/>
        <v>0</v>
      </c>
      <c r="N74" s="168"/>
      <c r="O74" s="168"/>
      <c r="P74" s="168"/>
      <c r="Q74" s="168"/>
      <c r="R74" s="168"/>
      <c r="S74" s="168"/>
      <c r="T74" s="168"/>
      <c r="U74" s="168"/>
      <c r="V74" s="169"/>
      <c r="W74" s="170"/>
      <c r="X74" s="171"/>
      <c r="Y74" s="171">
        <v>80.0</v>
      </c>
      <c r="Z74" s="171">
        <v>80.0</v>
      </c>
      <c r="AA74" s="171">
        <v>85.0</v>
      </c>
      <c r="AB74" s="171">
        <v>85.0</v>
      </c>
      <c r="AC74" s="171">
        <v>85.0</v>
      </c>
      <c r="AD74" s="172">
        <v>100.0</v>
      </c>
      <c r="AE74" s="190" t="s">
        <v>245</v>
      </c>
      <c r="AF74" s="193"/>
      <c r="AG74" s="168"/>
      <c r="AH74" s="168"/>
      <c r="AI74" s="168"/>
      <c r="AJ74" s="168"/>
      <c r="AK74" s="168"/>
      <c r="AL74" s="168"/>
      <c r="AM74" s="168"/>
      <c r="AN74" s="168"/>
      <c r="AO74" s="168"/>
      <c r="AP74" s="140">
        <f t="shared" si="2"/>
        <v>0</v>
      </c>
      <c r="AQ74" s="168"/>
      <c r="AR74" s="168"/>
      <c r="AS74" s="168"/>
      <c r="AT74" s="168"/>
      <c r="AU74" s="168"/>
      <c r="AV74" s="168"/>
      <c r="AW74" s="168"/>
      <c r="AX74" s="168"/>
      <c r="AY74" s="174"/>
      <c r="AZ74" s="187"/>
      <c r="BA74" s="171"/>
      <c r="BB74" s="171">
        <v>70.0</v>
      </c>
      <c r="BC74" s="171">
        <v>70.0</v>
      </c>
      <c r="BD74" s="171">
        <v>85.0</v>
      </c>
      <c r="BE74" s="171">
        <v>85.0</v>
      </c>
      <c r="BF74" s="171">
        <v>85.0</v>
      </c>
      <c r="BG74" s="175">
        <v>100.0</v>
      </c>
      <c r="BH74" s="182"/>
      <c r="BI74" s="153"/>
      <c r="BJ74" s="154"/>
      <c r="BK74" s="154"/>
      <c r="BL74" s="154"/>
      <c r="BM74" s="154"/>
      <c r="BN74" s="154"/>
      <c r="BO74" s="154"/>
      <c r="BP74" s="154"/>
      <c r="BQ74" s="154"/>
      <c r="BR74" s="154"/>
      <c r="BS74" s="155">
        <f t="shared" si="3"/>
        <v>0</v>
      </c>
      <c r="BT74" s="154"/>
      <c r="BU74" s="154"/>
      <c r="BV74" s="154"/>
      <c r="BW74" s="154"/>
      <c r="BX74" s="154"/>
      <c r="BY74" s="154"/>
      <c r="BZ74" s="154"/>
      <c r="CA74" s="154"/>
      <c r="CB74" s="178"/>
      <c r="CC74" s="184"/>
      <c r="CD74" s="185"/>
      <c r="CE74" s="185"/>
      <c r="CF74" s="185"/>
      <c r="CG74" s="185"/>
      <c r="CH74" s="185"/>
      <c r="CI74" s="185"/>
      <c r="CJ74" s="186"/>
      <c r="CK74" s="182"/>
      <c r="CL74" s="160"/>
      <c r="CM74" s="161"/>
      <c r="CN74" s="161"/>
      <c r="CO74" s="161"/>
      <c r="CP74" s="161"/>
      <c r="CQ74" s="161"/>
      <c r="CR74" s="161"/>
      <c r="CS74" s="161"/>
      <c r="CT74" s="161"/>
      <c r="CU74" s="161"/>
      <c r="CV74" s="162">
        <f t="shared" si="4"/>
        <v>0</v>
      </c>
      <c r="CW74" s="161"/>
      <c r="CX74" s="161"/>
      <c r="CY74" s="161"/>
      <c r="CZ74" s="161"/>
      <c r="DA74" s="161"/>
      <c r="DB74" s="161"/>
      <c r="DC74" s="161"/>
      <c r="DD74" s="161"/>
      <c r="DE74" s="183"/>
      <c r="DF74" s="184"/>
      <c r="DG74" s="185"/>
      <c r="DH74" s="185"/>
      <c r="DI74" s="185"/>
      <c r="DJ74" s="185"/>
      <c r="DK74" s="185"/>
      <c r="DL74" s="185"/>
      <c r="DM74" s="186"/>
    </row>
    <row r="75">
      <c r="A75" s="164" t="s">
        <v>150</v>
      </c>
      <c r="B75" s="190" t="s">
        <v>245</v>
      </c>
      <c r="C75" s="210"/>
      <c r="D75" s="168"/>
      <c r="E75" s="168"/>
      <c r="F75" s="168"/>
      <c r="G75" s="168"/>
      <c r="H75" s="168"/>
      <c r="I75" s="168"/>
      <c r="J75" s="168"/>
      <c r="K75" s="168"/>
      <c r="L75" s="168"/>
      <c r="M75" s="140">
        <f t="shared" si="1"/>
        <v>0</v>
      </c>
      <c r="N75" s="168"/>
      <c r="O75" s="168"/>
      <c r="P75" s="168"/>
      <c r="Q75" s="168"/>
      <c r="R75" s="168"/>
      <c r="S75" s="168"/>
      <c r="T75" s="168"/>
      <c r="U75" s="168"/>
      <c r="V75" s="169"/>
      <c r="W75" s="170"/>
      <c r="X75" s="171"/>
      <c r="Y75" s="171">
        <v>70.0</v>
      </c>
      <c r="Z75" s="171">
        <v>70.0</v>
      </c>
      <c r="AA75" s="171">
        <v>85.0</v>
      </c>
      <c r="AB75" s="171">
        <v>85.0</v>
      </c>
      <c r="AC75" s="171">
        <v>85.0</v>
      </c>
      <c r="AD75" s="172">
        <v>100.0</v>
      </c>
      <c r="AE75" s="182"/>
      <c r="AF75" s="193"/>
      <c r="AG75" s="168"/>
      <c r="AH75" s="168"/>
      <c r="AI75" s="168"/>
      <c r="AJ75" s="168"/>
      <c r="AK75" s="168"/>
      <c r="AL75" s="168"/>
      <c r="AM75" s="168"/>
      <c r="AN75" s="168"/>
      <c r="AO75" s="168"/>
      <c r="AP75" s="140">
        <f t="shared" si="2"/>
        <v>0</v>
      </c>
      <c r="AQ75" s="168"/>
      <c r="AR75" s="168"/>
      <c r="AS75" s="168"/>
      <c r="AT75" s="168"/>
      <c r="AU75" s="168"/>
      <c r="AV75" s="168"/>
      <c r="AW75" s="168"/>
      <c r="AX75" s="168"/>
      <c r="AY75" s="174"/>
      <c r="AZ75" s="184"/>
      <c r="BA75" s="185"/>
      <c r="BB75" s="185"/>
      <c r="BC75" s="185"/>
      <c r="BD75" s="185"/>
      <c r="BE75" s="185"/>
      <c r="BF75" s="185"/>
      <c r="BG75" s="186"/>
      <c r="BH75" s="182"/>
      <c r="BI75" s="153"/>
      <c r="BJ75" s="154"/>
      <c r="BK75" s="154"/>
      <c r="BL75" s="154"/>
      <c r="BM75" s="154"/>
      <c r="BN75" s="154"/>
      <c r="BO75" s="154"/>
      <c r="BP75" s="154"/>
      <c r="BQ75" s="154"/>
      <c r="BR75" s="154"/>
      <c r="BS75" s="155">
        <f t="shared" si="3"/>
        <v>0</v>
      </c>
      <c r="BT75" s="154"/>
      <c r="BU75" s="154"/>
      <c r="BV75" s="154"/>
      <c r="BW75" s="154"/>
      <c r="BX75" s="154"/>
      <c r="BY75" s="154"/>
      <c r="BZ75" s="154"/>
      <c r="CA75" s="154"/>
      <c r="CB75" s="178"/>
      <c r="CC75" s="184"/>
      <c r="CD75" s="185"/>
      <c r="CE75" s="185"/>
      <c r="CF75" s="185"/>
      <c r="CG75" s="185"/>
      <c r="CH75" s="185"/>
      <c r="CI75" s="185"/>
      <c r="CJ75" s="186"/>
      <c r="CK75" s="182"/>
      <c r="CL75" s="160"/>
      <c r="CM75" s="161"/>
      <c r="CN75" s="161"/>
      <c r="CO75" s="161"/>
      <c r="CP75" s="161"/>
      <c r="CQ75" s="161"/>
      <c r="CR75" s="161"/>
      <c r="CS75" s="161"/>
      <c r="CT75" s="161"/>
      <c r="CU75" s="161"/>
      <c r="CV75" s="162">
        <f t="shared" si="4"/>
        <v>0</v>
      </c>
      <c r="CW75" s="161"/>
      <c r="CX75" s="161"/>
      <c r="CY75" s="161"/>
      <c r="CZ75" s="161"/>
      <c r="DA75" s="161"/>
      <c r="DB75" s="161"/>
      <c r="DC75" s="161"/>
      <c r="DD75" s="161"/>
      <c r="DE75" s="183"/>
      <c r="DF75" s="184"/>
      <c r="DG75" s="185"/>
      <c r="DH75" s="185"/>
      <c r="DI75" s="185"/>
      <c r="DJ75" s="185"/>
      <c r="DK75" s="185"/>
      <c r="DL75" s="185"/>
      <c r="DM75" s="186"/>
    </row>
    <row r="76">
      <c r="A76" s="164" t="s">
        <v>151</v>
      </c>
      <c r="B76" s="190" t="s">
        <v>245</v>
      </c>
      <c r="C76" s="210"/>
      <c r="D76" s="168"/>
      <c r="E76" s="168"/>
      <c r="F76" s="168"/>
      <c r="G76" s="168"/>
      <c r="H76" s="168"/>
      <c r="I76" s="168"/>
      <c r="J76" s="168"/>
      <c r="K76" s="168"/>
      <c r="L76" s="168"/>
      <c r="M76" s="140">
        <f t="shared" si="1"/>
        <v>0</v>
      </c>
      <c r="N76" s="168"/>
      <c r="O76" s="168"/>
      <c r="P76" s="168"/>
      <c r="Q76" s="168"/>
      <c r="R76" s="168"/>
      <c r="S76" s="168"/>
      <c r="T76" s="168"/>
      <c r="U76" s="168"/>
      <c r="V76" s="169"/>
      <c r="W76" s="170"/>
      <c r="X76" s="171"/>
      <c r="Y76" s="171">
        <v>70.0</v>
      </c>
      <c r="Z76" s="171">
        <v>70.0</v>
      </c>
      <c r="AA76" s="171">
        <v>85.0</v>
      </c>
      <c r="AB76" s="171">
        <v>85.0</v>
      </c>
      <c r="AC76" s="171">
        <v>85.0</v>
      </c>
      <c r="AD76" s="172">
        <v>100.0</v>
      </c>
      <c r="AE76" s="165" t="s">
        <v>264</v>
      </c>
      <c r="AF76" s="193"/>
      <c r="AG76" s="168"/>
      <c r="AH76" s="168"/>
      <c r="AI76" s="168"/>
      <c r="AJ76" s="168"/>
      <c r="AK76" s="168"/>
      <c r="AL76" s="168"/>
      <c r="AM76" s="168"/>
      <c r="AN76" s="168"/>
      <c r="AO76" s="168"/>
      <c r="AP76" s="140">
        <f t="shared" si="2"/>
        <v>0</v>
      </c>
      <c r="AQ76" s="168"/>
      <c r="AR76" s="168"/>
      <c r="AS76" s="168"/>
      <c r="AT76" s="168"/>
      <c r="AU76" s="168"/>
      <c r="AV76" s="168"/>
      <c r="AW76" s="168"/>
      <c r="AX76" s="168"/>
      <c r="AY76" s="174"/>
      <c r="AZ76" s="187"/>
      <c r="BA76" s="171"/>
      <c r="BB76" s="171">
        <v>0.0</v>
      </c>
      <c r="BC76" s="171">
        <v>0.0</v>
      </c>
      <c r="BD76" s="171">
        <v>0.0</v>
      </c>
      <c r="BE76" s="171">
        <v>0.0</v>
      </c>
      <c r="BF76" s="171">
        <v>0.0</v>
      </c>
      <c r="BG76" s="175">
        <v>0.0</v>
      </c>
      <c r="BH76" s="182"/>
      <c r="BI76" s="153"/>
      <c r="BJ76" s="154"/>
      <c r="BK76" s="154"/>
      <c r="BL76" s="154"/>
      <c r="BM76" s="154"/>
      <c r="BN76" s="154"/>
      <c r="BO76" s="154"/>
      <c r="BP76" s="154"/>
      <c r="BQ76" s="154"/>
      <c r="BR76" s="154"/>
      <c r="BS76" s="155">
        <f t="shared" si="3"/>
        <v>0</v>
      </c>
      <c r="BT76" s="154"/>
      <c r="BU76" s="154"/>
      <c r="BV76" s="154"/>
      <c r="BW76" s="154"/>
      <c r="BX76" s="154"/>
      <c r="BY76" s="154"/>
      <c r="BZ76" s="154"/>
      <c r="CA76" s="154"/>
      <c r="CB76" s="178"/>
      <c r="CC76" s="184"/>
      <c r="CD76" s="185"/>
      <c r="CE76" s="185"/>
      <c r="CF76" s="185"/>
      <c r="CG76" s="185"/>
      <c r="CH76" s="185"/>
      <c r="CI76" s="185"/>
      <c r="CJ76" s="186"/>
      <c r="CK76" s="182"/>
      <c r="CL76" s="160"/>
      <c r="CM76" s="161"/>
      <c r="CN76" s="161"/>
      <c r="CO76" s="161"/>
      <c r="CP76" s="161"/>
      <c r="CQ76" s="161"/>
      <c r="CR76" s="161"/>
      <c r="CS76" s="161"/>
      <c r="CT76" s="161"/>
      <c r="CU76" s="161"/>
      <c r="CV76" s="162">
        <f t="shared" si="4"/>
        <v>0</v>
      </c>
      <c r="CW76" s="161"/>
      <c r="CX76" s="161"/>
      <c r="CY76" s="161"/>
      <c r="CZ76" s="161"/>
      <c r="DA76" s="161"/>
      <c r="DB76" s="161"/>
      <c r="DC76" s="161"/>
      <c r="DD76" s="161"/>
      <c r="DE76" s="183"/>
      <c r="DF76" s="184"/>
      <c r="DG76" s="185"/>
      <c r="DH76" s="185"/>
      <c r="DI76" s="185"/>
      <c r="DJ76" s="185"/>
      <c r="DK76" s="185"/>
      <c r="DL76" s="185"/>
      <c r="DM76" s="186"/>
    </row>
    <row r="77">
      <c r="A77" s="164" t="s">
        <v>152</v>
      </c>
      <c r="B77" s="165" t="s">
        <v>246</v>
      </c>
      <c r="C77" s="210"/>
      <c r="D77" s="168"/>
      <c r="E77" s="168"/>
      <c r="F77" s="168"/>
      <c r="G77" s="168"/>
      <c r="H77" s="168"/>
      <c r="I77" s="168"/>
      <c r="J77" s="168"/>
      <c r="K77" s="168"/>
      <c r="L77" s="168"/>
      <c r="M77" s="140">
        <f t="shared" si="1"/>
        <v>0</v>
      </c>
      <c r="N77" s="168"/>
      <c r="O77" s="168"/>
      <c r="P77" s="168"/>
      <c r="Q77" s="168"/>
      <c r="R77" s="168"/>
      <c r="S77" s="168"/>
      <c r="T77" s="168"/>
      <c r="U77" s="168"/>
      <c r="V77" s="169"/>
      <c r="W77" s="170"/>
      <c r="X77" s="171"/>
      <c r="Y77" s="181">
        <v>70.0</v>
      </c>
      <c r="Z77" s="181">
        <v>70.0</v>
      </c>
      <c r="AA77" s="181">
        <v>75.0</v>
      </c>
      <c r="AB77" s="181">
        <v>75.0</v>
      </c>
      <c r="AC77" s="181">
        <v>75.0</v>
      </c>
      <c r="AD77" s="172">
        <v>100.0</v>
      </c>
      <c r="AE77" s="165" t="s">
        <v>265</v>
      </c>
      <c r="AF77" s="193"/>
      <c r="AG77" s="168"/>
      <c r="AH77" s="168"/>
      <c r="AI77" s="168"/>
      <c r="AJ77" s="168"/>
      <c r="AK77" s="168"/>
      <c r="AL77" s="168"/>
      <c r="AM77" s="168"/>
      <c r="AN77" s="168"/>
      <c r="AO77" s="168"/>
      <c r="AP77" s="140">
        <f t="shared" si="2"/>
        <v>0</v>
      </c>
      <c r="AQ77" s="168"/>
      <c r="AR77" s="168"/>
      <c r="AS77" s="168"/>
      <c r="AT77" s="168"/>
      <c r="AU77" s="168"/>
      <c r="AV77" s="168"/>
      <c r="AW77" s="168"/>
      <c r="AX77" s="168"/>
      <c r="AY77" s="174"/>
      <c r="AZ77" s="187"/>
      <c r="BA77" s="171"/>
      <c r="BB77" s="181">
        <v>70.0</v>
      </c>
      <c r="BC77" s="181">
        <v>70.0</v>
      </c>
      <c r="BD77" s="181">
        <v>75.0</v>
      </c>
      <c r="BE77" s="181">
        <v>75.0</v>
      </c>
      <c r="BF77" s="181">
        <v>75.0</v>
      </c>
      <c r="BG77" s="175">
        <v>100.0</v>
      </c>
      <c r="BH77" s="182"/>
      <c r="BI77" s="153"/>
      <c r="BJ77" s="154"/>
      <c r="BK77" s="154"/>
      <c r="BL77" s="154"/>
      <c r="BM77" s="154"/>
      <c r="BN77" s="154"/>
      <c r="BO77" s="154"/>
      <c r="BP77" s="154"/>
      <c r="BQ77" s="154"/>
      <c r="BR77" s="154"/>
      <c r="BS77" s="155">
        <f t="shared" si="3"/>
        <v>0</v>
      </c>
      <c r="BT77" s="154"/>
      <c r="BU77" s="154"/>
      <c r="BV77" s="154"/>
      <c r="BW77" s="154"/>
      <c r="BX77" s="154"/>
      <c r="BY77" s="154"/>
      <c r="BZ77" s="154"/>
      <c r="CA77" s="154"/>
      <c r="CB77" s="178"/>
      <c r="CC77" s="184"/>
      <c r="CD77" s="185"/>
      <c r="CE77" s="185"/>
      <c r="CF77" s="185"/>
      <c r="CG77" s="185"/>
      <c r="CH77" s="185"/>
      <c r="CI77" s="185"/>
      <c r="CJ77" s="186"/>
      <c r="CK77" s="182"/>
      <c r="CL77" s="160"/>
      <c r="CM77" s="161"/>
      <c r="CN77" s="161"/>
      <c r="CO77" s="161"/>
      <c r="CP77" s="161"/>
      <c r="CQ77" s="161"/>
      <c r="CR77" s="161"/>
      <c r="CS77" s="161"/>
      <c r="CT77" s="161"/>
      <c r="CU77" s="161"/>
      <c r="CV77" s="162">
        <f t="shared" si="4"/>
        <v>0</v>
      </c>
      <c r="CW77" s="161"/>
      <c r="CX77" s="161"/>
      <c r="CY77" s="161"/>
      <c r="CZ77" s="161"/>
      <c r="DA77" s="161"/>
      <c r="DB77" s="161"/>
      <c r="DC77" s="161"/>
      <c r="DD77" s="161"/>
      <c r="DE77" s="183"/>
      <c r="DF77" s="184"/>
      <c r="DG77" s="185"/>
      <c r="DH77" s="185"/>
      <c r="DI77" s="185"/>
      <c r="DJ77" s="185"/>
      <c r="DK77" s="185"/>
      <c r="DL77" s="185"/>
      <c r="DM77" s="186"/>
    </row>
    <row r="78">
      <c r="A78" s="164" t="s">
        <v>153</v>
      </c>
      <c r="B78" s="165" t="s">
        <v>244</v>
      </c>
      <c r="C78" s="210"/>
      <c r="D78" s="168"/>
      <c r="E78" s="168"/>
      <c r="F78" s="168"/>
      <c r="G78" s="168"/>
      <c r="H78" s="168"/>
      <c r="I78" s="168"/>
      <c r="J78" s="168"/>
      <c r="K78" s="168"/>
      <c r="L78" s="168"/>
      <c r="M78" s="140">
        <f t="shared" si="1"/>
        <v>0</v>
      </c>
      <c r="N78" s="168"/>
      <c r="O78" s="168"/>
      <c r="P78" s="168"/>
      <c r="Q78" s="168"/>
      <c r="R78" s="168"/>
      <c r="S78" s="168"/>
      <c r="T78" s="168"/>
      <c r="U78" s="168"/>
      <c r="V78" s="169"/>
      <c r="W78" s="170"/>
      <c r="X78" s="171"/>
      <c r="Y78" s="171">
        <v>55.0</v>
      </c>
      <c r="Z78" s="171">
        <v>55.0</v>
      </c>
      <c r="AA78" s="171">
        <v>65.0</v>
      </c>
      <c r="AB78" s="171">
        <v>65.0</v>
      </c>
      <c r="AC78" s="171">
        <v>65.0</v>
      </c>
      <c r="AD78" s="172">
        <v>100.0</v>
      </c>
      <c r="AE78" s="165" t="s">
        <v>233</v>
      </c>
      <c r="AF78" s="193"/>
      <c r="AG78" s="168"/>
      <c r="AH78" s="168"/>
      <c r="AI78" s="168"/>
      <c r="AJ78" s="168"/>
      <c r="AK78" s="168"/>
      <c r="AL78" s="168"/>
      <c r="AM78" s="168"/>
      <c r="AN78" s="168"/>
      <c r="AO78" s="168"/>
      <c r="AP78" s="140">
        <f t="shared" si="2"/>
        <v>0</v>
      </c>
      <c r="AQ78" s="168"/>
      <c r="AR78" s="168"/>
      <c r="AS78" s="168"/>
      <c r="AT78" s="168"/>
      <c r="AU78" s="168"/>
      <c r="AV78" s="168"/>
      <c r="AW78" s="168"/>
      <c r="AX78" s="168"/>
      <c r="AY78" s="174"/>
      <c r="AZ78" s="187"/>
      <c r="BA78" s="171"/>
      <c r="BB78" s="171">
        <v>80.0</v>
      </c>
      <c r="BC78" s="171">
        <v>80.0</v>
      </c>
      <c r="BD78" s="171">
        <v>85.0</v>
      </c>
      <c r="BE78" s="171">
        <v>85.0</v>
      </c>
      <c r="BF78" s="171">
        <v>85.0</v>
      </c>
      <c r="BG78" s="175">
        <v>100.0</v>
      </c>
      <c r="BH78" s="182"/>
      <c r="BI78" s="153"/>
      <c r="BJ78" s="154"/>
      <c r="BK78" s="154"/>
      <c r="BL78" s="154"/>
      <c r="BM78" s="154"/>
      <c r="BN78" s="154"/>
      <c r="BO78" s="154"/>
      <c r="BP78" s="154"/>
      <c r="BQ78" s="154"/>
      <c r="BR78" s="154"/>
      <c r="BS78" s="155">
        <f t="shared" si="3"/>
        <v>0</v>
      </c>
      <c r="BT78" s="154"/>
      <c r="BU78" s="154"/>
      <c r="BV78" s="154"/>
      <c r="BW78" s="154"/>
      <c r="BX78" s="154"/>
      <c r="BY78" s="154"/>
      <c r="BZ78" s="154"/>
      <c r="CA78" s="154"/>
      <c r="CB78" s="178"/>
      <c r="CC78" s="184"/>
      <c r="CD78" s="185"/>
      <c r="CE78" s="185"/>
      <c r="CF78" s="185"/>
      <c r="CG78" s="185"/>
      <c r="CH78" s="185"/>
      <c r="CI78" s="185"/>
      <c r="CJ78" s="186"/>
      <c r="CK78" s="182"/>
      <c r="CL78" s="160"/>
      <c r="CM78" s="161"/>
      <c r="CN78" s="161"/>
      <c r="CO78" s="161"/>
      <c r="CP78" s="161"/>
      <c r="CQ78" s="161"/>
      <c r="CR78" s="161"/>
      <c r="CS78" s="161"/>
      <c r="CT78" s="161"/>
      <c r="CU78" s="161"/>
      <c r="CV78" s="162">
        <f t="shared" si="4"/>
        <v>0</v>
      </c>
      <c r="CW78" s="161"/>
      <c r="CX78" s="161"/>
      <c r="CY78" s="161"/>
      <c r="CZ78" s="161"/>
      <c r="DA78" s="161"/>
      <c r="DB78" s="161"/>
      <c r="DC78" s="161"/>
      <c r="DD78" s="161"/>
      <c r="DE78" s="183"/>
      <c r="DF78" s="184"/>
      <c r="DG78" s="185"/>
      <c r="DH78" s="185"/>
      <c r="DI78" s="185"/>
      <c r="DJ78" s="185"/>
      <c r="DK78" s="185"/>
      <c r="DL78" s="185"/>
      <c r="DM78" s="186"/>
    </row>
    <row r="79">
      <c r="A79" s="224" t="s">
        <v>154</v>
      </c>
      <c r="B79" s="165" t="s">
        <v>233</v>
      </c>
      <c r="C79" s="210"/>
      <c r="D79" s="168"/>
      <c r="E79" s="168"/>
      <c r="F79" s="168"/>
      <c r="G79" s="168"/>
      <c r="H79" s="168"/>
      <c r="I79" s="168"/>
      <c r="J79" s="168"/>
      <c r="K79" s="168"/>
      <c r="L79" s="168"/>
      <c r="M79" s="140">
        <f t="shared" si="1"/>
        <v>0</v>
      </c>
      <c r="N79" s="168"/>
      <c r="O79" s="168"/>
      <c r="P79" s="168"/>
      <c r="Q79" s="168"/>
      <c r="R79" s="168"/>
      <c r="S79" s="168"/>
      <c r="T79" s="168"/>
      <c r="U79" s="168"/>
      <c r="V79" s="169"/>
      <c r="W79" s="170">
        <v>30.0</v>
      </c>
      <c r="X79" s="171">
        <v>50.0</v>
      </c>
      <c r="Y79" s="171">
        <v>85.0</v>
      </c>
      <c r="Z79" s="171">
        <v>85.0</v>
      </c>
      <c r="AA79" s="171">
        <v>95.0</v>
      </c>
      <c r="AB79" s="171">
        <v>100.0</v>
      </c>
      <c r="AC79" s="171">
        <v>70.0</v>
      </c>
      <c r="AD79" s="172">
        <v>100.0</v>
      </c>
      <c r="AE79" s="182"/>
      <c r="AF79" s="193"/>
      <c r="AG79" s="168"/>
      <c r="AH79" s="168"/>
      <c r="AI79" s="168"/>
      <c r="AJ79" s="168"/>
      <c r="AK79" s="168"/>
      <c r="AL79" s="168"/>
      <c r="AM79" s="168"/>
      <c r="AN79" s="168"/>
      <c r="AO79" s="168"/>
      <c r="AP79" s="140">
        <f t="shared" si="2"/>
        <v>0</v>
      </c>
      <c r="AQ79" s="168"/>
      <c r="AR79" s="168"/>
      <c r="AS79" s="168"/>
      <c r="AT79" s="168"/>
      <c r="AU79" s="168"/>
      <c r="AV79" s="168"/>
      <c r="AW79" s="168"/>
      <c r="AX79" s="168"/>
      <c r="AY79" s="174"/>
      <c r="AZ79" s="184"/>
      <c r="BA79" s="185"/>
      <c r="BB79" s="185"/>
      <c r="BC79" s="185"/>
      <c r="BD79" s="185"/>
      <c r="BE79" s="185"/>
      <c r="BF79" s="185"/>
      <c r="BG79" s="186"/>
      <c r="BH79" s="182"/>
      <c r="BI79" s="153"/>
      <c r="BJ79" s="154"/>
      <c r="BK79" s="154"/>
      <c r="BL79" s="154"/>
      <c r="BM79" s="154"/>
      <c r="BN79" s="154"/>
      <c r="BO79" s="154"/>
      <c r="BP79" s="154"/>
      <c r="BQ79" s="154"/>
      <c r="BR79" s="154"/>
      <c r="BS79" s="155">
        <f t="shared" si="3"/>
        <v>0</v>
      </c>
      <c r="BT79" s="154"/>
      <c r="BU79" s="154"/>
      <c r="BV79" s="154"/>
      <c r="BW79" s="154"/>
      <c r="BX79" s="154"/>
      <c r="BY79" s="154"/>
      <c r="BZ79" s="154"/>
      <c r="CA79" s="154"/>
      <c r="CB79" s="178"/>
      <c r="CC79" s="184"/>
      <c r="CD79" s="185"/>
      <c r="CE79" s="185"/>
      <c r="CF79" s="185"/>
      <c r="CG79" s="185"/>
      <c r="CH79" s="185"/>
      <c r="CI79" s="185"/>
      <c r="CJ79" s="186"/>
      <c r="CK79" s="182"/>
      <c r="CL79" s="160"/>
      <c r="CM79" s="161"/>
      <c r="CN79" s="161"/>
      <c r="CO79" s="161"/>
      <c r="CP79" s="161"/>
      <c r="CQ79" s="161"/>
      <c r="CR79" s="161"/>
      <c r="CS79" s="161"/>
      <c r="CT79" s="161"/>
      <c r="CU79" s="161"/>
      <c r="CV79" s="162">
        <f t="shared" si="4"/>
        <v>0</v>
      </c>
      <c r="CW79" s="161"/>
      <c r="CX79" s="161"/>
      <c r="CY79" s="161"/>
      <c r="CZ79" s="161"/>
      <c r="DA79" s="161"/>
      <c r="DB79" s="161"/>
      <c r="DC79" s="161"/>
      <c r="DD79" s="161"/>
      <c r="DE79" s="183"/>
      <c r="DF79" s="184"/>
      <c r="DG79" s="185"/>
      <c r="DH79" s="185"/>
      <c r="DI79" s="185"/>
      <c r="DJ79" s="185"/>
      <c r="DK79" s="185"/>
      <c r="DL79" s="185"/>
      <c r="DM79" s="186"/>
    </row>
    <row r="80">
      <c r="A80" s="211" t="s">
        <v>156</v>
      </c>
      <c r="B80" s="165" t="s">
        <v>244</v>
      </c>
      <c r="C80" s="210"/>
      <c r="D80" s="168"/>
      <c r="E80" s="168"/>
      <c r="F80" s="168"/>
      <c r="G80" s="168"/>
      <c r="H80" s="168"/>
      <c r="I80" s="168"/>
      <c r="J80" s="168"/>
      <c r="K80" s="168"/>
      <c r="L80" s="168"/>
      <c r="M80" s="140">
        <f t="shared" si="1"/>
        <v>0</v>
      </c>
      <c r="N80" s="168"/>
      <c r="O80" s="168"/>
      <c r="P80" s="168"/>
      <c r="Q80" s="168"/>
      <c r="R80" s="168"/>
      <c r="S80" s="168"/>
      <c r="T80" s="168"/>
      <c r="U80" s="168"/>
      <c r="V80" s="169"/>
      <c r="W80" s="170"/>
      <c r="X80" s="171"/>
      <c r="Y80" s="171">
        <v>75.0</v>
      </c>
      <c r="Z80" s="171">
        <v>75.0</v>
      </c>
      <c r="AA80" s="171">
        <v>85.0</v>
      </c>
      <c r="AB80" s="171">
        <v>85.0</v>
      </c>
      <c r="AC80" s="171">
        <v>85.0</v>
      </c>
      <c r="AD80" s="189">
        <v>100.0</v>
      </c>
      <c r="AE80" s="190" t="s">
        <v>245</v>
      </c>
      <c r="AF80" s="193"/>
      <c r="AG80" s="168"/>
      <c r="AH80" s="168"/>
      <c r="AI80" s="168"/>
      <c r="AJ80" s="168"/>
      <c r="AK80" s="168"/>
      <c r="AL80" s="168"/>
      <c r="AM80" s="168"/>
      <c r="AN80" s="168"/>
      <c r="AO80" s="168"/>
      <c r="AP80" s="140">
        <f t="shared" si="2"/>
        <v>0</v>
      </c>
      <c r="AQ80" s="168"/>
      <c r="AR80" s="168"/>
      <c r="AS80" s="168"/>
      <c r="AT80" s="168"/>
      <c r="AU80" s="168"/>
      <c r="AV80" s="168"/>
      <c r="AW80" s="168"/>
      <c r="AX80" s="168"/>
      <c r="AY80" s="174"/>
      <c r="AZ80" s="187"/>
      <c r="BA80" s="171"/>
      <c r="BB80" s="171">
        <v>70.0</v>
      </c>
      <c r="BC80" s="171">
        <v>70.0</v>
      </c>
      <c r="BD80" s="171">
        <v>90.0</v>
      </c>
      <c r="BE80" s="171">
        <v>90.0</v>
      </c>
      <c r="BF80" s="171">
        <v>90.0</v>
      </c>
      <c r="BG80" s="191">
        <v>100.0</v>
      </c>
      <c r="BH80" s="182"/>
      <c r="BI80" s="153"/>
      <c r="BJ80" s="154"/>
      <c r="BK80" s="154"/>
      <c r="BL80" s="154"/>
      <c r="BM80" s="154"/>
      <c r="BN80" s="154"/>
      <c r="BO80" s="154"/>
      <c r="BP80" s="154"/>
      <c r="BQ80" s="154"/>
      <c r="BR80" s="154"/>
      <c r="BS80" s="155">
        <f t="shared" si="3"/>
        <v>0</v>
      </c>
      <c r="BT80" s="154"/>
      <c r="BU80" s="154"/>
      <c r="BV80" s="154"/>
      <c r="BW80" s="154"/>
      <c r="BX80" s="154"/>
      <c r="BY80" s="154"/>
      <c r="BZ80" s="154"/>
      <c r="CA80" s="154"/>
      <c r="CB80" s="178"/>
      <c r="CC80" s="184"/>
      <c r="CD80" s="185"/>
      <c r="CE80" s="185"/>
      <c r="CF80" s="185"/>
      <c r="CG80" s="185"/>
      <c r="CH80" s="185"/>
      <c r="CI80" s="185"/>
      <c r="CJ80" s="186"/>
      <c r="CK80" s="182"/>
      <c r="CL80" s="160"/>
      <c r="CM80" s="161"/>
      <c r="CN80" s="161"/>
      <c r="CO80" s="161"/>
      <c r="CP80" s="161"/>
      <c r="CQ80" s="161"/>
      <c r="CR80" s="161"/>
      <c r="CS80" s="161"/>
      <c r="CT80" s="161"/>
      <c r="CU80" s="161"/>
      <c r="CV80" s="162">
        <f t="shared" si="4"/>
        <v>0</v>
      </c>
      <c r="CW80" s="161"/>
      <c r="CX80" s="161"/>
      <c r="CY80" s="161"/>
      <c r="CZ80" s="161"/>
      <c r="DA80" s="161"/>
      <c r="DB80" s="161"/>
      <c r="DC80" s="161"/>
      <c r="DD80" s="161"/>
      <c r="DE80" s="183"/>
      <c r="DF80" s="184"/>
      <c r="DG80" s="185"/>
      <c r="DH80" s="185"/>
      <c r="DI80" s="185"/>
      <c r="DJ80" s="185"/>
      <c r="DK80" s="185"/>
      <c r="DL80" s="185"/>
      <c r="DM80" s="186"/>
    </row>
    <row r="81">
      <c r="A81" s="211" t="s">
        <v>157</v>
      </c>
      <c r="B81" s="165" t="s">
        <v>244</v>
      </c>
      <c r="C81" s="210"/>
      <c r="D81" s="168"/>
      <c r="E81" s="168"/>
      <c r="F81" s="168"/>
      <c r="G81" s="168"/>
      <c r="H81" s="168"/>
      <c r="I81" s="168"/>
      <c r="J81" s="168"/>
      <c r="K81" s="168"/>
      <c r="L81" s="168"/>
      <c r="M81" s="140">
        <f t="shared" si="1"/>
        <v>0</v>
      </c>
      <c r="N81" s="168"/>
      <c r="O81" s="168"/>
      <c r="P81" s="168"/>
      <c r="Q81" s="168"/>
      <c r="R81" s="168"/>
      <c r="S81" s="168"/>
      <c r="T81" s="168"/>
      <c r="U81" s="168"/>
      <c r="V81" s="169"/>
      <c r="W81" s="170"/>
      <c r="X81" s="171"/>
      <c r="Y81" s="171">
        <v>75.0</v>
      </c>
      <c r="Z81" s="171">
        <v>75.0</v>
      </c>
      <c r="AA81" s="171">
        <v>85.0</v>
      </c>
      <c r="AB81" s="171">
        <v>85.0</v>
      </c>
      <c r="AC81" s="171">
        <v>85.0</v>
      </c>
      <c r="AD81" s="189">
        <v>100.0</v>
      </c>
      <c r="AE81" s="225"/>
      <c r="AF81" s="193"/>
      <c r="AG81" s="168"/>
      <c r="AH81" s="168"/>
      <c r="AI81" s="168"/>
      <c r="AJ81" s="168"/>
      <c r="AK81" s="168"/>
      <c r="AL81" s="168"/>
      <c r="AM81" s="168"/>
      <c r="AN81" s="168"/>
      <c r="AO81" s="168"/>
      <c r="AP81" s="140">
        <f t="shared" si="2"/>
        <v>0</v>
      </c>
      <c r="AQ81" s="168"/>
      <c r="AR81" s="168"/>
      <c r="AS81" s="168"/>
      <c r="AT81" s="168"/>
      <c r="AU81" s="168"/>
      <c r="AV81" s="168"/>
      <c r="AW81" s="168"/>
      <c r="AX81" s="168"/>
      <c r="AY81" s="174"/>
      <c r="AZ81" s="226"/>
      <c r="BA81" s="227"/>
      <c r="BB81" s="227"/>
      <c r="BC81" s="227"/>
      <c r="BD81" s="227"/>
      <c r="BE81" s="227"/>
      <c r="BF81" s="227"/>
      <c r="BG81" s="228"/>
      <c r="BH81" s="182"/>
      <c r="BI81" s="153"/>
      <c r="BJ81" s="154"/>
      <c r="BK81" s="154"/>
      <c r="BL81" s="154"/>
      <c r="BM81" s="154"/>
      <c r="BN81" s="154"/>
      <c r="BO81" s="154"/>
      <c r="BP81" s="154"/>
      <c r="BQ81" s="154"/>
      <c r="BR81" s="154"/>
      <c r="BS81" s="155">
        <f t="shared" si="3"/>
        <v>0</v>
      </c>
      <c r="BT81" s="154"/>
      <c r="BU81" s="154"/>
      <c r="BV81" s="154"/>
      <c r="BW81" s="154"/>
      <c r="BX81" s="154"/>
      <c r="BY81" s="154"/>
      <c r="BZ81" s="154"/>
      <c r="CA81" s="154"/>
      <c r="CB81" s="178"/>
      <c r="CC81" s="184"/>
      <c r="CD81" s="185"/>
      <c r="CE81" s="185"/>
      <c r="CF81" s="185"/>
      <c r="CG81" s="185"/>
      <c r="CH81" s="185"/>
      <c r="CI81" s="185"/>
      <c r="CJ81" s="186"/>
      <c r="CK81" s="182"/>
      <c r="CL81" s="160"/>
      <c r="CM81" s="161"/>
      <c r="CN81" s="161"/>
      <c r="CO81" s="161"/>
      <c r="CP81" s="161"/>
      <c r="CQ81" s="161"/>
      <c r="CR81" s="161"/>
      <c r="CS81" s="161"/>
      <c r="CT81" s="161"/>
      <c r="CU81" s="161"/>
      <c r="CV81" s="162">
        <f t="shared" si="4"/>
        <v>0</v>
      </c>
      <c r="CW81" s="161"/>
      <c r="CX81" s="161"/>
      <c r="CY81" s="161"/>
      <c r="CZ81" s="161"/>
      <c r="DA81" s="161"/>
      <c r="DB81" s="161"/>
      <c r="DC81" s="161"/>
      <c r="DD81" s="161"/>
      <c r="DE81" s="183"/>
      <c r="DF81" s="184"/>
      <c r="DG81" s="185"/>
      <c r="DH81" s="185"/>
      <c r="DI81" s="185"/>
      <c r="DJ81" s="185"/>
      <c r="DK81" s="185"/>
      <c r="DL81" s="185"/>
      <c r="DM81" s="186"/>
    </row>
    <row r="82">
      <c r="A82" s="211" t="s">
        <v>158</v>
      </c>
      <c r="B82" s="165" t="s">
        <v>266</v>
      </c>
      <c r="C82" s="210"/>
      <c r="D82" s="168"/>
      <c r="E82" s="168"/>
      <c r="F82" s="168"/>
      <c r="G82" s="168"/>
      <c r="H82" s="168"/>
      <c r="I82" s="168"/>
      <c r="J82" s="168"/>
      <c r="K82" s="168"/>
      <c r="L82" s="168"/>
      <c r="M82" s="140">
        <f t="shared" si="1"/>
        <v>0</v>
      </c>
      <c r="N82" s="168"/>
      <c r="O82" s="168"/>
      <c r="P82" s="168"/>
      <c r="Q82" s="168"/>
      <c r="R82" s="168"/>
      <c r="S82" s="168"/>
      <c r="T82" s="168"/>
      <c r="U82" s="168"/>
      <c r="V82" s="169"/>
      <c r="W82" s="170"/>
      <c r="X82" s="171"/>
      <c r="Y82" s="181">
        <v>70.0</v>
      </c>
      <c r="Z82" s="181">
        <v>70.0</v>
      </c>
      <c r="AA82" s="181">
        <v>75.0</v>
      </c>
      <c r="AB82" s="181">
        <v>75.0</v>
      </c>
      <c r="AC82" s="181">
        <v>75.0</v>
      </c>
      <c r="AD82" s="189">
        <v>100.0</v>
      </c>
      <c r="AE82" s="165" t="s">
        <v>267</v>
      </c>
      <c r="AF82" s="193"/>
      <c r="AG82" s="168"/>
      <c r="AH82" s="168"/>
      <c r="AI82" s="168"/>
      <c r="AJ82" s="168"/>
      <c r="AK82" s="168"/>
      <c r="AL82" s="168"/>
      <c r="AM82" s="168"/>
      <c r="AN82" s="168"/>
      <c r="AO82" s="168"/>
      <c r="AP82" s="140">
        <f t="shared" si="2"/>
        <v>0</v>
      </c>
      <c r="AQ82" s="168"/>
      <c r="AR82" s="168"/>
      <c r="AS82" s="168"/>
      <c r="AT82" s="168"/>
      <c r="AU82" s="168"/>
      <c r="AV82" s="168"/>
      <c r="AW82" s="168"/>
      <c r="AX82" s="168"/>
      <c r="AY82" s="174"/>
      <c r="AZ82" s="187"/>
      <c r="BA82" s="171"/>
      <c r="BB82" s="181">
        <v>70.0</v>
      </c>
      <c r="BC82" s="181">
        <v>70.0</v>
      </c>
      <c r="BD82" s="181">
        <v>85.0</v>
      </c>
      <c r="BE82" s="181">
        <v>85.0</v>
      </c>
      <c r="BF82" s="181">
        <v>85.0</v>
      </c>
      <c r="BG82" s="191">
        <v>100.0</v>
      </c>
      <c r="BH82" s="182"/>
      <c r="BI82" s="153"/>
      <c r="BJ82" s="154"/>
      <c r="BK82" s="154"/>
      <c r="BL82" s="154"/>
      <c r="BM82" s="154"/>
      <c r="BN82" s="154"/>
      <c r="BO82" s="154"/>
      <c r="BP82" s="154"/>
      <c r="BQ82" s="154"/>
      <c r="BR82" s="154"/>
      <c r="BS82" s="155">
        <f t="shared" si="3"/>
        <v>0</v>
      </c>
      <c r="BT82" s="154"/>
      <c r="BU82" s="154"/>
      <c r="BV82" s="154"/>
      <c r="BW82" s="154"/>
      <c r="BX82" s="154"/>
      <c r="BY82" s="154"/>
      <c r="BZ82" s="154"/>
      <c r="CA82" s="154"/>
      <c r="CB82" s="178"/>
      <c r="CC82" s="184"/>
      <c r="CD82" s="185"/>
      <c r="CE82" s="185"/>
      <c r="CF82" s="185"/>
      <c r="CG82" s="185"/>
      <c r="CH82" s="185"/>
      <c r="CI82" s="185"/>
      <c r="CJ82" s="186"/>
      <c r="CK82" s="182"/>
      <c r="CL82" s="160"/>
      <c r="CM82" s="161"/>
      <c r="CN82" s="161"/>
      <c r="CO82" s="161"/>
      <c r="CP82" s="161"/>
      <c r="CQ82" s="161"/>
      <c r="CR82" s="161"/>
      <c r="CS82" s="161"/>
      <c r="CT82" s="161"/>
      <c r="CU82" s="161"/>
      <c r="CV82" s="162">
        <f t="shared" si="4"/>
        <v>0</v>
      </c>
      <c r="CW82" s="161"/>
      <c r="CX82" s="161"/>
      <c r="CY82" s="161"/>
      <c r="CZ82" s="161"/>
      <c r="DA82" s="161"/>
      <c r="DB82" s="161"/>
      <c r="DC82" s="161"/>
      <c r="DD82" s="161"/>
      <c r="DE82" s="183"/>
      <c r="DF82" s="184"/>
      <c r="DG82" s="185"/>
      <c r="DH82" s="185"/>
      <c r="DI82" s="185"/>
      <c r="DJ82" s="185"/>
      <c r="DK82" s="185"/>
      <c r="DL82" s="185"/>
      <c r="DM82" s="186"/>
    </row>
    <row r="83">
      <c r="A83" s="164" t="s">
        <v>160</v>
      </c>
      <c r="B83" s="165" t="s">
        <v>246</v>
      </c>
      <c r="C83" s="210"/>
      <c r="D83" s="168"/>
      <c r="E83" s="168"/>
      <c r="F83" s="168"/>
      <c r="G83" s="168"/>
      <c r="H83" s="168"/>
      <c r="I83" s="168"/>
      <c r="J83" s="168"/>
      <c r="K83" s="168"/>
      <c r="L83" s="168"/>
      <c r="M83" s="140">
        <f t="shared" si="1"/>
        <v>0</v>
      </c>
      <c r="N83" s="168"/>
      <c r="O83" s="168"/>
      <c r="P83" s="168"/>
      <c r="Q83" s="168"/>
      <c r="R83" s="168"/>
      <c r="S83" s="168"/>
      <c r="T83" s="168"/>
      <c r="U83" s="168"/>
      <c r="V83" s="169"/>
      <c r="W83" s="170"/>
      <c r="X83" s="171"/>
      <c r="Y83" s="171">
        <v>70.0</v>
      </c>
      <c r="Z83" s="171">
        <v>70.0</v>
      </c>
      <c r="AA83" s="171">
        <v>75.0</v>
      </c>
      <c r="AB83" s="171">
        <v>75.0</v>
      </c>
      <c r="AC83" s="171">
        <v>75.0</v>
      </c>
      <c r="AD83" s="189">
        <v>100.0</v>
      </c>
      <c r="AE83" s="190" t="s">
        <v>245</v>
      </c>
      <c r="AF83" s="193"/>
      <c r="AG83" s="168"/>
      <c r="AH83" s="168"/>
      <c r="AI83" s="168"/>
      <c r="AJ83" s="168"/>
      <c r="AK83" s="168"/>
      <c r="AL83" s="168"/>
      <c r="AM83" s="168"/>
      <c r="AN83" s="168"/>
      <c r="AO83" s="168"/>
      <c r="AP83" s="140">
        <f t="shared" si="2"/>
        <v>0</v>
      </c>
      <c r="AQ83" s="168"/>
      <c r="AR83" s="168"/>
      <c r="AS83" s="168"/>
      <c r="AT83" s="168"/>
      <c r="AU83" s="168"/>
      <c r="AV83" s="168"/>
      <c r="AW83" s="168"/>
      <c r="AX83" s="168"/>
      <c r="AY83" s="174"/>
      <c r="AZ83" s="187"/>
      <c r="BA83" s="171"/>
      <c r="BB83" s="171">
        <v>70.0</v>
      </c>
      <c r="BC83" s="171">
        <v>70.0</v>
      </c>
      <c r="BD83" s="171">
        <v>90.0</v>
      </c>
      <c r="BE83" s="171">
        <v>90.0</v>
      </c>
      <c r="BF83" s="171">
        <v>90.0</v>
      </c>
      <c r="BG83" s="191">
        <v>100.0</v>
      </c>
      <c r="BH83" s="182"/>
      <c r="BI83" s="153"/>
      <c r="BJ83" s="154"/>
      <c r="BK83" s="154"/>
      <c r="BL83" s="154"/>
      <c r="BM83" s="154"/>
      <c r="BN83" s="154"/>
      <c r="BO83" s="154"/>
      <c r="BP83" s="154"/>
      <c r="BQ83" s="154"/>
      <c r="BR83" s="154"/>
      <c r="BS83" s="155">
        <f t="shared" si="3"/>
        <v>0</v>
      </c>
      <c r="BT83" s="154"/>
      <c r="BU83" s="154"/>
      <c r="BV83" s="154"/>
      <c r="BW83" s="154"/>
      <c r="BX83" s="154"/>
      <c r="BY83" s="154"/>
      <c r="BZ83" s="154"/>
      <c r="CA83" s="154"/>
      <c r="CB83" s="178"/>
      <c r="CC83" s="184"/>
      <c r="CD83" s="185"/>
      <c r="CE83" s="185"/>
      <c r="CF83" s="185"/>
      <c r="CG83" s="185"/>
      <c r="CH83" s="185"/>
      <c r="CI83" s="185"/>
      <c r="CJ83" s="186"/>
      <c r="CK83" s="182"/>
      <c r="CL83" s="160"/>
      <c r="CM83" s="161"/>
      <c r="CN83" s="161"/>
      <c r="CO83" s="161"/>
      <c r="CP83" s="161"/>
      <c r="CQ83" s="161"/>
      <c r="CR83" s="161"/>
      <c r="CS83" s="161"/>
      <c r="CT83" s="161"/>
      <c r="CU83" s="161"/>
      <c r="CV83" s="162">
        <f t="shared" si="4"/>
        <v>0</v>
      </c>
      <c r="CW83" s="161"/>
      <c r="CX83" s="161"/>
      <c r="CY83" s="161"/>
      <c r="CZ83" s="161"/>
      <c r="DA83" s="161"/>
      <c r="DB83" s="161"/>
      <c r="DC83" s="161"/>
      <c r="DD83" s="161"/>
      <c r="DE83" s="183"/>
      <c r="DF83" s="184"/>
      <c r="DG83" s="185"/>
      <c r="DH83" s="185"/>
      <c r="DI83" s="185"/>
      <c r="DJ83" s="185"/>
      <c r="DK83" s="185"/>
      <c r="DL83" s="185"/>
      <c r="DM83" s="186"/>
    </row>
    <row r="84">
      <c r="A84" s="164" t="s">
        <v>161</v>
      </c>
      <c r="B84" s="165" t="s">
        <v>235</v>
      </c>
      <c r="C84" s="210"/>
      <c r="D84" s="168"/>
      <c r="E84" s="168"/>
      <c r="F84" s="168"/>
      <c r="G84" s="168"/>
      <c r="H84" s="168"/>
      <c r="I84" s="168"/>
      <c r="J84" s="168"/>
      <c r="K84" s="168"/>
      <c r="L84" s="168"/>
      <c r="M84" s="140">
        <f t="shared" si="1"/>
        <v>0</v>
      </c>
      <c r="N84" s="168"/>
      <c r="O84" s="168"/>
      <c r="P84" s="168"/>
      <c r="Q84" s="168"/>
      <c r="R84" s="168"/>
      <c r="S84" s="168"/>
      <c r="T84" s="168"/>
      <c r="U84" s="168"/>
      <c r="V84" s="169"/>
      <c r="W84" s="170"/>
      <c r="X84" s="171"/>
      <c r="Y84" s="171">
        <v>80.0</v>
      </c>
      <c r="Z84" s="171">
        <v>80.0</v>
      </c>
      <c r="AA84" s="171">
        <v>85.0</v>
      </c>
      <c r="AB84" s="171">
        <v>85.0</v>
      </c>
      <c r="AC84" s="171">
        <v>85.0</v>
      </c>
      <c r="AD84" s="189">
        <v>100.0</v>
      </c>
      <c r="AE84" s="182"/>
      <c r="AF84" s="193"/>
      <c r="AG84" s="168"/>
      <c r="AH84" s="168"/>
      <c r="AI84" s="168"/>
      <c r="AJ84" s="168"/>
      <c r="AK84" s="168"/>
      <c r="AL84" s="168"/>
      <c r="AM84" s="168"/>
      <c r="AN84" s="168"/>
      <c r="AO84" s="168"/>
      <c r="AP84" s="140">
        <f t="shared" si="2"/>
        <v>0</v>
      </c>
      <c r="AQ84" s="168"/>
      <c r="AR84" s="168"/>
      <c r="AS84" s="168"/>
      <c r="AT84" s="168"/>
      <c r="AU84" s="168"/>
      <c r="AV84" s="168"/>
      <c r="AW84" s="168"/>
      <c r="AX84" s="168"/>
      <c r="AY84" s="174"/>
      <c r="AZ84" s="184"/>
      <c r="BA84" s="185"/>
      <c r="BB84" s="185"/>
      <c r="BC84" s="185"/>
      <c r="BD84" s="185"/>
      <c r="BE84" s="185"/>
      <c r="BF84" s="185"/>
      <c r="BG84" s="186"/>
      <c r="BH84" s="182"/>
      <c r="BI84" s="153"/>
      <c r="BJ84" s="154"/>
      <c r="BK84" s="154"/>
      <c r="BL84" s="154"/>
      <c r="BM84" s="154"/>
      <c r="BN84" s="154"/>
      <c r="BO84" s="154"/>
      <c r="BP84" s="154"/>
      <c r="BQ84" s="154"/>
      <c r="BR84" s="154"/>
      <c r="BS84" s="155">
        <f t="shared" si="3"/>
        <v>0</v>
      </c>
      <c r="BT84" s="154"/>
      <c r="BU84" s="154"/>
      <c r="BV84" s="154"/>
      <c r="BW84" s="154"/>
      <c r="BX84" s="154"/>
      <c r="BY84" s="154"/>
      <c r="BZ84" s="154"/>
      <c r="CA84" s="154"/>
      <c r="CB84" s="178"/>
      <c r="CC84" s="184"/>
      <c r="CD84" s="185"/>
      <c r="CE84" s="185"/>
      <c r="CF84" s="185"/>
      <c r="CG84" s="185"/>
      <c r="CH84" s="185"/>
      <c r="CI84" s="185"/>
      <c r="CJ84" s="186"/>
      <c r="CK84" s="182"/>
      <c r="CL84" s="160"/>
      <c r="CM84" s="161"/>
      <c r="CN84" s="161"/>
      <c r="CO84" s="161"/>
      <c r="CP84" s="161"/>
      <c r="CQ84" s="161"/>
      <c r="CR84" s="161"/>
      <c r="CS84" s="161"/>
      <c r="CT84" s="161"/>
      <c r="CU84" s="161"/>
      <c r="CV84" s="162">
        <f t="shared" si="4"/>
        <v>0</v>
      </c>
      <c r="CW84" s="161"/>
      <c r="CX84" s="161"/>
      <c r="CY84" s="161"/>
      <c r="CZ84" s="161"/>
      <c r="DA84" s="161"/>
      <c r="DB84" s="161"/>
      <c r="DC84" s="161"/>
      <c r="DD84" s="161"/>
      <c r="DE84" s="183"/>
      <c r="DF84" s="184"/>
      <c r="DG84" s="185"/>
      <c r="DH84" s="185"/>
      <c r="DI84" s="185"/>
      <c r="DJ84" s="185"/>
      <c r="DK84" s="185"/>
      <c r="DL84" s="185"/>
      <c r="DM84" s="186"/>
    </row>
    <row r="85">
      <c r="A85" s="164" t="s">
        <v>162</v>
      </c>
      <c r="B85" s="165" t="s">
        <v>244</v>
      </c>
      <c r="C85" s="210"/>
      <c r="D85" s="168"/>
      <c r="E85" s="168"/>
      <c r="F85" s="168"/>
      <c r="G85" s="168"/>
      <c r="H85" s="168"/>
      <c r="I85" s="168"/>
      <c r="J85" s="168"/>
      <c r="K85" s="168"/>
      <c r="L85" s="168"/>
      <c r="M85" s="140">
        <f t="shared" si="1"/>
        <v>0</v>
      </c>
      <c r="N85" s="168"/>
      <c r="O85" s="168"/>
      <c r="P85" s="168"/>
      <c r="Q85" s="168"/>
      <c r="R85" s="168"/>
      <c r="S85" s="168"/>
      <c r="T85" s="168"/>
      <c r="U85" s="168"/>
      <c r="V85" s="169"/>
      <c r="W85" s="170"/>
      <c r="X85" s="171"/>
      <c r="Y85" s="171">
        <v>75.0</v>
      </c>
      <c r="Z85" s="171">
        <v>75.0</v>
      </c>
      <c r="AA85" s="171">
        <v>85.0</v>
      </c>
      <c r="AB85" s="171">
        <v>85.0</v>
      </c>
      <c r="AC85" s="171">
        <v>85.0</v>
      </c>
      <c r="AD85" s="189">
        <v>100.0</v>
      </c>
      <c r="AE85" s="182"/>
      <c r="AF85" s="193"/>
      <c r="AG85" s="168"/>
      <c r="AH85" s="168"/>
      <c r="AI85" s="168"/>
      <c r="AJ85" s="168"/>
      <c r="AK85" s="168"/>
      <c r="AL85" s="168"/>
      <c r="AM85" s="168"/>
      <c r="AN85" s="168"/>
      <c r="AO85" s="168"/>
      <c r="AP85" s="140">
        <f t="shared" si="2"/>
        <v>0</v>
      </c>
      <c r="AQ85" s="168"/>
      <c r="AR85" s="168"/>
      <c r="AS85" s="168"/>
      <c r="AT85" s="168"/>
      <c r="AU85" s="168"/>
      <c r="AV85" s="168"/>
      <c r="AW85" s="168"/>
      <c r="AX85" s="168"/>
      <c r="AY85" s="174"/>
      <c r="AZ85" s="184"/>
      <c r="BA85" s="185"/>
      <c r="BB85" s="185"/>
      <c r="BC85" s="185"/>
      <c r="BD85" s="185"/>
      <c r="BE85" s="185"/>
      <c r="BF85" s="185"/>
      <c r="BG85" s="186"/>
      <c r="BH85" s="182"/>
      <c r="BI85" s="153"/>
      <c r="BJ85" s="154"/>
      <c r="BK85" s="154"/>
      <c r="BL85" s="154"/>
      <c r="BM85" s="154"/>
      <c r="BN85" s="154"/>
      <c r="BO85" s="154"/>
      <c r="BP85" s="154"/>
      <c r="BQ85" s="154"/>
      <c r="BR85" s="154"/>
      <c r="BS85" s="155">
        <f t="shared" si="3"/>
        <v>0</v>
      </c>
      <c r="BT85" s="154"/>
      <c r="BU85" s="154"/>
      <c r="BV85" s="154"/>
      <c r="BW85" s="154"/>
      <c r="BX85" s="154"/>
      <c r="BY85" s="154"/>
      <c r="BZ85" s="154"/>
      <c r="CA85" s="154"/>
      <c r="CB85" s="178"/>
      <c r="CC85" s="184"/>
      <c r="CD85" s="185"/>
      <c r="CE85" s="185"/>
      <c r="CF85" s="185"/>
      <c r="CG85" s="185"/>
      <c r="CH85" s="185"/>
      <c r="CI85" s="185"/>
      <c r="CJ85" s="186"/>
      <c r="CK85" s="182"/>
      <c r="CL85" s="160"/>
      <c r="CM85" s="161"/>
      <c r="CN85" s="161"/>
      <c r="CO85" s="161"/>
      <c r="CP85" s="161"/>
      <c r="CQ85" s="161"/>
      <c r="CR85" s="161"/>
      <c r="CS85" s="161"/>
      <c r="CT85" s="161"/>
      <c r="CU85" s="161"/>
      <c r="CV85" s="162">
        <f t="shared" si="4"/>
        <v>0</v>
      </c>
      <c r="CW85" s="161"/>
      <c r="CX85" s="161"/>
      <c r="CY85" s="161"/>
      <c r="CZ85" s="161"/>
      <c r="DA85" s="161"/>
      <c r="DB85" s="161"/>
      <c r="DC85" s="161"/>
      <c r="DD85" s="161"/>
      <c r="DE85" s="183"/>
      <c r="DF85" s="184"/>
      <c r="DG85" s="185"/>
      <c r="DH85" s="185"/>
      <c r="DI85" s="185"/>
      <c r="DJ85" s="185"/>
      <c r="DK85" s="185"/>
      <c r="DL85" s="185"/>
      <c r="DM85" s="186"/>
    </row>
    <row r="86">
      <c r="A86" s="164" t="s">
        <v>163</v>
      </c>
      <c r="B86" s="192" t="s">
        <v>233</v>
      </c>
      <c r="C86" s="210"/>
      <c r="D86" s="168"/>
      <c r="E86" s="168"/>
      <c r="F86" s="168"/>
      <c r="G86" s="168"/>
      <c r="H86" s="168"/>
      <c r="I86" s="168"/>
      <c r="J86" s="168"/>
      <c r="K86" s="168"/>
      <c r="L86" s="168"/>
      <c r="M86" s="140">
        <f t="shared" si="1"/>
        <v>0</v>
      </c>
      <c r="N86" s="168"/>
      <c r="O86" s="168"/>
      <c r="P86" s="168"/>
      <c r="Q86" s="168"/>
      <c r="R86" s="168"/>
      <c r="S86" s="168"/>
      <c r="T86" s="168"/>
      <c r="U86" s="168"/>
      <c r="V86" s="169"/>
      <c r="W86" s="170">
        <v>85.0</v>
      </c>
      <c r="X86" s="171">
        <v>95.0</v>
      </c>
      <c r="Y86" s="171">
        <v>0.0</v>
      </c>
      <c r="Z86" s="171">
        <v>0.0</v>
      </c>
      <c r="AA86" s="171">
        <v>0.0</v>
      </c>
      <c r="AB86" s="171">
        <v>0.0</v>
      </c>
      <c r="AC86" s="171">
        <v>0.0</v>
      </c>
      <c r="AD86" s="172">
        <v>0.0</v>
      </c>
      <c r="AE86" s="192" t="s">
        <v>239</v>
      </c>
      <c r="AF86" s="193"/>
      <c r="AG86" s="168"/>
      <c r="AH86" s="168"/>
      <c r="AI86" s="168"/>
      <c r="AJ86" s="168"/>
      <c r="AK86" s="168"/>
      <c r="AL86" s="168"/>
      <c r="AM86" s="168"/>
      <c r="AN86" s="168"/>
      <c r="AO86" s="168"/>
      <c r="AP86" s="140">
        <f t="shared" si="2"/>
        <v>0</v>
      </c>
      <c r="AQ86" s="168"/>
      <c r="AR86" s="168"/>
      <c r="AS86" s="168"/>
      <c r="AT86" s="168"/>
      <c r="AU86" s="168"/>
      <c r="AV86" s="168"/>
      <c r="AW86" s="168"/>
      <c r="AX86" s="168"/>
      <c r="AY86" s="174"/>
      <c r="AZ86" s="187">
        <v>75.0</v>
      </c>
      <c r="BA86" s="171">
        <v>90.0</v>
      </c>
      <c r="BB86" s="171">
        <v>0.0</v>
      </c>
      <c r="BC86" s="171">
        <v>0.0</v>
      </c>
      <c r="BD86" s="171">
        <v>0.0</v>
      </c>
      <c r="BE86" s="171">
        <v>0.0</v>
      </c>
      <c r="BF86" s="171">
        <v>0.0</v>
      </c>
      <c r="BG86" s="175">
        <v>0.0</v>
      </c>
      <c r="BH86" s="182"/>
      <c r="BI86" s="153"/>
      <c r="BJ86" s="154"/>
      <c r="BK86" s="154"/>
      <c r="BL86" s="154"/>
      <c r="BM86" s="154"/>
      <c r="BN86" s="154"/>
      <c r="BO86" s="154"/>
      <c r="BP86" s="154"/>
      <c r="BQ86" s="154"/>
      <c r="BR86" s="154"/>
      <c r="BS86" s="155">
        <f t="shared" si="3"/>
        <v>0</v>
      </c>
      <c r="BT86" s="154"/>
      <c r="BU86" s="154"/>
      <c r="BV86" s="154"/>
      <c r="BW86" s="154"/>
      <c r="BX86" s="154"/>
      <c r="BY86" s="154"/>
      <c r="BZ86" s="154"/>
      <c r="CA86" s="154"/>
      <c r="CB86" s="178"/>
      <c r="CC86" s="184"/>
      <c r="CD86" s="185"/>
      <c r="CE86" s="185"/>
      <c r="CF86" s="185"/>
      <c r="CG86" s="185"/>
      <c r="CH86" s="185"/>
      <c r="CI86" s="185"/>
      <c r="CJ86" s="186"/>
      <c r="CK86" s="182"/>
      <c r="CL86" s="160"/>
      <c r="CM86" s="161"/>
      <c r="CN86" s="161"/>
      <c r="CO86" s="161"/>
      <c r="CP86" s="161"/>
      <c r="CQ86" s="161"/>
      <c r="CR86" s="161"/>
      <c r="CS86" s="161"/>
      <c r="CT86" s="161"/>
      <c r="CU86" s="161"/>
      <c r="CV86" s="162">
        <f t="shared" si="4"/>
        <v>0</v>
      </c>
      <c r="CW86" s="161"/>
      <c r="CX86" s="161"/>
      <c r="CY86" s="161"/>
      <c r="CZ86" s="161"/>
      <c r="DA86" s="161"/>
      <c r="DB86" s="161"/>
      <c r="DC86" s="161"/>
      <c r="DD86" s="161"/>
      <c r="DE86" s="183"/>
      <c r="DF86" s="184"/>
      <c r="DG86" s="185"/>
      <c r="DH86" s="185"/>
      <c r="DI86" s="185"/>
      <c r="DJ86" s="185"/>
      <c r="DK86" s="185"/>
      <c r="DL86" s="185"/>
      <c r="DM86" s="186"/>
    </row>
    <row r="87">
      <c r="A87" s="164" t="s">
        <v>165</v>
      </c>
      <c r="B87" s="192" t="s">
        <v>268</v>
      </c>
      <c r="C87" s="210"/>
      <c r="D87" s="168"/>
      <c r="E87" s="168"/>
      <c r="F87" s="168"/>
      <c r="G87" s="168"/>
      <c r="H87" s="168"/>
      <c r="I87" s="168"/>
      <c r="J87" s="168"/>
      <c r="K87" s="168"/>
      <c r="L87" s="168"/>
      <c r="M87" s="140">
        <f t="shared" si="1"/>
        <v>0</v>
      </c>
      <c r="N87" s="168"/>
      <c r="O87" s="168"/>
      <c r="P87" s="168"/>
      <c r="Q87" s="168"/>
      <c r="R87" s="168"/>
      <c r="S87" s="168"/>
      <c r="T87" s="168"/>
      <c r="U87" s="168"/>
      <c r="V87" s="169"/>
      <c r="W87" s="170">
        <v>75.0</v>
      </c>
      <c r="X87" s="171">
        <v>90.0</v>
      </c>
      <c r="Y87" s="171">
        <v>0.0</v>
      </c>
      <c r="Z87" s="171">
        <v>0.0</v>
      </c>
      <c r="AA87" s="171">
        <v>0.0</v>
      </c>
      <c r="AB87" s="171">
        <v>0.0</v>
      </c>
      <c r="AC87" s="171">
        <v>0.0</v>
      </c>
      <c r="AD87" s="172">
        <v>0.0</v>
      </c>
      <c r="AE87" s="182"/>
      <c r="AF87" s="193"/>
      <c r="AG87" s="168"/>
      <c r="AH87" s="168"/>
      <c r="AI87" s="168"/>
      <c r="AJ87" s="168"/>
      <c r="AK87" s="168"/>
      <c r="AL87" s="168"/>
      <c r="AM87" s="168"/>
      <c r="AN87" s="168"/>
      <c r="AO87" s="168"/>
      <c r="AP87" s="140">
        <f t="shared" si="2"/>
        <v>0</v>
      </c>
      <c r="AQ87" s="168"/>
      <c r="AR87" s="168"/>
      <c r="AS87" s="168"/>
      <c r="AT87" s="168"/>
      <c r="AU87" s="168"/>
      <c r="AV87" s="168"/>
      <c r="AW87" s="168"/>
      <c r="AX87" s="168"/>
      <c r="AY87" s="174"/>
      <c r="AZ87" s="184"/>
      <c r="BA87" s="185"/>
      <c r="BB87" s="185"/>
      <c r="BC87" s="185"/>
      <c r="BD87" s="185"/>
      <c r="BE87" s="185"/>
      <c r="BF87" s="185"/>
      <c r="BG87" s="186"/>
      <c r="BH87" s="182"/>
      <c r="BI87" s="153"/>
      <c r="BJ87" s="154"/>
      <c r="BK87" s="154"/>
      <c r="BL87" s="154"/>
      <c r="BM87" s="154"/>
      <c r="BN87" s="154"/>
      <c r="BO87" s="154"/>
      <c r="BP87" s="154"/>
      <c r="BQ87" s="154"/>
      <c r="BR87" s="154"/>
      <c r="BS87" s="155">
        <f t="shared" si="3"/>
        <v>0</v>
      </c>
      <c r="BT87" s="154"/>
      <c r="BU87" s="154"/>
      <c r="BV87" s="154"/>
      <c r="BW87" s="154"/>
      <c r="BX87" s="154"/>
      <c r="BY87" s="154"/>
      <c r="BZ87" s="154"/>
      <c r="CA87" s="154"/>
      <c r="CB87" s="178"/>
      <c r="CC87" s="184"/>
      <c r="CD87" s="185"/>
      <c r="CE87" s="185"/>
      <c r="CF87" s="185"/>
      <c r="CG87" s="185"/>
      <c r="CH87" s="185"/>
      <c r="CI87" s="185"/>
      <c r="CJ87" s="186"/>
      <c r="CK87" s="182"/>
      <c r="CL87" s="160"/>
      <c r="CM87" s="161"/>
      <c r="CN87" s="161"/>
      <c r="CO87" s="161"/>
      <c r="CP87" s="161"/>
      <c r="CQ87" s="161"/>
      <c r="CR87" s="161"/>
      <c r="CS87" s="161"/>
      <c r="CT87" s="161"/>
      <c r="CU87" s="161"/>
      <c r="CV87" s="162">
        <f t="shared" si="4"/>
        <v>0</v>
      </c>
      <c r="CW87" s="161"/>
      <c r="CX87" s="161"/>
      <c r="CY87" s="161"/>
      <c r="CZ87" s="161"/>
      <c r="DA87" s="161"/>
      <c r="DB87" s="161"/>
      <c r="DC87" s="161"/>
      <c r="DD87" s="161"/>
      <c r="DE87" s="183"/>
      <c r="DF87" s="184"/>
      <c r="DG87" s="185"/>
      <c r="DH87" s="185"/>
      <c r="DI87" s="185"/>
      <c r="DJ87" s="185"/>
      <c r="DK87" s="185"/>
      <c r="DL87" s="185"/>
      <c r="DM87" s="186"/>
    </row>
    <row r="88">
      <c r="A88" s="164" t="s">
        <v>166</v>
      </c>
      <c r="B88" s="192" t="s">
        <v>239</v>
      </c>
      <c r="C88" s="210"/>
      <c r="D88" s="168"/>
      <c r="E88" s="168"/>
      <c r="F88" s="168"/>
      <c r="G88" s="168"/>
      <c r="H88" s="168"/>
      <c r="I88" s="168"/>
      <c r="J88" s="168"/>
      <c r="K88" s="168"/>
      <c r="L88" s="168"/>
      <c r="M88" s="140">
        <f t="shared" si="1"/>
        <v>0</v>
      </c>
      <c r="N88" s="168"/>
      <c r="O88" s="168"/>
      <c r="P88" s="168"/>
      <c r="Q88" s="168"/>
      <c r="R88" s="168"/>
      <c r="S88" s="168"/>
      <c r="T88" s="168"/>
      <c r="U88" s="168"/>
      <c r="V88" s="169"/>
      <c r="W88" s="170">
        <v>0.0</v>
      </c>
      <c r="X88" s="171">
        <v>0.0</v>
      </c>
      <c r="Y88" s="171">
        <v>85.0</v>
      </c>
      <c r="Z88" s="171">
        <v>85.0</v>
      </c>
      <c r="AA88" s="171">
        <v>95.0</v>
      </c>
      <c r="AB88" s="171">
        <v>100.0</v>
      </c>
      <c r="AC88" s="171">
        <v>70.0</v>
      </c>
      <c r="AD88" s="172">
        <v>100.0</v>
      </c>
      <c r="AE88" s="182"/>
      <c r="AF88" s="193"/>
      <c r="AG88" s="168"/>
      <c r="AH88" s="168"/>
      <c r="AI88" s="168"/>
      <c r="AJ88" s="168"/>
      <c r="AK88" s="168"/>
      <c r="AL88" s="168"/>
      <c r="AM88" s="168"/>
      <c r="AN88" s="168"/>
      <c r="AO88" s="168"/>
      <c r="AP88" s="140">
        <f t="shared" si="2"/>
        <v>0</v>
      </c>
      <c r="AQ88" s="168"/>
      <c r="AR88" s="168"/>
      <c r="AS88" s="168"/>
      <c r="AT88" s="168"/>
      <c r="AU88" s="168"/>
      <c r="AV88" s="168"/>
      <c r="AW88" s="168"/>
      <c r="AX88" s="168"/>
      <c r="AY88" s="174"/>
      <c r="AZ88" s="184"/>
      <c r="BA88" s="185"/>
      <c r="BB88" s="185"/>
      <c r="BC88" s="185"/>
      <c r="BD88" s="185"/>
      <c r="BE88" s="185"/>
      <c r="BF88" s="185"/>
      <c r="BG88" s="186"/>
      <c r="BH88" s="182"/>
      <c r="BI88" s="153"/>
      <c r="BJ88" s="154"/>
      <c r="BK88" s="154"/>
      <c r="BL88" s="154"/>
      <c r="BM88" s="154"/>
      <c r="BN88" s="154"/>
      <c r="BO88" s="154"/>
      <c r="BP88" s="154"/>
      <c r="BQ88" s="154"/>
      <c r="BR88" s="154"/>
      <c r="BS88" s="155">
        <f t="shared" si="3"/>
        <v>0</v>
      </c>
      <c r="BT88" s="154"/>
      <c r="BU88" s="154"/>
      <c r="BV88" s="154"/>
      <c r="BW88" s="154"/>
      <c r="BX88" s="154"/>
      <c r="BY88" s="154"/>
      <c r="BZ88" s="154"/>
      <c r="CA88" s="154"/>
      <c r="CB88" s="178"/>
      <c r="CC88" s="184"/>
      <c r="CD88" s="185"/>
      <c r="CE88" s="185"/>
      <c r="CF88" s="185"/>
      <c r="CG88" s="185"/>
      <c r="CH88" s="185"/>
      <c r="CI88" s="185"/>
      <c r="CJ88" s="186"/>
      <c r="CK88" s="182"/>
      <c r="CL88" s="160"/>
      <c r="CM88" s="161"/>
      <c r="CN88" s="161"/>
      <c r="CO88" s="161"/>
      <c r="CP88" s="161"/>
      <c r="CQ88" s="161"/>
      <c r="CR88" s="161"/>
      <c r="CS88" s="161"/>
      <c r="CT88" s="161"/>
      <c r="CU88" s="161"/>
      <c r="CV88" s="162">
        <f t="shared" si="4"/>
        <v>0</v>
      </c>
      <c r="CW88" s="161"/>
      <c r="CX88" s="161"/>
      <c r="CY88" s="161"/>
      <c r="CZ88" s="161"/>
      <c r="DA88" s="161"/>
      <c r="DB88" s="161"/>
      <c r="DC88" s="161"/>
      <c r="DD88" s="161"/>
      <c r="DE88" s="183"/>
      <c r="DF88" s="184"/>
      <c r="DG88" s="185"/>
      <c r="DH88" s="185"/>
      <c r="DI88" s="185"/>
      <c r="DJ88" s="185"/>
      <c r="DK88" s="185"/>
      <c r="DL88" s="185"/>
      <c r="DM88" s="186"/>
    </row>
    <row r="89">
      <c r="A89" s="164" t="s">
        <v>167</v>
      </c>
      <c r="B89" s="194" t="s">
        <v>250</v>
      </c>
      <c r="C89" s="212"/>
      <c r="D89" s="197"/>
      <c r="E89" s="197"/>
      <c r="F89" s="197"/>
      <c r="G89" s="197"/>
      <c r="H89" s="197"/>
      <c r="I89" s="197"/>
      <c r="J89" s="197"/>
      <c r="K89" s="197"/>
      <c r="L89" s="197"/>
      <c r="M89" s="140">
        <f t="shared" si="1"/>
        <v>0</v>
      </c>
      <c r="N89" s="197"/>
      <c r="O89" s="197"/>
      <c r="P89" s="197"/>
      <c r="Q89" s="197"/>
      <c r="R89" s="197"/>
      <c r="S89" s="197"/>
      <c r="T89" s="197"/>
      <c r="U89" s="197"/>
      <c r="V89" s="198"/>
      <c r="W89" s="213"/>
      <c r="X89" s="185"/>
      <c r="Y89" s="185"/>
      <c r="Z89" s="185"/>
      <c r="AA89" s="185"/>
      <c r="AB89" s="185"/>
      <c r="AC89" s="185"/>
      <c r="AD89" s="214"/>
      <c r="AE89" s="182"/>
      <c r="AF89" s="215"/>
      <c r="AG89" s="197"/>
      <c r="AH89" s="197"/>
      <c r="AI89" s="197"/>
      <c r="AJ89" s="197"/>
      <c r="AK89" s="197"/>
      <c r="AL89" s="197"/>
      <c r="AM89" s="197"/>
      <c r="AN89" s="197"/>
      <c r="AO89" s="197"/>
      <c r="AP89" s="140">
        <f t="shared" si="2"/>
        <v>0</v>
      </c>
      <c r="AQ89" s="197"/>
      <c r="AR89" s="197"/>
      <c r="AS89" s="197"/>
      <c r="AT89" s="197"/>
      <c r="AU89" s="197"/>
      <c r="AV89" s="197"/>
      <c r="AW89" s="197"/>
      <c r="AX89" s="197"/>
      <c r="AY89" s="204"/>
      <c r="AZ89" s="184"/>
      <c r="BA89" s="185"/>
      <c r="BB89" s="185"/>
      <c r="BC89" s="185"/>
      <c r="BD89" s="185"/>
      <c r="BE89" s="185"/>
      <c r="BF89" s="185"/>
      <c r="BG89" s="186"/>
      <c r="BH89" s="182"/>
      <c r="BI89" s="153"/>
      <c r="BJ89" s="154"/>
      <c r="BK89" s="154"/>
      <c r="BL89" s="154"/>
      <c r="BM89" s="154"/>
      <c r="BN89" s="154"/>
      <c r="BO89" s="154"/>
      <c r="BP89" s="154"/>
      <c r="BQ89" s="154"/>
      <c r="BR89" s="154"/>
      <c r="BS89" s="155">
        <f t="shared" si="3"/>
        <v>0</v>
      </c>
      <c r="BT89" s="154"/>
      <c r="BU89" s="154"/>
      <c r="BV89" s="154"/>
      <c r="BW89" s="154"/>
      <c r="BX89" s="154"/>
      <c r="BY89" s="154"/>
      <c r="BZ89" s="154"/>
      <c r="CA89" s="154"/>
      <c r="CB89" s="178"/>
      <c r="CC89" s="184"/>
      <c r="CD89" s="185"/>
      <c r="CE89" s="185"/>
      <c r="CF89" s="185"/>
      <c r="CG89" s="185"/>
      <c r="CH89" s="185"/>
      <c r="CI89" s="185"/>
      <c r="CJ89" s="186"/>
      <c r="CK89" s="182"/>
      <c r="CL89" s="160"/>
      <c r="CM89" s="161"/>
      <c r="CN89" s="161"/>
      <c r="CO89" s="161"/>
      <c r="CP89" s="161"/>
      <c r="CQ89" s="161"/>
      <c r="CR89" s="161"/>
      <c r="CS89" s="161"/>
      <c r="CT89" s="161"/>
      <c r="CU89" s="161"/>
      <c r="CV89" s="162">
        <f t="shared" si="4"/>
        <v>0</v>
      </c>
      <c r="CW89" s="161"/>
      <c r="CX89" s="161"/>
      <c r="CY89" s="161"/>
      <c r="CZ89" s="161"/>
      <c r="DA89" s="161"/>
      <c r="DB89" s="161"/>
      <c r="DC89" s="161"/>
      <c r="DD89" s="161"/>
      <c r="DE89" s="183"/>
      <c r="DF89" s="184"/>
      <c r="DG89" s="185"/>
      <c r="DH89" s="185"/>
      <c r="DI89" s="185"/>
      <c r="DJ89" s="185"/>
      <c r="DK89" s="185"/>
      <c r="DL89" s="185"/>
      <c r="DM89" s="186"/>
    </row>
    <row r="90">
      <c r="A90" s="164" t="s">
        <v>169</v>
      </c>
      <c r="B90" s="165" t="s">
        <v>246</v>
      </c>
      <c r="C90" s="210"/>
      <c r="D90" s="168"/>
      <c r="E90" s="168"/>
      <c r="F90" s="168"/>
      <c r="G90" s="168"/>
      <c r="H90" s="168"/>
      <c r="I90" s="168"/>
      <c r="J90" s="168"/>
      <c r="K90" s="168"/>
      <c r="L90" s="168"/>
      <c r="M90" s="140">
        <f t="shared" si="1"/>
        <v>0</v>
      </c>
      <c r="N90" s="168"/>
      <c r="O90" s="168"/>
      <c r="P90" s="168"/>
      <c r="Q90" s="168"/>
      <c r="R90" s="168"/>
      <c r="S90" s="168"/>
      <c r="T90" s="168"/>
      <c r="U90" s="168"/>
      <c r="V90" s="169"/>
      <c r="W90" s="170"/>
      <c r="X90" s="171"/>
      <c r="Y90" s="181">
        <v>55.0</v>
      </c>
      <c r="Z90" s="181">
        <v>55.0</v>
      </c>
      <c r="AA90" s="181">
        <v>65.0</v>
      </c>
      <c r="AB90" s="181">
        <v>65.0</v>
      </c>
      <c r="AC90" s="181">
        <v>65.0</v>
      </c>
      <c r="AD90" s="172">
        <v>100.0</v>
      </c>
      <c r="AE90" s="190" t="s">
        <v>269</v>
      </c>
      <c r="AF90" s="193"/>
      <c r="AG90" s="168"/>
      <c r="AH90" s="168"/>
      <c r="AI90" s="168"/>
      <c r="AJ90" s="168"/>
      <c r="AK90" s="168"/>
      <c r="AL90" s="168"/>
      <c r="AM90" s="168"/>
      <c r="AN90" s="168"/>
      <c r="AO90" s="168"/>
      <c r="AP90" s="140">
        <f t="shared" si="2"/>
        <v>0</v>
      </c>
      <c r="AQ90" s="168"/>
      <c r="AR90" s="168"/>
      <c r="AS90" s="168"/>
      <c r="AT90" s="168"/>
      <c r="AU90" s="168"/>
      <c r="AV90" s="168"/>
      <c r="AW90" s="168"/>
      <c r="AX90" s="168"/>
      <c r="AY90" s="174"/>
      <c r="AZ90" s="187"/>
      <c r="BA90" s="171"/>
      <c r="BB90" s="181">
        <v>60.0</v>
      </c>
      <c r="BC90" s="181">
        <v>60.0</v>
      </c>
      <c r="BD90" s="181">
        <v>70.0</v>
      </c>
      <c r="BE90" s="181">
        <v>70.0</v>
      </c>
      <c r="BF90" s="181">
        <v>70.0</v>
      </c>
      <c r="BG90" s="175">
        <v>100.0</v>
      </c>
      <c r="BH90" s="190" t="s">
        <v>270</v>
      </c>
      <c r="BI90" s="153"/>
      <c r="BJ90" s="154"/>
      <c r="BK90" s="154"/>
      <c r="BL90" s="154"/>
      <c r="BM90" s="154"/>
      <c r="BN90" s="154"/>
      <c r="BO90" s="154"/>
      <c r="BP90" s="154"/>
      <c r="BQ90" s="154"/>
      <c r="BR90" s="154"/>
      <c r="BS90" s="155">
        <f t="shared" si="3"/>
        <v>0</v>
      </c>
      <c r="BT90" s="154"/>
      <c r="BU90" s="154"/>
      <c r="BV90" s="154"/>
      <c r="BW90" s="154"/>
      <c r="BX90" s="154"/>
      <c r="BY90" s="154"/>
      <c r="BZ90" s="154"/>
      <c r="CA90" s="154"/>
      <c r="CB90" s="178"/>
      <c r="CC90" s="187"/>
      <c r="CD90" s="171"/>
      <c r="CE90" s="181">
        <v>70.0</v>
      </c>
      <c r="CF90" s="181">
        <v>70.0</v>
      </c>
      <c r="CG90" s="181">
        <v>75.0</v>
      </c>
      <c r="CH90" s="181">
        <v>75.0</v>
      </c>
      <c r="CI90" s="181">
        <v>75.0</v>
      </c>
      <c r="CJ90" s="175">
        <v>100.0</v>
      </c>
      <c r="CK90" s="190" t="s">
        <v>271</v>
      </c>
      <c r="CL90" s="160"/>
      <c r="CM90" s="161"/>
      <c r="CN90" s="161"/>
      <c r="CO90" s="161"/>
      <c r="CP90" s="161"/>
      <c r="CQ90" s="161"/>
      <c r="CR90" s="161"/>
      <c r="CS90" s="161"/>
      <c r="CT90" s="161"/>
      <c r="CU90" s="161"/>
      <c r="CV90" s="162">
        <f t="shared" si="4"/>
        <v>0</v>
      </c>
      <c r="CW90" s="161"/>
      <c r="CX90" s="161"/>
      <c r="CY90" s="161"/>
      <c r="CZ90" s="161"/>
      <c r="DA90" s="161"/>
      <c r="DB90" s="161"/>
      <c r="DC90" s="161"/>
      <c r="DD90" s="161"/>
      <c r="DE90" s="183"/>
      <c r="DF90" s="187"/>
      <c r="DG90" s="171"/>
      <c r="DH90" s="181">
        <v>70.0</v>
      </c>
      <c r="DI90" s="181">
        <v>70.0</v>
      </c>
      <c r="DJ90" s="181">
        <v>90.0</v>
      </c>
      <c r="DK90" s="181">
        <v>90.0</v>
      </c>
      <c r="DL90" s="181">
        <v>90.0</v>
      </c>
      <c r="DM90" s="175">
        <v>0.0</v>
      </c>
    </row>
    <row r="91">
      <c r="A91" s="164" t="s">
        <v>171</v>
      </c>
      <c r="B91" s="192" t="s">
        <v>239</v>
      </c>
      <c r="C91" s="210"/>
      <c r="D91" s="168"/>
      <c r="E91" s="168"/>
      <c r="F91" s="168"/>
      <c r="G91" s="168"/>
      <c r="H91" s="168"/>
      <c r="I91" s="168"/>
      <c r="J91" s="168"/>
      <c r="K91" s="168"/>
      <c r="L91" s="168"/>
      <c r="M91" s="140">
        <f t="shared" si="1"/>
        <v>0</v>
      </c>
      <c r="N91" s="168"/>
      <c r="O91" s="168"/>
      <c r="P91" s="168"/>
      <c r="Q91" s="168"/>
      <c r="R91" s="168"/>
      <c r="S91" s="168"/>
      <c r="T91" s="168"/>
      <c r="U91" s="168"/>
      <c r="V91" s="169"/>
      <c r="W91" s="170">
        <v>75.0</v>
      </c>
      <c r="X91" s="171">
        <v>90.0</v>
      </c>
      <c r="Y91" s="171">
        <v>0.0</v>
      </c>
      <c r="Z91" s="171">
        <v>0.0</v>
      </c>
      <c r="AA91" s="171">
        <v>0.0</v>
      </c>
      <c r="AB91" s="171">
        <v>0.0</v>
      </c>
      <c r="AC91" s="171">
        <v>0.0</v>
      </c>
      <c r="AD91" s="172">
        <v>0.0</v>
      </c>
      <c r="AE91" s="182"/>
      <c r="AF91" s="193"/>
      <c r="AG91" s="168"/>
      <c r="AH91" s="168"/>
      <c r="AI91" s="168"/>
      <c r="AJ91" s="168"/>
      <c r="AK91" s="168"/>
      <c r="AL91" s="168"/>
      <c r="AM91" s="168"/>
      <c r="AN91" s="168"/>
      <c r="AO91" s="168"/>
      <c r="AP91" s="140">
        <f t="shared" si="2"/>
        <v>0</v>
      </c>
      <c r="AQ91" s="168"/>
      <c r="AR91" s="168"/>
      <c r="AS91" s="168"/>
      <c r="AT91" s="168"/>
      <c r="AU91" s="168"/>
      <c r="AV91" s="168"/>
      <c r="AW91" s="168"/>
      <c r="AX91" s="168"/>
      <c r="AY91" s="174"/>
      <c r="AZ91" s="184"/>
      <c r="BA91" s="185"/>
      <c r="BB91" s="185"/>
      <c r="BC91" s="185"/>
      <c r="BD91" s="185"/>
      <c r="BE91" s="185"/>
      <c r="BF91" s="185"/>
      <c r="BG91" s="186"/>
      <c r="BH91" s="182"/>
      <c r="BI91" s="153"/>
      <c r="BJ91" s="154"/>
      <c r="BK91" s="154"/>
      <c r="BL91" s="154"/>
      <c r="BM91" s="154"/>
      <c r="BN91" s="154"/>
      <c r="BO91" s="154"/>
      <c r="BP91" s="154"/>
      <c r="BQ91" s="154"/>
      <c r="BR91" s="154"/>
      <c r="BS91" s="155">
        <f t="shared" si="3"/>
        <v>0</v>
      </c>
      <c r="BT91" s="154"/>
      <c r="BU91" s="154"/>
      <c r="BV91" s="154"/>
      <c r="BW91" s="154"/>
      <c r="BX91" s="154"/>
      <c r="BY91" s="154"/>
      <c r="BZ91" s="154"/>
      <c r="CA91" s="154"/>
      <c r="CB91" s="178"/>
      <c r="CC91" s="184"/>
      <c r="CD91" s="185"/>
      <c r="CE91" s="185"/>
      <c r="CF91" s="185"/>
      <c r="CG91" s="185"/>
      <c r="CH91" s="185"/>
      <c r="CI91" s="185"/>
      <c r="CJ91" s="186"/>
      <c r="CK91" s="182"/>
      <c r="CL91" s="160"/>
      <c r="CM91" s="161"/>
      <c r="CN91" s="161"/>
      <c r="CO91" s="161"/>
      <c r="CP91" s="161"/>
      <c r="CQ91" s="161"/>
      <c r="CR91" s="161"/>
      <c r="CS91" s="161"/>
      <c r="CT91" s="161"/>
      <c r="CU91" s="161"/>
      <c r="CV91" s="162">
        <f t="shared" si="4"/>
        <v>0</v>
      </c>
      <c r="CW91" s="161"/>
      <c r="CX91" s="161"/>
      <c r="CY91" s="161"/>
      <c r="CZ91" s="161"/>
      <c r="DA91" s="161"/>
      <c r="DB91" s="161"/>
      <c r="DC91" s="161"/>
      <c r="DD91" s="161"/>
      <c r="DE91" s="183"/>
      <c r="DF91" s="184"/>
      <c r="DG91" s="185"/>
      <c r="DH91" s="185"/>
      <c r="DI91" s="185"/>
      <c r="DJ91" s="185"/>
      <c r="DK91" s="185"/>
      <c r="DL91" s="185"/>
      <c r="DM91" s="186"/>
    </row>
    <row r="92">
      <c r="A92" s="164" t="s">
        <v>172</v>
      </c>
      <c r="B92" s="165" t="s">
        <v>246</v>
      </c>
      <c r="C92" s="210"/>
      <c r="D92" s="168"/>
      <c r="E92" s="168"/>
      <c r="F92" s="168"/>
      <c r="G92" s="168"/>
      <c r="H92" s="168"/>
      <c r="I92" s="168"/>
      <c r="J92" s="168"/>
      <c r="K92" s="168"/>
      <c r="L92" s="168"/>
      <c r="M92" s="140">
        <f t="shared" si="1"/>
        <v>0</v>
      </c>
      <c r="N92" s="168"/>
      <c r="O92" s="168"/>
      <c r="P92" s="168"/>
      <c r="Q92" s="168"/>
      <c r="R92" s="168"/>
      <c r="S92" s="168"/>
      <c r="T92" s="168"/>
      <c r="U92" s="168"/>
      <c r="V92" s="169"/>
      <c r="W92" s="170"/>
      <c r="X92" s="171"/>
      <c r="Y92" s="181">
        <v>55.0</v>
      </c>
      <c r="Z92" s="181">
        <v>55.0</v>
      </c>
      <c r="AA92" s="181">
        <v>65.0</v>
      </c>
      <c r="AB92" s="181">
        <v>65.0</v>
      </c>
      <c r="AC92" s="181">
        <v>65.0</v>
      </c>
      <c r="AD92" s="172">
        <v>100.0</v>
      </c>
      <c r="AE92" s="190" t="s">
        <v>239</v>
      </c>
      <c r="AF92" s="193"/>
      <c r="AG92" s="168"/>
      <c r="AH92" s="168"/>
      <c r="AI92" s="168"/>
      <c r="AJ92" s="168"/>
      <c r="AK92" s="168"/>
      <c r="AL92" s="168"/>
      <c r="AM92" s="168"/>
      <c r="AN92" s="168"/>
      <c r="AO92" s="168"/>
      <c r="AP92" s="140">
        <f t="shared" si="2"/>
        <v>0</v>
      </c>
      <c r="AQ92" s="168"/>
      <c r="AR92" s="168"/>
      <c r="AS92" s="168"/>
      <c r="AT92" s="168"/>
      <c r="AU92" s="168"/>
      <c r="AV92" s="168"/>
      <c r="AW92" s="168"/>
      <c r="AX92" s="168"/>
      <c r="AY92" s="174"/>
      <c r="AZ92" s="187"/>
      <c r="BA92" s="171"/>
      <c r="BB92" s="181">
        <v>70.0</v>
      </c>
      <c r="BC92" s="181">
        <v>70.0</v>
      </c>
      <c r="BD92" s="181">
        <v>75.0</v>
      </c>
      <c r="BE92" s="181">
        <v>75.0</v>
      </c>
      <c r="BF92" s="181">
        <v>75.0</v>
      </c>
      <c r="BG92" s="175">
        <v>100.0</v>
      </c>
      <c r="BH92" s="190" t="s">
        <v>245</v>
      </c>
      <c r="BI92" s="153"/>
      <c r="BJ92" s="154"/>
      <c r="BK92" s="154"/>
      <c r="BL92" s="154"/>
      <c r="BM92" s="154"/>
      <c r="BN92" s="154"/>
      <c r="BO92" s="154"/>
      <c r="BP92" s="154"/>
      <c r="BQ92" s="154"/>
      <c r="BR92" s="154"/>
      <c r="BS92" s="155">
        <f t="shared" si="3"/>
        <v>0</v>
      </c>
      <c r="BT92" s="154"/>
      <c r="BU92" s="154"/>
      <c r="BV92" s="154"/>
      <c r="BW92" s="154"/>
      <c r="BX92" s="154"/>
      <c r="BY92" s="154"/>
      <c r="BZ92" s="154"/>
      <c r="CA92" s="154"/>
      <c r="CB92" s="178"/>
      <c r="CC92" s="187"/>
      <c r="CD92" s="171"/>
      <c r="CE92" s="181">
        <v>70.0</v>
      </c>
      <c r="CF92" s="181">
        <v>70.0</v>
      </c>
      <c r="CG92" s="181">
        <v>85.0</v>
      </c>
      <c r="CH92" s="181">
        <v>85.0</v>
      </c>
      <c r="CI92" s="181">
        <v>85.0</v>
      </c>
      <c r="CJ92" s="175">
        <v>100.0</v>
      </c>
      <c r="CK92" s="182"/>
      <c r="CL92" s="160"/>
      <c r="CM92" s="161"/>
      <c r="CN92" s="161"/>
      <c r="CO92" s="161"/>
      <c r="CP92" s="161"/>
      <c r="CQ92" s="161"/>
      <c r="CR92" s="161"/>
      <c r="CS92" s="161"/>
      <c r="CT92" s="161"/>
      <c r="CU92" s="161"/>
      <c r="CV92" s="162">
        <f t="shared" si="4"/>
        <v>0</v>
      </c>
      <c r="CW92" s="161"/>
      <c r="CX92" s="161"/>
      <c r="CY92" s="161"/>
      <c r="CZ92" s="161"/>
      <c r="DA92" s="161"/>
      <c r="DB92" s="161"/>
      <c r="DC92" s="161"/>
      <c r="DD92" s="161"/>
      <c r="DE92" s="183"/>
      <c r="DF92" s="184"/>
      <c r="DG92" s="185"/>
      <c r="DH92" s="185"/>
      <c r="DI92" s="185"/>
      <c r="DJ92" s="185"/>
      <c r="DK92" s="185"/>
      <c r="DL92" s="185"/>
      <c r="DM92" s="186"/>
    </row>
    <row r="93">
      <c r="A93" s="164" t="s">
        <v>173</v>
      </c>
      <c r="B93" s="192" t="s">
        <v>244</v>
      </c>
      <c r="C93" s="210"/>
      <c r="D93" s="168"/>
      <c r="E93" s="168"/>
      <c r="F93" s="168"/>
      <c r="G93" s="168"/>
      <c r="H93" s="168"/>
      <c r="I93" s="168"/>
      <c r="J93" s="168"/>
      <c r="K93" s="168"/>
      <c r="L93" s="168"/>
      <c r="M93" s="140">
        <f t="shared" si="1"/>
        <v>0</v>
      </c>
      <c r="N93" s="168"/>
      <c r="O93" s="168"/>
      <c r="P93" s="168"/>
      <c r="Q93" s="168"/>
      <c r="R93" s="168"/>
      <c r="S93" s="168"/>
      <c r="T93" s="168"/>
      <c r="U93" s="168"/>
      <c r="V93" s="169"/>
      <c r="W93" s="170">
        <v>0.0</v>
      </c>
      <c r="X93" s="171">
        <v>0.0</v>
      </c>
      <c r="Y93" s="171">
        <v>0.0</v>
      </c>
      <c r="Z93" s="171">
        <v>0.0</v>
      </c>
      <c r="AA93" s="171">
        <v>0.0</v>
      </c>
      <c r="AB93" s="171">
        <v>0.0</v>
      </c>
      <c r="AC93" s="171">
        <v>0.0</v>
      </c>
      <c r="AD93" s="172">
        <v>100.0</v>
      </c>
      <c r="AE93" s="182"/>
      <c r="AF93" s="193"/>
      <c r="AG93" s="168"/>
      <c r="AH93" s="168"/>
      <c r="AI93" s="168"/>
      <c r="AJ93" s="168"/>
      <c r="AK93" s="168"/>
      <c r="AL93" s="168"/>
      <c r="AM93" s="168"/>
      <c r="AN93" s="168"/>
      <c r="AO93" s="168"/>
      <c r="AP93" s="140">
        <f t="shared" si="2"/>
        <v>0</v>
      </c>
      <c r="AQ93" s="168"/>
      <c r="AR93" s="168"/>
      <c r="AS93" s="168"/>
      <c r="AT93" s="168"/>
      <c r="AU93" s="168"/>
      <c r="AV93" s="168"/>
      <c r="AW93" s="168"/>
      <c r="AX93" s="168"/>
      <c r="AY93" s="174"/>
      <c r="AZ93" s="184"/>
      <c r="BA93" s="185"/>
      <c r="BB93" s="185"/>
      <c r="BC93" s="185"/>
      <c r="BD93" s="185"/>
      <c r="BE93" s="185"/>
      <c r="BF93" s="185"/>
      <c r="BG93" s="186"/>
      <c r="BH93" s="182"/>
      <c r="BI93" s="153"/>
      <c r="BJ93" s="154"/>
      <c r="BK93" s="154"/>
      <c r="BL93" s="154"/>
      <c r="BM93" s="154"/>
      <c r="BN93" s="154"/>
      <c r="BO93" s="154"/>
      <c r="BP93" s="154"/>
      <c r="BQ93" s="154"/>
      <c r="BR93" s="154"/>
      <c r="BS93" s="155">
        <f t="shared" si="3"/>
        <v>0</v>
      </c>
      <c r="BT93" s="154"/>
      <c r="BU93" s="154"/>
      <c r="BV93" s="154"/>
      <c r="BW93" s="154"/>
      <c r="BX93" s="154"/>
      <c r="BY93" s="154"/>
      <c r="BZ93" s="154"/>
      <c r="CA93" s="154"/>
      <c r="CB93" s="178"/>
      <c r="CC93" s="184"/>
      <c r="CD93" s="185"/>
      <c r="CE93" s="185"/>
      <c r="CF93" s="185"/>
      <c r="CG93" s="185"/>
      <c r="CH93" s="185"/>
      <c r="CI93" s="185"/>
      <c r="CJ93" s="186"/>
      <c r="CK93" s="182"/>
      <c r="CL93" s="160"/>
      <c r="CM93" s="161"/>
      <c r="CN93" s="161"/>
      <c r="CO93" s="161"/>
      <c r="CP93" s="161"/>
      <c r="CQ93" s="161"/>
      <c r="CR93" s="161"/>
      <c r="CS93" s="161"/>
      <c r="CT93" s="161"/>
      <c r="CU93" s="161"/>
      <c r="CV93" s="162">
        <f t="shared" si="4"/>
        <v>0</v>
      </c>
      <c r="CW93" s="161"/>
      <c r="CX93" s="161"/>
      <c r="CY93" s="161"/>
      <c r="CZ93" s="161"/>
      <c r="DA93" s="161"/>
      <c r="DB93" s="161"/>
      <c r="DC93" s="161"/>
      <c r="DD93" s="161"/>
      <c r="DE93" s="183"/>
      <c r="DF93" s="184"/>
      <c r="DG93" s="185"/>
      <c r="DH93" s="185"/>
      <c r="DI93" s="185"/>
      <c r="DJ93" s="185"/>
      <c r="DK93" s="185"/>
      <c r="DL93" s="185"/>
      <c r="DM93" s="186"/>
    </row>
    <row r="94">
      <c r="A94" s="164" t="s">
        <v>174</v>
      </c>
      <c r="B94" s="192" t="s">
        <v>258</v>
      </c>
      <c r="C94" s="210"/>
      <c r="D94" s="168"/>
      <c r="E94" s="168"/>
      <c r="F94" s="168"/>
      <c r="G94" s="168"/>
      <c r="H94" s="168"/>
      <c r="I94" s="168"/>
      <c r="J94" s="168"/>
      <c r="K94" s="168"/>
      <c r="L94" s="168"/>
      <c r="M94" s="140">
        <f t="shared" si="1"/>
        <v>0</v>
      </c>
      <c r="N94" s="168"/>
      <c r="O94" s="168"/>
      <c r="P94" s="168"/>
      <c r="Q94" s="168"/>
      <c r="R94" s="168"/>
      <c r="S94" s="168"/>
      <c r="T94" s="168"/>
      <c r="U94" s="168"/>
      <c r="V94" s="169"/>
      <c r="W94" s="170">
        <v>65.0</v>
      </c>
      <c r="X94" s="171">
        <v>95.0</v>
      </c>
      <c r="Y94" s="171">
        <v>0.0</v>
      </c>
      <c r="Z94" s="171">
        <v>0.0</v>
      </c>
      <c r="AA94" s="171">
        <v>0.0</v>
      </c>
      <c r="AB94" s="171">
        <v>0.0</v>
      </c>
      <c r="AC94" s="171">
        <v>0.0</v>
      </c>
      <c r="AD94" s="172">
        <v>100.0</v>
      </c>
      <c r="AE94" s="182"/>
      <c r="AF94" s="193"/>
      <c r="AG94" s="168"/>
      <c r="AH94" s="168"/>
      <c r="AI94" s="168"/>
      <c r="AJ94" s="168"/>
      <c r="AK94" s="168"/>
      <c r="AL94" s="168"/>
      <c r="AM94" s="168"/>
      <c r="AN94" s="168"/>
      <c r="AO94" s="168"/>
      <c r="AP94" s="140">
        <f t="shared" si="2"/>
        <v>0</v>
      </c>
      <c r="AQ94" s="168"/>
      <c r="AR94" s="168"/>
      <c r="AS94" s="168"/>
      <c r="AT94" s="168"/>
      <c r="AU94" s="168"/>
      <c r="AV94" s="168"/>
      <c r="AW94" s="168"/>
      <c r="AX94" s="168"/>
      <c r="AY94" s="174"/>
      <c r="AZ94" s="184"/>
      <c r="BA94" s="185"/>
      <c r="BB94" s="185"/>
      <c r="BC94" s="185"/>
      <c r="BD94" s="185"/>
      <c r="BE94" s="185"/>
      <c r="BF94" s="185"/>
      <c r="BG94" s="186"/>
      <c r="BH94" s="182"/>
      <c r="BI94" s="153"/>
      <c r="BJ94" s="154"/>
      <c r="BK94" s="154"/>
      <c r="BL94" s="154"/>
      <c r="BM94" s="154"/>
      <c r="BN94" s="154"/>
      <c r="BO94" s="154"/>
      <c r="BP94" s="154"/>
      <c r="BQ94" s="154"/>
      <c r="BR94" s="154"/>
      <c r="BS94" s="155">
        <f t="shared" si="3"/>
        <v>0</v>
      </c>
      <c r="BT94" s="154"/>
      <c r="BU94" s="154"/>
      <c r="BV94" s="154"/>
      <c r="BW94" s="154"/>
      <c r="BX94" s="154"/>
      <c r="BY94" s="154"/>
      <c r="BZ94" s="154"/>
      <c r="CA94" s="154"/>
      <c r="CB94" s="178"/>
      <c r="CC94" s="184"/>
      <c r="CD94" s="185"/>
      <c r="CE94" s="185"/>
      <c r="CF94" s="185"/>
      <c r="CG94" s="185"/>
      <c r="CH94" s="185"/>
      <c r="CI94" s="185"/>
      <c r="CJ94" s="186"/>
      <c r="CK94" s="182"/>
      <c r="CL94" s="160"/>
      <c r="CM94" s="161"/>
      <c r="CN94" s="161"/>
      <c r="CO94" s="161"/>
      <c r="CP94" s="161"/>
      <c r="CQ94" s="161"/>
      <c r="CR94" s="161"/>
      <c r="CS94" s="161"/>
      <c r="CT94" s="161"/>
      <c r="CU94" s="161"/>
      <c r="CV94" s="162">
        <f t="shared" si="4"/>
        <v>0</v>
      </c>
      <c r="CW94" s="161"/>
      <c r="CX94" s="161"/>
      <c r="CY94" s="161"/>
      <c r="CZ94" s="161"/>
      <c r="DA94" s="161"/>
      <c r="DB94" s="161"/>
      <c r="DC94" s="161"/>
      <c r="DD94" s="161"/>
      <c r="DE94" s="183"/>
      <c r="DF94" s="184"/>
      <c r="DG94" s="185"/>
      <c r="DH94" s="185"/>
      <c r="DI94" s="185"/>
      <c r="DJ94" s="185"/>
      <c r="DK94" s="185"/>
      <c r="DL94" s="185"/>
      <c r="DM94" s="186"/>
    </row>
    <row r="95">
      <c r="A95" s="164" t="s">
        <v>175</v>
      </c>
      <c r="B95" s="190" t="s">
        <v>272</v>
      </c>
      <c r="C95" s="210"/>
      <c r="D95" s="168"/>
      <c r="E95" s="168"/>
      <c r="F95" s="168"/>
      <c r="G95" s="168"/>
      <c r="H95" s="168"/>
      <c r="I95" s="168"/>
      <c r="J95" s="168"/>
      <c r="K95" s="168"/>
      <c r="L95" s="168"/>
      <c r="M95" s="140">
        <f t="shared" si="1"/>
        <v>0</v>
      </c>
      <c r="N95" s="168"/>
      <c r="O95" s="168"/>
      <c r="P95" s="168"/>
      <c r="Q95" s="168"/>
      <c r="R95" s="168"/>
      <c r="S95" s="168"/>
      <c r="T95" s="168"/>
      <c r="U95" s="168"/>
      <c r="V95" s="169"/>
      <c r="W95" s="170"/>
      <c r="X95" s="171"/>
      <c r="Y95" s="171">
        <v>75.0</v>
      </c>
      <c r="Z95" s="171">
        <v>75.0</v>
      </c>
      <c r="AA95" s="171">
        <v>75.0</v>
      </c>
      <c r="AB95" s="171">
        <v>75.0</v>
      </c>
      <c r="AC95" s="171">
        <v>75.0</v>
      </c>
      <c r="AD95" s="172">
        <v>100.0</v>
      </c>
      <c r="AE95" s="190" t="s">
        <v>273</v>
      </c>
      <c r="AF95" s="193"/>
      <c r="AG95" s="168"/>
      <c r="AH95" s="168"/>
      <c r="AI95" s="168"/>
      <c r="AJ95" s="168"/>
      <c r="AK95" s="168"/>
      <c r="AL95" s="168"/>
      <c r="AM95" s="168"/>
      <c r="AN95" s="168"/>
      <c r="AO95" s="168"/>
      <c r="AP95" s="140">
        <f t="shared" si="2"/>
        <v>0</v>
      </c>
      <c r="AQ95" s="168"/>
      <c r="AR95" s="168"/>
      <c r="AS95" s="168"/>
      <c r="AT95" s="168"/>
      <c r="AU95" s="168"/>
      <c r="AV95" s="168"/>
      <c r="AW95" s="168"/>
      <c r="AX95" s="168"/>
      <c r="AY95" s="174"/>
      <c r="AZ95" s="187"/>
      <c r="BA95" s="171"/>
      <c r="BB95" s="181">
        <v>70.0</v>
      </c>
      <c r="BC95" s="181">
        <v>70.0</v>
      </c>
      <c r="BD95" s="181">
        <v>85.0</v>
      </c>
      <c r="BE95" s="181">
        <v>85.0</v>
      </c>
      <c r="BF95" s="181">
        <v>85.0</v>
      </c>
      <c r="BG95" s="175">
        <v>100.0</v>
      </c>
      <c r="BH95" s="182"/>
      <c r="BI95" s="153"/>
      <c r="BJ95" s="154"/>
      <c r="BK95" s="154"/>
      <c r="BL95" s="154"/>
      <c r="BM95" s="154"/>
      <c r="BN95" s="154"/>
      <c r="BO95" s="154"/>
      <c r="BP95" s="154"/>
      <c r="BQ95" s="154"/>
      <c r="BR95" s="154"/>
      <c r="BS95" s="155">
        <f t="shared" si="3"/>
        <v>0</v>
      </c>
      <c r="BT95" s="154"/>
      <c r="BU95" s="154"/>
      <c r="BV95" s="154"/>
      <c r="BW95" s="154"/>
      <c r="BX95" s="154"/>
      <c r="BY95" s="154"/>
      <c r="BZ95" s="154"/>
      <c r="CA95" s="154"/>
      <c r="CB95" s="178"/>
      <c r="CC95" s="184"/>
      <c r="CD95" s="185"/>
      <c r="CE95" s="185"/>
      <c r="CF95" s="185"/>
      <c r="CG95" s="185"/>
      <c r="CH95" s="185"/>
      <c r="CI95" s="185"/>
      <c r="CJ95" s="186"/>
      <c r="CK95" s="182"/>
      <c r="CL95" s="160"/>
      <c r="CM95" s="161"/>
      <c r="CN95" s="161"/>
      <c r="CO95" s="161"/>
      <c r="CP95" s="161"/>
      <c r="CQ95" s="161"/>
      <c r="CR95" s="161"/>
      <c r="CS95" s="161"/>
      <c r="CT95" s="161"/>
      <c r="CU95" s="161"/>
      <c r="CV95" s="162">
        <f t="shared" si="4"/>
        <v>0</v>
      </c>
      <c r="CW95" s="161"/>
      <c r="CX95" s="161"/>
      <c r="CY95" s="161"/>
      <c r="CZ95" s="161"/>
      <c r="DA95" s="161"/>
      <c r="DB95" s="161"/>
      <c r="DC95" s="161"/>
      <c r="DD95" s="161"/>
      <c r="DE95" s="183"/>
      <c r="DF95" s="184"/>
      <c r="DG95" s="185"/>
      <c r="DH95" s="185"/>
      <c r="DI95" s="185"/>
      <c r="DJ95" s="185"/>
      <c r="DK95" s="185"/>
      <c r="DL95" s="185"/>
      <c r="DM95" s="186"/>
    </row>
    <row r="96">
      <c r="A96" s="164" t="s">
        <v>176</v>
      </c>
      <c r="B96" s="190" t="s">
        <v>272</v>
      </c>
      <c r="C96" s="210"/>
      <c r="D96" s="168"/>
      <c r="E96" s="168"/>
      <c r="F96" s="168"/>
      <c r="G96" s="168"/>
      <c r="H96" s="168"/>
      <c r="I96" s="168"/>
      <c r="J96" s="168"/>
      <c r="K96" s="168"/>
      <c r="L96" s="168"/>
      <c r="M96" s="140">
        <f t="shared" si="1"/>
        <v>0</v>
      </c>
      <c r="N96" s="168"/>
      <c r="O96" s="168"/>
      <c r="P96" s="168"/>
      <c r="Q96" s="168"/>
      <c r="R96" s="168"/>
      <c r="S96" s="168"/>
      <c r="T96" s="168"/>
      <c r="U96" s="168"/>
      <c r="V96" s="169"/>
      <c r="W96" s="170"/>
      <c r="X96" s="171"/>
      <c r="Y96" s="171">
        <v>75.0</v>
      </c>
      <c r="Z96" s="181">
        <v>75.0</v>
      </c>
      <c r="AA96" s="171">
        <v>75.0</v>
      </c>
      <c r="AB96" s="171">
        <v>75.0</v>
      </c>
      <c r="AC96" s="171">
        <v>75.0</v>
      </c>
      <c r="AD96" s="172">
        <v>100.0</v>
      </c>
      <c r="AE96" s="182"/>
      <c r="AF96" s="193"/>
      <c r="AG96" s="168"/>
      <c r="AH96" s="168"/>
      <c r="AI96" s="168"/>
      <c r="AJ96" s="168"/>
      <c r="AK96" s="168"/>
      <c r="AL96" s="168"/>
      <c r="AM96" s="168"/>
      <c r="AN96" s="168"/>
      <c r="AO96" s="168"/>
      <c r="AP96" s="140">
        <f t="shared" si="2"/>
        <v>0</v>
      </c>
      <c r="AQ96" s="168"/>
      <c r="AR96" s="168"/>
      <c r="AS96" s="168"/>
      <c r="AT96" s="168"/>
      <c r="AU96" s="168"/>
      <c r="AV96" s="168"/>
      <c r="AW96" s="168"/>
      <c r="AX96" s="168"/>
      <c r="AY96" s="174"/>
      <c r="AZ96" s="184"/>
      <c r="BA96" s="185"/>
      <c r="BB96" s="185"/>
      <c r="BC96" s="185"/>
      <c r="BD96" s="185"/>
      <c r="BE96" s="185"/>
      <c r="BF96" s="185"/>
      <c r="BG96" s="186"/>
      <c r="BH96" s="182"/>
      <c r="BI96" s="153"/>
      <c r="BJ96" s="154"/>
      <c r="BK96" s="154"/>
      <c r="BL96" s="154"/>
      <c r="BM96" s="154"/>
      <c r="BN96" s="154"/>
      <c r="BO96" s="154"/>
      <c r="BP96" s="154"/>
      <c r="BQ96" s="154"/>
      <c r="BR96" s="154"/>
      <c r="BS96" s="155">
        <f t="shared" si="3"/>
        <v>0</v>
      </c>
      <c r="BT96" s="154"/>
      <c r="BU96" s="154"/>
      <c r="BV96" s="154"/>
      <c r="BW96" s="154"/>
      <c r="BX96" s="154"/>
      <c r="BY96" s="154"/>
      <c r="BZ96" s="154"/>
      <c r="CA96" s="154"/>
      <c r="CB96" s="178"/>
      <c r="CC96" s="184"/>
      <c r="CD96" s="185"/>
      <c r="CE96" s="185"/>
      <c r="CF96" s="185"/>
      <c r="CG96" s="185"/>
      <c r="CH96" s="185"/>
      <c r="CI96" s="185"/>
      <c r="CJ96" s="186"/>
      <c r="CK96" s="182"/>
      <c r="CL96" s="160"/>
      <c r="CM96" s="161"/>
      <c r="CN96" s="161"/>
      <c r="CO96" s="161"/>
      <c r="CP96" s="161"/>
      <c r="CQ96" s="161"/>
      <c r="CR96" s="161"/>
      <c r="CS96" s="161"/>
      <c r="CT96" s="161"/>
      <c r="CU96" s="161"/>
      <c r="CV96" s="162">
        <f t="shared" si="4"/>
        <v>0</v>
      </c>
      <c r="CW96" s="161"/>
      <c r="CX96" s="161"/>
      <c r="CY96" s="161"/>
      <c r="CZ96" s="161"/>
      <c r="DA96" s="161"/>
      <c r="DB96" s="161"/>
      <c r="DC96" s="161"/>
      <c r="DD96" s="161"/>
      <c r="DE96" s="183"/>
      <c r="DF96" s="184"/>
      <c r="DG96" s="185"/>
      <c r="DH96" s="185"/>
      <c r="DI96" s="185"/>
      <c r="DJ96" s="185"/>
      <c r="DK96" s="185"/>
      <c r="DL96" s="185"/>
      <c r="DM96" s="186"/>
    </row>
    <row r="97">
      <c r="A97" s="164" t="s">
        <v>177</v>
      </c>
      <c r="B97" s="190" t="s">
        <v>274</v>
      </c>
      <c r="C97" s="210"/>
      <c r="D97" s="168"/>
      <c r="E97" s="168"/>
      <c r="F97" s="168"/>
      <c r="G97" s="168"/>
      <c r="H97" s="168"/>
      <c r="I97" s="168"/>
      <c r="J97" s="168"/>
      <c r="K97" s="168"/>
      <c r="L97" s="168"/>
      <c r="M97" s="140">
        <f t="shared" si="1"/>
        <v>0</v>
      </c>
      <c r="N97" s="168"/>
      <c r="O97" s="168"/>
      <c r="P97" s="168"/>
      <c r="Q97" s="168"/>
      <c r="R97" s="168"/>
      <c r="S97" s="168"/>
      <c r="T97" s="168"/>
      <c r="U97" s="168"/>
      <c r="V97" s="169"/>
      <c r="W97" s="170"/>
      <c r="X97" s="171"/>
      <c r="Y97" s="171">
        <v>60.0</v>
      </c>
      <c r="Z97" s="171">
        <v>60.0</v>
      </c>
      <c r="AA97" s="171">
        <v>70.0</v>
      </c>
      <c r="AB97" s="171">
        <v>70.0</v>
      </c>
      <c r="AC97" s="171">
        <v>70.0</v>
      </c>
      <c r="AD97" s="172">
        <v>100.0</v>
      </c>
      <c r="AE97" s="190" t="s">
        <v>273</v>
      </c>
      <c r="AF97" s="193"/>
      <c r="AG97" s="168"/>
      <c r="AH97" s="168"/>
      <c r="AI97" s="168"/>
      <c r="AJ97" s="168"/>
      <c r="AK97" s="168"/>
      <c r="AL97" s="168"/>
      <c r="AM97" s="168"/>
      <c r="AN97" s="168"/>
      <c r="AO97" s="168"/>
      <c r="AP97" s="140">
        <f t="shared" si="2"/>
        <v>0</v>
      </c>
      <c r="AQ97" s="168"/>
      <c r="AR97" s="168"/>
      <c r="AS97" s="168"/>
      <c r="AT97" s="168"/>
      <c r="AU97" s="168"/>
      <c r="AV97" s="168"/>
      <c r="AW97" s="168"/>
      <c r="AX97" s="168"/>
      <c r="AY97" s="174"/>
      <c r="AZ97" s="187"/>
      <c r="BA97" s="171"/>
      <c r="BB97" s="181">
        <v>70.0</v>
      </c>
      <c r="BC97" s="181">
        <v>70.0</v>
      </c>
      <c r="BD97" s="181">
        <v>85.0</v>
      </c>
      <c r="BE97" s="181">
        <v>85.0</v>
      </c>
      <c r="BF97" s="181">
        <v>85.0</v>
      </c>
      <c r="BG97" s="175">
        <v>100.0</v>
      </c>
      <c r="BH97" s="182"/>
      <c r="BI97" s="153"/>
      <c r="BJ97" s="154"/>
      <c r="BK97" s="154"/>
      <c r="BL97" s="154"/>
      <c r="BM97" s="154"/>
      <c r="BN97" s="154"/>
      <c r="BO97" s="154"/>
      <c r="BP97" s="154"/>
      <c r="BQ97" s="154"/>
      <c r="BR97" s="154"/>
      <c r="BS97" s="155">
        <f t="shared" si="3"/>
        <v>0</v>
      </c>
      <c r="BT97" s="154"/>
      <c r="BU97" s="154"/>
      <c r="BV97" s="154"/>
      <c r="BW97" s="154"/>
      <c r="BX97" s="154"/>
      <c r="BY97" s="154"/>
      <c r="BZ97" s="154"/>
      <c r="CA97" s="154"/>
      <c r="CB97" s="178"/>
      <c r="CC97" s="184"/>
      <c r="CD97" s="185"/>
      <c r="CE97" s="185"/>
      <c r="CF97" s="185"/>
      <c r="CG97" s="185"/>
      <c r="CH97" s="185"/>
      <c r="CI97" s="185"/>
      <c r="CJ97" s="186"/>
      <c r="CK97" s="182"/>
      <c r="CL97" s="160"/>
      <c r="CM97" s="161"/>
      <c r="CN97" s="161"/>
      <c r="CO97" s="161"/>
      <c r="CP97" s="161"/>
      <c r="CQ97" s="161"/>
      <c r="CR97" s="161"/>
      <c r="CS97" s="161"/>
      <c r="CT97" s="161"/>
      <c r="CU97" s="161"/>
      <c r="CV97" s="162">
        <f t="shared" si="4"/>
        <v>0</v>
      </c>
      <c r="CW97" s="161"/>
      <c r="CX97" s="161"/>
      <c r="CY97" s="161"/>
      <c r="CZ97" s="161"/>
      <c r="DA97" s="161"/>
      <c r="DB97" s="161"/>
      <c r="DC97" s="161"/>
      <c r="DD97" s="161"/>
      <c r="DE97" s="183"/>
      <c r="DF97" s="184"/>
      <c r="DG97" s="185"/>
      <c r="DH97" s="185"/>
      <c r="DI97" s="185"/>
      <c r="DJ97" s="185"/>
      <c r="DK97" s="185"/>
      <c r="DL97" s="185"/>
      <c r="DM97" s="186"/>
    </row>
    <row r="98">
      <c r="A98" s="164" t="s">
        <v>178</v>
      </c>
      <c r="B98" s="165" t="s">
        <v>101</v>
      </c>
      <c r="C98" s="210"/>
      <c r="D98" s="168"/>
      <c r="E98" s="168"/>
      <c r="F98" s="168"/>
      <c r="G98" s="168"/>
      <c r="H98" s="168"/>
      <c r="I98" s="168"/>
      <c r="J98" s="168"/>
      <c r="K98" s="168"/>
      <c r="L98" s="168"/>
      <c r="M98" s="140">
        <f t="shared" si="1"/>
        <v>0</v>
      </c>
      <c r="N98" s="168"/>
      <c r="O98" s="168"/>
      <c r="P98" s="168"/>
      <c r="Q98" s="168"/>
      <c r="R98" s="168"/>
      <c r="S98" s="168"/>
      <c r="T98" s="168"/>
      <c r="U98" s="168"/>
      <c r="V98" s="169"/>
      <c r="W98" s="170"/>
      <c r="X98" s="171"/>
      <c r="Y98" s="181">
        <v>70.0</v>
      </c>
      <c r="Z98" s="181">
        <v>70.0</v>
      </c>
      <c r="AA98" s="181">
        <v>85.0</v>
      </c>
      <c r="AB98" s="181">
        <v>85.0</v>
      </c>
      <c r="AC98" s="181">
        <v>85.0</v>
      </c>
      <c r="AD98" s="189">
        <v>100.0</v>
      </c>
      <c r="AE98" s="182"/>
      <c r="AF98" s="193"/>
      <c r="AG98" s="168"/>
      <c r="AH98" s="168"/>
      <c r="AI98" s="168"/>
      <c r="AJ98" s="168"/>
      <c r="AK98" s="168"/>
      <c r="AL98" s="168"/>
      <c r="AM98" s="168"/>
      <c r="AN98" s="168"/>
      <c r="AO98" s="168"/>
      <c r="AP98" s="140">
        <f t="shared" si="2"/>
        <v>0</v>
      </c>
      <c r="AQ98" s="168"/>
      <c r="AR98" s="168"/>
      <c r="AS98" s="168"/>
      <c r="AT98" s="168"/>
      <c r="AU98" s="168"/>
      <c r="AV98" s="168"/>
      <c r="AW98" s="168"/>
      <c r="AX98" s="168"/>
      <c r="AY98" s="174"/>
      <c r="AZ98" s="184"/>
      <c r="BA98" s="185"/>
      <c r="BB98" s="185"/>
      <c r="BC98" s="185"/>
      <c r="BD98" s="185"/>
      <c r="BE98" s="185"/>
      <c r="BF98" s="185"/>
      <c r="BG98" s="186"/>
      <c r="BH98" s="182"/>
      <c r="BI98" s="153"/>
      <c r="BJ98" s="154"/>
      <c r="BK98" s="154"/>
      <c r="BL98" s="154"/>
      <c r="BM98" s="154"/>
      <c r="BN98" s="154"/>
      <c r="BO98" s="154"/>
      <c r="BP98" s="154"/>
      <c r="BQ98" s="154"/>
      <c r="BR98" s="154"/>
      <c r="BS98" s="155">
        <f t="shared" si="3"/>
        <v>0</v>
      </c>
      <c r="BT98" s="154"/>
      <c r="BU98" s="154"/>
      <c r="BV98" s="154"/>
      <c r="BW98" s="154"/>
      <c r="BX98" s="154"/>
      <c r="BY98" s="154"/>
      <c r="BZ98" s="154"/>
      <c r="CA98" s="154"/>
      <c r="CB98" s="178"/>
      <c r="CC98" s="184"/>
      <c r="CD98" s="185"/>
      <c r="CE98" s="185"/>
      <c r="CF98" s="185"/>
      <c r="CG98" s="185"/>
      <c r="CH98" s="185"/>
      <c r="CI98" s="185"/>
      <c r="CJ98" s="186"/>
      <c r="CK98" s="182"/>
      <c r="CL98" s="160"/>
      <c r="CM98" s="161"/>
      <c r="CN98" s="161"/>
      <c r="CO98" s="161"/>
      <c r="CP98" s="161"/>
      <c r="CQ98" s="161"/>
      <c r="CR98" s="161"/>
      <c r="CS98" s="161"/>
      <c r="CT98" s="161"/>
      <c r="CU98" s="161"/>
      <c r="CV98" s="162">
        <f t="shared" si="4"/>
        <v>0</v>
      </c>
      <c r="CW98" s="161"/>
      <c r="CX98" s="161"/>
      <c r="CY98" s="161"/>
      <c r="CZ98" s="161"/>
      <c r="DA98" s="161"/>
      <c r="DB98" s="161"/>
      <c r="DC98" s="161"/>
      <c r="DD98" s="161"/>
      <c r="DE98" s="183"/>
      <c r="DF98" s="184"/>
      <c r="DG98" s="185"/>
      <c r="DH98" s="185"/>
      <c r="DI98" s="185"/>
      <c r="DJ98" s="185"/>
      <c r="DK98" s="185"/>
      <c r="DL98" s="185"/>
      <c r="DM98" s="186"/>
    </row>
    <row r="99">
      <c r="A99" s="164" t="s">
        <v>179</v>
      </c>
      <c r="B99" s="165" t="s">
        <v>101</v>
      </c>
      <c r="C99" s="210"/>
      <c r="D99" s="168"/>
      <c r="E99" s="168"/>
      <c r="F99" s="168"/>
      <c r="G99" s="168"/>
      <c r="H99" s="168"/>
      <c r="I99" s="168"/>
      <c r="J99" s="168"/>
      <c r="K99" s="168"/>
      <c r="L99" s="168"/>
      <c r="M99" s="140">
        <f t="shared" si="1"/>
        <v>0</v>
      </c>
      <c r="N99" s="168"/>
      <c r="O99" s="168"/>
      <c r="P99" s="168"/>
      <c r="Q99" s="168"/>
      <c r="R99" s="168"/>
      <c r="S99" s="168"/>
      <c r="T99" s="168"/>
      <c r="U99" s="168"/>
      <c r="V99" s="169"/>
      <c r="W99" s="170"/>
      <c r="X99" s="171"/>
      <c r="Y99" s="181">
        <v>70.0</v>
      </c>
      <c r="Z99" s="181">
        <v>70.0</v>
      </c>
      <c r="AA99" s="181">
        <v>85.0</v>
      </c>
      <c r="AB99" s="181">
        <v>85.0</v>
      </c>
      <c r="AC99" s="181">
        <v>85.0</v>
      </c>
      <c r="AD99" s="189">
        <v>100.0</v>
      </c>
      <c r="AE99" s="165" t="s">
        <v>59</v>
      </c>
      <c r="AF99" s="193"/>
      <c r="AG99" s="168"/>
      <c r="AH99" s="168"/>
      <c r="AI99" s="168"/>
      <c r="AJ99" s="168"/>
      <c r="AK99" s="168"/>
      <c r="AL99" s="168"/>
      <c r="AM99" s="168"/>
      <c r="AN99" s="168"/>
      <c r="AO99" s="168"/>
      <c r="AP99" s="140">
        <f t="shared" si="2"/>
        <v>0</v>
      </c>
      <c r="AQ99" s="168"/>
      <c r="AR99" s="168"/>
      <c r="AS99" s="168"/>
      <c r="AT99" s="168"/>
      <c r="AU99" s="168"/>
      <c r="AV99" s="168"/>
      <c r="AW99" s="168"/>
      <c r="AX99" s="168"/>
      <c r="AY99" s="174"/>
      <c r="AZ99" s="187"/>
      <c r="BA99" s="171"/>
      <c r="BB99" s="171">
        <v>75.0</v>
      </c>
      <c r="BC99" s="171">
        <v>75.0</v>
      </c>
      <c r="BD99" s="171">
        <v>85.0</v>
      </c>
      <c r="BE99" s="171">
        <v>85.0</v>
      </c>
      <c r="BF99" s="171">
        <v>85.0</v>
      </c>
      <c r="BG99" s="191">
        <v>100.0</v>
      </c>
      <c r="BH99" s="182"/>
      <c r="BI99" s="153"/>
      <c r="BJ99" s="154"/>
      <c r="BK99" s="154"/>
      <c r="BL99" s="154"/>
      <c r="BM99" s="154"/>
      <c r="BN99" s="154"/>
      <c r="BO99" s="154"/>
      <c r="BP99" s="154"/>
      <c r="BQ99" s="154"/>
      <c r="BR99" s="154"/>
      <c r="BS99" s="155">
        <f t="shared" si="3"/>
        <v>0</v>
      </c>
      <c r="BT99" s="154"/>
      <c r="BU99" s="154"/>
      <c r="BV99" s="154"/>
      <c r="BW99" s="154"/>
      <c r="BX99" s="154"/>
      <c r="BY99" s="154"/>
      <c r="BZ99" s="154"/>
      <c r="CA99" s="154"/>
      <c r="CB99" s="178"/>
      <c r="CC99" s="184"/>
      <c r="CD99" s="185"/>
      <c r="CE99" s="185"/>
      <c r="CF99" s="185"/>
      <c r="CG99" s="185"/>
      <c r="CH99" s="185"/>
      <c r="CI99" s="185"/>
      <c r="CJ99" s="186"/>
      <c r="CK99" s="182"/>
      <c r="CL99" s="160"/>
      <c r="CM99" s="161"/>
      <c r="CN99" s="161"/>
      <c r="CO99" s="161"/>
      <c r="CP99" s="161"/>
      <c r="CQ99" s="161"/>
      <c r="CR99" s="161"/>
      <c r="CS99" s="161"/>
      <c r="CT99" s="161"/>
      <c r="CU99" s="161"/>
      <c r="CV99" s="162">
        <f t="shared" si="4"/>
        <v>0</v>
      </c>
      <c r="CW99" s="161"/>
      <c r="CX99" s="161"/>
      <c r="CY99" s="161"/>
      <c r="CZ99" s="161"/>
      <c r="DA99" s="161"/>
      <c r="DB99" s="161"/>
      <c r="DC99" s="161"/>
      <c r="DD99" s="161"/>
      <c r="DE99" s="183"/>
      <c r="DF99" s="184"/>
      <c r="DG99" s="185"/>
      <c r="DH99" s="185"/>
      <c r="DI99" s="185"/>
      <c r="DJ99" s="185"/>
      <c r="DK99" s="185"/>
      <c r="DL99" s="185"/>
      <c r="DM99" s="186"/>
    </row>
    <row r="100">
      <c r="A100" s="211" t="s">
        <v>275</v>
      </c>
      <c r="B100" s="192" t="s">
        <v>233</v>
      </c>
      <c r="C100" s="210"/>
      <c r="D100" s="168"/>
      <c r="E100" s="168"/>
      <c r="F100" s="168"/>
      <c r="G100" s="168"/>
      <c r="H100" s="168"/>
      <c r="I100" s="168"/>
      <c r="J100" s="168"/>
      <c r="K100" s="168"/>
      <c r="L100" s="168"/>
      <c r="M100" s="140">
        <f t="shared" si="1"/>
        <v>0</v>
      </c>
      <c r="N100" s="168"/>
      <c r="O100" s="168"/>
      <c r="P100" s="168"/>
      <c r="Q100" s="168"/>
      <c r="R100" s="168"/>
      <c r="S100" s="168"/>
      <c r="T100" s="168"/>
      <c r="U100" s="168"/>
      <c r="V100" s="169"/>
      <c r="W100" s="170">
        <v>75.0</v>
      </c>
      <c r="X100" s="171">
        <v>90.0</v>
      </c>
      <c r="Y100" s="171">
        <v>0.0</v>
      </c>
      <c r="Z100" s="171">
        <v>0.0</v>
      </c>
      <c r="AA100" s="171">
        <v>0.0</v>
      </c>
      <c r="AB100" s="171">
        <v>0.0</v>
      </c>
      <c r="AC100" s="171">
        <v>0.0</v>
      </c>
      <c r="AD100" s="172">
        <v>100.0</v>
      </c>
      <c r="AE100" s="192" t="s">
        <v>101</v>
      </c>
      <c r="AF100" s="193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40">
        <f t="shared" si="2"/>
        <v>0</v>
      </c>
      <c r="AQ100" s="168"/>
      <c r="AR100" s="168"/>
      <c r="AS100" s="168"/>
      <c r="AT100" s="168"/>
      <c r="AU100" s="168"/>
      <c r="AV100" s="168"/>
      <c r="AW100" s="168"/>
      <c r="AX100" s="168"/>
      <c r="AY100" s="174"/>
      <c r="AZ100" s="187">
        <v>75.0</v>
      </c>
      <c r="BA100" s="171">
        <v>90.0</v>
      </c>
      <c r="BB100" s="171">
        <v>0.0</v>
      </c>
      <c r="BC100" s="171">
        <v>0.0</v>
      </c>
      <c r="BD100" s="171">
        <v>0.0</v>
      </c>
      <c r="BE100" s="171">
        <v>0.0</v>
      </c>
      <c r="BF100" s="171">
        <v>0.0</v>
      </c>
      <c r="BG100" s="175">
        <v>0.0</v>
      </c>
      <c r="BH100" s="182"/>
      <c r="BI100" s="153"/>
      <c r="BJ100" s="154"/>
      <c r="BK100" s="154"/>
      <c r="BL100" s="154"/>
      <c r="BM100" s="154"/>
      <c r="BN100" s="154"/>
      <c r="BO100" s="154"/>
      <c r="BP100" s="154"/>
      <c r="BQ100" s="154"/>
      <c r="BR100" s="154"/>
      <c r="BS100" s="155">
        <f t="shared" si="3"/>
        <v>0</v>
      </c>
      <c r="BT100" s="154"/>
      <c r="BU100" s="154"/>
      <c r="BV100" s="154"/>
      <c r="BW100" s="154"/>
      <c r="BX100" s="154"/>
      <c r="BY100" s="154"/>
      <c r="BZ100" s="154"/>
      <c r="CA100" s="154"/>
      <c r="CB100" s="178"/>
      <c r="CC100" s="184"/>
      <c r="CD100" s="185"/>
      <c r="CE100" s="185"/>
      <c r="CF100" s="185"/>
      <c r="CG100" s="185"/>
      <c r="CH100" s="185"/>
      <c r="CI100" s="185"/>
      <c r="CJ100" s="186"/>
      <c r="CK100" s="182"/>
      <c r="CL100" s="160"/>
      <c r="CM100" s="161"/>
      <c r="CN100" s="161"/>
      <c r="CO100" s="161"/>
      <c r="CP100" s="161"/>
      <c r="CQ100" s="161"/>
      <c r="CR100" s="161"/>
      <c r="CS100" s="161"/>
      <c r="CT100" s="161"/>
      <c r="CU100" s="161"/>
      <c r="CV100" s="162">
        <f t="shared" si="4"/>
        <v>0</v>
      </c>
      <c r="CW100" s="161"/>
      <c r="CX100" s="161"/>
      <c r="CY100" s="161"/>
      <c r="CZ100" s="161"/>
      <c r="DA100" s="161"/>
      <c r="DB100" s="161"/>
      <c r="DC100" s="161"/>
      <c r="DD100" s="161"/>
      <c r="DE100" s="183"/>
      <c r="DF100" s="184"/>
      <c r="DG100" s="185"/>
      <c r="DH100" s="185"/>
      <c r="DI100" s="185"/>
      <c r="DJ100" s="185"/>
      <c r="DK100" s="185"/>
      <c r="DL100" s="185"/>
      <c r="DM100" s="186"/>
    </row>
    <row r="101">
      <c r="A101" s="211" t="s">
        <v>276</v>
      </c>
      <c r="B101" s="192" t="s">
        <v>277</v>
      </c>
      <c r="C101" s="210"/>
      <c r="D101" s="168"/>
      <c r="E101" s="168"/>
      <c r="F101" s="168"/>
      <c r="G101" s="168"/>
      <c r="H101" s="168"/>
      <c r="I101" s="168"/>
      <c r="J101" s="168"/>
      <c r="K101" s="168"/>
      <c r="L101" s="168"/>
      <c r="M101" s="140">
        <f t="shared" si="1"/>
        <v>0</v>
      </c>
      <c r="N101" s="168"/>
      <c r="O101" s="168"/>
      <c r="P101" s="168"/>
      <c r="Q101" s="168"/>
      <c r="R101" s="168"/>
      <c r="S101" s="168"/>
      <c r="T101" s="168"/>
      <c r="U101" s="168"/>
      <c r="V101" s="169"/>
      <c r="W101" s="170">
        <v>0.0</v>
      </c>
      <c r="X101" s="171">
        <v>0.0</v>
      </c>
      <c r="Y101" s="171">
        <v>85.0</v>
      </c>
      <c r="Z101" s="171">
        <v>85.0</v>
      </c>
      <c r="AA101" s="171">
        <v>95.0</v>
      </c>
      <c r="AB101" s="171">
        <v>90.0</v>
      </c>
      <c r="AC101" s="171">
        <v>70.0</v>
      </c>
      <c r="AD101" s="172">
        <v>100.0</v>
      </c>
      <c r="AE101" s="182"/>
      <c r="AF101" s="193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40">
        <f t="shared" si="2"/>
        <v>0</v>
      </c>
      <c r="AQ101" s="168"/>
      <c r="AR101" s="168"/>
      <c r="AS101" s="168"/>
      <c r="AT101" s="168"/>
      <c r="AU101" s="168"/>
      <c r="AV101" s="168"/>
      <c r="AW101" s="168"/>
      <c r="AX101" s="168"/>
      <c r="AY101" s="174"/>
      <c r="AZ101" s="184"/>
      <c r="BA101" s="185"/>
      <c r="BB101" s="185"/>
      <c r="BC101" s="185"/>
      <c r="BD101" s="185"/>
      <c r="BE101" s="185"/>
      <c r="BF101" s="185"/>
      <c r="BG101" s="186"/>
      <c r="BH101" s="182"/>
      <c r="BI101" s="153"/>
      <c r="BJ101" s="154"/>
      <c r="BK101" s="154"/>
      <c r="BL101" s="154"/>
      <c r="BM101" s="154"/>
      <c r="BN101" s="154"/>
      <c r="BO101" s="154"/>
      <c r="BP101" s="154"/>
      <c r="BQ101" s="154"/>
      <c r="BR101" s="154"/>
      <c r="BS101" s="155">
        <f t="shared" si="3"/>
        <v>0</v>
      </c>
      <c r="BT101" s="154"/>
      <c r="BU101" s="154"/>
      <c r="BV101" s="154"/>
      <c r="BW101" s="154"/>
      <c r="BX101" s="154"/>
      <c r="BY101" s="154"/>
      <c r="BZ101" s="154"/>
      <c r="CA101" s="154"/>
      <c r="CB101" s="178"/>
      <c r="CC101" s="184"/>
      <c r="CD101" s="185"/>
      <c r="CE101" s="185"/>
      <c r="CF101" s="185"/>
      <c r="CG101" s="185"/>
      <c r="CH101" s="185"/>
      <c r="CI101" s="185"/>
      <c r="CJ101" s="186"/>
      <c r="CK101" s="182"/>
      <c r="CL101" s="160"/>
      <c r="CM101" s="161"/>
      <c r="CN101" s="161"/>
      <c r="CO101" s="161"/>
      <c r="CP101" s="161"/>
      <c r="CQ101" s="161"/>
      <c r="CR101" s="161"/>
      <c r="CS101" s="161"/>
      <c r="CT101" s="161"/>
      <c r="CU101" s="161"/>
      <c r="CV101" s="162">
        <f t="shared" si="4"/>
        <v>0</v>
      </c>
      <c r="CW101" s="161"/>
      <c r="CX101" s="161"/>
      <c r="CY101" s="161"/>
      <c r="CZ101" s="161"/>
      <c r="DA101" s="161"/>
      <c r="DB101" s="161"/>
      <c r="DC101" s="161"/>
      <c r="DD101" s="161"/>
      <c r="DE101" s="183"/>
      <c r="DF101" s="184"/>
      <c r="DG101" s="185"/>
      <c r="DH101" s="185"/>
      <c r="DI101" s="185"/>
      <c r="DJ101" s="185"/>
      <c r="DK101" s="185"/>
      <c r="DL101" s="185"/>
      <c r="DM101" s="186"/>
    </row>
    <row r="102">
      <c r="A102" s="164" t="s">
        <v>182</v>
      </c>
      <c r="B102" s="165" t="s">
        <v>233</v>
      </c>
      <c r="C102" s="210"/>
      <c r="D102" s="168"/>
      <c r="E102" s="168"/>
      <c r="F102" s="168"/>
      <c r="G102" s="168"/>
      <c r="H102" s="168"/>
      <c r="I102" s="168"/>
      <c r="J102" s="168"/>
      <c r="K102" s="168"/>
      <c r="L102" s="168"/>
      <c r="M102" s="140">
        <f t="shared" si="1"/>
        <v>0</v>
      </c>
      <c r="N102" s="168"/>
      <c r="O102" s="168"/>
      <c r="P102" s="168"/>
      <c r="Q102" s="168"/>
      <c r="R102" s="168"/>
      <c r="S102" s="168"/>
      <c r="T102" s="168"/>
      <c r="U102" s="168"/>
      <c r="V102" s="169"/>
      <c r="W102" s="170">
        <v>0.0</v>
      </c>
      <c r="X102" s="171">
        <v>0.0</v>
      </c>
      <c r="Y102" s="171">
        <v>85.0</v>
      </c>
      <c r="Z102" s="171">
        <v>85.0</v>
      </c>
      <c r="AA102" s="171">
        <v>95.0</v>
      </c>
      <c r="AB102" s="171">
        <v>100.0</v>
      </c>
      <c r="AC102" s="171">
        <v>70.0</v>
      </c>
      <c r="AD102" s="172">
        <v>100.0</v>
      </c>
      <c r="AE102" s="165" t="s">
        <v>101</v>
      </c>
      <c r="AF102" s="193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40">
        <f t="shared" si="2"/>
        <v>0</v>
      </c>
      <c r="AQ102" s="168"/>
      <c r="AR102" s="168"/>
      <c r="AS102" s="168"/>
      <c r="AT102" s="168"/>
      <c r="AU102" s="168"/>
      <c r="AV102" s="168"/>
      <c r="AW102" s="168"/>
      <c r="AX102" s="168"/>
      <c r="AY102" s="174"/>
      <c r="AZ102" s="187">
        <v>30.0</v>
      </c>
      <c r="BA102" s="171">
        <v>50.0</v>
      </c>
      <c r="BB102" s="171">
        <v>0.0</v>
      </c>
      <c r="BC102" s="171">
        <v>0.0</v>
      </c>
      <c r="BD102" s="171">
        <v>0.0</v>
      </c>
      <c r="BE102" s="171">
        <v>0.0</v>
      </c>
      <c r="BF102" s="171">
        <v>0.0</v>
      </c>
      <c r="BG102" s="175">
        <v>100.0</v>
      </c>
      <c r="BH102" s="182"/>
      <c r="BI102" s="153"/>
      <c r="BJ102" s="154"/>
      <c r="BK102" s="154"/>
      <c r="BL102" s="154"/>
      <c r="BM102" s="154"/>
      <c r="BN102" s="154"/>
      <c r="BO102" s="154"/>
      <c r="BP102" s="154"/>
      <c r="BQ102" s="154"/>
      <c r="BR102" s="154"/>
      <c r="BS102" s="155">
        <f t="shared" si="3"/>
        <v>0</v>
      </c>
      <c r="BT102" s="154"/>
      <c r="BU102" s="154"/>
      <c r="BV102" s="154"/>
      <c r="BW102" s="154"/>
      <c r="BX102" s="154"/>
      <c r="BY102" s="154"/>
      <c r="BZ102" s="154"/>
      <c r="CA102" s="154"/>
      <c r="CB102" s="178"/>
      <c r="CC102" s="184"/>
      <c r="CD102" s="185"/>
      <c r="CE102" s="185"/>
      <c r="CF102" s="185"/>
      <c r="CG102" s="185"/>
      <c r="CH102" s="185"/>
      <c r="CI102" s="185"/>
      <c r="CJ102" s="186"/>
      <c r="CK102" s="182"/>
      <c r="CL102" s="160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2">
        <f t="shared" si="4"/>
        <v>0</v>
      </c>
      <c r="CW102" s="161"/>
      <c r="CX102" s="161"/>
      <c r="CY102" s="161"/>
      <c r="CZ102" s="161"/>
      <c r="DA102" s="161"/>
      <c r="DB102" s="161"/>
      <c r="DC102" s="161"/>
      <c r="DD102" s="161"/>
      <c r="DE102" s="183"/>
      <c r="DF102" s="184"/>
      <c r="DG102" s="185"/>
      <c r="DH102" s="185"/>
      <c r="DI102" s="185"/>
      <c r="DJ102" s="185"/>
      <c r="DK102" s="185"/>
      <c r="DL102" s="185"/>
      <c r="DM102" s="186"/>
    </row>
    <row r="103">
      <c r="A103" s="164" t="s">
        <v>183</v>
      </c>
      <c r="B103" s="190" t="s">
        <v>253</v>
      </c>
      <c r="C103" s="210"/>
      <c r="D103" s="168"/>
      <c r="E103" s="168"/>
      <c r="F103" s="168"/>
      <c r="G103" s="168"/>
      <c r="H103" s="168"/>
      <c r="I103" s="168"/>
      <c r="J103" s="168"/>
      <c r="K103" s="168"/>
      <c r="L103" s="168"/>
      <c r="M103" s="140">
        <f t="shared" si="1"/>
        <v>0</v>
      </c>
      <c r="N103" s="168"/>
      <c r="O103" s="168"/>
      <c r="P103" s="168"/>
      <c r="Q103" s="168"/>
      <c r="R103" s="168"/>
      <c r="S103" s="168"/>
      <c r="T103" s="168"/>
      <c r="U103" s="168"/>
      <c r="V103" s="169"/>
      <c r="W103" s="170"/>
      <c r="X103" s="171"/>
      <c r="Y103" s="181">
        <v>70.0</v>
      </c>
      <c r="Z103" s="181">
        <v>70.0</v>
      </c>
      <c r="AA103" s="181">
        <v>80.0</v>
      </c>
      <c r="AB103" s="181">
        <v>80.0</v>
      </c>
      <c r="AC103" s="181">
        <v>80.0</v>
      </c>
      <c r="AD103" s="189">
        <v>100.0</v>
      </c>
      <c r="AE103" s="190" t="s">
        <v>247</v>
      </c>
      <c r="AF103" s="193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40">
        <f t="shared" si="2"/>
        <v>0</v>
      </c>
      <c r="AQ103" s="168"/>
      <c r="AR103" s="168"/>
      <c r="AS103" s="168"/>
      <c r="AT103" s="168"/>
      <c r="AU103" s="168"/>
      <c r="AV103" s="168"/>
      <c r="AW103" s="168"/>
      <c r="AX103" s="168"/>
      <c r="AY103" s="174"/>
      <c r="AZ103" s="187"/>
      <c r="BA103" s="171"/>
      <c r="BB103" s="181">
        <v>70.0</v>
      </c>
      <c r="BC103" s="181">
        <v>70.0</v>
      </c>
      <c r="BD103" s="181">
        <v>75.0</v>
      </c>
      <c r="BE103" s="181">
        <v>75.0</v>
      </c>
      <c r="BF103" s="181">
        <v>75.0</v>
      </c>
      <c r="BG103" s="191">
        <v>100.0</v>
      </c>
      <c r="BH103" s="182"/>
      <c r="BI103" s="153"/>
      <c r="BJ103" s="154"/>
      <c r="BK103" s="154"/>
      <c r="BL103" s="154"/>
      <c r="BM103" s="154"/>
      <c r="BN103" s="154"/>
      <c r="BO103" s="154"/>
      <c r="BP103" s="154"/>
      <c r="BQ103" s="154"/>
      <c r="BR103" s="154"/>
      <c r="BS103" s="155">
        <f t="shared" si="3"/>
        <v>0</v>
      </c>
      <c r="BT103" s="154"/>
      <c r="BU103" s="154"/>
      <c r="BV103" s="154"/>
      <c r="BW103" s="154"/>
      <c r="BX103" s="154"/>
      <c r="BY103" s="154"/>
      <c r="BZ103" s="154"/>
      <c r="CA103" s="154"/>
      <c r="CB103" s="178"/>
      <c r="CC103" s="184"/>
      <c r="CD103" s="185"/>
      <c r="CE103" s="185"/>
      <c r="CF103" s="185"/>
      <c r="CG103" s="185"/>
      <c r="CH103" s="185"/>
      <c r="CI103" s="185"/>
      <c r="CJ103" s="186"/>
      <c r="CK103" s="182"/>
      <c r="CL103" s="160"/>
      <c r="CM103" s="161"/>
      <c r="CN103" s="161"/>
      <c r="CO103" s="161"/>
      <c r="CP103" s="161"/>
      <c r="CQ103" s="161"/>
      <c r="CR103" s="161"/>
      <c r="CS103" s="161"/>
      <c r="CT103" s="161"/>
      <c r="CU103" s="161"/>
      <c r="CV103" s="162">
        <f t="shared" si="4"/>
        <v>0</v>
      </c>
      <c r="CW103" s="161"/>
      <c r="CX103" s="161"/>
      <c r="CY103" s="161"/>
      <c r="CZ103" s="161"/>
      <c r="DA103" s="161"/>
      <c r="DB103" s="161"/>
      <c r="DC103" s="161"/>
      <c r="DD103" s="161"/>
      <c r="DE103" s="183"/>
      <c r="DF103" s="184"/>
      <c r="DG103" s="185"/>
      <c r="DH103" s="185"/>
      <c r="DI103" s="185"/>
      <c r="DJ103" s="185"/>
      <c r="DK103" s="185"/>
      <c r="DL103" s="185"/>
      <c r="DM103" s="186"/>
    </row>
    <row r="104">
      <c r="A104" s="164" t="s">
        <v>184</v>
      </c>
      <c r="B104" s="190" t="s">
        <v>253</v>
      </c>
      <c r="C104" s="210"/>
      <c r="D104" s="168"/>
      <c r="E104" s="168"/>
      <c r="F104" s="168"/>
      <c r="G104" s="168"/>
      <c r="H104" s="168"/>
      <c r="I104" s="168"/>
      <c r="J104" s="168"/>
      <c r="K104" s="168"/>
      <c r="L104" s="168"/>
      <c r="M104" s="140">
        <f t="shared" si="1"/>
        <v>0</v>
      </c>
      <c r="N104" s="168"/>
      <c r="O104" s="168"/>
      <c r="P104" s="168"/>
      <c r="Q104" s="168"/>
      <c r="R104" s="168"/>
      <c r="S104" s="168"/>
      <c r="T104" s="168"/>
      <c r="U104" s="168"/>
      <c r="V104" s="169"/>
      <c r="W104" s="170"/>
      <c r="X104" s="171"/>
      <c r="Y104" s="181">
        <v>70.0</v>
      </c>
      <c r="Z104" s="181">
        <v>70.0</v>
      </c>
      <c r="AA104" s="181">
        <v>80.0</v>
      </c>
      <c r="AB104" s="181">
        <v>80.0</v>
      </c>
      <c r="AC104" s="181">
        <v>80.0</v>
      </c>
      <c r="AD104" s="189">
        <v>100.0</v>
      </c>
      <c r="AE104" s="165" t="s">
        <v>244</v>
      </c>
      <c r="AF104" s="193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40">
        <f t="shared" si="2"/>
        <v>0</v>
      </c>
      <c r="AQ104" s="168"/>
      <c r="AR104" s="168"/>
      <c r="AS104" s="168"/>
      <c r="AT104" s="168"/>
      <c r="AU104" s="168"/>
      <c r="AV104" s="168"/>
      <c r="AW104" s="168"/>
      <c r="AX104" s="168"/>
      <c r="AY104" s="174"/>
      <c r="AZ104" s="187"/>
      <c r="BA104" s="171"/>
      <c r="BB104" s="171">
        <v>75.0</v>
      </c>
      <c r="BC104" s="171">
        <v>75.0</v>
      </c>
      <c r="BD104" s="171">
        <v>85.0</v>
      </c>
      <c r="BE104" s="171">
        <v>85.0</v>
      </c>
      <c r="BF104" s="171">
        <v>85.0</v>
      </c>
      <c r="BG104" s="191">
        <v>100.0</v>
      </c>
      <c r="BH104" s="182"/>
      <c r="BI104" s="153"/>
      <c r="BJ104" s="154"/>
      <c r="BK104" s="154"/>
      <c r="BL104" s="154"/>
      <c r="BM104" s="154"/>
      <c r="BN104" s="154"/>
      <c r="BO104" s="154"/>
      <c r="BP104" s="154"/>
      <c r="BQ104" s="154"/>
      <c r="BR104" s="154"/>
      <c r="BS104" s="155">
        <f t="shared" si="3"/>
        <v>0</v>
      </c>
      <c r="BT104" s="154"/>
      <c r="BU104" s="154"/>
      <c r="BV104" s="154"/>
      <c r="BW104" s="154"/>
      <c r="BX104" s="154"/>
      <c r="BY104" s="154"/>
      <c r="BZ104" s="154"/>
      <c r="CA104" s="154"/>
      <c r="CB104" s="178"/>
      <c r="CC104" s="184"/>
      <c r="CD104" s="185"/>
      <c r="CE104" s="185"/>
      <c r="CF104" s="185"/>
      <c r="CG104" s="185"/>
      <c r="CH104" s="185"/>
      <c r="CI104" s="185"/>
      <c r="CJ104" s="186"/>
      <c r="CK104" s="182"/>
      <c r="CL104" s="160"/>
      <c r="CM104" s="161"/>
      <c r="CN104" s="161"/>
      <c r="CO104" s="161"/>
      <c r="CP104" s="161"/>
      <c r="CQ104" s="161"/>
      <c r="CR104" s="161"/>
      <c r="CS104" s="161"/>
      <c r="CT104" s="161"/>
      <c r="CU104" s="161"/>
      <c r="CV104" s="162">
        <f t="shared" si="4"/>
        <v>0</v>
      </c>
      <c r="CW104" s="161"/>
      <c r="CX104" s="161"/>
      <c r="CY104" s="161"/>
      <c r="CZ104" s="161"/>
      <c r="DA104" s="161"/>
      <c r="DB104" s="161"/>
      <c r="DC104" s="161"/>
      <c r="DD104" s="161"/>
      <c r="DE104" s="183"/>
      <c r="DF104" s="184"/>
      <c r="DG104" s="185"/>
      <c r="DH104" s="185"/>
      <c r="DI104" s="185"/>
      <c r="DJ104" s="185"/>
      <c r="DK104" s="185"/>
      <c r="DL104" s="185"/>
      <c r="DM104" s="186"/>
    </row>
    <row r="105">
      <c r="A105" s="164" t="s">
        <v>185</v>
      </c>
      <c r="B105" s="190" t="s">
        <v>253</v>
      </c>
      <c r="C105" s="210"/>
      <c r="D105" s="168"/>
      <c r="E105" s="168"/>
      <c r="F105" s="168"/>
      <c r="G105" s="168"/>
      <c r="H105" s="168"/>
      <c r="I105" s="168"/>
      <c r="J105" s="168"/>
      <c r="K105" s="168"/>
      <c r="L105" s="168"/>
      <c r="M105" s="140">
        <f t="shared" si="1"/>
        <v>0</v>
      </c>
      <c r="N105" s="168"/>
      <c r="O105" s="168"/>
      <c r="P105" s="168"/>
      <c r="Q105" s="168"/>
      <c r="R105" s="168"/>
      <c r="S105" s="168"/>
      <c r="T105" s="168"/>
      <c r="U105" s="168"/>
      <c r="V105" s="169"/>
      <c r="W105" s="170"/>
      <c r="X105" s="171"/>
      <c r="Y105" s="181">
        <v>70.0</v>
      </c>
      <c r="Z105" s="181">
        <v>70.0</v>
      </c>
      <c r="AA105" s="181">
        <v>80.0</v>
      </c>
      <c r="AB105" s="181">
        <v>80.0</v>
      </c>
      <c r="AC105" s="181">
        <v>80.0</v>
      </c>
      <c r="AD105" s="189">
        <v>100.0</v>
      </c>
      <c r="AE105" s="182"/>
      <c r="AF105" s="193"/>
      <c r="AG105" s="168"/>
      <c r="AH105" s="168"/>
      <c r="AI105" s="168"/>
      <c r="AJ105" s="168"/>
      <c r="AK105" s="168"/>
      <c r="AL105" s="168"/>
      <c r="AM105" s="168"/>
      <c r="AN105" s="168"/>
      <c r="AO105" s="168"/>
      <c r="AP105" s="140">
        <f t="shared" si="2"/>
        <v>0</v>
      </c>
      <c r="AQ105" s="168"/>
      <c r="AR105" s="168"/>
      <c r="AS105" s="168"/>
      <c r="AT105" s="168"/>
      <c r="AU105" s="168"/>
      <c r="AV105" s="168"/>
      <c r="AW105" s="168"/>
      <c r="AX105" s="168"/>
      <c r="AY105" s="174"/>
      <c r="AZ105" s="184"/>
      <c r="BA105" s="185"/>
      <c r="BB105" s="185"/>
      <c r="BC105" s="185"/>
      <c r="BD105" s="185"/>
      <c r="BE105" s="185"/>
      <c r="BF105" s="185"/>
      <c r="BG105" s="186"/>
      <c r="BH105" s="182"/>
      <c r="BI105" s="153"/>
      <c r="BJ105" s="154"/>
      <c r="BK105" s="154"/>
      <c r="BL105" s="154"/>
      <c r="BM105" s="154"/>
      <c r="BN105" s="154"/>
      <c r="BO105" s="154"/>
      <c r="BP105" s="154"/>
      <c r="BQ105" s="154"/>
      <c r="BR105" s="154"/>
      <c r="BS105" s="155">
        <f t="shared" si="3"/>
        <v>0</v>
      </c>
      <c r="BT105" s="154"/>
      <c r="BU105" s="154"/>
      <c r="BV105" s="154"/>
      <c r="BW105" s="154"/>
      <c r="BX105" s="154"/>
      <c r="BY105" s="154"/>
      <c r="BZ105" s="154"/>
      <c r="CA105" s="154"/>
      <c r="CB105" s="178"/>
      <c r="CC105" s="184"/>
      <c r="CD105" s="185"/>
      <c r="CE105" s="185"/>
      <c r="CF105" s="185"/>
      <c r="CG105" s="185"/>
      <c r="CH105" s="185"/>
      <c r="CI105" s="185"/>
      <c r="CJ105" s="186"/>
      <c r="CK105" s="182"/>
      <c r="CL105" s="160"/>
      <c r="CM105" s="161"/>
      <c r="CN105" s="161"/>
      <c r="CO105" s="161"/>
      <c r="CP105" s="161"/>
      <c r="CQ105" s="161"/>
      <c r="CR105" s="161"/>
      <c r="CS105" s="161"/>
      <c r="CT105" s="161"/>
      <c r="CU105" s="161"/>
      <c r="CV105" s="162">
        <f t="shared" si="4"/>
        <v>0</v>
      </c>
      <c r="CW105" s="161"/>
      <c r="CX105" s="161"/>
      <c r="CY105" s="161"/>
      <c r="CZ105" s="161"/>
      <c r="DA105" s="161"/>
      <c r="DB105" s="161"/>
      <c r="DC105" s="161"/>
      <c r="DD105" s="161"/>
      <c r="DE105" s="183"/>
      <c r="DF105" s="184"/>
      <c r="DG105" s="185"/>
      <c r="DH105" s="185"/>
      <c r="DI105" s="185"/>
      <c r="DJ105" s="185"/>
      <c r="DK105" s="185"/>
      <c r="DL105" s="185"/>
      <c r="DM105" s="186"/>
    </row>
    <row r="106">
      <c r="A106" s="164" t="s">
        <v>187</v>
      </c>
      <c r="B106" s="194" t="s">
        <v>250</v>
      </c>
      <c r="C106" s="212"/>
      <c r="D106" s="197"/>
      <c r="E106" s="197"/>
      <c r="F106" s="197"/>
      <c r="G106" s="197"/>
      <c r="H106" s="197"/>
      <c r="I106" s="197"/>
      <c r="J106" s="197"/>
      <c r="K106" s="197"/>
      <c r="L106" s="197"/>
      <c r="M106" s="140">
        <f t="shared" si="1"/>
        <v>0</v>
      </c>
      <c r="N106" s="197"/>
      <c r="O106" s="197"/>
      <c r="P106" s="197"/>
      <c r="Q106" s="197"/>
      <c r="R106" s="197"/>
      <c r="S106" s="197"/>
      <c r="T106" s="197"/>
      <c r="U106" s="197"/>
      <c r="V106" s="198"/>
      <c r="W106" s="213"/>
      <c r="X106" s="185"/>
      <c r="Y106" s="185"/>
      <c r="Z106" s="185"/>
      <c r="AA106" s="185"/>
      <c r="AB106" s="185"/>
      <c r="AC106" s="185"/>
      <c r="AD106" s="214"/>
      <c r="AE106" s="182"/>
      <c r="AF106" s="215"/>
      <c r="AG106" s="197"/>
      <c r="AH106" s="197"/>
      <c r="AI106" s="197"/>
      <c r="AJ106" s="197"/>
      <c r="AK106" s="197"/>
      <c r="AL106" s="197"/>
      <c r="AM106" s="197"/>
      <c r="AN106" s="197"/>
      <c r="AO106" s="197"/>
      <c r="AP106" s="140">
        <f t="shared" si="2"/>
        <v>0</v>
      </c>
      <c r="AQ106" s="197"/>
      <c r="AR106" s="197"/>
      <c r="AS106" s="197"/>
      <c r="AT106" s="197"/>
      <c r="AU106" s="197"/>
      <c r="AV106" s="197"/>
      <c r="AW106" s="197"/>
      <c r="AX106" s="197"/>
      <c r="AY106" s="204"/>
      <c r="AZ106" s="184"/>
      <c r="BA106" s="185"/>
      <c r="BB106" s="185"/>
      <c r="BC106" s="185"/>
      <c r="BD106" s="185"/>
      <c r="BE106" s="185"/>
      <c r="BF106" s="185"/>
      <c r="BG106" s="186"/>
      <c r="BH106" s="182"/>
      <c r="BI106" s="153"/>
      <c r="BJ106" s="154"/>
      <c r="BK106" s="154"/>
      <c r="BL106" s="154"/>
      <c r="BM106" s="154"/>
      <c r="BN106" s="154"/>
      <c r="BO106" s="154"/>
      <c r="BP106" s="154"/>
      <c r="BQ106" s="154"/>
      <c r="BR106" s="154"/>
      <c r="BS106" s="155">
        <f t="shared" si="3"/>
        <v>0</v>
      </c>
      <c r="BT106" s="154"/>
      <c r="BU106" s="154"/>
      <c r="BV106" s="154"/>
      <c r="BW106" s="154"/>
      <c r="BX106" s="154"/>
      <c r="BY106" s="154"/>
      <c r="BZ106" s="154"/>
      <c r="CA106" s="154"/>
      <c r="CB106" s="178"/>
      <c r="CC106" s="184"/>
      <c r="CD106" s="185"/>
      <c r="CE106" s="185"/>
      <c r="CF106" s="185"/>
      <c r="CG106" s="185"/>
      <c r="CH106" s="185"/>
      <c r="CI106" s="185"/>
      <c r="CJ106" s="186"/>
      <c r="CK106" s="182"/>
      <c r="CL106" s="160"/>
      <c r="CM106" s="161"/>
      <c r="CN106" s="161"/>
      <c r="CO106" s="161"/>
      <c r="CP106" s="161"/>
      <c r="CQ106" s="161"/>
      <c r="CR106" s="161"/>
      <c r="CS106" s="161"/>
      <c r="CT106" s="161"/>
      <c r="CU106" s="161"/>
      <c r="CV106" s="162">
        <f t="shared" si="4"/>
        <v>0</v>
      </c>
      <c r="CW106" s="161"/>
      <c r="CX106" s="161"/>
      <c r="CY106" s="161"/>
      <c r="CZ106" s="161"/>
      <c r="DA106" s="161"/>
      <c r="DB106" s="161"/>
      <c r="DC106" s="161"/>
      <c r="DD106" s="161"/>
      <c r="DE106" s="183"/>
      <c r="DF106" s="184"/>
      <c r="DG106" s="185"/>
      <c r="DH106" s="185"/>
      <c r="DI106" s="185"/>
      <c r="DJ106" s="185"/>
      <c r="DK106" s="185"/>
      <c r="DL106" s="185"/>
      <c r="DM106" s="186"/>
    </row>
    <row r="107">
      <c r="A107" s="229" t="s">
        <v>189</v>
      </c>
      <c r="B107" s="230" t="s">
        <v>250</v>
      </c>
      <c r="C107" s="231"/>
      <c r="D107" s="232"/>
      <c r="E107" s="232"/>
      <c r="F107" s="232"/>
      <c r="G107" s="232"/>
      <c r="H107" s="232"/>
      <c r="I107" s="232"/>
      <c r="J107" s="232"/>
      <c r="K107" s="232"/>
      <c r="L107" s="232"/>
      <c r="M107" s="140">
        <f t="shared" si="1"/>
        <v>0</v>
      </c>
      <c r="N107" s="232"/>
      <c r="O107" s="232"/>
      <c r="P107" s="232"/>
      <c r="Q107" s="232"/>
      <c r="R107" s="232"/>
      <c r="S107" s="232"/>
      <c r="T107" s="232"/>
      <c r="U107" s="232"/>
      <c r="V107" s="233"/>
      <c r="W107" s="234"/>
      <c r="X107" s="235"/>
      <c r="Y107" s="235"/>
      <c r="Z107" s="235"/>
      <c r="AA107" s="235"/>
      <c r="AB107" s="235"/>
      <c r="AC107" s="235"/>
      <c r="AD107" s="236"/>
      <c r="AE107" s="237"/>
      <c r="AF107" s="238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140">
        <f t="shared" si="2"/>
        <v>0</v>
      </c>
      <c r="AQ107" s="232"/>
      <c r="AR107" s="232"/>
      <c r="AS107" s="232"/>
      <c r="AT107" s="232"/>
      <c r="AU107" s="232"/>
      <c r="AV107" s="232"/>
      <c r="AW107" s="232"/>
      <c r="AX107" s="232"/>
      <c r="AY107" s="239"/>
      <c r="AZ107" s="240"/>
      <c r="BA107" s="235"/>
      <c r="BB107" s="235"/>
      <c r="BC107" s="235"/>
      <c r="BD107" s="235"/>
      <c r="BE107" s="235"/>
      <c r="BF107" s="235"/>
      <c r="BG107" s="241"/>
      <c r="BH107" s="237"/>
      <c r="BI107" s="242"/>
      <c r="BJ107" s="243"/>
      <c r="BK107" s="243"/>
      <c r="BL107" s="243"/>
      <c r="BM107" s="243"/>
      <c r="BN107" s="243"/>
      <c r="BO107" s="243"/>
      <c r="BP107" s="243"/>
      <c r="BQ107" s="243"/>
      <c r="BR107" s="243"/>
      <c r="BS107" s="155">
        <f t="shared" si="3"/>
        <v>0</v>
      </c>
      <c r="BT107" s="243"/>
      <c r="BU107" s="243"/>
      <c r="BV107" s="243"/>
      <c r="BW107" s="243"/>
      <c r="BX107" s="243"/>
      <c r="BY107" s="243"/>
      <c r="BZ107" s="243"/>
      <c r="CA107" s="243"/>
      <c r="CB107" s="244"/>
      <c r="CC107" s="240"/>
      <c r="CD107" s="235"/>
      <c r="CE107" s="235"/>
      <c r="CF107" s="235"/>
      <c r="CG107" s="235"/>
      <c r="CH107" s="235"/>
      <c r="CI107" s="235"/>
      <c r="CJ107" s="241"/>
      <c r="CK107" s="237"/>
      <c r="CL107" s="245"/>
      <c r="CM107" s="246"/>
      <c r="CN107" s="246"/>
      <c r="CO107" s="246"/>
      <c r="CP107" s="246"/>
      <c r="CQ107" s="246"/>
      <c r="CR107" s="246"/>
      <c r="CS107" s="246"/>
      <c r="CT107" s="246"/>
      <c r="CU107" s="246"/>
      <c r="CV107" s="162">
        <f t="shared" si="4"/>
        <v>0</v>
      </c>
      <c r="CW107" s="246"/>
      <c r="CX107" s="246"/>
      <c r="CY107" s="246"/>
      <c r="CZ107" s="246"/>
      <c r="DA107" s="246"/>
      <c r="DB107" s="246"/>
      <c r="DC107" s="246"/>
      <c r="DD107" s="246"/>
      <c r="DE107" s="247"/>
      <c r="DF107" s="240"/>
      <c r="DG107" s="235"/>
      <c r="DH107" s="235"/>
      <c r="DI107" s="235"/>
      <c r="DJ107" s="235"/>
      <c r="DK107" s="235"/>
      <c r="DL107" s="235"/>
      <c r="DM107" s="241"/>
    </row>
    <row r="108">
      <c r="A108" s="248"/>
      <c r="B108" s="249"/>
      <c r="C108" s="250"/>
      <c r="D108" s="251"/>
      <c r="E108" s="251"/>
      <c r="F108" s="251"/>
      <c r="G108" s="251"/>
      <c r="H108" s="251"/>
      <c r="I108" s="251"/>
      <c r="J108" s="251"/>
      <c r="K108" s="251"/>
      <c r="L108" s="251"/>
      <c r="M108" s="140">
        <f t="shared" si="1"/>
        <v>0</v>
      </c>
      <c r="N108" s="251"/>
      <c r="O108" s="251"/>
      <c r="P108" s="251"/>
      <c r="Q108" s="251"/>
      <c r="R108" s="251"/>
      <c r="S108" s="251"/>
      <c r="T108" s="251"/>
      <c r="U108" s="251"/>
      <c r="V108" s="252"/>
      <c r="W108" s="253"/>
      <c r="X108" s="251"/>
      <c r="Y108" s="251"/>
      <c r="Z108" s="251"/>
      <c r="AA108" s="251"/>
      <c r="AB108" s="251"/>
      <c r="AC108" s="251"/>
      <c r="AD108" s="254"/>
      <c r="AE108" s="249"/>
      <c r="AF108" s="255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  <c r="AX108" s="248"/>
      <c r="AY108" s="256"/>
      <c r="AZ108" s="250"/>
      <c r="BA108" s="251"/>
      <c r="BB108" s="251"/>
      <c r="BC108" s="251"/>
      <c r="BD108" s="251"/>
      <c r="BE108" s="251"/>
      <c r="BF108" s="251"/>
      <c r="BG108" s="252"/>
      <c r="BH108" s="249"/>
      <c r="BI108" s="248"/>
      <c r="BJ108" s="248"/>
      <c r="BK108" s="248"/>
      <c r="BL108" s="248"/>
      <c r="BM108" s="248"/>
      <c r="BN108" s="248"/>
      <c r="BO108" s="248"/>
      <c r="BP108" s="248"/>
      <c r="BQ108" s="248"/>
      <c r="BR108" s="248"/>
      <c r="BS108" s="155">
        <f t="shared" si="3"/>
        <v>0</v>
      </c>
      <c r="BT108" s="248"/>
      <c r="BU108" s="248"/>
      <c r="BV108" s="248"/>
      <c r="BW108" s="248"/>
      <c r="BX108" s="248"/>
      <c r="BY108" s="248"/>
      <c r="BZ108" s="248"/>
      <c r="CA108" s="248"/>
      <c r="CB108" s="248"/>
      <c r="CC108" s="250"/>
      <c r="CD108" s="251"/>
      <c r="CE108" s="251"/>
      <c r="CF108" s="251"/>
      <c r="CG108" s="251"/>
      <c r="CH108" s="251"/>
      <c r="CI108" s="251"/>
      <c r="CJ108" s="252"/>
      <c r="CK108" s="249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162">
        <f t="shared" si="4"/>
        <v>0</v>
      </c>
      <c r="CW108" s="248"/>
      <c r="CX108" s="248"/>
      <c r="CY108" s="248"/>
      <c r="CZ108" s="248"/>
      <c r="DA108" s="248"/>
      <c r="DB108" s="248"/>
      <c r="DC108" s="248"/>
      <c r="DD108" s="248"/>
      <c r="DE108" s="248"/>
      <c r="DF108" s="250"/>
      <c r="DG108" s="251"/>
      <c r="DH108" s="251"/>
      <c r="DI108" s="251"/>
      <c r="DJ108" s="251"/>
      <c r="DK108" s="251"/>
      <c r="DL108" s="251"/>
      <c r="DM108" s="252"/>
    </row>
    <row r="109">
      <c r="A109" s="248"/>
      <c r="B109" s="249"/>
      <c r="C109" s="250"/>
      <c r="D109" s="251"/>
      <c r="E109" s="251"/>
      <c r="F109" s="251"/>
      <c r="G109" s="251"/>
      <c r="H109" s="251"/>
      <c r="I109" s="251"/>
      <c r="J109" s="251"/>
      <c r="K109" s="251"/>
      <c r="L109" s="251"/>
      <c r="M109" s="140">
        <f t="shared" si="1"/>
        <v>0</v>
      </c>
      <c r="N109" s="251"/>
      <c r="O109" s="251"/>
      <c r="P109" s="251"/>
      <c r="Q109" s="251"/>
      <c r="R109" s="251"/>
      <c r="S109" s="251"/>
      <c r="T109" s="251"/>
      <c r="U109" s="251"/>
      <c r="V109" s="252"/>
      <c r="W109" s="253"/>
      <c r="X109" s="251"/>
      <c r="Y109" s="251"/>
      <c r="Z109" s="251"/>
      <c r="AA109" s="251"/>
      <c r="AB109" s="251"/>
      <c r="AC109" s="251"/>
      <c r="AD109" s="254"/>
      <c r="AE109" s="249"/>
      <c r="AF109" s="255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  <c r="AX109" s="248"/>
      <c r="AY109" s="256"/>
      <c r="AZ109" s="250"/>
      <c r="BA109" s="251"/>
      <c r="BB109" s="251"/>
      <c r="BC109" s="251"/>
      <c r="BD109" s="251"/>
      <c r="BE109" s="251"/>
      <c r="BF109" s="251"/>
      <c r="BG109" s="252"/>
      <c r="BH109" s="249"/>
      <c r="BI109" s="248"/>
      <c r="BJ109" s="248"/>
      <c r="BK109" s="248"/>
      <c r="BL109" s="248"/>
      <c r="BM109" s="248"/>
      <c r="BN109" s="248"/>
      <c r="BO109" s="248"/>
      <c r="BP109" s="248"/>
      <c r="BQ109" s="248"/>
      <c r="BR109" s="248"/>
      <c r="BS109" s="155">
        <f t="shared" si="3"/>
        <v>0</v>
      </c>
      <c r="BT109" s="248"/>
      <c r="BU109" s="248"/>
      <c r="BV109" s="248"/>
      <c r="BW109" s="248"/>
      <c r="BX109" s="248"/>
      <c r="BY109" s="248"/>
      <c r="BZ109" s="248"/>
      <c r="CA109" s="248"/>
      <c r="CB109" s="248"/>
      <c r="CC109" s="250"/>
      <c r="CD109" s="251"/>
      <c r="CE109" s="251"/>
      <c r="CF109" s="251"/>
      <c r="CG109" s="251"/>
      <c r="CH109" s="251"/>
      <c r="CI109" s="251"/>
      <c r="CJ109" s="252"/>
      <c r="CK109" s="249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162">
        <f t="shared" si="4"/>
        <v>0</v>
      </c>
      <c r="CW109" s="248"/>
      <c r="CX109" s="248"/>
      <c r="CY109" s="248"/>
      <c r="CZ109" s="248"/>
      <c r="DA109" s="248"/>
      <c r="DB109" s="248"/>
      <c r="DC109" s="248"/>
      <c r="DD109" s="248"/>
      <c r="DE109" s="248"/>
      <c r="DF109" s="250"/>
      <c r="DG109" s="251"/>
      <c r="DH109" s="251"/>
      <c r="DI109" s="251"/>
      <c r="DJ109" s="251"/>
      <c r="DK109" s="251"/>
      <c r="DL109" s="251"/>
      <c r="DM109" s="252"/>
    </row>
    <row r="110">
      <c r="A110" s="248"/>
      <c r="B110" s="249"/>
      <c r="C110" s="250"/>
      <c r="D110" s="251"/>
      <c r="E110" s="251"/>
      <c r="F110" s="251"/>
      <c r="G110" s="251"/>
      <c r="H110" s="251"/>
      <c r="I110" s="251"/>
      <c r="J110" s="251"/>
      <c r="K110" s="251"/>
      <c r="L110" s="251"/>
      <c r="M110" s="140">
        <f t="shared" si="1"/>
        <v>0</v>
      </c>
      <c r="N110" s="251"/>
      <c r="O110" s="251"/>
      <c r="P110" s="251"/>
      <c r="Q110" s="251"/>
      <c r="R110" s="251"/>
      <c r="S110" s="251"/>
      <c r="T110" s="251"/>
      <c r="U110" s="251"/>
      <c r="V110" s="252"/>
      <c r="W110" s="253"/>
      <c r="X110" s="251"/>
      <c r="Y110" s="251"/>
      <c r="Z110" s="251"/>
      <c r="AA110" s="251"/>
      <c r="AB110" s="251"/>
      <c r="AC110" s="251"/>
      <c r="AD110" s="254"/>
      <c r="AE110" s="249"/>
      <c r="AF110" s="255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  <c r="AX110" s="248"/>
      <c r="AY110" s="256"/>
      <c r="AZ110" s="250"/>
      <c r="BA110" s="251"/>
      <c r="BB110" s="251"/>
      <c r="BC110" s="251"/>
      <c r="BD110" s="251"/>
      <c r="BE110" s="251"/>
      <c r="BF110" s="251"/>
      <c r="BG110" s="252"/>
      <c r="BH110" s="249"/>
      <c r="BI110" s="248"/>
      <c r="BJ110" s="248"/>
      <c r="BK110" s="248"/>
      <c r="BL110" s="248"/>
      <c r="BM110" s="248"/>
      <c r="BN110" s="248"/>
      <c r="BO110" s="248"/>
      <c r="BP110" s="248"/>
      <c r="BQ110" s="248"/>
      <c r="BR110" s="248"/>
      <c r="BS110" s="155">
        <f t="shared" si="3"/>
        <v>0</v>
      </c>
      <c r="BT110" s="248"/>
      <c r="BU110" s="248"/>
      <c r="BV110" s="248"/>
      <c r="BW110" s="248"/>
      <c r="BX110" s="248"/>
      <c r="BY110" s="248"/>
      <c r="BZ110" s="248"/>
      <c r="CA110" s="248"/>
      <c r="CB110" s="248"/>
      <c r="CC110" s="250"/>
      <c r="CD110" s="251"/>
      <c r="CE110" s="251"/>
      <c r="CF110" s="251"/>
      <c r="CG110" s="251"/>
      <c r="CH110" s="251"/>
      <c r="CI110" s="251"/>
      <c r="CJ110" s="252"/>
      <c r="CK110" s="249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162">
        <f t="shared" si="4"/>
        <v>0</v>
      </c>
      <c r="CW110" s="248"/>
      <c r="CX110" s="248"/>
      <c r="CY110" s="248"/>
      <c r="CZ110" s="248"/>
      <c r="DA110" s="248"/>
      <c r="DB110" s="248"/>
      <c r="DC110" s="248"/>
      <c r="DD110" s="248"/>
      <c r="DE110" s="248"/>
      <c r="DF110" s="250"/>
      <c r="DG110" s="251"/>
      <c r="DH110" s="251"/>
      <c r="DI110" s="251"/>
      <c r="DJ110" s="251"/>
      <c r="DK110" s="251"/>
      <c r="DL110" s="251"/>
      <c r="DM110" s="252"/>
    </row>
    <row r="111">
      <c r="A111" s="248"/>
      <c r="B111" s="249"/>
      <c r="C111" s="250"/>
      <c r="D111" s="251"/>
      <c r="E111" s="251"/>
      <c r="F111" s="251"/>
      <c r="G111" s="251"/>
      <c r="H111" s="251"/>
      <c r="I111" s="251"/>
      <c r="J111" s="251"/>
      <c r="K111" s="251"/>
      <c r="L111" s="251"/>
      <c r="M111" s="140">
        <f t="shared" si="1"/>
        <v>0</v>
      </c>
      <c r="N111" s="251"/>
      <c r="O111" s="251"/>
      <c r="P111" s="251"/>
      <c r="Q111" s="251"/>
      <c r="R111" s="251"/>
      <c r="S111" s="251"/>
      <c r="T111" s="251"/>
      <c r="U111" s="251"/>
      <c r="V111" s="252"/>
      <c r="W111" s="253"/>
      <c r="X111" s="251"/>
      <c r="Y111" s="251"/>
      <c r="Z111" s="251"/>
      <c r="AA111" s="251"/>
      <c r="AB111" s="251"/>
      <c r="AC111" s="251"/>
      <c r="AD111" s="254"/>
      <c r="AE111" s="249"/>
      <c r="AF111" s="255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  <c r="AX111" s="248"/>
      <c r="AY111" s="256"/>
      <c r="AZ111" s="250"/>
      <c r="BA111" s="251"/>
      <c r="BB111" s="251"/>
      <c r="BC111" s="251"/>
      <c r="BD111" s="251"/>
      <c r="BE111" s="251"/>
      <c r="BF111" s="251"/>
      <c r="BG111" s="252"/>
      <c r="BH111" s="249"/>
      <c r="BI111" s="248"/>
      <c r="BJ111" s="248"/>
      <c r="BK111" s="248"/>
      <c r="BL111" s="248"/>
      <c r="BM111" s="248"/>
      <c r="BN111" s="248"/>
      <c r="BO111" s="248"/>
      <c r="BP111" s="248"/>
      <c r="BQ111" s="248"/>
      <c r="BR111" s="248"/>
      <c r="BS111" s="155">
        <f t="shared" si="3"/>
        <v>0</v>
      </c>
      <c r="BT111" s="248"/>
      <c r="BU111" s="248"/>
      <c r="BV111" s="248"/>
      <c r="BW111" s="248"/>
      <c r="BX111" s="248"/>
      <c r="BY111" s="248"/>
      <c r="BZ111" s="248"/>
      <c r="CA111" s="248"/>
      <c r="CB111" s="248"/>
      <c r="CC111" s="250"/>
      <c r="CD111" s="251"/>
      <c r="CE111" s="251"/>
      <c r="CF111" s="251"/>
      <c r="CG111" s="251"/>
      <c r="CH111" s="251"/>
      <c r="CI111" s="251"/>
      <c r="CJ111" s="252"/>
      <c r="CK111" s="249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162">
        <f t="shared" si="4"/>
        <v>0</v>
      </c>
      <c r="CW111" s="248"/>
      <c r="CX111" s="248"/>
      <c r="CY111" s="248"/>
      <c r="CZ111" s="248"/>
      <c r="DA111" s="248"/>
      <c r="DB111" s="248"/>
      <c r="DC111" s="248"/>
      <c r="DD111" s="248"/>
      <c r="DE111" s="248"/>
      <c r="DF111" s="250"/>
      <c r="DG111" s="251"/>
      <c r="DH111" s="251"/>
      <c r="DI111" s="251"/>
      <c r="DJ111" s="251"/>
      <c r="DK111" s="251"/>
      <c r="DL111" s="251"/>
      <c r="DM111" s="252"/>
    </row>
    <row r="112">
      <c r="A112" s="248"/>
      <c r="B112" s="249"/>
      <c r="C112" s="250"/>
      <c r="D112" s="251"/>
      <c r="E112" s="251"/>
      <c r="F112" s="251"/>
      <c r="G112" s="251"/>
      <c r="H112" s="251"/>
      <c r="I112" s="251"/>
      <c r="J112" s="251"/>
      <c r="K112" s="251"/>
      <c r="L112" s="251"/>
      <c r="M112" s="140">
        <f t="shared" si="1"/>
        <v>0</v>
      </c>
      <c r="N112" s="251"/>
      <c r="O112" s="251"/>
      <c r="P112" s="251"/>
      <c r="Q112" s="251"/>
      <c r="R112" s="251"/>
      <c r="S112" s="251"/>
      <c r="T112" s="251"/>
      <c r="U112" s="251"/>
      <c r="V112" s="252"/>
      <c r="W112" s="253"/>
      <c r="X112" s="251"/>
      <c r="Y112" s="251"/>
      <c r="Z112" s="251"/>
      <c r="AA112" s="251"/>
      <c r="AB112" s="251"/>
      <c r="AC112" s="251"/>
      <c r="AD112" s="254"/>
      <c r="AE112" s="249"/>
      <c r="AF112" s="255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  <c r="AX112" s="248"/>
      <c r="AY112" s="256"/>
      <c r="AZ112" s="250"/>
      <c r="BA112" s="251"/>
      <c r="BB112" s="251"/>
      <c r="BC112" s="251"/>
      <c r="BD112" s="251"/>
      <c r="BE112" s="251"/>
      <c r="BF112" s="251"/>
      <c r="BG112" s="252"/>
      <c r="BH112" s="249"/>
      <c r="BI112" s="248"/>
      <c r="BJ112" s="248"/>
      <c r="BK112" s="248"/>
      <c r="BL112" s="248"/>
      <c r="BM112" s="248"/>
      <c r="BN112" s="248"/>
      <c r="BO112" s="248"/>
      <c r="BP112" s="248"/>
      <c r="BQ112" s="248"/>
      <c r="BR112" s="248"/>
      <c r="BS112" s="155">
        <f t="shared" si="3"/>
        <v>0</v>
      </c>
      <c r="BT112" s="248"/>
      <c r="BU112" s="248"/>
      <c r="BV112" s="248"/>
      <c r="BW112" s="248"/>
      <c r="BX112" s="248"/>
      <c r="BY112" s="248"/>
      <c r="BZ112" s="248"/>
      <c r="CA112" s="248"/>
      <c r="CB112" s="248"/>
      <c r="CC112" s="250"/>
      <c r="CD112" s="251"/>
      <c r="CE112" s="251"/>
      <c r="CF112" s="251"/>
      <c r="CG112" s="251"/>
      <c r="CH112" s="251"/>
      <c r="CI112" s="251"/>
      <c r="CJ112" s="252"/>
      <c r="CK112" s="249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162">
        <f t="shared" si="4"/>
        <v>0</v>
      </c>
      <c r="CW112" s="248"/>
      <c r="CX112" s="248"/>
      <c r="CY112" s="248"/>
      <c r="CZ112" s="248"/>
      <c r="DA112" s="248"/>
      <c r="DB112" s="248"/>
      <c r="DC112" s="248"/>
      <c r="DD112" s="248"/>
      <c r="DE112" s="248"/>
      <c r="DF112" s="250"/>
      <c r="DG112" s="251"/>
      <c r="DH112" s="251"/>
      <c r="DI112" s="251"/>
      <c r="DJ112" s="251"/>
      <c r="DK112" s="251"/>
      <c r="DL112" s="251"/>
      <c r="DM112" s="252"/>
    </row>
    <row r="113">
      <c r="A113" s="248"/>
      <c r="B113" s="249"/>
      <c r="C113" s="250"/>
      <c r="D113" s="251"/>
      <c r="E113" s="251"/>
      <c r="F113" s="251"/>
      <c r="G113" s="251"/>
      <c r="H113" s="251"/>
      <c r="I113" s="251"/>
      <c r="J113" s="251"/>
      <c r="K113" s="251"/>
      <c r="L113" s="251"/>
      <c r="M113" s="140">
        <f t="shared" si="1"/>
        <v>0</v>
      </c>
      <c r="N113" s="251"/>
      <c r="O113" s="251"/>
      <c r="P113" s="251"/>
      <c r="Q113" s="251"/>
      <c r="R113" s="251"/>
      <c r="S113" s="251"/>
      <c r="T113" s="251"/>
      <c r="U113" s="251"/>
      <c r="V113" s="252"/>
      <c r="W113" s="253"/>
      <c r="X113" s="251"/>
      <c r="Y113" s="251"/>
      <c r="Z113" s="251"/>
      <c r="AA113" s="251"/>
      <c r="AB113" s="251"/>
      <c r="AC113" s="251"/>
      <c r="AD113" s="254"/>
      <c r="AE113" s="249"/>
      <c r="AF113" s="255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  <c r="AX113" s="248"/>
      <c r="AY113" s="256"/>
      <c r="AZ113" s="250"/>
      <c r="BA113" s="251"/>
      <c r="BB113" s="251"/>
      <c r="BC113" s="251"/>
      <c r="BD113" s="251"/>
      <c r="BE113" s="251"/>
      <c r="BF113" s="251"/>
      <c r="BG113" s="252"/>
      <c r="BH113" s="249"/>
      <c r="BI113" s="248"/>
      <c r="BJ113" s="248"/>
      <c r="BK113" s="248"/>
      <c r="BL113" s="248"/>
      <c r="BM113" s="248"/>
      <c r="BN113" s="248"/>
      <c r="BO113" s="248"/>
      <c r="BP113" s="248"/>
      <c r="BQ113" s="248"/>
      <c r="BR113" s="248"/>
      <c r="BS113" s="155">
        <f t="shared" si="3"/>
        <v>0</v>
      </c>
      <c r="BT113" s="248"/>
      <c r="BU113" s="248"/>
      <c r="BV113" s="248"/>
      <c r="BW113" s="248"/>
      <c r="BX113" s="248"/>
      <c r="BY113" s="248"/>
      <c r="BZ113" s="248"/>
      <c r="CA113" s="248"/>
      <c r="CB113" s="248"/>
      <c r="CC113" s="250"/>
      <c r="CD113" s="251"/>
      <c r="CE113" s="251"/>
      <c r="CF113" s="251"/>
      <c r="CG113" s="251"/>
      <c r="CH113" s="251"/>
      <c r="CI113" s="251"/>
      <c r="CJ113" s="252"/>
      <c r="CK113" s="249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162">
        <f t="shared" si="4"/>
        <v>0</v>
      </c>
      <c r="CW113" s="248"/>
      <c r="CX113" s="248"/>
      <c r="CY113" s="248"/>
      <c r="CZ113" s="248"/>
      <c r="DA113" s="248"/>
      <c r="DB113" s="248"/>
      <c r="DC113" s="248"/>
      <c r="DD113" s="248"/>
      <c r="DE113" s="248"/>
      <c r="DF113" s="250"/>
      <c r="DG113" s="251"/>
      <c r="DH113" s="251"/>
      <c r="DI113" s="251"/>
      <c r="DJ113" s="251"/>
      <c r="DK113" s="251"/>
      <c r="DL113" s="251"/>
      <c r="DM113" s="252"/>
    </row>
    <row r="114">
      <c r="A114" s="248"/>
      <c r="B114" s="249"/>
      <c r="C114" s="250"/>
      <c r="D114" s="251"/>
      <c r="E114" s="251"/>
      <c r="F114" s="251"/>
      <c r="G114" s="251"/>
      <c r="H114" s="251"/>
      <c r="I114" s="251"/>
      <c r="J114" s="251"/>
      <c r="K114" s="251"/>
      <c r="L114" s="251"/>
      <c r="M114" s="140">
        <f t="shared" si="1"/>
        <v>0</v>
      </c>
      <c r="N114" s="251"/>
      <c r="O114" s="251"/>
      <c r="P114" s="251"/>
      <c r="Q114" s="251"/>
      <c r="R114" s="251"/>
      <c r="S114" s="251"/>
      <c r="T114" s="251"/>
      <c r="U114" s="251"/>
      <c r="V114" s="252"/>
      <c r="W114" s="253"/>
      <c r="X114" s="251"/>
      <c r="Y114" s="251"/>
      <c r="Z114" s="251"/>
      <c r="AA114" s="251"/>
      <c r="AB114" s="251"/>
      <c r="AC114" s="251"/>
      <c r="AD114" s="254"/>
      <c r="AE114" s="249"/>
      <c r="AF114" s="255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  <c r="AX114" s="248"/>
      <c r="AY114" s="256"/>
      <c r="AZ114" s="250"/>
      <c r="BA114" s="251"/>
      <c r="BB114" s="251"/>
      <c r="BC114" s="251"/>
      <c r="BD114" s="251"/>
      <c r="BE114" s="251"/>
      <c r="BF114" s="251"/>
      <c r="BG114" s="252"/>
      <c r="BH114" s="249"/>
      <c r="BI114" s="248"/>
      <c r="BJ114" s="248"/>
      <c r="BK114" s="248"/>
      <c r="BL114" s="248"/>
      <c r="BM114" s="248"/>
      <c r="BN114" s="248"/>
      <c r="BO114" s="248"/>
      <c r="BP114" s="248"/>
      <c r="BQ114" s="248"/>
      <c r="BR114" s="248"/>
      <c r="BS114" s="155">
        <f t="shared" si="3"/>
        <v>0</v>
      </c>
      <c r="BT114" s="248"/>
      <c r="BU114" s="248"/>
      <c r="BV114" s="248"/>
      <c r="BW114" s="248"/>
      <c r="BX114" s="248"/>
      <c r="BY114" s="248"/>
      <c r="BZ114" s="248"/>
      <c r="CA114" s="248"/>
      <c r="CB114" s="248"/>
      <c r="CC114" s="250"/>
      <c r="CD114" s="251"/>
      <c r="CE114" s="251"/>
      <c r="CF114" s="251"/>
      <c r="CG114" s="251"/>
      <c r="CH114" s="251"/>
      <c r="CI114" s="251"/>
      <c r="CJ114" s="252"/>
      <c r="CK114" s="249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162">
        <f t="shared" si="4"/>
        <v>0</v>
      </c>
      <c r="CW114" s="248"/>
      <c r="CX114" s="248"/>
      <c r="CY114" s="248"/>
      <c r="CZ114" s="248"/>
      <c r="DA114" s="248"/>
      <c r="DB114" s="248"/>
      <c r="DC114" s="248"/>
      <c r="DD114" s="248"/>
      <c r="DE114" s="248"/>
      <c r="DF114" s="250"/>
      <c r="DG114" s="251"/>
      <c r="DH114" s="251"/>
      <c r="DI114" s="251"/>
      <c r="DJ114" s="251"/>
      <c r="DK114" s="251"/>
      <c r="DL114" s="251"/>
      <c r="DM114" s="252"/>
    </row>
    <row r="115">
      <c r="A115" s="248"/>
      <c r="B115" s="249"/>
      <c r="C115" s="250"/>
      <c r="D115" s="251"/>
      <c r="E115" s="251"/>
      <c r="F115" s="251"/>
      <c r="G115" s="251"/>
      <c r="H115" s="251"/>
      <c r="I115" s="251"/>
      <c r="J115" s="251"/>
      <c r="K115" s="251"/>
      <c r="L115" s="251"/>
      <c r="M115" s="140">
        <f t="shared" si="1"/>
        <v>0</v>
      </c>
      <c r="N115" s="251"/>
      <c r="O115" s="251"/>
      <c r="P115" s="251"/>
      <c r="Q115" s="251"/>
      <c r="R115" s="251"/>
      <c r="S115" s="251"/>
      <c r="T115" s="251"/>
      <c r="U115" s="251"/>
      <c r="V115" s="252"/>
      <c r="W115" s="253"/>
      <c r="X115" s="251"/>
      <c r="Y115" s="251"/>
      <c r="Z115" s="251"/>
      <c r="AA115" s="251"/>
      <c r="AB115" s="251"/>
      <c r="AC115" s="251"/>
      <c r="AD115" s="254"/>
      <c r="AE115" s="249"/>
      <c r="AF115" s="255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  <c r="AX115" s="248"/>
      <c r="AY115" s="256"/>
      <c r="AZ115" s="250"/>
      <c r="BA115" s="251"/>
      <c r="BB115" s="251"/>
      <c r="BC115" s="251"/>
      <c r="BD115" s="251"/>
      <c r="BE115" s="251"/>
      <c r="BF115" s="251"/>
      <c r="BG115" s="252"/>
      <c r="BH115" s="249"/>
      <c r="BI115" s="248"/>
      <c r="BJ115" s="248"/>
      <c r="BK115" s="248"/>
      <c r="BL115" s="248"/>
      <c r="BM115" s="248"/>
      <c r="BN115" s="248"/>
      <c r="BO115" s="248"/>
      <c r="BP115" s="248"/>
      <c r="BQ115" s="248"/>
      <c r="BR115" s="248"/>
      <c r="BS115" s="155">
        <f t="shared" si="3"/>
        <v>0</v>
      </c>
      <c r="BT115" s="248"/>
      <c r="BU115" s="248"/>
      <c r="BV115" s="248"/>
      <c r="BW115" s="248"/>
      <c r="BX115" s="248"/>
      <c r="BY115" s="248"/>
      <c r="BZ115" s="248"/>
      <c r="CA115" s="248"/>
      <c r="CB115" s="248"/>
      <c r="CC115" s="250"/>
      <c r="CD115" s="251"/>
      <c r="CE115" s="251"/>
      <c r="CF115" s="251"/>
      <c r="CG115" s="251"/>
      <c r="CH115" s="251"/>
      <c r="CI115" s="251"/>
      <c r="CJ115" s="252"/>
      <c r="CK115" s="249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162">
        <f t="shared" si="4"/>
        <v>0</v>
      </c>
      <c r="CW115" s="248"/>
      <c r="CX115" s="248"/>
      <c r="CY115" s="248"/>
      <c r="CZ115" s="248"/>
      <c r="DA115" s="248"/>
      <c r="DB115" s="248"/>
      <c r="DC115" s="248"/>
      <c r="DD115" s="248"/>
      <c r="DE115" s="248"/>
      <c r="DF115" s="250"/>
      <c r="DG115" s="251"/>
      <c r="DH115" s="251"/>
      <c r="DI115" s="251"/>
      <c r="DJ115" s="251"/>
      <c r="DK115" s="251"/>
      <c r="DL115" s="251"/>
      <c r="DM115" s="252"/>
    </row>
    <row r="116">
      <c r="A116" s="248"/>
      <c r="B116" s="249"/>
      <c r="C116" s="250"/>
      <c r="D116" s="251"/>
      <c r="E116" s="251"/>
      <c r="F116" s="251"/>
      <c r="G116" s="251"/>
      <c r="H116" s="251"/>
      <c r="I116" s="251"/>
      <c r="J116" s="251"/>
      <c r="K116" s="251"/>
      <c r="L116" s="251"/>
      <c r="M116" s="140">
        <f t="shared" si="1"/>
        <v>0</v>
      </c>
      <c r="N116" s="251"/>
      <c r="O116" s="251"/>
      <c r="P116" s="251"/>
      <c r="Q116" s="251"/>
      <c r="R116" s="251"/>
      <c r="S116" s="251"/>
      <c r="T116" s="251"/>
      <c r="U116" s="251"/>
      <c r="V116" s="252"/>
      <c r="W116" s="253"/>
      <c r="X116" s="251"/>
      <c r="Y116" s="251"/>
      <c r="Z116" s="251"/>
      <c r="AA116" s="251"/>
      <c r="AB116" s="251"/>
      <c r="AC116" s="251"/>
      <c r="AD116" s="254"/>
      <c r="AE116" s="249"/>
      <c r="AF116" s="255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  <c r="AX116" s="248"/>
      <c r="AY116" s="256"/>
      <c r="AZ116" s="250"/>
      <c r="BA116" s="251"/>
      <c r="BB116" s="251"/>
      <c r="BC116" s="251"/>
      <c r="BD116" s="251"/>
      <c r="BE116" s="251"/>
      <c r="BF116" s="251"/>
      <c r="BG116" s="252"/>
      <c r="BH116" s="249"/>
      <c r="BI116" s="248"/>
      <c r="BJ116" s="248"/>
      <c r="BK116" s="248"/>
      <c r="BL116" s="248"/>
      <c r="BM116" s="248"/>
      <c r="BN116" s="248"/>
      <c r="BO116" s="248"/>
      <c r="BP116" s="248"/>
      <c r="BQ116" s="248"/>
      <c r="BR116" s="248"/>
      <c r="BS116" s="155">
        <f t="shared" si="3"/>
        <v>0</v>
      </c>
      <c r="BT116" s="248"/>
      <c r="BU116" s="248"/>
      <c r="BV116" s="248"/>
      <c r="BW116" s="248"/>
      <c r="BX116" s="248"/>
      <c r="BY116" s="248"/>
      <c r="BZ116" s="248"/>
      <c r="CA116" s="248"/>
      <c r="CB116" s="248"/>
      <c r="CC116" s="250"/>
      <c r="CD116" s="251"/>
      <c r="CE116" s="251"/>
      <c r="CF116" s="251"/>
      <c r="CG116" s="251"/>
      <c r="CH116" s="251"/>
      <c r="CI116" s="251"/>
      <c r="CJ116" s="252"/>
      <c r="CK116" s="249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162">
        <f t="shared" si="4"/>
        <v>0</v>
      </c>
      <c r="CW116" s="248"/>
      <c r="CX116" s="248"/>
      <c r="CY116" s="248"/>
      <c r="CZ116" s="248"/>
      <c r="DA116" s="248"/>
      <c r="DB116" s="248"/>
      <c r="DC116" s="248"/>
      <c r="DD116" s="248"/>
      <c r="DE116" s="248"/>
      <c r="DF116" s="250"/>
      <c r="DG116" s="251"/>
      <c r="DH116" s="251"/>
      <c r="DI116" s="251"/>
      <c r="DJ116" s="251"/>
      <c r="DK116" s="251"/>
      <c r="DL116" s="251"/>
      <c r="DM116" s="252"/>
    </row>
    <row r="117">
      <c r="A117" s="248"/>
      <c r="B117" s="249"/>
      <c r="C117" s="250"/>
      <c r="D117" s="251"/>
      <c r="E117" s="251"/>
      <c r="F117" s="251"/>
      <c r="G117" s="251"/>
      <c r="H117" s="251"/>
      <c r="I117" s="251"/>
      <c r="J117" s="251"/>
      <c r="K117" s="251"/>
      <c r="L117" s="251"/>
      <c r="M117" s="140">
        <f t="shared" si="1"/>
        <v>0</v>
      </c>
      <c r="N117" s="251"/>
      <c r="O117" s="251"/>
      <c r="P117" s="251"/>
      <c r="Q117" s="251"/>
      <c r="R117" s="251"/>
      <c r="S117" s="251"/>
      <c r="T117" s="251"/>
      <c r="U117" s="251"/>
      <c r="V117" s="252"/>
      <c r="W117" s="253"/>
      <c r="X117" s="251"/>
      <c r="Y117" s="251"/>
      <c r="Z117" s="251"/>
      <c r="AA117" s="251"/>
      <c r="AB117" s="251"/>
      <c r="AC117" s="251"/>
      <c r="AD117" s="254"/>
      <c r="AE117" s="249"/>
      <c r="AF117" s="255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  <c r="AX117" s="248"/>
      <c r="AY117" s="256"/>
      <c r="AZ117" s="250"/>
      <c r="BA117" s="251"/>
      <c r="BB117" s="251"/>
      <c r="BC117" s="251"/>
      <c r="BD117" s="251"/>
      <c r="BE117" s="251"/>
      <c r="BF117" s="251"/>
      <c r="BG117" s="252"/>
      <c r="BH117" s="249"/>
      <c r="BI117" s="248"/>
      <c r="BJ117" s="248"/>
      <c r="BK117" s="248"/>
      <c r="BL117" s="248"/>
      <c r="BM117" s="248"/>
      <c r="BN117" s="248"/>
      <c r="BO117" s="248"/>
      <c r="BP117" s="248"/>
      <c r="BQ117" s="248"/>
      <c r="BR117" s="248"/>
      <c r="BS117" s="155">
        <f t="shared" si="3"/>
        <v>0</v>
      </c>
      <c r="BT117" s="248"/>
      <c r="BU117" s="248"/>
      <c r="BV117" s="248"/>
      <c r="BW117" s="248"/>
      <c r="BX117" s="248"/>
      <c r="BY117" s="248"/>
      <c r="BZ117" s="248"/>
      <c r="CA117" s="248"/>
      <c r="CB117" s="248"/>
      <c r="CC117" s="250"/>
      <c r="CD117" s="251"/>
      <c r="CE117" s="251"/>
      <c r="CF117" s="251"/>
      <c r="CG117" s="251"/>
      <c r="CH117" s="251"/>
      <c r="CI117" s="251"/>
      <c r="CJ117" s="252"/>
      <c r="CK117" s="249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162">
        <f t="shared" si="4"/>
        <v>0</v>
      </c>
      <c r="CW117" s="248"/>
      <c r="CX117" s="248"/>
      <c r="CY117" s="248"/>
      <c r="CZ117" s="248"/>
      <c r="DA117" s="248"/>
      <c r="DB117" s="248"/>
      <c r="DC117" s="248"/>
      <c r="DD117" s="248"/>
      <c r="DE117" s="248"/>
      <c r="DF117" s="250"/>
      <c r="DG117" s="251"/>
      <c r="DH117" s="251"/>
      <c r="DI117" s="251"/>
      <c r="DJ117" s="251"/>
      <c r="DK117" s="251"/>
      <c r="DL117" s="251"/>
      <c r="DM117" s="252"/>
    </row>
    <row r="118">
      <c r="A118" s="248"/>
      <c r="B118" s="249"/>
      <c r="C118" s="250"/>
      <c r="D118" s="251"/>
      <c r="E118" s="251"/>
      <c r="F118" s="251"/>
      <c r="G118" s="251"/>
      <c r="H118" s="251"/>
      <c r="I118" s="251"/>
      <c r="J118" s="251"/>
      <c r="K118" s="251"/>
      <c r="L118" s="251"/>
      <c r="M118" s="140">
        <f t="shared" si="1"/>
        <v>0</v>
      </c>
      <c r="N118" s="251"/>
      <c r="O118" s="251"/>
      <c r="P118" s="251"/>
      <c r="Q118" s="251"/>
      <c r="R118" s="251"/>
      <c r="S118" s="251"/>
      <c r="T118" s="251"/>
      <c r="U118" s="251"/>
      <c r="V118" s="252"/>
      <c r="W118" s="253"/>
      <c r="X118" s="251"/>
      <c r="Y118" s="251"/>
      <c r="Z118" s="251"/>
      <c r="AA118" s="251"/>
      <c r="AB118" s="251"/>
      <c r="AC118" s="251"/>
      <c r="AD118" s="254"/>
      <c r="AE118" s="249"/>
      <c r="AF118" s="255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  <c r="AX118" s="248"/>
      <c r="AY118" s="256"/>
      <c r="AZ118" s="250"/>
      <c r="BA118" s="251"/>
      <c r="BB118" s="251"/>
      <c r="BC118" s="251"/>
      <c r="BD118" s="251"/>
      <c r="BE118" s="251"/>
      <c r="BF118" s="251"/>
      <c r="BG118" s="252"/>
      <c r="BH118" s="249"/>
      <c r="BI118" s="248"/>
      <c r="BJ118" s="248"/>
      <c r="BK118" s="248"/>
      <c r="BL118" s="248"/>
      <c r="BM118" s="248"/>
      <c r="BN118" s="248"/>
      <c r="BO118" s="248"/>
      <c r="BP118" s="248"/>
      <c r="BQ118" s="248"/>
      <c r="BR118" s="248"/>
      <c r="BS118" s="155">
        <f t="shared" si="3"/>
        <v>0</v>
      </c>
      <c r="BT118" s="248"/>
      <c r="BU118" s="248"/>
      <c r="BV118" s="248"/>
      <c r="BW118" s="248"/>
      <c r="BX118" s="248"/>
      <c r="BY118" s="248"/>
      <c r="BZ118" s="248"/>
      <c r="CA118" s="248"/>
      <c r="CB118" s="248"/>
      <c r="CC118" s="250"/>
      <c r="CD118" s="251"/>
      <c r="CE118" s="251"/>
      <c r="CF118" s="251"/>
      <c r="CG118" s="251"/>
      <c r="CH118" s="251"/>
      <c r="CI118" s="251"/>
      <c r="CJ118" s="252"/>
      <c r="CK118" s="249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162">
        <f t="shared" si="4"/>
        <v>0</v>
      </c>
      <c r="CW118" s="248"/>
      <c r="CX118" s="248"/>
      <c r="CY118" s="248"/>
      <c r="CZ118" s="248"/>
      <c r="DA118" s="248"/>
      <c r="DB118" s="248"/>
      <c r="DC118" s="248"/>
      <c r="DD118" s="248"/>
      <c r="DE118" s="248"/>
      <c r="DF118" s="250"/>
      <c r="DG118" s="251"/>
      <c r="DH118" s="251"/>
      <c r="DI118" s="251"/>
      <c r="DJ118" s="251"/>
      <c r="DK118" s="251"/>
      <c r="DL118" s="251"/>
      <c r="DM118" s="252"/>
    </row>
    <row r="119">
      <c r="A119" s="248"/>
      <c r="B119" s="249"/>
      <c r="C119" s="250"/>
      <c r="D119" s="251"/>
      <c r="E119" s="251"/>
      <c r="F119" s="251"/>
      <c r="G119" s="251"/>
      <c r="H119" s="251"/>
      <c r="I119" s="251"/>
      <c r="J119" s="251"/>
      <c r="K119" s="251"/>
      <c r="L119" s="251"/>
      <c r="M119" s="140">
        <f t="shared" si="1"/>
        <v>0</v>
      </c>
      <c r="N119" s="251"/>
      <c r="O119" s="251"/>
      <c r="P119" s="251"/>
      <c r="Q119" s="251"/>
      <c r="R119" s="251"/>
      <c r="S119" s="251"/>
      <c r="T119" s="251"/>
      <c r="U119" s="251"/>
      <c r="V119" s="252"/>
      <c r="W119" s="253"/>
      <c r="X119" s="251"/>
      <c r="Y119" s="251"/>
      <c r="Z119" s="251"/>
      <c r="AA119" s="251"/>
      <c r="AB119" s="251"/>
      <c r="AC119" s="251"/>
      <c r="AD119" s="254"/>
      <c r="AE119" s="249"/>
      <c r="AF119" s="255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  <c r="AX119" s="248"/>
      <c r="AY119" s="256"/>
      <c r="AZ119" s="250"/>
      <c r="BA119" s="251"/>
      <c r="BB119" s="251"/>
      <c r="BC119" s="251"/>
      <c r="BD119" s="251"/>
      <c r="BE119" s="251"/>
      <c r="BF119" s="251"/>
      <c r="BG119" s="252"/>
      <c r="BH119" s="249"/>
      <c r="BI119" s="248"/>
      <c r="BJ119" s="248"/>
      <c r="BK119" s="248"/>
      <c r="BL119" s="248"/>
      <c r="BM119" s="248"/>
      <c r="BN119" s="248"/>
      <c r="BO119" s="248"/>
      <c r="BP119" s="248"/>
      <c r="BQ119" s="248"/>
      <c r="BR119" s="248"/>
      <c r="BS119" s="155">
        <f t="shared" si="3"/>
        <v>0</v>
      </c>
      <c r="BT119" s="248"/>
      <c r="BU119" s="248"/>
      <c r="BV119" s="248"/>
      <c r="BW119" s="248"/>
      <c r="BX119" s="248"/>
      <c r="BY119" s="248"/>
      <c r="BZ119" s="248"/>
      <c r="CA119" s="248"/>
      <c r="CB119" s="248"/>
      <c r="CC119" s="250"/>
      <c r="CD119" s="251"/>
      <c r="CE119" s="251"/>
      <c r="CF119" s="251"/>
      <c r="CG119" s="251"/>
      <c r="CH119" s="251"/>
      <c r="CI119" s="251"/>
      <c r="CJ119" s="252"/>
      <c r="CK119" s="249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162">
        <f t="shared" si="4"/>
        <v>0</v>
      </c>
      <c r="CW119" s="248"/>
      <c r="CX119" s="248"/>
      <c r="CY119" s="248"/>
      <c r="CZ119" s="248"/>
      <c r="DA119" s="248"/>
      <c r="DB119" s="248"/>
      <c r="DC119" s="248"/>
      <c r="DD119" s="248"/>
      <c r="DE119" s="248"/>
      <c r="DF119" s="250"/>
      <c r="DG119" s="251"/>
      <c r="DH119" s="251"/>
      <c r="DI119" s="251"/>
      <c r="DJ119" s="251"/>
      <c r="DK119" s="251"/>
      <c r="DL119" s="251"/>
      <c r="DM119" s="252"/>
    </row>
    <row r="120">
      <c r="A120" s="248"/>
      <c r="B120" s="249"/>
      <c r="C120" s="250"/>
      <c r="D120" s="251"/>
      <c r="E120" s="251"/>
      <c r="F120" s="251"/>
      <c r="G120" s="251"/>
      <c r="H120" s="251"/>
      <c r="I120" s="251"/>
      <c r="J120" s="251"/>
      <c r="K120" s="251"/>
      <c r="L120" s="251"/>
      <c r="M120" s="140">
        <f t="shared" si="1"/>
        <v>0</v>
      </c>
      <c r="N120" s="251"/>
      <c r="O120" s="251"/>
      <c r="P120" s="251"/>
      <c r="Q120" s="251"/>
      <c r="R120" s="251"/>
      <c r="S120" s="251"/>
      <c r="T120" s="251"/>
      <c r="U120" s="251"/>
      <c r="V120" s="252"/>
      <c r="W120" s="253"/>
      <c r="X120" s="251"/>
      <c r="Y120" s="251"/>
      <c r="Z120" s="251"/>
      <c r="AA120" s="251"/>
      <c r="AB120" s="251"/>
      <c r="AC120" s="251"/>
      <c r="AD120" s="254"/>
      <c r="AE120" s="249"/>
      <c r="AF120" s="255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  <c r="AX120" s="248"/>
      <c r="AY120" s="256"/>
      <c r="AZ120" s="250"/>
      <c r="BA120" s="251"/>
      <c r="BB120" s="251"/>
      <c r="BC120" s="251"/>
      <c r="BD120" s="251"/>
      <c r="BE120" s="251"/>
      <c r="BF120" s="251"/>
      <c r="BG120" s="252"/>
      <c r="BH120" s="249"/>
      <c r="BI120" s="248"/>
      <c r="BJ120" s="248"/>
      <c r="BK120" s="248"/>
      <c r="BL120" s="248"/>
      <c r="BM120" s="248"/>
      <c r="BN120" s="248"/>
      <c r="BO120" s="248"/>
      <c r="BP120" s="248"/>
      <c r="BQ120" s="248"/>
      <c r="BR120" s="248"/>
      <c r="BS120" s="155">
        <f t="shared" si="3"/>
        <v>0</v>
      </c>
      <c r="BT120" s="248"/>
      <c r="BU120" s="248"/>
      <c r="BV120" s="248"/>
      <c r="BW120" s="248"/>
      <c r="BX120" s="248"/>
      <c r="BY120" s="248"/>
      <c r="BZ120" s="248"/>
      <c r="CA120" s="248"/>
      <c r="CB120" s="248"/>
      <c r="CC120" s="250"/>
      <c r="CD120" s="251"/>
      <c r="CE120" s="251"/>
      <c r="CF120" s="251"/>
      <c r="CG120" s="251"/>
      <c r="CH120" s="251"/>
      <c r="CI120" s="251"/>
      <c r="CJ120" s="252"/>
      <c r="CK120" s="249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162">
        <f t="shared" si="4"/>
        <v>0</v>
      </c>
      <c r="CW120" s="248"/>
      <c r="CX120" s="248"/>
      <c r="CY120" s="248"/>
      <c r="CZ120" s="248"/>
      <c r="DA120" s="248"/>
      <c r="DB120" s="248"/>
      <c r="DC120" s="248"/>
      <c r="DD120" s="248"/>
      <c r="DE120" s="248"/>
      <c r="DF120" s="250"/>
      <c r="DG120" s="251"/>
      <c r="DH120" s="251"/>
      <c r="DI120" s="251"/>
      <c r="DJ120" s="251"/>
      <c r="DK120" s="251"/>
      <c r="DL120" s="251"/>
      <c r="DM120" s="252"/>
    </row>
    <row r="121">
      <c r="A121" s="248"/>
      <c r="B121" s="249"/>
      <c r="C121" s="250"/>
      <c r="D121" s="251"/>
      <c r="E121" s="251"/>
      <c r="F121" s="251"/>
      <c r="G121" s="251"/>
      <c r="H121" s="251"/>
      <c r="I121" s="251"/>
      <c r="J121" s="251"/>
      <c r="K121" s="251"/>
      <c r="L121" s="251"/>
      <c r="M121" s="140">
        <f t="shared" si="1"/>
        <v>0</v>
      </c>
      <c r="N121" s="251"/>
      <c r="O121" s="251"/>
      <c r="P121" s="251"/>
      <c r="Q121" s="251"/>
      <c r="R121" s="251"/>
      <c r="S121" s="251"/>
      <c r="T121" s="251"/>
      <c r="U121" s="251"/>
      <c r="V121" s="252"/>
      <c r="W121" s="253"/>
      <c r="X121" s="251"/>
      <c r="Y121" s="251"/>
      <c r="Z121" s="251"/>
      <c r="AA121" s="251"/>
      <c r="AB121" s="251"/>
      <c r="AC121" s="251"/>
      <c r="AD121" s="254"/>
      <c r="AE121" s="249"/>
      <c r="AF121" s="255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  <c r="AX121" s="248"/>
      <c r="AY121" s="256"/>
      <c r="AZ121" s="250"/>
      <c r="BA121" s="251"/>
      <c r="BB121" s="251"/>
      <c r="BC121" s="251"/>
      <c r="BD121" s="251"/>
      <c r="BE121" s="251"/>
      <c r="BF121" s="251"/>
      <c r="BG121" s="252"/>
      <c r="BH121" s="249"/>
      <c r="BI121" s="248"/>
      <c r="BJ121" s="248"/>
      <c r="BK121" s="248"/>
      <c r="BL121" s="248"/>
      <c r="BM121" s="248"/>
      <c r="BN121" s="248"/>
      <c r="BO121" s="248"/>
      <c r="BP121" s="248"/>
      <c r="BQ121" s="248"/>
      <c r="BR121" s="248"/>
      <c r="BS121" s="155">
        <f t="shared" si="3"/>
        <v>0</v>
      </c>
      <c r="BT121" s="248"/>
      <c r="BU121" s="248"/>
      <c r="BV121" s="248"/>
      <c r="BW121" s="248"/>
      <c r="BX121" s="248"/>
      <c r="BY121" s="248"/>
      <c r="BZ121" s="248"/>
      <c r="CA121" s="248"/>
      <c r="CB121" s="248"/>
      <c r="CC121" s="250"/>
      <c r="CD121" s="251"/>
      <c r="CE121" s="251"/>
      <c r="CF121" s="251"/>
      <c r="CG121" s="251"/>
      <c r="CH121" s="251"/>
      <c r="CI121" s="251"/>
      <c r="CJ121" s="252"/>
      <c r="CK121" s="249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162">
        <f t="shared" si="4"/>
        <v>0</v>
      </c>
      <c r="CW121" s="248"/>
      <c r="CX121" s="248"/>
      <c r="CY121" s="248"/>
      <c r="CZ121" s="248"/>
      <c r="DA121" s="248"/>
      <c r="DB121" s="248"/>
      <c r="DC121" s="248"/>
      <c r="DD121" s="248"/>
      <c r="DE121" s="248"/>
      <c r="DF121" s="250"/>
      <c r="DG121" s="251"/>
      <c r="DH121" s="251"/>
      <c r="DI121" s="251"/>
      <c r="DJ121" s="251"/>
      <c r="DK121" s="251"/>
      <c r="DL121" s="251"/>
      <c r="DM121" s="252"/>
    </row>
    <row r="122">
      <c r="A122" s="248"/>
      <c r="B122" s="249"/>
      <c r="C122" s="250"/>
      <c r="D122" s="251"/>
      <c r="E122" s="251"/>
      <c r="F122" s="251"/>
      <c r="G122" s="251"/>
      <c r="H122" s="251"/>
      <c r="I122" s="251"/>
      <c r="J122" s="251"/>
      <c r="K122" s="251"/>
      <c r="L122" s="251"/>
      <c r="M122" s="140">
        <f t="shared" si="1"/>
        <v>0</v>
      </c>
      <c r="N122" s="251"/>
      <c r="O122" s="251"/>
      <c r="P122" s="251"/>
      <c r="Q122" s="251"/>
      <c r="R122" s="251"/>
      <c r="S122" s="251"/>
      <c r="T122" s="251"/>
      <c r="U122" s="251"/>
      <c r="V122" s="252"/>
      <c r="W122" s="253"/>
      <c r="X122" s="251"/>
      <c r="Y122" s="251"/>
      <c r="Z122" s="251"/>
      <c r="AA122" s="251"/>
      <c r="AB122" s="251"/>
      <c r="AC122" s="251"/>
      <c r="AD122" s="254"/>
      <c r="AE122" s="249"/>
      <c r="AF122" s="255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  <c r="AX122" s="248"/>
      <c r="AY122" s="256"/>
      <c r="AZ122" s="250"/>
      <c r="BA122" s="251"/>
      <c r="BB122" s="251"/>
      <c r="BC122" s="251"/>
      <c r="BD122" s="251"/>
      <c r="BE122" s="251"/>
      <c r="BF122" s="251"/>
      <c r="BG122" s="252"/>
      <c r="BH122" s="249"/>
      <c r="BI122" s="248"/>
      <c r="BJ122" s="248"/>
      <c r="BK122" s="248"/>
      <c r="BL122" s="248"/>
      <c r="BM122" s="248"/>
      <c r="BN122" s="248"/>
      <c r="BO122" s="248"/>
      <c r="BP122" s="248"/>
      <c r="BQ122" s="248"/>
      <c r="BR122" s="248"/>
      <c r="BS122" s="155">
        <f t="shared" si="3"/>
        <v>0</v>
      </c>
      <c r="BT122" s="248"/>
      <c r="BU122" s="248"/>
      <c r="BV122" s="248"/>
      <c r="BW122" s="248"/>
      <c r="BX122" s="248"/>
      <c r="BY122" s="248"/>
      <c r="BZ122" s="248"/>
      <c r="CA122" s="248"/>
      <c r="CB122" s="248"/>
      <c r="CC122" s="250"/>
      <c r="CD122" s="251"/>
      <c r="CE122" s="251"/>
      <c r="CF122" s="251"/>
      <c r="CG122" s="251"/>
      <c r="CH122" s="251"/>
      <c r="CI122" s="251"/>
      <c r="CJ122" s="252"/>
      <c r="CK122" s="249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162">
        <f t="shared" si="4"/>
        <v>0</v>
      </c>
      <c r="CW122" s="248"/>
      <c r="CX122" s="248"/>
      <c r="CY122" s="248"/>
      <c r="CZ122" s="248"/>
      <c r="DA122" s="248"/>
      <c r="DB122" s="248"/>
      <c r="DC122" s="248"/>
      <c r="DD122" s="248"/>
      <c r="DE122" s="248"/>
      <c r="DF122" s="250"/>
      <c r="DG122" s="251"/>
      <c r="DH122" s="251"/>
      <c r="DI122" s="251"/>
      <c r="DJ122" s="251"/>
      <c r="DK122" s="251"/>
      <c r="DL122" s="251"/>
      <c r="DM122" s="252"/>
    </row>
    <row r="123">
      <c r="A123" s="248"/>
      <c r="B123" s="249"/>
      <c r="C123" s="250"/>
      <c r="D123" s="251"/>
      <c r="E123" s="251"/>
      <c r="F123" s="251"/>
      <c r="G123" s="251"/>
      <c r="H123" s="251"/>
      <c r="I123" s="251"/>
      <c r="J123" s="251"/>
      <c r="K123" s="251"/>
      <c r="L123" s="251"/>
      <c r="M123" s="140">
        <f t="shared" si="1"/>
        <v>0</v>
      </c>
      <c r="N123" s="251"/>
      <c r="O123" s="251"/>
      <c r="P123" s="251"/>
      <c r="Q123" s="251"/>
      <c r="R123" s="251"/>
      <c r="S123" s="251"/>
      <c r="T123" s="251"/>
      <c r="U123" s="251"/>
      <c r="V123" s="252"/>
      <c r="W123" s="253"/>
      <c r="X123" s="251"/>
      <c r="Y123" s="251"/>
      <c r="Z123" s="251"/>
      <c r="AA123" s="251"/>
      <c r="AB123" s="251"/>
      <c r="AC123" s="251"/>
      <c r="AD123" s="254"/>
      <c r="AE123" s="249"/>
      <c r="AF123" s="255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  <c r="AX123" s="248"/>
      <c r="AY123" s="256"/>
      <c r="AZ123" s="250"/>
      <c r="BA123" s="251"/>
      <c r="BB123" s="251"/>
      <c r="BC123" s="251"/>
      <c r="BD123" s="251"/>
      <c r="BE123" s="251"/>
      <c r="BF123" s="251"/>
      <c r="BG123" s="252"/>
      <c r="BH123" s="249"/>
      <c r="BI123" s="248"/>
      <c r="BJ123" s="248"/>
      <c r="BK123" s="248"/>
      <c r="BL123" s="248"/>
      <c r="BM123" s="248"/>
      <c r="BN123" s="248"/>
      <c r="BO123" s="248"/>
      <c r="BP123" s="248"/>
      <c r="BQ123" s="248"/>
      <c r="BR123" s="248"/>
      <c r="BS123" s="155">
        <f t="shared" si="3"/>
        <v>0</v>
      </c>
      <c r="BT123" s="248"/>
      <c r="BU123" s="248"/>
      <c r="BV123" s="248"/>
      <c r="BW123" s="248"/>
      <c r="BX123" s="248"/>
      <c r="BY123" s="248"/>
      <c r="BZ123" s="248"/>
      <c r="CA123" s="248"/>
      <c r="CB123" s="248"/>
      <c r="CC123" s="250"/>
      <c r="CD123" s="251"/>
      <c r="CE123" s="251"/>
      <c r="CF123" s="251"/>
      <c r="CG123" s="251"/>
      <c r="CH123" s="251"/>
      <c r="CI123" s="251"/>
      <c r="CJ123" s="252"/>
      <c r="CK123" s="249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162">
        <f t="shared" si="4"/>
        <v>0</v>
      </c>
      <c r="CW123" s="248"/>
      <c r="CX123" s="248"/>
      <c r="CY123" s="248"/>
      <c r="CZ123" s="248"/>
      <c r="DA123" s="248"/>
      <c r="DB123" s="248"/>
      <c r="DC123" s="248"/>
      <c r="DD123" s="248"/>
      <c r="DE123" s="248"/>
      <c r="DF123" s="250"/>
      <c r="DG123" s="251"/>
      <c r="DH123" s="251"/>
      <c r="DI123" s="251"/>
      <c r="DJ123" s="251"/>
      <c r="DK123" s="251"/>
      <c r="DL123" s="251"/>
      <c r="DM123" s="252"/>
    </row>
    <row r="124">
      <c r="A124" s="248"/>
      <c r="B124" s="249"/>
      <c r="C124" s="250"/>
      <c r="D124" s="251"/>
      <c r="E124" s="251"/>
      <c r="F124" s="251"/>
      <c r="G124" s="251"/>
      <c r="H124" s="251"/>
      <c r="I124" s="251"/>
      <c r="J124" s="251"/>
      <c r="K124" s="251"/>
      <c r="L124" s="251"/>
      <c r="M124" s="140">
        <f t="shared" si="1"/>
        <v>0</v>
      </c>
      <c r="N124" s="251"/>
      <c r="O124" s="251"/>
      <c r="P124" s="251"/>
      <c r="Q124" s="251"/>
      <c r="R124" s="251"/>
      <c r="S124" s="251"/>
      <c r="T124" s="251"/>
      <c r="U124" s="251"/>
      <c r="V124" s="252"/>
      <c r="W124" s="253"/>
      <c r="X124" s="251"/>
      <c r="Y124" s="251"/>
      <c r="Z124" s="251"/>
      <c r="AA124" s="251"/>
      <c r="AB124" s="251"/>
      <c r="AC124" s="251"/>
      <c r="AD124" s="254"/>
      <c r="AE124" s="249"/>
      <c r="AF124" s="255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  <c r="AX124" s="248"/>
      <c r="AY124" s="256"/>
      <c r="AZ124" s="250"/>
      <c r="BA124" s="251"/>
      <c r="BB124" s="251"/>
      <c r="BC124" s="251"/>
      <c r="BD124" s="251"/>
      <c r="BE124" s="251"/>
      <c r="BF124" s="251"/>
      <c r="BG124" s="252"/>
      <c r="BH124" s="249"/>
      <c r="BI124" s="248"/>
      <c r="BJ124" s="248"/>
      <c r="BK124" s="248"/>
      <c r="BL124" s="248"/>
      <c r="BM124" s="248"/>
      <c r="BN124" s="248"/>
      <c r="BO124" s="248"/>
      <c r="BP124" s="248"/>
      <c r="BQ124" s="248"/>
      <c r="BR124" s="248"/>
      <c r="BS124" s="155">
        <f t="shared" si="3"/>
        <v>0</v>
      </c>
      <c r="BT124" s="248"/>
      <c r="BU124" s="248"/>
      <c r="BV124" s="248"/>
      <c r="BW124" s="248"/>
      <c r="BX124" s="248"/>
      <c r="BY124" s="248"/>
      <c r="BZ124" s="248"/>
      <c r="CA124" s="248"/>
      <c r="CB124" s="248"/>
      <c r="CC124" s="250"/>
      <c r="CD124" s="251"/>
      <c r="CE124" s="251"/>
      <c r="CF124" s="251"/>
      <c r="CG124" s="251"/>
      <c r="CH124" s="251"/>
      <c r="CI124" s="251"/>
      <c r="CJ124" s="252"/>
      <c r="CK124" s="249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162">
        <f t="shared" si="4"/>
        <v>0</v>
      </c>
      <c r="CW124" s="248"/>
      <c r="CX124" s="248"/>
      <c r="CY124" s="248"/>
      <c r="CZ124" s="248"/>
      <c r="DA124" s="248"/>
      <c r="DB124" s="248"/>
      <c r="DC124" s="248"/>
      <c r="DD124" s="248"/>
      <c r="DE124" s="248"/>
      <c r="DF124" s="250"/>
      <c r="DG124" s="251"/>
      <c r="DH124" s="251"/>
      <c r="DI124" s="251"/>
      <c r="DJ124" s="251"/>
      <c r="DK124" s="251"/>
      <c r="DL124" s="251"/>
      <c r="DM124" s="252"/>
    </row>
    <row r="125">
      <c r="A125" s="248"/>
      <c r="B125" s="249"/>
      <c r="C125" s="250"/>
      <c r="D125" s="251"/>
      <c r="E125" s="251"/>
      <c r="F125" s="251"/>
      <c r="G125" s="251"/>
      <c r="H125" s="251"/>
      <c r="I125" s="251"/>
      <c r="J125" s="251"/>
      <c r="K125" s="251"/>
      <c r="L125" s="251"/>
      <c r="M125" s="140">
        <f t="shared" si="1"/>
        <v>0</v>
      </c>
      <c r="N125" s="251"/>
      <c r="O125" s="251"/>
      <c r="P125" s="251"/>
      <c r="Q125" s="251"/>
      <c r="R125" s="251"/>
      <c r="S125" s="251"/>
      <c r="T125" s="251"/>
      <c r="U125" s="251"/>
      <c r="V125" s="252"/>
      <c r="W125" s="253"/>
      <c r="X125" s="251"/>
      <c r="Y125" s="251"/>
      <c r="Z125" s="251"/>
      <c r="AA125" s="251"/>
      <c r="AB125" s="251"/>
      <c r="AC125" s="251"/>
      <c r="AD125" s="254"/>
      <c r="AE125" s="249"/>
      <c r="AF125" s="255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  <c r="AX125" s="248"/>
      <c r="AY125" s="256"/>
      <c r="AZ125" s="250"/>
      <c r="BA125" s="251"/>
      <c r="BB125" s="251"/>
      <c r="BC125" s="251"/>
      <c r="BD125" s="251"/>
      <c r="BE125" s="251"/>
      <c r="BF125" s="251"/>
      <c r="BG125" s="252"/>
      <c r="BH125" s="249"/>
      <c r="BI125" s="248"/>
      <c r="BJ125" s="248"/>
      <c r="BK125" s="248"/>
      <c r="BL125" s="248"/>
      <c r="BM125" s="248"/>
      <c r="BN125" s="248"/>
      <c r="BO125" s="248"/>
      <c r="BP125" s="248"/>
      <c r="BQ125" s="248"/>
      <c r="BR125" s="248"/>
      <c r="BS125" s="155">
        <f t="shared" si="3"/>
        <v>0</v>
      </c>
      <c r="BT125" s="248"/>
      <c r="BU125" s="248"/>
      <c r="BV125" s="248"/>
      <c r="BW125" s="248"/>
      <c r="BX125" s="248"/>
      <c r="BY125" s="248"/>
      <c r="BZ125" s="248"/>
      <c r="CA125" s="248"/>
      <c r="CB125" s="248"/>
      <c r="CC125" s="250"/>
      <c r="CD125" s="251"/>
      <c r="CE125" s="251"/>
      <c r="CF125" s="251"/>
      <c r="CG125" s="251"/>
      <c r="CH125" s="251"/>
      <c r="CI125" s="251"/>
      <c r="CJ125" s="252"/>
      <c r="CK125" s="249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162">
        <f t="shared" si="4"/>
        <v>0</v>
      </c>
      <c r="CW125" s="248"/>
      <c r="CX125" s="248"/>
      <c r="CY125" s="248"/>
      <c r="CZ125" s="248"/>
      <c r="DA125" s="248"/>
      <c r="DB125" s="248"/>
      <c r="DC125" s="248"/>
      <c r="DD125" s="248"/>
      <c r="DE125" s="248"/>
      <c r="DF125" s="250"/>
      <c r="DG125" s="251"/>
      <c r="DH125" s="251"/>
      <c r="DI125" s="251"/>
      <c r="DJ125" s="251"/>
      <c r="DK125" s="251"/>
      <c r="DL125" s="251"/>
      <c r="DM125" s="252"/>
    </row>
    <row r="126">
      <c r="A126" s="248"/>
      <c r="B126" s="249"/>
      <c r="C126" s="250"/>
      <c r="D126" s="251"/>
      <c r="E126" s="251"/>
      <c r="F126" s="251"/>
      <c r="G126" s="251"/>
      <c r="H126" s="251"/>
      <c r="I126" s="251"/>
      <c r="J126" s="251"/>
      <c r="K126" s="251"/>
      <c r="L126" s="251"/>
      <c r="M126" s="140">
        <f t="shared" si="1"/>
        <v>0</v>
      </c>
      <c r="N126" s="251"/>
      <c r="O126" s="251"/>
      <c r="P126" s="251"/>
      <c r="Q126" s="251"/>
      <c r="R126" s="251"/>
      <c r="S126" s="251"/>
      <c r="T126" s="251"/>
      <c r="U126" s="251"/>
      <c r="V126" s="252"/>
      <c r="W126" s="253"/>
      <c r="X126" s="251"/>
      <c r="Y126" s="251"/>
      <c r="Z126" s="251"/>
      <c r="AA126" s="251"/>
      <c r="AB126" s="251"/>
      <c r="AC126" s="251"/>
      <c r="AD126" s="254"/>
      <c r="AE126" s="249"/>
      <c r="AF126" s="255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  <c r="AX126" s="248"/>
      <c r="AY126" s="256"/>
      <c r="AZ126" s="250"/>
      <c r="BA126" s="251"/>
      <c r="BB126" s="251"/>
      <c r="BC126" s="251"/>
      <c r="BD126" s="251"/>
      <c r="BE126" s="251"/>
      <c r="BF126" s="251"/>
      <c r="BG126" s="252"/>
      <c r="BH126" s="249"/>
      <c r="BI126" s="248"/>
      <c r="BJ126" s="248"/>
      <c r="BK126" s="248"/>
      <c r="BL126" s="248"/>
      <c r="BM126" s="248"/>
      <c r="BN126" s="248"/>
      <c r="BO126" s="248"/>
      <c r="BP126" s="248"/>
      <c r="BQ126" s="248"/>
      <c r="BR126" s="248"/>
      <c r="BS126" s="155">
        <f t="shared" si="3"/>
        <v>0</v>
      </c>
      <c r="BT126" s="248"/>
      <c r="BU126" s="248"/>
      <c r="BV126" s="248"/>
      <c r="BW126" s="248"/>
      <c r="BX126" s="248"/>
      <c r="BY126" s="248"/>
      <c r="BZ126" s="248"/>
      <c r="CA126" s="248"/>
      <c r="CB126" s="248"/>
      <c r="CC126" s="250"/>
      <c r="CD126" s="251"/>
      <c r="CE126" s="251"/>
      <c r="CF126" s="251"/>
      <c r="CG126" s="251"/>
      <c r="CH126" s="251"/>
      <c r="CI126" s="251"/>
      <c r="CJ126" s="252"/>
      <c r="CK126" s="249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162">
        <f t="shared" si="4"/>
        <v>0</v>
      </c>
      <c r="CW126" s="248"/>
      <c r="CX126" s="248"/>
      <c r="CY126" s="248"/>
      <c r="CZ126" s="248"/>
      <c r="DA126" s="248"/>
      <c r="DB126" s="248"/>
      <c r="DC126" s="248"/>
      <c r="DD126" s="248"/>
      <c r="DE126" s="248"/>
      <c r="DF126" s="250"/>
      <c r="DG126" s="251"/>
      <c r="DH126" s="251"/>
      <c r="DI126" s="251"/>
      <c r="DJ126" s="251"/>
      <c r="DK126" s="251"/>
      <c r="DL126" s="251"/>
      <c r="DM126" s="252"/>
    </row>
    <row r="127">
      <c r="A127" s="248"/>
      <c r="B127" s="249"/>
      <c r="C127" s="250"/>
      <c r="D127" s="251"/>
      <c r="E127" s="251"/>
      <c r="F127" s="251"/>
      <c r="G127" s="251"/>
      <c r="H127" s="251"/>
      <c r="I127" s="251"/>
      <c r="J127" s="251"/>
      <c r="K127" s="251"/>
      <c r="L127" s="251"/>
      <c r="M127" s="140">
        <f t="shared" si="1"/>
        <v>0</v>
      </c>
      <c r="N127" s="251"/>
      <c r="O127" s="251"/>
      <c r="P127" s="251"/>
      <c r="Q127" s="251"/>
      <c r="R127" s="251"/>
      <c r="S127" s="251"/>
      <c r="T127" s="251"/>
      <c r="U127" s="251"/>
      <c r="V127" s="252"/>
      <c r="W127" s="253"/>
      <c r="X127" s="251"/>
      <c r="Y127" s="251"/>
      <c r="Z127" s="251"/>
      <c r="AA127" s="251"/>
      <c r="AB127" s="251"/>
      <c r="AC127" s="251"/>
      <c r="AD127" s="254"/>
      <c r="AE127" s="249"/>
      <c r="AF127" s="255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  <c r="AX127" s="248"/>
      <c r="AY127" s="256"/>
      <c r="AZ127" s="250"/>
      <c r="BA127" s="251"/>
      <c r="BB127" s="251"/>
      <c r="BC127" s="251"/>
      <c r="BD127" s="251"/>
      <c r="BE127" s="251"/>
      <c r="BF127" s="251"/>
      <c r="BG127" s="252"/>
      <c r="BH127" s="249"/>
      <c r="BI127" s="248"/>
      <c r="BJ127" s="248"/>
      <c r="BK127" s="248"/>
      <c r="BL127" s="248"/>
      <c r="BM127" s="248"/>
      <c r="BN127" s="248"/>
      <c r="BO127" s="248"/>
      <c r="BP127" s="248"/>
      <c r="BQ127" s="248"/>
      <c r="BR127" s="248"/>
      <c r="BS127" s="155">
        <f t="shared" si="3"/>
        <v>0</v>
      </c>
      <c r="BT127" s="248"/>
      <c r="BU127" s="248"/>
      <c r="BV127" s="248"/>
      <c r="BW127" s="248"/>
      <c r="BX127" s="248"/>
      <c r="BY127" s="248"/>
      <c r="BZ127" s="248"/>
      <c r="CA127" s="248"/>
      <c r="CB127" s="248"/>
      <c r="CC127" s="250"/>
      <c r="CD127" s="251"/>
      <c r="CE127" s="251"/>
      <c r="CF127" s="251"/>
      <c r="CG127" s="251"/>
      <c r="CH127" s="251"/>
      <c r="CI127" s="251"/>
      <c r="CJ127" s="252"/>
      <c r="CK127" s="249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162">
        <f t="shared" si="4"/>
        <v>0</v>
      </c>
      <c r="CW127" s="248"/>
      <c r="CX127" s="248"/>
      <c r="CY127" s="248"/>
      <c r="CZ127" s="248"/>
      <c r="DA127" s="248"/>
      <c r="DB127" s="248"/>
      <c r="DC127" s="248"/>
      <c r="DD127" s="248"/>
      <c r="DE127" s="248"/>
      <c r="DF127" s="250"/>
      <c r="DG127" s="251"/>
      <c r="DH127" s="251"/>
      <c r="DI127" s="251"/>
      <c r="DJ127" s="251"/>
      <c r="DK127" s="251"/>
      <c r="DL127" s="251"/>
      <c r="DM127" s="252"/>
    </row>
    <row r="128">
      <c r="A128" s="248"/>
      <c r="B128" s="249"/>
      <c r="C128" s="250"/>
      <c r="D128" s="251"/>
      <c r="E128" s="251"/>
      <c r="F128" s="251"/>
      <c r="G128" s="251"/>
      <c r="H128" s="251"/>
      <c r="I128" s="251"/>
      <c r="J128" s="251"/>
      <c r="K128" s="251"/>
      <c r="L128" s="251"/>
      <c r="M128" s="140">
        <f t="shared" si="1"/>
        <v>0</v>
      </c>
      <c r="N128" s="251"/>
      <c r="O128" s="251"/>
      <c r="P128" s="251"/>
      <c r="Q128" s="251"/>
      <c r="R128" s="251"/>
      <c r="S128" s="251"/>
      <c r="T128" s="251"/>
      <c r="U128" s="251"/>
      <c r="V128" s="252"/>
      <c r="W128" s="253"/>
      <c r="X128" s="251"/>
      <c r="Y128" s="251"/>
      <c r="Z128" s="251"/>
      <c r="AA128" s="251"/>
      <c r="AB128" s="251"/>
      <c r="AC128" s="251"/>
      <c r="AD128" s="254"/>
      <c r="AE128" s="249"/>
      <c r="AF128" s="255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  <c r="AX128" s="248"/>
      <c r="AY128" s="256"/>
      <c r="AZ128" s="250"/>
      <c r="BA128" s="251"/>
      <c r="BB128" s="251"/>
      <c r="BC128" s="251"/>
      <c r="BD128" s="251"/>
      <c r="BE128" s="251"/>
      <c r="BF128" s="251"/>
      <c r="BG128" s="252"/>
      <c r="BH128" s="249"/>
      <c r="BI128" s="248"/>
      <c r="BJ128" s="248"/>
      <c r="BK128" s="248"/>
      <c r="BL128" s="248"/>
      <c r="BM128" s="248"/>
      <c r="BN128" s="248"/>
      <c r="BO128" s="248"/>
      <c r="BP128" s="248"/>
      <c r="BQ128" s="248"/>
      <c r="BR128" s="248"/>
      <c r="BS128" s="155">
        <f t="shared" si="3"/>
        <v>0</v>
      </c>
      <c r="BT128" s="248"/>
      <c r="BU128" s="248"/>
      <c r="BV128" s="248"/>
      <c r="BW128" s="248"/>
      <c r="BX128" s="248"/>
      <c r="BY128" s="248"/>
      <c r="BZ128" s="248"/>
      <c r="CA128" s="248"/>
      <c r="CB128" s="248"/>
      <c r="CC128" s="250"/>
      <c r="CD128" s="251"/>
      <c r="CE128" s="251"/>
      <c r="CF128" s="251"/>
      <c r="CG128" s="251"/>
      <c r="CH128" s="251"/>
      <c r="CI128" s="251"/>
      <c r="CJ128" s="252"/>
      <c r="CK128" s="249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162">
        <f t="shared" si="4"/>
        <v>0</v>
      </c>
      <c r="CW128" s="248"/>
      <c r="CX128" s="248"/>
      <c r="CY128" s="248"/>
      <c r="CZ128" s="248"/>
      <c r="DA128" s="248"/>
      <c r="DB128" s="248"/>
      <c r="DC128" s="248"/>
      <c r="DD128" s="248"/>
      <c r="DE128" s="248"/>
      <c r="DF128" s="250"/>
      <c r="DG128" s="251"/>
      <c r="DH128" s="251"/>
      <c r="DI128" s="251"/>
      <c r="DJ128" s="251"/>
      <c r="DK128" s="251"/>
      <c r="DL128" s="251"/>
      <c r="DM128" s="252"/>
    </row>
    <row r="129">
      <c r="A129" s="248"/>
      <c r="B129" s="249"/>
      <c r="C129" s="250"/>
      <c r="D129" s="251"/>
      <c r="E129" s="251"/>
      <c r="F129" s="251"/>
      <c r="G129" s="251"/>
      <c r="H129" s="251"/>
      <c r="I129" s="251"/>
      <c r="J129" s="251"/>
      <c r="K129" s="251"/>
      <c r="L129" s="251"/>
      <c r="M129" s="140">
        <f t="shared" si="1"/>
        <v>0</v>
      </c>
      <c r="N129" s="251"/>
      <c r="O129" s="251"/>
      <c r="P129" s="251"/>
      <c r="Q129" s="251"/>
      <c r="R129" s="251"/>
      <c r="S129" s="251"/>
      <c r="T129" s="251"/>
      <c r="U129" s="251"/>
      <c r="V129" s="252"/>
      <c r="W129" s="253"/>
      <c r="X129" s="251"/>
      <c r="Y129" s="251"/>
      <c r="Z129" s="251"/>
      <c r="AA129" s="251"/>
      <c r="AB129" s="251"/>
      <c r="AC129" s="251"/>
      <c r="AD129" s="254"/>
      <c r="AE129" s="249"/>
      <c r="AF129" s="255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  <c r="AX129" s="248"/>
      <c r="AY129" s="256"/>
      <c r="AZ129" s="250"/>
      <c r="BA129" s="251"/>
      <c r="BB129" s="251"/>
      <c r="BC129" s="251"/>
      <c r="BD129" s="251"/>
      <c r="BE129" s="251"/>
      <c r="BF129" s="251"/>
      <c r="BG129" s="252"/>
      <c r="BH129" s="249"/>
      <c r="BI129" s="248"/>
      <c r="BJ129" s="248"/>
      <c r="BK129" s="248"/>
      <c r="BL129" s="248"/>
      <c r="BM129" s="248"/>
      <c r="BN129" s="248"/>
      <c r="BO129" s="248"/>
      <c r="BP129" s="248"/>
      <c r="BQ129" s="248"/>
      <c r="BR129" s="248"/>
      <c r="BS129" s="155">
        <f t="shared" si="3"/>
        <v>0</v>
      </c>
      <c r="BT129" s="248"/>
      <c r="BU129" s="248"/>
      <c r="BV129" s="248"/>
      <c r="BW129" s="248"/>
      <c r="BX129" s="248"/>
      <c r="BY129" s="248"/>
      <c r="BZ129" s="248"/>
      <c r="CA129" s="248"/>
      <c r="CB129" s="248"/>
      <c r="CC129" s="250"/>
      <c r="CD129" s="251"/>
      <c r="CE129" s="251"/>
      <c r="CF129" s="251"/>
      <c r="CG129" s="251"/>
      <c r="CH129" s="251"/>
      <c r="CI129" s="251"/>
      <c r="CJ129" s="252"/>
      <c r="CK129" s="249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162">
        <f t="shared" si="4"/>
        <v>0</v>
      </c>
      <c r="CW129" s="248"/>
      <c r="CX129" s="248"/>
      <c r="CY129" s="248"/>
      <c r="CZ129" s="248"/>
      <c r="DA129" s="248"/>
      <c r="DB129" s="248"/>
      <c r="DC129" s="248"/>
      <c r="DD129" s="248"/>
      <c r="DE129" s="248"/>
      <c r="DF129" s="250"/>
      <c r="DG129" s="251"/>
      <c r="DH129" s="251"/>
      <c r="DI129" s="251"/>
      <c r="DJ129" s="251"/>
      <c r="DK129" s="251"/>
      <c r="DL129" s="251"/>
      <c r="DM129" s="252"/>
    </row>
    <row r="130">
      <c r="A130" s="248"/>
      <c r="B130" s="249"/>
      <c r="C130" s="250"/>
      <c r="D130" s="251"/>
      <c r="E130" s="251"/>
      <c r="F130" s="251"/>
      <c r="G130" s="251"/>
      <c r="H130" s="251"/>
      <c r="I130" s="251"/>
      <c r="J130" s="251"/>
      <c r="K130" s="251"/>
      <c r="L130" s="251"/>
      <c r="M130" s="140">
        <f t="shared" si="1"/>
        <v>0</v>
      </c>
      <c r="N130" s="251"/>
      <c r="O130" s="251"/>
      <c r="P130" s="251"/>
      <c r="Q130" s="251"/>
      <c r="R130" s="251"/>
      <c r="S130" s="251"/>
      <c r="T130" s="251"/>
      <c r="U130" s="251"/>
      <c r="V130" s="252"/>
      <c r="W130" s="253"/>
      <c r="X130" s="251"/>
      <c r="Y130" s="251"/>
      <c r="Z130" s="251"/>
      <c r="AA130" s="251"/>
      <c r="AB130" s="251"/>
      <c r="AC130" s="251"/>
      <c r="AD130" s="254"/>
      <c r="AE130" s="249"/>
      <c r="AF130" s="255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  <c r="AX130" s="248"/>
      <c r="AY130" s="256"/>
      <c r="AZ130" s="250"/>
      <c r="BA130" s="251"/>
      <c r="BB130" s="251"/>
      <c r="BC130" s="251"/>
      <c r="BD130" s="251"/>
      <c r="BE130" s="251"/>
      <c r="BF130" s="251"/>
      <c r="BG130" s="252"/>
      <c r="BH130" s="249"/>
      <c r="BI130" s="248"/>
      <c r="BJ130" s="248"/>
      <c r="BK130" s="248"/>
      <c r="BL130" s="248"/>
      <c r="BM130" s="248"/>
      <c r="BN130" s="248"/>
      <c r="BO130" s="248"/>
      <c r="BP130" s="248"/>
      <c r="BQ130" s="248"/>
      <c r="BR130" s="248"/>
      <c r="BS130" s="155">
        <f t="shared" si="3"/>
        <v>0</v>
      </c>
      <c r="BT130" s="248"/>
      <c r="BU130" s="248"/>
      <c r="BV130" s="248"/>
      <c r="BW130" s="248"/>
      <c r="BX130" s="248"/>
      <c r="BY130" s="248"/>
      <c r="BZ130" s="248"/>
      <c r="CA130" s="248"/>
      <c r="CB130" s="248"/>
      <c r="CC130" s="250"/>
      <c r="CD130" s="251"/>
      <c r="CE130" s="251"/>
      <c r="CF130" s="251"/>
      <c r="CG130" s="251"/>
      <c r="CH130" s="251"/>
      <c r="CI130" s="251"/>
      <c r="CJ130" s="252"/>
      <c r="CK130" s="249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162">
        <f t="shared" si="4"/>
        <v>0</v>
      </c>
      <c r="CW130" s="248"/>
      <c r="CX130" s="248"/>
      <c r="CY130" s="248"/>
      <c r="CZ130" s="248"/>
      <c r="DA130" s="248"/>
      <c r="DB130" s="248"/>
      <c r="DC130" s="248"/>
      <c r="DD130" s="248"/>
      <c r="DE130" s="248"/>
      <c r="DF130" s="250"/>
      <c r="DG130" s="251"/>
      <c r="DH130" s="251"/>
      <c r="DI130" s="251"/>
      <c r="DJ130" s="251"/>
      <c r="DK130" s="251"/>
      <c r="DL130" s="251"/>
      <c r="DM130" s="252"/>
    </row>
    <row r="131">
      <c r="A131" s="248"/>
      <c r="B131" s="249"/>
      <c r="C131" s="250"/>
      <c r="D131" s="251"/>
      <c r="E131" s="251"/>
      <c r="F131" s="251"/>
      <c r="G131" s="251"/>
      <c r="H131" s="251"/>
      <c r="I131" s="251"/>
      <c r="J131" s="251"/>
      <c r="K131" s="251"/>
      <c r="L131" s="251"/>
      <c r="M131" s="140">
        <f t="shared" si="1"/>
        <v>0</v>
      </c>
      <c r="N131" s="251"/>
      <c r="O131" s="251"/>
      <c r="P131" s="251"/>
      <c r="Q131" s="251"/>
      <c r="R131" s="251"/>
      <c r="S131" s="251"/>
      <c r="T131" s="251"/>
      <c r="U131" s="251"/>
      <c r="V131" s="252"/>
      <c r="W131" s="253"/>
      <c r="X131" s="251"/>
      <c r="Y131" s="251"/>
      <c r="Z131" s="251"/>
      <c r="AA131" s="251"/>
      <c r="AB131" s="251"/>
      <c r="AC131" s="251"/>
      <c r="AD131" s="254"/>
      <c r="AE131" s="249"/>
      <c r="AF131" s="255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  <c r="AX131" s="248"/>
      <c r="AY131" s="256"/>
      <c r="AZ131" s="250"/>
      <c r="BA131" s="251"/>
      <c r="BB131" s="251"/>
      <c r="BC131" s="251"/>
      <c r="BD131" s="251"/>
      <c r="BE131" s="251"/>
      <c r="BF131" s="251"/>
      <c r="BG131" s="252"/>
      <c r="BH131" s="249"/>
      <c r="BI131" s="248"/>
      <c r="BJ131" s="248"/>
      <c r="BK131" s="248"/>
      <c r="BL131" s="248"/>
      <c r="BM131" s="248"/>
      <c r="BN131" s="248"/>
      <c r="BO131" s="248"/>
      <c r="BP131" s="248"/>
      <c r="BQ131" s="248"/>
      <c r="BR131" s="248"/>
      <c r="BS131" s="155">
        <f t="shared" si="3"/>
        <v>0</v>
      </c>
      <c r="BT131" s="248"/>
      <c r="BU131" s="248"/>
      <c r="BV131" s="248"/>
      <c r="BW131" s="248"/>
      <c r="BX131" s="248"/>
      <c r="BY131" s="248"/>
      <c r="BZ131" s="248"/>
      <c r="CA131" s="248"/>
      <c r="CB131" s="248"/>
      <c r="CC131" s="250"/>
      <c r="CD131" s="251"/>
      <c r="CE131" s="251"/>
      <c r="CF131" s="251"/>
      <c r="CG131" s="251"/>
      <c r="CH131" s="251"/>
      <c r="CI131" s="251"/>
      <c r="CJ131" s="252"/>
      <c r="CK131" s="249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162">
        <f t="shared" si="4"/>
        <v>0</v>
      </c>
      <c r="CW131" s="248"/>
      <c r="CX131" s="248"/>
      <c r="CY131" s="248"/>
      <c r="CZ131" s="248"/>
      <c r="DA131" s="248"/>
      <c r="DB131" s="248"/>
      <c r="DC131" s="248"/>
      <c r="DD131" s="248"/>
      <c r="DE131" s="248"/>
      <c r="DF131" s="250"/>
      <c r="DG131" s="251"/>
      <c r="DH131" s="251"/>
      <c r="DI131" s="251"/>
      <c r="DJ131" s="251"/>
      <c r="DK131" s="251"/>
      <c r="DL131" s="251"/>
      <c r="DM131" s="252"/>
    </row>
    <row r="132">
      <c r="A132" s="248"/>
      <c r="B132" s="249"/>
      <c r="C132" s="250"/>
      <c r="D132" s="251"/>
      <c r="E132" s="251"/>
      <c r="F132" s="251"/>
      <c r="G132" s="251"/>
      <c r="H132" s="251"/>
      <c r="I132" s="251"/>
      <c r="J132" s="251"/>
      <c r="K132" s="251"/>
      <c r="L132" s="251"/>
      <c r="M132" s="140">
        <f t="shared" si="1"/>
        <v>0</v>
      </c>
      <c r="N132" s="251"/>
      <c r="O132" s="251"/>
      <c r="P132" s="251"/>
      <c r="Q132" s="251"/>
      <c r="R132" s="251"/>
      <c r="S132" s="251"/>
      <c r="T132" s="251"/>
      <c r="U132" s="251"/>
      <c r="V132" s="252"/>
      <c r="W132" s="253"/>
      <c r="X132" s="251"/>
      <c r="Y132" s="251"/>
      <c r="Z132" s="251"/>
      <c r="AA132" s="251"/>
      <c r="AB132" s="251"/>
      <c r="AC132" s="251"/>
      <c r="AD132" s="254"/>
      <c r="AE132" s="249"/>
      <c r="AF132" s="255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  <c r="AX132" s="248"/>
      <c r="AY132" s="256"/>
      <c r="AZ132" s="250"/>
      <c r="BA132" s="251"/>
      <c r="BB132" s="251"/>
      <c r="BC132" s="251"/>
      <c r="BD132" s="251"/>
      <c r="BE132" s="251"/>
      <c r="BF132" s="251"/>
      <c r="BG132" s="252"/>
      <c r="BH132" s="249"/>
      <c r="BI132" s="248"/>
      <c r="BJ132" s="248"/>
      <c r="BK132" s="248"/>
      <c r="BL132" s="248"/>
      <c r="BM132" s="248"/>
      <c r="BN132" s="248"/>
      <c r="BO132" s="248"/>
      <c r="BP132" s="248"/>
      <c r="BQ132" s="248"/>
      <c r="BR132" s="248"/>
      <c r="BS132" s="155">
        <f t="shared" si="3"/>
        <v>0</v>
      </c>
      <c r="BT132" s="248"/>
      <c r="BU132" s="248"/>
      <c r="BV132" s="248"/>
      <c r="BW132" s="248"/>
      <c r="BX132" s="248"/>
      <c r="BY132" s="248"/>
      <c r="BZ132" s="248"/>
      <c r="CA132" s="248"/>
      <c r="CB132" s="248"/>
      <c r="CC132" s="250"/>
      <c r="CD132" s="251"/>
      <c r="CE132" s="251"/>
      <c r="CF132" s="251"/>
      <c r="CG132" s="251"/>
      <c r="CH132" s="251"/>
      <c r="CI132" s="251"/>
      <c r="CJ132" s="252"/>
      <c r="CK132" s="249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162">
        <f t="shared" si="4"/>
        <v>0</v>
      </c>
      <c r="CW132" s="248"/>
      <c r="CX132" s="248"/>
      <c r="CY132" s="248"/>
      <c r="CZ132" s="248"/>
      <c r="DA132" s="248"/>
      <c r="DB132" s="248"/>
      <c r="DC132" s="248"/>
      <c r="DD132" s="248"/>
      <c r="DE132" s="248"/>
      <c r="DF132" s="250"/>
      <c r="DG132" s="251"/>
      <c r="DH132" s="251"/>
      <c r="DI132" s="251"/>
      <c r="DJ132" s="251"/>
      <c r="DK132" s="251"/>
      <c r="DL132" s="251"/>
      <c r="DM132" s="252"/>
    </row>
    <row r="133">
      <c r="A133" s="248"/>
      <c r="B133" s="249"/>
      <c r="C133" s="250"/>
      <c r="D133" s="251"/>
      <c r="E133" s="251"/>
      <c r="F133" s="251"/>
      <c r="G133" s="251"/>
      <c r="H133" s="251"/>
      <c r="I133" s="251"/>
      <c r="J133" s="251"/>
      <c r="K133" s="251"/>
      <c r="L133" s="251"/>
      <c r="M133" s="140">
        <f t="shared" si="1"/>
        <v>0</v>
      </c>
      <c r="N133" s="251"/>
      <c r="O133" s="251"/>
      <c r="P133" s="251"/>
      <c r="Q133" s="251"/>
      <c r="R133" s="251"/>
      <c r="S133" s="251"/>
      <c r="T133" s="251"/>
      <c r="U133" s="251"/>
      <c r="V133" s="252"/>
      <c r="W133" s="253"/>
      <c r="X133" s="251"/>
      <c r="Y133" s="251"/>
      <c r="Z133" s="251"/>
      <c r="AA133" s="251"/>
      <c r="AB133" s="251"/>
      <c r="AC133" s="251"/>
      <c r="AD133" s="254"/>
      <c r="AE133" s="249"/>
      <c r="AF133" s="255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  <c r="AX133" s="248"/>
      <c r="AY133" s="256"/>
      <c r="AZ133" s="250"/>
      <c r="BA133" s="251"/>
      <c r="BB133" s="251"/>
      <c r="BC133" s="251"/>
      <c r="BD133" s="251"/>
      <c r="BE133" s="251"/>
      <c r="BF133" s="251"/>
      <c r="BG133" s="252"/>
      <c r="BH133" s="249"/>
      <c r="BI133" s="248"/>
      <c r="BJ133" s="248"/>
      <c r="BK133" s="248"/>
      <c r="BL133" s="248"/>
      <c r="BM133" s="248"/>
      <c r="BN133" s="248"/>
      <c r="BO133" s="248"/>
      <c r="BP133" s="248"/>
      <c r="BQ133" s="248"/>
      <c r="BR133" s="248"/>
      <c r="BS133" s="155">
        <f t="shared" si="3"/>
        <v>0</v>
      </c>
      <c r="BT133" s="248"/>
      <c r="BU133" s="248"/>
      <c r="BV133" s="248"/>
      <c r="BW133" s="248"/>
      <c r="BX133" s="248"/>
      <c r="BY133" s="248"/>
      <c r="BZ133" s="248"/>
      <c r="CA133" s="248"/>
      <c r="CB133" s="248"/>
      <c r="CC133" s="250"/>
      <c r="CD133" s="251"/>
      <c r="CE133" s="251"/>
      <c r="CF133" s="251"/>
      <c r="CG133" s="251"/>
      <c r="CH133" s="251"/>
      <c r="CI133" s="251"/>
      <c r="CJ133" s="252"/>
      <c r="CK133" s="249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162">
        <f t="shared" si="4"/>
        <v>0</v>
      </c>
      <c r="CW133" s="248"/>
      <c r="CX133" s="248"/>
      <c r="CY133" s="248"/>
      <c r="CZ133" s="248"/>
      <c r="DA133" s="248"/>
      <c r="DB133" s="248"/>
      <c r="DC133" s="248"/>
      <c r="DD133" s="248"/>
      <c r="DE133" s="248"/>
      <c r="DF133" s="250"/>
      <c r="DG133" s="251"/>
      <c r="DH133" s="251"/>
      <c r="DI133" s="251"/>
      <c r="DJ133" s="251"/>
      <c r="DK133" s="251"/>
      <c r="DL133" s="251"/>
      <c r="DM133" s="252"/>
    </row>
    <row r="134">
      <c r="A134" s="248"/>
      <c r="B134" s="249"/>
      <c r="C134" s="250"/>
      <c r="D134" s="251"/>
      <c r="E134" s="251"/>
      <c r="F134" s="251"/>
      <c r="G134" s="251"/>
      <c r="H134" s="251"/>
      <c r="I134" s="251"/>
      <c r="J134" s="251"/>
      <c r="K134" s="251"/>
      <c r="L134" s="251"/>
      <c r="M134" s="140">
        <f t="shared" si="1"/>
        <v>0</v>
      </c>
      <c r="N134" s="251"/>
      <c r="O134" s="251"/>
      <c r="P134" s="251"/>
      <c r="Q134" s="251"/>
      <c r="R134" s="251"/>
      <c r="S134" s="251"/>
      <c r="T134" s="251"/>
      <c r="U134" s="251"/>
      <c r="V134" s="252"/>
      <c r="W134" s="253"/>
      <c r="X134" s="251"/>
      <c r="Y134" s="251"/>
      <c r="Z134" s="251"/>
      <c r="AA134" s="251"/>
      <c r="AB134" s="251"/>
      <c r="AC134" s="251"/>
      <c r="AD134" s="254"/>
      <c r="AE134" s="249"/>
      <c r="AF134" s="255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  <c r="AX134" s="248"/>
      <c r="AY134" s="256"/>
      <c r="AZ134" s="250"/>
      <c r="BA134" s="251"/>
      <c r="BB134" s="251"/>
      <c r="BC134" s="251"/>
      <c r="BD134" s="251"/>
      <c r="BE134" s="251"/>
      <c r="BF134" s="251"/>
      <c r="BG134" s="252"/>
      <c r="BH134" s="249"/>
      <c r="BI134" s="248"/>
      <c r="BJ134" s="248"/>
      <c r="BK134" s="248"/>
      <c r="BL134" s="248"/>
      <c r="BM134" s="248"/>
      <c r="BN134" s="248"/>
      <c r="BO134" s="248"/>
      <c r="BP134" s="248"/>
      <c r="BQ134" s="248"/>
      <c r="BR134" s="248"/>
      <c r="BS134" s="155">
        <f t="shared" si="3"/>
        <v>0</v>
      </c>
      <c r="BT134" s="248"/>
      <c r="BU134" s="248"/>
      <c r="BV134" s="248"/>
      <c r="BW134" s="248"/>
      <c r="BX134" s="248"/>
      <c r="BY134" s="248"/>
      <c r="BZ134" s="248"/>
      <c r="CA134" s="248"/>
      <c r="CB134" s="248"/>
      <c r="CC134" s="250"/>
      <c r="CD134" s="251"/>
      <c r="CE134" s="251"/>
      <c r="CF134" s="251"/>
      <c r="CG134" s="251"/>
      <c r="CH134" s="251"/>
      <c r="CI134" s="251"/>
      <c r="CJ134" s="252"/>
      <c r="CK134" s="249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162">
        <f t="shared" si="4"/>
        <v>0</v>
      </c>
      <c r="CW134" s="248"/>
      <c r="CX134" s="248"/>
      <c r="CY134" s="248"/>
      <c r="CZ134" s="248"/>
      <c r="DA134" s="248"/>
      <c r="DB134" s="248"/>
      <c r="DC134" s="248"/>
      <c r="DD134" s="248"/>
      <c r="DE134" s="248"/>
      <c r="DF134" s="250"/>
      <c r="DG134" s="251"/>
      <c r="DH134" s="251"/>
      <c r="DI134" s="251"/>
      <c r="DJ134" s="251"/>
      <c r="DK134" s="251"/>
      <c r="DL134" s="251"/>
      <c r="DM134" s="252"/>
    </row>
    <row r="135">
      <c r="A135" s="248"/>
      <c r="B135" s="249"/>
      <c r="C135" s="250"/>
      <c r="D135" s="251"/>
      <c r="E135" s="251"/>
      <c r="F135" s="251"/>
      <c r="G135" s="251"/>
      <c r="H135" s="251"/>
      <c r="I135" s="251"/>
      <c r="J135" s="251"/>
      <c r="K135" s="251"/>
      <c r="L135" s="251"/>
      <c r="M135" s="140">
        <f t="shared" si="1"/>
        <v>0</v>
      </c>
      <c r="N135" s="251"/>
      <c r="O135" s="251"/>
      <c r="P135" s="251"/>
      <c r="Q135" s="251"/>
      <c r="R135" s="251"/>
      <c r="S135" s="251"/>
      <c r="T135" s="251"/>
      <c r="U135" s="251"/>
      <c r="V135" s="252"/>
      <c r="W135" s="253"/>
      <c r="X135" s="251"/>
      <c r="Y135" s="251"/>
      <c r="Z135" s="251"/>
      <c r="AA135" s="251"/>
      <c r="AB135" s="251"/>
      <c r="AC135" s="251"/>
      <c r="AD135" s="254"/>
      <c r="AE135" s="249"/>
      <c r="AF135" s="255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  <c r="AX135" s="248"/>
      <c r="AY135" s="256"/>
      <c r="AZ135" s="250"/>
      <c r="BA135" s="251"/>
      <c r="BB135" s="251"/>
      <c r="BC135" s="251"/>
      <c r="BD135" s="251"/>
      <c r="BE135" s="251"/>
      <c r="BF135" s="251"/>
      <c r="BG135" s="252"/>
      <c r="BH135" s="249"/>
      <c r="BI135" s="248"/>
      <c r="BJ135" s="248"/>
      <c r="BK135" s="248"/>
      <c r="BL135" s="248"/>
      <c r="BM135" s="248"/>
      <c r="BN135" s="248"/>
      <c r="BO135" s="248"/>
      <c r="BP135" s="248"/>
      <c r="BQ135" s="248"/>
      <c r="BR135" s="248"/>
      <c r="BS135" s="155">
        <f t="shared" si="3"/>
        <v>0</v>
      </c>
      <c r="BT135" s="248"/>
      <c r="BU135" s="248"/>
      <c r="BV135" s="248"/>
      <c r="BW135" s="248"/>
      <c r="BX135" s="248"/>
      <c r="BY135" s="248"/>
      <c r="BZ135" s="248"/>
      <c r="CA135" s="248"/>
      <c r="CB135" s="248"/>
      <c r="CC135" s="250"/>
      <c r="CD135" s="251"/>
      <c r="CE135" s="251"/>
      <c r="CF135" s="251"/>
      <c r="CG135" s="251"/>
      <c r="CH135" s="251"/>
      <c r="CI135" s="251"/>
      <c r="CJ135" s="252"/>
      <c r="CK135" s="249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162">
        <f t="shared" si="4"/>
        <v>0</v>
      </c>
      <c r="CW135" s="248"/>
      <c r="CX135" s="248"/>
      <c r="CY135" s="248"/>
      <c r="CZ135" s="248"/>
      <c r="DA135" s="248"/>
      <c r="DB135" s="248"/>
      <c r="DC135" s="248"/>
      <c r="DD135" s="248"/>
      <c r="DE135" s="248"/>
      <c r="DF135" s="250"/>
      <c r="DG135" s="251"/>
      <c r="DH135" s="251"/>
      <c r="DI135" s="251"/>
      <c r="DJ135" s="251"/>
      <c r="DK135" s="251"/>
      <c r="DL135" s="251"/>
      <c r="DM135" s="252"/>
    </row>
    <row r="136">
      <c r="A136" s="248"/>
      <c r="B136" s="249"/>
      <c r="C136" s="250"/>
      <c r="D136" s="251"/>
      <c r="E136" s="251"/>
      <c r="F136" s="251"/>
      <c r="G136" s="251"/>
      <c r="H136" s="251"/>
      <c r="I136" s="251"/>
      <c r="J136" s="251"/>
      <c r="K136" s="251"/>
      <c r="L136" s="251"/>
      <c r="M136" s="140">
        <f t="shared" si="1"/>
        <v>0</v>
      </c>
      <c r="N136" s="251"/>
      <c r="O136" s="251"/>
      <c r="P136" s="251"/>
      <c r="Q136" s="251"/>
      <c r="R136" s="251"/>
      <c r="S136" s="251"/>
      <c r="T136" s="251"/>
      <c r="U136" s="251"/>
      <c r="V136" s="252"/>
      <c r="W136" s="253"/>
      <c r="X136" s="251"/>
      <c r="Y136" s="251"/>
      <c r="Z136" s="251"/>
      <c r="AA136" s="251"/>
      <c r="AB136" s="251"/>
      <c r="AC136" s="251"/>
      <c r="AD136" s="254"/>
      <c r="AE136" s="249"/>
      <c r="AF136" s="255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  <c r="AX136" s="248"/>
      <c r="AY136" s="256"/>
      <c r="AZ136" s="250"/>
      <c r="BA136" s="251"/>
      <c r="BB136" s="251"/>
      <c r="BC136" s="251"/>
      <c r="BD136" s="251"/>
      <c r="BE136" s="251"/>
      <c r="BF136" s="251"/>
      <c r="BG136" s="252"/>
      <c r="BH136" s="249"/>
      <c r="BI136" s="248"/>
      <c r="BJ136" s="248"/>
      <c r="BK136" s="248"/>
      <c r="BL136" s="248"/>
      <c r="BM136" s="248"/>
      <c r="BN136" s="248"/>
      <c r="BO136" s="248"/>
      <c r="BP136" s="248"/>
      <c r="BQ136" s="248"/>
      <c r="BR136" s="248"/>
      <c r="BS136" s="155">
        <f t="shared" si="3"/>
        <v>0</v>
      </c>
      <c r="BT136" s="248"/>
      <c r="BU136" s="248"/>
      <c r="BV136" s="248"/>
      <c r="BW136" s="248"/>
      <c r="BX136" s="248"/>
      <c r="BY136" s="248"/>
      <c r="BZ136" s="248"/>
      <c r="CA136" s="248"/>
      <c r="CB136" s="248"/>
      <c r="CC136" s="250"/>
      <c r="CD136" s="251"/>
      <c r="CE136" s="251"/>
      <c r="CF136" s="251"/>
      <c r="CG136" s="251"/>
      <c r="CH136" s="251"/>
      <c r="CI136" s="251"/>
      <c r="CJ136" s="252"/>
      <c r="CK136" s="249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162">
        <f t="shared" si="4"/>
        <v>0</v>
      </c>
      <c r="CW136" s="248"/>
      <c r="CX136" s="248"/>
      <c r="CY136" s="248"/>
      <c r="CZ136" s="248"/>
      <c r="DA136" s="248"/>
      <c r="DB136" s="248"/>
      <c r="DC136" s="248"/>
      <c r="DD136" s="248"/>
      <c r="DE136" s="248"/>
      <c r="DF136" s="250"/>
      <c r="DG136" s="251"/>
      <c r="DH136" s="251"/>
      <c r="DI136" s="251"/>
      <c r="DJ136" s="251"/>
      <c r="DK136" s="251"/>
      <c r="DL136" s="251"/>
      <c r="DM136" s="252"/>
    </row>
    <row r="137">
      <c r="A137" s="248"/>
      <c r="B137" s="249"/>
      <c r="C137" s="250"/>
      <c r="D137" s="251"/>
      <c r="E137" s="251"/>
      <c r="F137" s="251"/>
      <c r="G137" s="251"/>
      <c r="H137" s="251"/>
      <c r="I137" s="251"/>
      <c r="J137" s="251"/>
      <c r="K137" s="251"/>
      <c r="L137" s="251"/>
      <c r="M137" s="140">
        <f t="shared" si="1"/>
        <v>0</v>
      </c>
      <c r="N137" s="251"/>
      <c r="O137" s="251"/>
      <c r="P137" s="251"/>
      <c r="Q137" s="251"/>
      <c r="R137" s="251"/>
      <c r="S137" s="251"/>
      <c r="T137" s="251"/>
      <c r="U137" s="251"/>
      <c r="V137" s="252"/>
      <c r="W137" s="253"/>
      <c r="X137" s="251"/>
      <c r="Y137" s="251"/>
      <c r="Z137" s="251"/>
      <c r="AA137" s="251"/>
      <c r="AB137" s="251"/>
      <c r="AC137" s="251"/>
      <c r="AD137" s="254"/>
      <c r="AE137" s="249"/>
      <c r="AF137" s="255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  <c r="AX137" s="248"/>
      <c r="AY137" s="256"/>
      <c r="AZ137" s="250"/>
      <c r="BA137" s="251"/>
      <c r="BB137" s="251"/>
      <c r="BC137" s="251"/>
      <c r="BD137" s="251"/>
      <c r="BE137" s="251"/>
      <c r="BF137" s="251"/>
      <c r="BG137" s="252"/>
      <c r="BH137" s="249"/>
      <c r="BI137" s="248"/>
      <c r="BJ137" s="248"/>
      <c r="BK137" s="248"/>
      <c r="BL137" s="248"/>
      <c r="BM137" s="248"/>
      <c r="BN137" s="248"/>
      <c r="BO137" s="248"/>
      <c r="BP137" s="248"/>
      <c r="BQ137" s="248"/>
      <c r="BR137" s="248"/>
      <c r="BS137" s="155">
        <f t="shared" si="3"/>
        <v>0</v>
      </c>
      <c r="BT137" s="248"/>
      <c r="BU137" s="248"/>
      <c r="BV137" s="248"/>
      <c r="BW137" s="248"/>
      <c r="BX137" s="248"/>
      <c r="BY137" s="248"/>
      <c r="BZ137" s="248"/>
      <c r="CA137" s="248"/>
      <c r="CB137" s="248"/>
      <c r="CC137" s="250"/>
      <c r="CD137" s="251"/>
      <c r="CE137" s="251"/>
      <c r="CF137" s="251"/>
      <c r="CG137" s="251"/>
      <c r="CH137" s="251"/>
      <c r="CI137" s="251"/>
      <c r="CJ137" s="252"/>
      <c r="CK137" s="249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162">
        <f t="shared" si="4"/>
        <v>0</v>
      </c>
      <c r="CW137" s="248"/>
      <c r="CX137" s="248"/>
      <c r="CY137" s="248"/>
      <c r="CZ137" s="248"/>
      <c r="DA137" s="248"/>
      <c r="DB137" s="248"/>
      <c r="DC137" s="248"/>
      <c r="DD137" s="248"/>
      <c r="DE137" s="248"/>
      <c r="DF137" s="250"/>
      <c r="DG137" s="251"/>
      <c r="DH137" s="251"/>
      <c r="DI137" s="251"/>
      <c r="DJ137" s="251"/>
      <c r="DK137" s="251"/>
      <c r="DL137" s="251"/>
      <c r="DM137" s="252"/>
    </row>
    <row r="138">
      <c r="A138" s="248"/>
      <c r="B138" s="249"/>
      <c r="C138" s="250"/>
      <c r="D138" s="251"/>
      <c r="E138" s="251"/>
      <c r="F138" s="251"/>
      <c r="G138" s="251"/>
      <c r="H138" s="251"/>
      <c r="I138" s="251"/>
      <c r="J138" s="251"/>
      <c r="K138" s="251"/>
      <c r="L138" s="251"/>
      <c r="M138" s="140">
        <f t="shared" si="1"/>
        <v>0</v>
      </c>
      <c r="N138" s="251"/>
      <c r="O138" s="251"/>
      <c r="P138" s="251"/>
      <c r="Q138" s="251"/>
      <c r="R138" s="251"/>
      <c r="S138" s="251"/>
      <c r="T138" s="251"/>
      <c r="U138" s="251"/>
      <c r="V138" s="252"/>
      <c r="W138" s="253"/>
      <c r="X138" s="251"/>
      <c r="Y138" s="251"/>
      <c r="Z138" s="251"/>
      <c r="AA138" s="251"/>
      <c r="AB138" s="251"/>
      <c r="AC138" s="251"/>
      <c r="AD138" s="254"/>
      <c r="AE138" s="249"/>
      <c r="AF138" s="255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  <c r="AX138" s="248"/>
      <c r="AY138" s="256"/>
      <c r="AZ138" s="250"/>
      <c r="BA138" s="251"/>
      <c r="BB138" s="251"/>
      <c r="BC138" s="251"/>
      <c r="BD138" s="251"/>
      <c r="BE138" s="251"/>
      <c r="BF138" s="251"/>
      <c r="BG138" s="252"/>
      <c r="BH138" s="249"/>
      <c r="BI138" s="248"/>
      <c r="BJ138" s="248"/>
      <c r="BK138" s="248"/>
      <c r="BL138" s="248"/>
      <c r="BM138" s="248"/>
      <c r="BN138" s="248"/>
      <c r="BO138" s="248"/>
      <c r="BP138" s="248"/>
      <c r="BQ138" s="248"/>
      <c r="BR138" s="248"/>
      <c r="BS138" s="155">
        <f t="shared" si="3"/>
        <v>0</v>
      </c>
      <c r="BT138" s="248"/>
      <c r="BU138" s="248"/>
      <c r="BV138" s="248"/>
      <c r="BW138" s="248"/>
      <c r="BX138" s="248"/>
      <c r="BY138" s="248"/>
      <c r="BZ138" s="248"/>
      <c r="CA138" s="248"/>
      <c r="CB138" s="248"/>
      <c r="CC138" s="250"/>
      <c r="CD138" s="251"/>
      <c r="CE138" s="251"/>
      <c r="CF138" s="251"/>
      <c r="CG138" s="251"/>
      <c r="CH138" s="251"/>
      <c r="CI138" s="251"/>
      <c r="CJ138" s="252"/>
      <c r="CK138" s="249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162">
        <f t="shared" si="4"/>
        <v>0</v>
      </c>
      <c r="CW138" s="248"/>
      <c r="CX138" s="248"/>
      <c r="CY138" s="248"/>
      <c r="CZ138" s="248"/>
      <c r="DA138" s="248"/>
      <c r="DB138" s="248"/>
      <c r="DC138" s="248"/>
      <c r="DD138" s="248"/>
      <c r="DE138" s="248"/>
      <c r="DF138" s="250"/>
      <c r="DG138" s="251"/>
      <c r="DH138" s="251"/>
      <c r="DI138" s="251"/>
      <c r="DJ138" s="251"/>
      <c r="DK138" s="251"/>
      <c r="DL138" s="251"/>
      <c r="DM138" s="252"/>
    </row>
    <row r="139">
      <c r="A139" s="248"/>
      <c r="B139" s="249"/>
      <c r="C139" s="250"/>
      <c r="D139" s="251"/>
      <c r="E139" s="251"/>
      <c r="F139" s="251"/>
      <c r="G139" s="251"/>
      <c r="H139" s="251"/>
      <c r="I139" s="251"/>
      <c r="J139" s="251"/>
      <c r="K139" s="251"/>
      <c r="L139" s="251"/>
      <c r="M139" s="140">
        <f t="shared" si="1"/>
        <v>0</v>
      </c>
      <c r="N139" s="251"/>
      <c r="O139" s="251"/>
      <c r="P139" s="251"/>
      <c r="Q139" s="251"/>
      <c r="R139" s="251"/>
      <c r="S139" s="251"/>
      <c r="T139" s="251"/>
      <c r="U139" s="251"/>
      <c r="V139" s="252"/>
      <c r="W139" s="253"/>
      <c r="X139" s="251"/>
      <c r="Y139" s="251"/>
      <c r="Z139" s="251"/>
      <c r="AA139" s="251"/>
      <c r="AB139" s="251"/>
      <c r="AC139" s="251"/>
      <c r="AD139" s="254"/>
      <c r="AE139" s="249"/>
      <c r="AF139" s="255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  <c r="AX139" s="248"/>
      <c r="AY139" s="256"/>
      <c r="AZ139" s="250"/>
      <c r="BA139" s="251"/>
      <c r="BB139" s="251"/>
      <c r="BC139" s="251"/>
      <c r="BD139" s="251"/>
      <c r="BE139" s="251"/>
      <c r="BF139" s="251"/>
      <c r="BG139" s="252"/>
      <c r="BH139" s="249"/>
      <c r="BI139" s="248"/>
      <c r="BJ139" s="248"/>
      <c r="BK139" s="248"/>
      <c r="BL139" s="248"/>
      <c r="BM139" s="248"/>
      <c r="BN139" s="248"/>
      <c r="BO139" s="248"/>
      <c r="BP139" s="248"/>
      <c r="BQ139" s="248"/>
      <c r="BR139" s="248"/>
      <c r="BS139" s="155">
        <f t="shared" si="3"/>
        <v>0</v>
      </c>
      <c r="BT139" s="248"/>
      <c r="BU139" s="248"/>
      <c r="BV139" s="248"/>
      <c r="BW139" s="248"/>
      <c r="BX139" s="248"/>
      <c r="BY139" s="248"/>
      <c r="BZ139" s="248"/>
      <c r="CA139" s="248"/>
      <c r="CB139" s="248"/>
      <c r="CC139" s="250"/>
      <c r="CD139" s="251"/>
      <c r="CE139" s="251"/>
      <c r="CF139" s="251"/>
      <c r="CG139" s="251"/>
      <c r="CH139" s="251"/>
      <c r="CI139" s="251"/>
      <c r="CJ139" s="252"/>
      <c r="CK139" s="249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162">
        <f t="shared" si="4"/>
        <v>0</v>
      </c>
      <c r="CW139" s="248"/>
      <c r="CX139" s="248"/>
      <c r="CY139" s="248"/>
      <c r="CZ139" s="248"/>
      <c r="DA139" s="248"/>
      <c r="DB139" s="248"/>
      <c r="DC139" s="248"/>
      <c r="DD139" s="248"/>
      <c r="DE139" s="248"/>
      <c r="DF139" s="250"/>
      <c r="DG139" s="251"/>
      <c r="DH139" s="251"/>
      <c r="DI139" s="251"/>
      <c r="DJ139" s="251"/>
      <c r="DK139" s="251"/>
      <c r="DL139" s="251"/>
      <c r="DM139" s="252"/>
    </row>
    <row r="140">
      <c r="A140" s="248"/>
      <c r="B140" s="249"/>
      <c r="C140" s="250"/>
      <c r="D140" s="251"/>
      <c r="E140" s="251"/>
      <c r="F140" s="251"/>
      <c r="G140" s="251"/>
      <c r="H140" s="251"/>
      <c r="I140" s="251"/>
      <c r="J140" s="251"/>
      <c r="K140" s="251"/>
      <c r="L140" s="251"/>
      <c r="M140" s="140">
        <f t="shared" si="1"/>
        <v>0</v>
      </c>
      <c r="N140" s="251"/>
      <c r="O140" s="251"/>
      <c r="P140" s="251"/>
      <c r="Q140" s="251"/>
      <c r="R140" s="251"/>
      <c r="S140" s="251"/>
      <c r="T140" s="251"/>
      <c r="U140" s="251"/>
      <c r="V140" s="252"/>
      <c r="W140" s="253"/>
      <c r="X140" s="251"/>
      <c r="Y140" s="251"/>
      <c r="Z140" s="251"/>
      <c r="AA140" s="251"/>
      <c r="AB140" s="251"/>
      <c r="AC140" s="251"/>
      <c r="AD140" s="254"/>
      <c r="AE140" s="249"/>
      <c r="AF140" s="255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  <c r="AX140" s="248"/>
      <c r="AY140" s="256"/>
      <c r="AZ140" s="250"/>
      <c r="BA140" s="251"/>
      <c r="BB140" s="251"/>
      <c r="BC140" s="251"/>
      <c r="BD140" s="251"/>
      <c r="BE140" s="251"/>
      <c r="BF140" s="251"/>
      <c r="BG140" s="252"/>
      <c r="BH140" s="249"/>
      <c r="BI140" s="248"/>
      <c r="BJ140" s="248"/>
      <c r="BK140" s="248"/>
      <c r="BL140" s="248"/>
      <c r="BM140" s="248"/>
      <c r="BN140" s="248"/>
      <c r="BO140" s="248"/>
      <c r="BP140" s="248"/>
      <c r="BQ140" s="248"/>
      <c r="BR140" s="248"/>
      <c r="BS140" s="155">
        <f t="shared" si="3"/>
        <v>0</v>
      </c>
      <c r="BT140" s="248"/>
      <c r="BU140" s="248"/>
      <c r="BV140" s="248"/>
      <c r="BW140" s="248"/>
      <c r="BX140" s="248"/>
      <c r="BY140" s="248"/>
      <c r="BZ140" s="248"/>
      <c r="CA140" s="248"/>
      <c r="CB140" s="248"/>
      <c r="CC140" s="250"/>
      <c r="CD140" s="251"/>
      <c r="CE140" s="251"/>
      <c r="CF140" s="251"/>
      <c r="CG140" s="251"/>
      <c r="CH140" s="251"/>
      <c r="CI140" s="251"/>
      <c r="CJ140" s="252"/>
      <c r="CK140" s="249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162">
        <f t="shared" si="4"/>
        <v>0</v>
      </c>
      <c r="CW140" s="248"/>
      <c r="CX140" s="248"/>
      <c r="CY140" s="248"/>
      <c r="CZ140" s="248"/>
      <c r="DA140" s="248"/>
      <c r="DB140" s="248"/>
      <c r="DC140" s="248"/>
      <c r="DD140" s="248"/>
      <c r="DE140" s="248"/>
      <c r="DF140" s="250"/>
      <c r="DG140" s="251"/>
      <c r="DH140" s="251"/>
      <c r="DI140" s="251"/>
      <c r="DJ140" s="251"/>
      <c r="DK140" s="251"/>
      <c r="DL140" s="251"/>
      <c r="DM140" s="252"/>
    </row>
    <row r="141">
      <c r="A141" s="248"/>
      <c r="B141" s="249"/>
      <c r="C141" s="250"/>
      <c r="D141" s="251"/>
      <c r="E141" s="251"/>
      <c r="F141" s="251"/>
      <c r="G141" s="251"/>
      <c r="H141" s="251"/>
      <c r="I141" s="251"/>
      <c r="J141" s="251"/>
      <c r="K141" s="251"/>
      <c r="L141" s="251"/>
      <c r="M141" s="140">
        <f t="shared" si="1"/>
        <v>0</v>
      </c>
      <c r="N141" s="251"/>
      <c r="O141" s="251"/>
      <c r="P141" s="251"/>
      <c r="Q141" s="251"/>
      <c r="R141" s="251"/>
      <c r="S141" s="251"/>
      <c r="T141" s="251"/>
      <c r="U141" s="251"/>
      <c r="V141" s="252"/>
      <c r="W141" s="253"/>
      <c r="X141" s="251"/>
      <c r="Y141" s="251"/>
      <c r="Z141" s="251"/>
      <c r="AA141" s="251"/>
      <c r="AB141" s="251"/>
      <c r="AC141" s="251"/>
      <c r="AD141" s="254"/>
      <c r="AE141" s="249"/>
      <c r="AF141" s="255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  <c r="AX141" s="248"/>
      <c r="AY141" s="256"/>
      <c r="AZ141" s="250"/>
      <c r="BA141" s="251"/>
      <c r="BB141" s="251"/>
      <c r="BC141" s="251"/>
      <c r="BD141" s="251"/>
      <c r="BE141" s="251"/>
      <c r="BF141" s="251"/>
      <c r="BG141" s="252"/>
      <c r="BH141" s="249"/>
      <c r="BI141" s="248"/>
      <c r="BJ141" s="248"/>
      <c r="BK141" s="248"/>
      <c r="BL141" s="248"/>
      <c r="BM141" s="248"/>
      <c r="BN141" s="248"/>
      <c r="BO141" s="248"/>
      <c r="BP141" s="248"/>
      <c r="BQ141" s="248"/>
      <c r="BR141" s="248"/>
      <c r="BS141" s="155">
        <f t="shared" si="3"/>
        <v>0</v>
      </c>
      <c r="BT141" s="248"/>
      <c r="BU141" s="248"/>
      <c r="BV141" s="248"/>
      <c r="BW141" s="248"/>
      <c r="BX141" s="248"/>
      <c r="BY141" s="248"/>
      <c r="BZ141" s="248"/>
      <c r="CA141" s="248"/>
      <c r="CB141" s="248"/>
      <c r="CC141" s="250"/>
      <c r="CD141" s="251"/>
      <c r="CE141" s="251"/>
      <c r="CF141" s="251"/>
      <c r="CG141" s="251"/>
      <c r="CH141" s="251"/>
      <c r="CI141" s="251"/>
      <c r="CJ141" s="252"/>
      <c r="CK141" s="249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162">
        <f t="shared" si="4"/>
        <v>0</v>
      </c>
      <c r="CW141" s="248"/>
      <c r="CX141" s="248"/>
      <c r="CY141" s="248"/>
      <c r="CZ141" s="248"/>
      <c r="DA141" s="248"/>
      <c r="DB141" s="248"/>
      <c r="DC141" s="248"/>
      <c r="DD141" s="248"/>
      <c r="DE141" s="248"/>
      <c r="DF141" s="250"/>
      <c r="DG141" s="251"/>
      <c r="DH141" s="251"/>
      <c r="DI141" s="251"/>
      <c r="DJ141" s="251"/>
      <c r="DK141" s="251"/>
      <c r="DL141" s="251"/>
      <c r="DM141" s="252"/>
    </row>
    <row r="142">
      <c r="A142" s="248"/>
      <c r="B142" s="249"/>
      <c r="C142" s="250"/>
      <c r="D142" s="251"/>
      <c r="E142" s="251"/>
      <c r="F142" s="251"/>
      <c r="G142" s="251"/>
      <c r="H142" s="251"/>
      <c r="I142" s="251"/>
      <c r="J142" s="251"/>
      <c r="K142" s="251"/>
      <c r="L142" s="251"/>
      <c r="M142" s="140">
        <f t="shared" si="1"/>
        <v>0</v>
      </c>
      <c r="N142" s="251"/>
      <c r="O142" s="251"/>
      <c r="P142" s="251"/>
      <c r="Q142" s="251"/>
      <c r="R142" s="251"/>
      <c r="S142" s="251"/>
      <c r="T142" s="251"/>
      <c r="U142" s="251"/>
      <c r="V142" s="252"/>
      <c r="W142" s="253"/>
      <c r="X142" s="251"/>
      <c r="Y142" s="251"/>
      <c r="Z142" s="251"/>
      <c r="AA142" s="251"/>
      <c r="AB142" s="251"/>
      <c r="AC142" s="251"/>
      <c r="AD142" s="254"/>
      <c r="AE142" s="249"/>
      <c r="AF142" s="255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  <c r="AX142" s="248"/>
      <c r="AY142" s="256"/>
      <c r="AZ142" s="250"/>
      <c r="BA142" s="251"/>
      <c r="BB142" s="251"/>
      <c r="BC142" s="251"/>
      <c r="BD142" s="251"/>
      <c r="BE142" s="251"/>
      <c r="BF142" s="251"/>
      <c r="BG142" s="252"/>
      <c r="BH142" s="249"/>
      <c r="BI142" s="248"/>
      <c r="BJ142" s="248"/>
      <c r="BK142" s="248"/>
      <c r="BL142" s="248"/>
      <c r="BM142" s="248"/>
      <c r="BN142" s="248"/>
      <c r="BO142" s="248"/>
      <c r="BP142" s="248"/>
      <c r="BQ142" s="248"/>
      <c r="BR142" s="248"/>
      <c r="BS142" s="155">
        <f t="shared" si="3"/>
        <v>0</v>
      </c>
      <c r="BT142" s="248"/>
      <c r="BU142" s="248"/>
      <c r="BV142" s="248"/>
      <c r="BW142" s="248"/>
      <c r="BX142" s="248"/>
      <c r="BY142" s="248"/>
      <c r="BZ142" s="248"/>
      <c r="CA142" s="248"/>
      <c r="CB142" s="248"/>
      <c r="CC142" s="250"/>
      <c r="CD142" s="251"/>
      <c r="CE142" s="251"/>
      <c r="CF142" s="251"/>
      <c r="CG142" s="251"/>
      <c r="CH142" s="251"/>
      <c r="CI142" s="251"/>
      <c r="CJ142" s="252"/>
      <c r="CK142" s="249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162">
        <f t="shared" si="4"/>
        <v>0</v>
      </c>
      <c r="CW142" s="248"/>
      <c r="CX142" s="248"/>
      <c r="CY142" s="248"/>
      <c r="CZ142" s="248"/>
      <c r="DA142" s="248"/>
      <c r="DB142" s="248"/>
      <c r="DC142" s="248"/>
      <c r="DD142" s="248"/>
      <c r="DE142" s="248"/>
      <c r="DF142" s="250"/>
      <c r="DG142" s="251"/>
      <c r="DH142" s="251"/>
      <c r="DI142" s="251"/>
      <c r="DJ142" s="251"/>
      <c r="DK142" s="251"/>
      <c r="DL142" s="251"/>
      <c r="DM142" s="252"/>
    </row>
    <row r="143">
      <c r="A143" s="248"/>
      <c r="B143" s="249"/>
      <c r="C143" s="250"/>
      <c r="D143" s="251"/>
      <c r="E143" s="251"/>
      <c r="F143" s="251"/>
      <c r="G143" s="251"/>
      <c r="H143" s="251"/>
      <c r="I143" s="251"/>
      <c r="J143" s="251"/>
      <c r="K143" s="251"/>
      <c r="L143" s="251"/>
      <c r="M143" s="140">
        <f t="shared" si="1"/>
        <v>0</v>
      </c>
      <c r="N143" s="251"/>
      <c r="O143" s="251"/>
      <c r="P143" s="251"/>
      <c r="Q143" s="251"/>
      <c r="R143" s="251"/>
      <c r="S143" s="251"/>
      <c r="T143" s="251"/>
      <c r="U143" s="251"/>
      <c r="V143" s="252"/>
      <c r="W143" s="253"/>
      <c r="X143" s="251"/>
      <c r="Y143" s="251"/>
      <c r="Z143" s="251"/>
      <c r="AA143" s="251"/>
      <c r="AB143" s="251"/>
      <c r="AC143" s="251"/>
      <c r="AD143" s="254"/>
      <c r="AE143" s="249"/>
      <c r="AF143" s="255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  <c r="AX143" s="248"/>
      <c r="AY143" s="256"/>
      <c r="AZ143" s="250"/>
      <c r="BA143" s="251"/>
      <c r="BB143" s="251"/>
      <c r="BC143" s="251"/>
      <c r="BD143" s="251"/>
      <c r="BE143" s="251"/>
      <c r="BF143" s="251"/>
      <c r="BG143" s="252"/>
      <c r="BH143" s="249"/>
      <c r="BI143" s="248"/>
      <c r="BJ143" s="248"/>
      <c r="BK143" s="248"/>
      <c r="BL143" s="248"/>
      <c r="BM143" s="248"/>
      <c r="BN143" s="248"/>
      <c r="BO143" s="248"/>
      <c r="BP143" s="248"/>
      <c r="BQ143" s="248"/>
      <c r="BR143" s="248"/>
      <c r="BS143" s="155">
        <f t="shared" si="3"/>
        <v>0</v>
      </c>
      <c r="BT143" s="248"/>
      <c r="BU143" s="248"/>
      <c r="BV143" s="248"/>
      <c r="BW143" s="248"/>
      <c r="BX143" s="248"/>
      <c r="BY143" s="248"/>
      <c r="BZ143" s="248"/>
      <c r="CA143" s="248"/>
      <c r="CB143" s="248"/>
      <c r="CC143" s="250"/>
      <c r="CD143" s="251"/>
      <c r="CE143" s="251"/>
      <c r="CF143" s="251"/>
      <c r="CG143" s="251"/>
      <c r="CH143" s="251"/>
      <c r="CI143" s="251"/>
      <c r="CJ143" s="252"/>
      <c r="CK143" s="249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162">
        <f t="shared" si="4"/>
        <v>0</v>
      </c>
      <c r="CW143" s="248"/>
      <c r="CX143" s="248"/>
      <c r="CY143" s="248"/>
      <c r="CZ143" s="248"/>
      <c r="DA143" s="248"/>
      <c r="DB143" s="248"/>
      <c r="DC143" s="248"/>
      <c r="DD143" s="248"/>
      <c r="DE143" s="248"/>
      <c r="DF143" s="250"/>
      <c r="DG143" s="251"/>
      <c r="DH143" s="251"/>
      <c r="DI143" s="251"/>
      <c r="DJ143" s="251"/>
      <c r="DK143" s="251"/>
      <c r="DL143" s="251"/>
      <c r="DM143" s="252"/>
    </row>
    <row r="144">
      <c r="A144" s="248"/>
      <c r="B144" s="249"/>
      <c r="C144" s="250"/>
      <c r="D144" s="251"/>
      <c r="E144" s="251"/>
      <c r="F144" s="251"/>
      <c r="G144" s="251"/>
      <c r="H144" s="251"/>
      <c r="I144" s="251"/>
      <c r="J144" s="251"/>
      <c r="K144" s="251"/>
      <c r="L144" s="251"/>
      <c r="M144" s="140">
        <f t="shared" si="1"/>
        <v>0</v>
      </c>
      <c r="N144" s="251"/>
      <c r="O144" s="251"/>
      <c r="P144" s="251"/>
      <c r="Q144" s="251"/>
      <c r="R144" s="251"/>
      <c r="S144" s="251"/>
      <c r="T144" s="251"/>
      <c r="U144" s="251"/>
      <c r="V144" s="252"/>
      <c r="W144" s="253"/>
      <c r="X144" s="251"/>
      <c r="Y144" s="251"/>
      <c r="Z144" s="251"/>
      <c r="AA144" s="251"/>
      <c r="AB144" s="251"/>
      <c r="AC144" s="251"/>
      <c r="AD144" s="254"/>
      <c r="AE144" s="249"/>
      <c r="AF144" s="255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  <c r="AX144" s="248"/>
      <c r="AY144" s="256"/>
      <c r="AZ144" s="250"/>
      <c r="BA144" s="251"/>
      <c r="BB144" s="251"/>
      <c r="BC144" s="251"/>
      <c r="BD144" s="251"/>
      <c r="BE144" s="251"/>
      <c r="BF144" s="251"/>
      <c r="BG144" s="252"/>
      <c r="BH144" s="249"/>
      <c r="BI144" s="248"/>
      <c r="BJ144" s="248"/>
      <c r="BK144" s="248"/>
      <c r="BL144" s="248"/>
      <c r="BM144" s="248"/>
      <c r="BN144" s="248"/>
      <c r="BO144" s="248"/>
      <c r="BP144" s="248"/>
      <c r="BQ144" s="248"/>
      <c r="BR144" s="248"/>
      <c r="BS144" s="155">
        <f t="shared" si="3"/>
        <v>0</v>
      </c>
      <c r="BT144" s="248"/>
      <c r="BU144" s="248"/>
      <c r="BV144" s="248"/>
      <c r="BW144" s="248"/>
      <c r="BX144" s="248"/>
      <c r="BY144" s="248"/>
      <c r="BZ144" s="248"/>
      <c r="CA144" s="248"/>
      <c r="CB144" s="248"/>
      <c r="CC144" s="250"/>
      <c r="CD144" s="251"/>
      <c r="CE144" s="251"/>
      <c r="CF144" s="251"/>
      <c r="CG144" s="251"/>
      <c r="CH144" s="251"/>
      <c r="CI144" s="251"/>
      <c r="CJ144" s="252"/>
      <c r="CK144" s="249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162">
        <f t="shared" si="4"/>
        <v>0</v>
      </c>
      <c r="CW144" s="248"/>
      <c r="CX144" s="248"/>
      <c r="CY144" s="248"/>
      <c r="CZ144" s="248"/>
      <c r="DA144" s="248"/>
      <c r="DB144" s="248"/>
      <c r="DC144" s="248"/>
      <c r="DD144" s="248"/>
      <c r="DE144" s="248"/>
      <c r="DF144" s="250"/>
      <c r="DG144" s="251"/>
      <c r="DH144" s="251"/>
      <c r="DI144" s="251"/>
      <c r="DJ144" s="251"/>
      <c r="DK144" s="251"/>
      <c r="DL144" s="251"/>
      <c r="DM144" s="252"/>
    </row>
    <row r="145">
      <c r="A145" s="248"/>
      <c r="B145" s="249"/>
      <c r="C145" s="250"/>
      <c r="D145" s="251"/>
      <c r="E145" s="251"/>
      <c r="F145" s="251"/>
      <c r="G145" s="251"/>
      <c r="H145" s="251"/>
      <c r="I145" s="251"/>
      <c r="J145" s="251"/>
      <c r="K145" s="251"/>
      <c r="L145" s="251"/>
      <c r="M145" s="140">
        <f t="shared" si="1"/>
        <v>0</v>
      </c>
      <c r="N145" s="251"/>
      <c r="O145" s="251"/>
      <c r="P145" s="251"/>
      <c r="Q145" s="251"/>
      <c r="R145" s="251"/>
      <c r="S145" s="251"/>
      <c r="T145" s="251"/>
      <c r="U145" s="251"/>
      <c r="V145" s="252"/>
      <c r="W145" s="253"/>
      <c r="X145" s="251"/>
      <c r="Y145" s="251"/>
      <c r="Z145" s="251"/>
      <c r="AA145" s="251"/>
      <c r="AB145" s="251"/>
      <c r="AC145" s="251"/>
      <c r="AD145" s="254"/>
      <c r="AE145" s="249"/>
      <c r="AF145" s="255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  <c r="AX145" s="248"/>
      <c r="AY145" s="256"/>
      <c r="AZ145" s="250"/>
      <c r="BA145" s="251"/>
      <c r="BB145" s="251"/>
      <c r="BC145" s="251"/>
      <c r="BD145" s="251"/>
      <c r="BE145" s="251"/>
      <c r="BF145" s="251"/>
      <c r="BG145" s="252"/>
      <c r="BH145" s="249"/>
      <c r="BI145" s="248"/>
      <c r="BJ145" s="248"/>
      <c r="BK145" s="248"/>
      <c r="BL145" s="248"/>
      <c r="BM145" s="248"/>
      <c r="BN145" s="248"/>
      <c r="BO145" s="248"/>
      <c r="BP145" s="248"/>
      <c r="BQ145" s="248"/>
      <c r="BR145" s="248"/>
      <c r="BS145" s="155">
        <f t="shared" si="3"/>
        <v>0</v>
      </c>
      <c r="BT145" s="248"/>
      <c r="BU145" s="248"/>
      <c r="BV145" s="248"/>
      <c r="BW145" s="248"/>
      <c r="BX145" s="248"/>
      <c r="BY145" s="248"/>
      <c r="BZ145" s="248"/>
      <c r="CA145" s="248"/>
      <c r="CB145" s="248"/>
      <c r="CC145" s="250"/>
      <c r="CD145" s="251"/>
      <c r="CE145" s="251"/>
      <c r="CF145" s="251"/>
      <c r="CG145" s="251"/>
      <c r="CH145" s="251"/>
      <c r="CI145" s="251"/>
      <c r="CJ145" s="252"/>
      <c r="CK145" s="249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162">
        <f t="shared" si="4"/>
        <v>0</v>
      </c>
      <c r="CW145" s="248"/>
      <c r="CX145" s="248"/>
      <c r="CY145" s="248"/>
      <c r="CZ145" s="248"/>
      <c r="DA145" s="248"/>
      <c r="DB145" s="248"/>
      <c r="DC145" s="248"/>
      <c r="DD145" s="248"/>
      <c r="DE145" s="248"/>
      <c r="DF145" s="250"/>
      <c r="DG145" s="251"/>
      <c r="DH145" s="251"/>
      <c r="DI145" s="251"/>
      <c r="DJ145" s="251"/>
      <c r="DK145" s="251"/>
      <c r="DL145" s="251"/>
      <c r="DM145" s="252"/>
    </row>
    <row r="146">
      <c r="A146" s="248"/>
      <c r="B146" s="249"/>
      <c r="C146" s="250"/>
      <c r="D146" s="251"/>
      <c r="E146" s="251"/>
      <c r="F146" s="251"/>
      <c r="G146" s="251"/>
      <c r="H146" s="251"/>
      <c r="I146" s="251"/>
      <c r="J146" s="251"/>
      <c r="K146" s="251"/>
      <c r="L146" s="251"/>
      <c r="M146" s="140">
        <f t="shared" si="1"/>
        <v>0</v>
      </c>
      <c r="N146" s="251"/>
      <c r="O146" s="251"/>
      <c r="P146" s="251"/>
      <c r="Q146" s="251"/>
      <c r="R146" s="251"/>
      <c r="S146" s="251"/>
      <c r="T146" s="251"/>
      <c r="U146" s="251"/>
      <c r="V146" s="252"/>
      <c r="W146" s="253"/>
      <c r="X146" s="251"/>
      <c r="Y146" s="251"/>
      <c r="Z146" s="251"/>
      <c r="AA146" s="251"/>
      <c r="AB146" s="251"/>
      <c r="AC146" s="251"/>
      <c r="AD146" s="254"/>
      <c r="AE146" s="249"/>
      <c r="AF146" s="255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  <c r="AX146" s="248"/>
      <c r="AY146" s="256"/>
      <c r="AZ146" s="250"/>
      <c r="BA146" s="251"/>
      <c r="BB146" s="251"/>
      <c r="BC146" s="251"/>
      <c r="BD146" s="251"/>
      <c r="BE146" s="251"/>
      <c r="BF146" s="251"/>
      <c r="BG146" s="252"/>
      <c r="BH146" s="249"/>
      <c r="BI146" s="248"/>
      <c r="BJ146" s="248"/>
      <c r="BK146" s="248"/>
      <c r="BL146" s="248"/>
      <c r="BM146" s="248"/>
      <c r="BN146" s="248"/>
      <c r="BO146" s="248"/>
      <c r="BP146" s="248"/>
      <c r="BQ146" s="248"/>
      <c r="BR146" s="248"/>
      <c r="BS146" s="155">
        <f t="shared" si="3"/>
        <v>0</v>
      </c>
      <c r="BT146" s="248"/>
      <c r="BU146" s="248"/>
      <c r="BV146" s="248"/>
      <c r="BW146" s="248"/>
      <c r="BX146" s="248"/>
      <c r="BY146" s="248"/>
      <c r="BZ146" s="248"/>
      <c r="CA146" s="248"/>
      <c r="CB146" s="248"/>
      <c r="CC146" s="250"/>
      <c r="CD146" s="251"/>
      <c r="CE146" s="251"/>
      <c r="CF146" s="251"/>
      <c r="CG146" s="251"/>
      <c r="CH146" s="251"/>
      <c r="CI146" s="251"/>
      <c r="CJ146" s="252"/>
      <c r="CK146" s="249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162">
        <f t="shared" si="4"/>
        <v>0</v>
      </c>
      <c r="CW146" s="248"/>
      <c r="CX146" s="248"/>
      <c r="CY146" s="248"/>
      <c r="CZ146" s="248"/>
      <c r="DA146" s="248"/>
      <c r="DB146" s="248"/>
      <c r="DC146" s="248"/>
      <c r="DD146" s="248"/>
      <c r="DE146" s="248"/>
      <c r="DF146" s="250"/>
      <c r="DG146" s="251"/>
      <c r="DH146" s="251"/>
      <c r="DI146" s="251"/>
      <c r="DJ146" s="251"/>
      <c r="DK146" s="251"/>
      <c r="DL146" s="251"/>
      <c r="DM146" s="252"/>
    </row>
    <row r="147">
      <c r="A147" s="248"/>
      <c r="B147" s="249"/>
      <c r="C147" s="250"/>
      <c r="D147" s="251"/>
      <c r="E147" s="251"/>
      <c r="F147" s="251"/>
      <c r="G147" s="251"/>
      <c r="H147" s="251"/>
      <c r="I147" s="251"/>
      <c r="J147" s="251"/>
      <c r="K147" s="251"/>
      <c r="L147" s="251"/>
      <c r="M147" s="140">
        <f t="shared" si="1"/>
        <v>0</v>
      </c>
      <c r="N147" s="251"/>
      <c r="O147" s="251"/>
      <c r="P147" s="251"/>
      <c r="Q147" s="251"/>
      <c r="R147" s="251"/>
      <c r="S147" s="251"/>
      <c r="T147" s="251"/>
      <c r="U147" s="251"/>
      <c r="V147" s="252"/>
      <c r="W147" s="253"/>
      <c r="X147" s="251"/>
      <c r="Y147" s="251"/>
      <c r="Z147" s="251"/>
      <c r="AA147" s="251"/>
      <c r="AB147" s="251"/>
      <c r="AC147" s="251"/>
      <c r="AD147" s="254"/>
      <c r="AE147" s="249"/>
      <c r="AF147" s="255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  <c r="AX147" s="248"/>
      <c r="AY147" s="256"/>
      <c r="AZ147" s="250"/>
      <c r="BA147" s="251"/>
      <c r="BB147" s="251"/>
      <c r="BC147" s="251"/>
      <c r="BD147" s="251"/>
      <c r="BE147" s="251"/>
      <c r="BF147" s="251"/>
      <c r="BG147" s="252"/>
      <c r="BH147" s="249"/>
      <c r="BI147" s="248"/>
      <c r="BJ147" s="248"/>
      <c r="BK147" s="248"/>
      <c r="BL147" s="248"/>
      <c r="BM147" s="248"/>
      <c r="BN147" s="248"/>
      <c r="BO147" s="248"/>
      <c r="BP147" s="248"/>
      <c r="BQ147" s="248"/>
      <c r="BR147" s="248"/>
      <c r="BS147" s="155">
        <f t="shared" si="3"/>
        <v>0</v>
      </c>
      <c r="BT147" s="248"/>
      <c r="BU147" s="248"/>
      <c r="BV147" s="248"/>
      <c r="BW147" s="248"/>
      <c r="BX147" s="248"/>
      <c r="BY147" s="248"/>
      <c r="BZ147" s="248"/>
      <c r="CA147" s="248"/>
      <c r="CB147" s="248"/>
      <c r="CC147" s="250"/>
      <c r="CD147" s="251"/>
      <c r="CE147" s="251"/>
      <c r="CF147" s="251"/>
      <c r="CG147" s="251"/>
      <c r="CH147" s="251"/>
      <c r="CI147" s="251"/>
      <c r="CJ147" s="252"/>
      <c r="CK147" s="249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162">
        <f t="shared" si="4"/>
        <v>0</v>
      </c>
      <c r="CW147" s="248"/>
      <c r="CX147" s="248"/>
      <c r="CY147" s="248"/>
      <c r="CZ147" s="248"/>
      <c r="DA147" s="248"/>
      <c r="DB147" s="248"/>
      <c r="DC147" s="248"/>
      <c r="DD147" s="248"/>
      <c r="DE147" s="248"/>
      <c r="DF147" s="250"/>
      <c r="DG147" s="251"/>
      <c r="DH147" s="251"/>
      <c r="DI147" s="251"/>
      <c r="DJ147" s="251"/>
      <c r="DK147" s="251"/>
      <c r="DL147" s="251"/>
      <c r="DM147" s="252"/>
    </row>
    <row r="148">
      <c r="A148" s="248"/>
      <c r="B148" s="249"/>
      <c r="C148" s="250"/>
      <c r="D148" s="251"/>
      <c r="E148" s="251"/>
      <c r="F148" s="251"/>
      <c r="G148" s="251"/>
      <c r="H148" s="251"/>
      <c r="I148" s="251"/>
      <c r="J148" s="251"/>
      <c r="K148" s="251"/>
      <c r="L148" s="251"/>
      <c r="M148" s="140">
        <f t="shared" si="1"/>
        <v>0</v>
      </c>
      <c r="N148" s="251"/>
      <c r="O148" s="251"/>
      <c r="P148" s="251"/>
      <c r="Q148" s="251"/>
      <c r="R148" s="251"/>
      <c r="S148" s="251"/>
      <c r="T148" s="251"/>
      <c r="U148" s="251"/>
      <c r="V148" s="252"/>
      <c r="W148" s="253"/>
      <c r="X148" s="251"/>
      <c r="Y148" s="251"/>
      <c r="Z148" s="251"/>
      <c r="AA148" s="251"/>
      <c r="AB148" s="251"/>
      <c r="AC148" s="251"/>
      <c r="AD148" s="254"/>
      <c r="AE148" s="249"/>
      <c r="AF148" s="255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  <c r="AX148" s="248"/>
      <c r="AY148" s="256"/>
      <c r="AZ148" s="250"/>
      <c r="BA148" s="251"/>
      <c r="BB148" s="251"/>
      <c r="BC148" s="251"/>
      <c r="BD148" s="251"/>
      <c r="BE148" s="251"/>
      <c r="BF148" s="251"/>
      <c r="BG148" s="252"/>
      <c r="BH148" s="249"/>
      <c r="BI148" s="248"/>
      <c r="BJ148" s="248"/>
      <c r="BK148" s="248"/>
      <c r="BL148" s="248"/>
      <c r="BM148" s="248"/>
      <c r="BN148" s="248"/>
      <c r="BO148" s="248"/>
      <c r="BP148" s="248"/>
      <c r="BQ148" s="248"/>
      <c r="BR148" s="248"/>
      <c r="BS148" s="155">
        <f t="shared" si="3"/>
        <v>0</v>
      </c>
      <c r="BT148" s="248"/>
      <c r="BU148" s="248"/>
      <c r="BV148" s="248"/>
      <c r="BW148" s="248"/>
      <c r="BX148" s="248"/>
      <c r="BY148" s="248"/>
      <c r="BZ148" s="248"/>
      <c r="CA148" s="248"/>
      <c r="CB148" s="248"/>
      <c r="CC148" s="250"/>
      <c r="CD148" s="251"/>
      <c r="CE148" s="251"/>
      <c r="CF148" s="251"/>
      <c r="CG148" s="251"/>
      <c r="CH148" s="251"/>
      <c r="CI148" s="251"/>
      <c r="CJ148" s="252"/>
      <c r="CK148" s="249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162">
        <f t="shared" si="4"/>
        <v>0</v>
      </c>
      <c r="CW148" s="248"/>
      <c r="CX148" s="248"/>
      <c r="CY148" s="248"/>
      <c r="CZ148" s="248"/>
      <c r="DA148" s="248"/>
      <c r="DB148" s="248"/>
      <c r="DC148" s="248"/>
      <c r="DD148" s="248"/>
      <c r="DE148" s="248"/>
      <c r="DF148" s="250"/>
      <c r="DG148" s="251"/>
      <c r="DH148" s="251"/>
      <c r="DI148" s="251"/>
      <c r="DJ148" s="251"/>
      <c r="DK148" s="251"/>
      <c r="DL148" s="251"/>
      <c r="DM148" s="252"/>
    </row>
    <row r="149">
      <c r="A149" s="248"/>
      <c r="B149" s="249"/>
      <c r="C149" s="250"/>
      <c r="D149" s="251"/>
      <c r="E149" s="251"/>
      <c r="F149" s="251"/>
      <c r="G149" s="251"/>
      <c r="H149" s="251"/>
      <c r="I149" s="251"/>
      <c r="J149" s="251"/>
      <c r="K149" s="251"/>
      <c r="L149" s="251"/>
      <c r="M149" s="140">
        <f t="shared" si="1"/>
        <v>0</v>
      </c>
      <c r="N149" s="251"/>
      <c r="O149" s="251"/>
      <c r="P149" s="251"/>
      <c r="Q149" s="251"/>
      <c r="R149" s="251"/>
      <c r="S149" s="251"/>
      <c r="T149" s="251"/>
      <c r="U149" s="251"/>
      <c r="V149" s="252"/>
      <c r="W149" s="253"/>
      <c r="X149" s="251"/>
      <c r="Y149" s="251"/>
      <c r="Z149" s="251"/>
      <c r="AA149" s="251"/>
      <c r="AB149" s="251"/>
      <c r="AC149" s="251"/>
      <c r="AD149" s="254"/>
      <c r="AE149" s="249"/>
      <c r="AF149" s="255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  <c r="AX149" s="248"/>
      <c r="AY149" s="256"/>
      <c r="AZ149" s="250"/>
      <c r="BA149" s="251"/>
      <c r="BB149" s="251"/>
      <c r="BC149" s="251"/>
      <c r="BD149" s="251"/>
      <c r="BE149" s="251"/>
      <c r="BF149" s="251"/>
      <c r="BG149" s="252"/>
      <c r="BH149" s="249"/>
      <c r="BI149" s="248"/>
      <c r="BJ149" s="248"/>
      <c r="BK149" s="248"/>
      <c r="BL149" s="248"/>
      <c r="BM149" s="248"/>
      <c r="BN149" s="248"/>
      <c r="BO149" s="248"/>
      <c r="BP149" s="248"/>
      <c r="BQ149" s="248"/>
      <c r="BR149" s="248"/>
      <c r="BS149" s="155">
        <f t="shared" si="3"/>
        <v>0</v>
      </c>
      <c r="BT149" s="248"/>
      <c r="BU149" s="248"/>
      <c r="BV149" s="248"/>
      <c r="BW149" s="248"/>
      <c r="BX149" s="248"/>
      <c r="BY149" s="248"/>
      <c r="BZ149" s="248"/>
      <c r="CA149" s="248"/>
      <c r="CB149" s="248"/>
      <c r="CC149" s="250"/>
      <c r="CD149" s="251"/>
      <c r="CE149" s="251"/>
      <c r="CF149" s="251"/>
      <c r="CG149" s="251"/>
      <c r="CH149" s="251"/>
      <c r="CI149" s="251"/>
      <c r="CJ149" s="252"/>
      <c r="CK149" s="249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162">
        <f t="shared" si="4"/>
        <v>0</v>
      </c>
      <c r="CW149" s="248"/>
      <c r="CX149" s="248"/>
      <c r="CY149" s="248"/>
      <c r="CZ149" s="248"/>
      <c r="DA149" s="248"/>
      <c r="DB149" s="248"/>
      <c r="DC149" s="248"/>
      <c r="DD149" s="248"/>
      <c r="DE149" s="248"/>
      <c r="DF149" s="250"/>
      <c r="DG149" s="251"/>
      <c r="DH149" s="251"/>
      <c r="DI149" s="251"/>
      <c r="DJ149" s="251"/>
      <c r="DK149" s="251"/>
      <c r="DL149" s="251"/>
      <c r="DM149" s="252"/>
    </row>
    <row r="150">
      <c r="A150" s="248"/>
      <c r="B150" s="249"/>
      <c r="C150" s="250"/>
      <c r="D150" s="251"/>
      <c r="E150" s="251"/>
      <c r="F150" s="251"/>
      <c r="G150" s="251"/>
      <c r="H150" s="251"/>
      <c r="I150" s="251"/>
      <c r="J150" s="251"/>
      <c r="K150" s="251"/>
      <c r="L150" s="251"/>
      <c r="M150" s="140">
        <f t="shared" si="1"/>
        <v>0</v>
      </c>
      <c r="N150" s="251"/>
      <c r="O150" s="251"/>
      <c r="P150" s="251"/>
      <c r="Q150" s="251"/>
      <c r="R150" s="251"/>
      <c r="S150" s="251"/>
      <c r="T150" s="251"/>
      <c r="U150" s="251"/>
      <c r="V150" s="252"/>
      <c r="W150" s="253"/>
      <c r="X150" s="251"/>
      <c r="Y150" s="251"/>
      <c r="Z150" s="251"/>
      <c r="AA150" s="251"/>
      <c r="AB150" s="251"/>
      <c r="AC150" s="251"/>
      <c r="AD150" s="254"/>
      <c r="AE150" s="249"/>
      <c r="AF150" s="255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  <c r="AX150" s="248"/>
      <c r="AY150" s="256"/>
      <c r="AZ150" s="250"/>
      <c r="BA150" s="251"/>
      <c r="BB150" s="251"/>
      <c r="BC150" s="251"/>
      <c r="BD150" s="251"/>
      <c r="BE150" s="251"/>
      <c r="BF150" s="251"/>
      <c r="BG150" s="252"/>
      <c r="BH150" s="249"/>
      <c r="BI150" s="248"/>
      <c r="BJ150" s="248"/>
      <c r="BK150" s="248"/>
      <c r="BL150" s="248"/>
      <c r="BM150" s="248"/>
      <c r="BN150" s="248"/>
      <c r="BO150" s="248"/>
      <c r="BP150" s="248"/>
      <c r="BQ150" s="248"/>
      <c r="BR150" s="248"/>
      <c r="BS150" s="155">
        <f t="shared" si="3"/>
        <v>0</v>
      </c>
      <c r="BT150" s="248"/>
      <c r="BU150" s="248"/>
      <c r="BV150" s="248"/>
      <c r="BW150" s="248"/>
      <c r="BX150" s="248"/>
      <c r="BY150" s="248"/>
      <c r="BZ150" s="248"/>
      <c r="CA150" s="248"/>
      <c r="CB150" s="248"/>
      <c r="CC150" s="250"/>
      <c r="CD150" s="251"/>
      <c r="CE150" s="251"/>
      <c r="CF150" s="251"/>
      <c r="CG150" s="251"/>
      <c r="CH150" s="251"/>
      <c r="CI150" s="251"/>
      <c r="CJ150" s="252"/>
      <c r="CK150" s="249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162">
        <f t="shared" si="4"/>
        <v>0</v>
      </c>
      <c r="CW150" s="248"/>
      <c r="CX150" s="248"/>
      <c r="CY150" s="248"/>
      <c r="CZ150" s="248"/>
      <c r="DA150" s="248"/>
      <c r="DB150" s="248"/>
      <c r="DC150" s="248"/>
      <c r="DD150" s="248"/>
      <c r="DE150" s="248"/>
      <c r="DF150" s="250"/>
      <c r="DG150" s="251"/>
      <c r="DH150" s="251"/>
      <c r="DI150" s="251"/>
      <c r="DJ150" s="251"/>
      <c r="DK150" s="251"/>
      <c r="DL150" s="251"/>
      <c r="DM150" s="252"/>
    </row>
    <row r="151">
      <c r="A151" s="248"/>
      <c r="B151" s="249"/>
      <c r="C151" s="250"/>
      <c r="D151" s="251"/>
      <c r="E151" s="251"/>
      <c r="F151" s="251"/>
      <c r="G151" s="251"/>
      <c r="H151" s="251"/>
      <c r="I151" s="251"/>
      <c r="J151" s="251"/>
      <c r="K151" s="251"/>
      <c r="L151" s="251"/>
      <c r="M151" s="140">
        <f t="shared" si="1"/>
        <v>0</v>
      </c>
      <c r="N151" s="251"/>
      <c r="O151" s="251"/>
      <c r="P151" s="251"/>
      <c r="Q151" s="251"/>
      <c r="R151" s="251"/>
      <c r="S151" s="251"/>
      <c r="T151" s="251"/>
      <c r="U151" s="251"/>
      <c r="V151" s="252"/>
      <c r="W151" s="253"/>
      <c r="X151" s="251"/>
      <c r="Y151" s="251"/>
      <c r="Z151" s="251"/>
      <c r="AA151" s="251"/>
      <c r="AB151" s="251"/>
      <c r="AC151" s="251"/>
      <c r="AD151" s="254"/>
      <c r="AE151" s="249"/>
      <c r="AF151" s="255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  <c r="AX151" s="248"/>
      <c r="AY151" s="256"/>
      <c r="AZ151" s="250"/>
      <c r="BA151" s="251"/>
      <c r="BB151" s="251"/>
      <c r="BC151" s="251"/>
      <c r="BD151" s="251"/>
      <c r="BE151" s="251"/>
      <c r="BF151" s="251"/>
      <c r="BG151" s="252"/>
      <c r="BH151" s="249"/>
      <c r="BI151" s="248"/>
      <c r="BJ151" s="248"/>
      <c r="BK151" s="248"/>
      <c r="BL151" s="248"/>
      <c r="BM151" s="248"/>
      <c r="BN151" s="248"/>
      <c r="BO151" s="248"/>
      <c r="BP151" s="248"/>
      <c r="BQ151" s="248"/>
      <c r="BR151" s="248"/>
      <c r="BS151" s="155">
        <f t="shared" si="3"/>
        <v>0</v>
      </c>
      <c r="BT151" s="248"/>
      <c r="BU151" s="248"/>
      <c r="BV151" s="248"/>
      <c r="BW151" s="248"/>
      <c r="BX151" s="248"/>
      <c r="BY151" s="248"/>
      <c r="BZ151" s="248"/>
      <c r="CA151" s="248"/>
      <c r="CB151" s="248"/>
      <c r="CC151" s="250"/>
      <c r="CD151" s="251"/>
      <c r="CE151" s="251"/>
      <c r="CF151" s="251"/>
      <c r="CG151" s="251"/>
      <c r="CH151" s="251"/>
      <c r="CI151" s="251"/>
      <c r="CJ151" s="252"/>
      <c r="CK151" s="249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162">
        <f t="shared" si="4"/>
        <v>0</v>
      </c>
      <c r="CW151" s="248"/>
      <c r="CX151" s="248"/>
      <c r="CY151" s="248"/>
      <c r="CZ151" s="248"/>
      <c r="DA151" s="248"/>
      <c r="DB151" s="248"/>
      <c r="DC151" s="248"/>
      <c r="DD151" s="248"/>
      <c r="DE151" s="248"/>
      <c r="DF151" s="250"/>
      <c r="DG151" s="251"/>
      <c r="DH151" s="251"/>
      <c r="DI151" s="251"/>
      <c r="DJ151" s="251"/>
      <c r="DK151" s="251"/>
      <c r="DL151" s="251"/>
      <c r="DM151" s="252"/>
    </row>
    <row r="152">
      <c r="A152" s="248"/>
      <c r="B152" s="249"/>
      <c r="C152" s="250"/>
      <c r="D152" s="251"/>
      <c r="E152" s="251"/>
      <c r="F152" s="251"/>
      <c r="G152" s="251"/>
      <c r="H152" s="251"/>
      <c r="I152" s="251"/>
      <c r="J152" s="251"/>
      <c r="K152" s="251"/>
      <c r="L152" s="251"/>
      <c r="M152" s="140">
        <f t="shared" si="1"/>
        <v>0</v>
      </c>
      <c r="N152" s="251"/>
      <c r="O152" s="251"/>
      <c r="P152" s="251"/>
      <c r="Q152" s="251"/>
      <c r="R152" s="251"/>
      <c r="S152" s="251"/>
      <c r="T152" s="251"/>
      <c r="U152" s="251"/>
      <c r="V152" s="252"/>
      <c r="W152" s="253"/>
      <c r="X152" s="251"/>
      <c r="Y152" s="251"/>
      <c r="Z152" s="251"/>
      <c r="AA152" s="251"/>
      <c r="AB152" s="251"/>
      <c r="AC152" s="251"/>
      <c r="AD152" s="254"/>
      <c r="AE152" s="249"/>
      <c r="AF152" s="255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  <c r="AX152" s="248"/>
      <c r="AY152" s="256"/>
      <c r="AZ152" s="250"/>
      <c r="BA152" s="251"/>
      <c r="BB152" s="251"/>
      <c r="BC152" s="251"/>
      <c r="BD152" s="251"/>
      <c r="BE152" s="251"/>
      <c r="BF152" s="251"/>
      <c r="BG152" s="252"/>
      <c r="BH152" s="249"/>
      <c r="BI152" s="248"/>
      <c r="BJ152" s="248"/>
      <c r="BK152" s="248"/>
      <c r="BL152" s="248"/>
      <c r="BM152" s="248"/>
      <c r="BN152" s="248"/>
      <c r="BO152" s="248"/>
      <c r="BP152" s="248"/>
      <c r="BQ152" s="248"/>
      <c r="BR152" s="248"/>
      <c r="BS152" s="155">
        <f t="shared" si="3"/>
        <v>0</v>
      </c>
      <c r="BT152" s="248"/>
      <c r="BU152" s="248"/>
      <c r="BV152" s="248"/>
      <c r="BW152" s="248"/>
      <c r="BX152" s="248"/>
      <c r="BY152" s="248"/>
      <c r="BZ152" s="248"/>
      <c r="CA152" s="248"/>
      <c r="CB152" s="248"/>
      <c r="CC152" s="250"/>
      <c r="CD152" s="251"/>
      <c r="CE152" s="251"/>
      <c r="CF152" s="251"/>
      <c r="CG152" s="251"/>
      <c r="CH152" s="251"/>
      <c r="CI152" s="251"/>
      <c r="CJ152" s="252"/>
      <c r="CK152" s="249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162">
        <f t="shared" si="4"/>
        <v>0</v>
      </c>
      <c r="CW152" s="248"/>
      <c r="CX152" s="248"/>
      <c r="CY152" s="248"/>
      <c r="CZ152" s="248"/>
      <c r="DA152" s="248"/>
      <c r="DB152" s="248"/>
      <c r="DC152" s="248"/>
      <c r="DD152" s="248"/>
      <c r="DE152" s="248"/>
      <c r="DF152" s="250"/>
      <c r="DG152" s="251"/>
      <c r="DH152" s="251"/>
      <c r="DI152" s="251"/>
      <c r="DJ152" s="251"/>
      <c r="DK152" s="251"/>
      <c r="DL152" s="251"/>
      <c r="DM152" s="252"/>
    </row>
    <row r="153">
      <c r="A153" s="248"/>
      <c r="B153" s="249"/>
      <c r="C153" s="250"/>
      <c r="D153" s="251"/>
      <c r="E153" s="251"/>
      <c r="F153" s="251"/>
      <c r="G153" s="251"/>
      <c r="H153" s="251"/>
      <c r="I153" s="251"/>
      <c r="J153" s="251"/>
      <c r="K153" s="251"/>
      <c r="L153" s="251"/>
      <c r="M153" s="140">
        <f t="shared" si="1"/>
        <v>0</v>
      </c>
      <c r="N153" s="251"/>
      <c r="O153" s="251"/>
      <c r="P153" s="251"/>
      <c r="Q153" s="251"/>
      <c r="R153" s="251"/>
      <c r="S153" s="251"/>
      <c r="T153" s="251"/>
      <c r="U153" s="251"/>
      <c r="V153" s="252"/>
      <c r="W153" s="253"/>
      <c r="X153" s="251"/>
      <c r="Y153" s="251"/>
      <c r="Z153" s="251"/>
      <c r="AA153" s="251"/>
      <c r="AB153" s="251"/>
      <c r="AC153" s="251"/>
      <c r="AD153" s="254"/>
      <c r="AE153" s="249"/>
      <c r="AF153" s="255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  <c r="AX153" s="248"/>
      <c r="AY153" s="256"/>
      <c r="AZ153" s="250"/>
      <c r="BA153" s="251"/>
      <c r="BB153" s="251"/>
      <c r="BC153" s="251"/>
      <c r="BD153" s="251"/>
      <c r="BE153" s="251"/>
      <c r="BF153" s="251"/>
      <c r="BG153" s="252"/>
      <c r="BH153" s="249"/>
      <c r="BI153" s="248"/>
      <c r="BJ153" s="248"/>
      <c r="BK153" s="248"/>
      <c r="BL153" s="248"/>
      <c r="BM153" s="248"/>
      <c r="BN153" s="248"/>
      <c r="BO153" s="248"/>
      <c r="BP153" s="248"/>
      <c r="BQ153" s="248"/>
      <c r="BR153" s="248"/>
      <c r="BS153" s="155">
        <f t="shared" si="3"/>
        <v>0</v>
      </c>
      <c r="BT153" s="248"/>
      <c r="BU153" s="248"/>
      <c r="BV153" s="248"/>
      <c r="BW153" s="248"/>
      <c r="BX153" s="248"/>
      <c r="BY153" s="248"/>
      <c r="BZ153" s="248"/>
      <c r="CA153" s="248"/>
      <c r="CB153" s="248"/>
      <c r="CC153" s="250"/>
      <c r="CD153" s="251"/>
      <c r="CE153" s="251"/>
      <c r="CF153" s="251"/>
      <c r="CG153" s="251"/>
      <c r="CH153" s="251"/>
      <c r="CI153" s="251"/>
      <c r="CJ153" s="252"/>
      <c r="CK153" s="249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162">
        <f t="shared" si="4"/>
        <v>0</v>
      </c>
      <c r="CW153" s="248"/>
      <c r="CX153" s="248"/>
      <c r="CY153" s="248"/>
      <c r="CZ153" s="248"/>
      <c r="DA153" s="248"/>
      <c r="DB153" s="248"/>
      <c r="DC153" s="248"/>
      <c r="DD153" s="248"/>
      <c r="DE153" s="248"/>
      <c r="DF153" s="250"/>
      <c r="DG153" s="251"/>
      <c r="DH153" s="251"/>
      <c r="DI153" s="251"/>
      <c r="DJ153" s="251"/>
      <c r="DK153" s="251"/>
      <c r="DL153" s="251"/>
      <c r="DM153" s="252"/>
    </row>
    <row r="154">
      <c r="A154" s="248"/>
      <c r="B154" s="249"/>
      <c r="C154" s="250"/>
      <c r="D154" s="251"/>
      <c r="E154" s="251"/>
      <c r="F154" s="251"/>
      <c r="G154" s="251"/>
      <c r="H154" s="251"/>
      <c r="I154" s="251"/>
      <c r="J154" s="251"/>
      <c r="K154" s="251"/>
      <c r="L154" s="251"/>
      <c r="M154" s="140">
        <f t="shared" si="1"/>
        <v>0</v>
      </c>
      <c r="N154" s="251"/>
      <c r="O154" s="251"/>
      <c r="P154" s="251"/>
      <c r="Q154" s="251"/>
      <c r="R154" s="251"/>
      <c r="S154" s="251"/>
      <c r="T154" s="251"/>
      <c r="U154" s="251"/>
      <c r="V154" s="252"/>
      <c r="W154" s="253"/>
      <c r="X154" s="251"/>
      <c r="Y154" s="251"/>
      <c r="Z154" s="251"/>
      <c r="AA154" s="251"/>
      <c r="AB154" s="251"/>
      <c r="AC154" s="251"/>
      <c r="AD154" s="254"/>
      <c r="AE154" s="249"/>
      <c r="AF154" s="255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  <c r="AX154" s="248"/>
      <c r="AY154" s="256"/>
      <c r="AZ154" s="250"/>
      <c r="BA154" s="251"/>
      <c r="BB154" s="251"/>
      <c r="BC154" s="251"/>
      <c r="BD154" s="251"/>
      <c r="BE154" s="251"/>
      <c r="BF154" s="251"/>
      <c r="BG154" s="252"/>
      <c r="BH154" s="249"/>
      <c r="BI154" s="248"/>
      <c r="BJ154" s="248"/>
      <c r="BK154" s="248"/>
      <c r="BL154" s="248"/>
      <c r="BM154" s="248"/>
      <c r="BN154" s="248"/>
      <c r="BO154" s="248"/>
      <c r="BP154" s="248"/>
      <c r="BQ154" s="248"/>
      <c r="BR154" s="248"/>
      <c r="BS154" s="155">
        <f t="shared" si="3"/>
        <v>0</v>
      </c>
      <c r="BT154" s="248"/>
      <c r="BU154" s="248"/>
      <c r="BV154" s="248"/>
      <c r="BW154" s="248"/>
      <c r="BX154" s="248"/>
      <c r="BY154" s="248"/>
      <c r="BZ154" s="248"/>
      <c r="CA154" s="248"/>
      <c r="CB154" s="248"/>
      <c r="CC154" s="250"/>
      <c r="CD154" s="251"/>
      <c r="CE154" s="251"/>
      <c r="CF154" s="251"/>
      <c r="CG154" s="251"/>
      <c r="CH154" s="251"/>
      <c r="CI154" s="251"/>
      <c r="CJ154" s="252"/>
      <c r="CK154" s="249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162">
        <f t="shared" si="4"/>
        <v>0</v>
      </c>
      <c r="CW154" s="248"/>
      <c r="CX154" s="248"/>
      <c r="CY154" s="248"/>
      <c r="CZ154" s="248"/>
      <c r="DA154" s="248"/>
      <c r="DB154" s="248"/>
      <c r="DC154" s="248"/>
      <c r="DD154" s="248"/>
      <c r="DE154" s="248"/>
      <c r="DF154" s="250"/>
      <c r="DG154" s="251"/>
      <c r="DH154" s="251"/>
      <c r="DI154" s="251"/>
      <c r="DJ154" s="251"/>
      <c r="DK154" s="251"/>
      <c r="DL154" s="251"/>
      <c r="DM154" s="252"/>
    </row>
    <row r="155">
      <c r="A155" s="248"/>
      <c r="B155" s="249"/>
      <c r="C155" s="250"/>
      <c r="D155" s="251"/>
      <c r="E155" s="251"/>
      <c r="F155" s="251"/>
      <c r="G155" s="251"/>
      <c r="H155" s="251"/>
      <c r="I155" s="251"/>
      <c r="J155" s="251"/>
      <c r="K155" s="251"/>
      <c r="L155" s="251"/>
      <c r="M155" s="140">
        <f t="shared" si="1"/>
        <v>0</v>
      </c>
      <c r="N155" s="251"/>
      <c r="O155" s="251"/>
      <c r="P155" s="251"/>
      <c r="Q155" s="251"/>
      <c r="R155" s="251"/>
      <c r="S155" s="251"/>
      <c r="T155" s="251"/>
      <c r="U155" s="251"/>
      <c r="V155" s="252"/>
      <c r="W155" s="253"/>
      <c r="X155" s="251"/>
      <c r="Y155" s="251"/>
      <c r="Z155" s="251"/>
      <c r="AA155" s="251"/>
      <c r="AB155" s="251"/>
      <c r="AC155" s="251"/>
      <c r="AD155" s="254"/>
      <c r="AE155" s="249"/>
      <c r="AF155" s="255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  <c r="AX155" s="248"/>
      <c r="AY155" s="256"/>
      <c r="AZ155" s="250"/>
      <c r="BA155" s="251"/>
      <c r="BB155" s="251"/>
      <c r="BC155" s="251"/>
      <c r="BD155" s="251"/>
      <c r="BE155" s="251"/>
      <c r="BF155" s="251"/>
      <c r="BG155" s="252"/>
      <c r="BH155" s="249"/>
      <c r="BI155" s="248"/>
      <c r="BJ155" s="248"/>
      <c r="BK155" s="248"/>
      <c r="BL155" s="248"/>
      <c r="BM155" s="248"/>
      <c r="BN155" s="248"/>
      <c r="BO155" s="248"/>
      <c r="BP155" s="248"/>
      <c r="BQ155" s="248"/>
      <c r="BR155" s="248"/>
      <c r="BS155" s="155">
        <f t="shared" si="3"/>
        <v>0</v>
      </c>
      <c r="BT155" s="248"/>
      <c r="BU155" s="248"/>
      <c r="BV155" s="248"/>
      <c r="BW155" s="248"/>
      <c r="BX155" s="248"/>
      <c r="BY155" s="248"/>
      <c r="BZ155" s="248"/>
      <c r="CA155" s="248"/>
      <c r="CB155" s="248"/>
      <c r="CC155" s="250"/>
      <c r="CD155" s="251"/>
      <c r="CE155" s="251"/>
      <c r="CF155" s="251"/>
      <c r="CG155" s="251"/>
      <c r="CH155" s="251"/>
      <c r="CI155" s="251"/>
      <c r="CJ155" s="252"/>
      <c r="CK155" s="249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162">
        <f t="shared" si="4"/>
        <v>0</v>
      </c>
      <c r="CW155" s="248"/>
      <c r="CX155" s="248"/>
      <c r="CY155" s="248"/>
      <c r="CZ155" s="248"/>
      <c r="DA155" s="248"/>
      <c r="DB155" s="248"/>
      <c r="DC155" s="248"/>
      <c r="DD155" s="248"/>
      <c r="DE155" s="248"/>
      <c r="DF155" s="250"/>
      <c r="DG155" s="251"/>
      <c r="DH155" s="251"/>
      <c r="DI155" s="251"/>
      <c r="DJ155" s="251"/>
      <c r="DK155" s="251"/>
      <c r="DL155" s="251"/>
      <c r="DM155" s="252"/>
    </row>
    <row r="156">
      <c r="A156" s="248"/>
      <c r="B156" s="249"/>
      <c r="C156" s="250"/>
      <c r="D156" s="251"/>
      <c r="E156" s="251"/>
      <c r="F156" s="251"/>
      <c r="G156" s="251"/>
      <c r="H156" s="251"/>
      <c r="I156" s="251"/>
      <c r="J156" s="251"/>
      <c r="K156" s="251"/>
      <c r="L156" s="251"/>
      <c r="M156" s="140">
        <f t="shared" si="1"/>
        <v>0</v>
      </c>
      <c r="N156" s="251"/>
      <c r="O156" s="251"/>
      <c r="P156" s="251"/>
      <c r="Q156" s="251"/>
      <c r="R156" s="251"/>
      <c r="S156" s="251"/>
      <c r="T156" s="251"/>
      <c r="U156" s="251"/>
      <c r="V156" s="252"/>
      <c r="W156" s="253"/>
      <c r="X156" s="251"/>
      <c r="Y156" s="251"/>
      <c r="Z156" s="251"/>
      <c r="AA156" s="251"/>
      <c r="AB156" s="251"/>
      <c r="AC156" s="251"/>
      <c r="AD156" s="254"/>
      <c r="AE156" s="249"/>
      <c r="AF156" s="255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  <c r="AX156" s="248"/>
      <c r="AY156" s="256"/>
      <c r="AZ156" s="250"/>
      <c r="BA156" s="251"/>
      <c r="BB156" s="251"/>
      <c r="BC156" s="251"/>
      <c r="BD156" s="251"/>
      <c r="BE156" s="251"/>
      <c r="BF156" s="251"/>
      <c r="BG156" s="252"/>
      <c r="BH156" s="249"/>
      <c r="BI156" s="248"/>
      <c r="BJ156" s="248"/>
      <c r="BK156" s="248"/>
      <c r="BL156" s="248"/>
      <c r="BM156" s="248"/>
      <c r="BN156" s="248"/>
      <c r="BO156" s="248"/>
      <c r="BP156" s="248"/>
      <c r="BQ156" s="248"/>
      <c r="BR156" s="248"/>
      <c r="BS156" s="155">
        <f t="shared" si="3"/>
        <v>0</v>
      </c>
      <c r="BT156" s="248"/>
      <c r="BU156" s="248"/>
      <c r="BV156" s="248"/>
      <c r="BW156" s="248"/>
      <c r="BX156" s="248"/>
      <c r="BY156" s="248"/>
      <c r="BZ156" s="248"/>
      <c r="CA156" s="248"/>
      <c r="CB156" s="248"/>
      <c r="CC156" s="250"/>
      <c r="CD156" s="251"/>
      <c r="CE156" s="251"/>
      <c r="CF156" s="251"/>
      <c r="CG156" s="251"/>
      <c r="CH156" s="251"/>
      <c r="CI156" s="251"/>
      <c r="CJ156" s="252"/>
      <c r="CK156" s="249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162">
        <f t="shared" si="4"/>
        <v>0</v>
      </c>
      <c r="CW156" s="248"/>
      <c r="CX156" s="248"/>
      <c r="CY156" s="248"/>
      <c r="CZ156" s="248"/>
      <c r="DA156" s="248"/>
      <c r="DB156" s="248"/>
      <c r="DC156" s="248"/>
      <c r="DD156" s="248"/>
      <c r="DE156" s="248"/>
      <c r="DF156" s="250"/>
      <c r="DG156" s="251"/>
      <c r="DH156" s="251"/>
      <c r="DI156" s="251"/>
      <c r="DJ156" s="251"/>
      <c r="DK156" s="251"/>
      <c r="DL156" s="251"/>
      <c r="DM156" s="252"/>
    </row>
    <row r="157">
      <c r="A157" s="248"/>
      <c r="B157" s="249"/>
      <c r="C157" s="250"/>
      <c r="D157" s="251"/>
      <c r="E157" s="251"/>
      <c r="F157" s="251"/>
      <c r="G157" s="251"/>
      <c r="H157" s="251"/>
      <c r="I157" s="251"/>
      <c r="J157" s="251"/>
      <c r="K157" s="251"/>
      <c r="L157" s="251"/>
      <c r="M157" s="140">
        <f t="shared" si="1"/>
        <v>0</v>
      </c>
      <c r="N157" s="251"/>
      <c r="O157" s="251"/>
      <c r="P157" s="251"/>
      <c r="Q157" s="251"/>
      <c r="R157" s="251"/>
      <c r="S157" s="251"/>
      <c r="T157" s="251"/>
      <c r="U157" s="251"/>
      <c r="V157" s="252"/>
      <c r="W157" s="253"/>
      <c r="X157" s="251"/>
      <c r="Y157" s="251"/>
      <c r="Z157" s="251"/>
      <c r="AA157" s="251"/>
      <c r="AB157" s="251"/>
      <c r="AC157" s="251"/>
      <c r="AD157" s="254"/>
      <c r="AE157" s="249"/>
      <c r="AF157" s="255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  <c r="AX157" s="248"/>
      <c r="AY157" s="256"/>
      <c r="AZ157" s="250"/>
      <c r="BA157" s="251"/>
      <c r="BB157" s="251"/>
      <c r="BC157" s="251"/>
      <c r="BD157" s="251"/>
      <c r="BE157" s="251"/>
      <c r="BF157" s="251"/>
      <c r="BG157" s="252"/>
      <c r="BH157" s="249"/>
      <c r="BI157" s="248"/>
      <c r="BJ157" s="248"/>
      <c r="BK157" s="248"/>
      <c r="BL157" s="248"/>
      <c r="BM157" s="248"/>
      <c r="BN157" s="248"/>
      <c r="BO157" s="248"/>
      <c r="BP157" s="248"/>
      <c r="BQ157" s="248"/>
      <c r="BR157" s="248"/>
      <c r="BS157" s="155">
        <f t="shared" si="3"/>
        <v>0</v>
      </c>
      <c r="BT157" s="248"/>
      <c r="BU157" s="248"/>
      <c r="BV157" s="248"/>
      <c r="BW157" s="248"/>
      <c r="BX157" s="248"/>
      <c r="BY157" s="248"/>
      <c r="BZ157" s="248"/>
      <c r="CA157" s="248"/>
      <c r="CB157" s="248"/>
      <c r="CC157" s="250"/>
      <c r="CD157" s="251"/>
      <c r="CE157" s="251"/>
      <c r="CF157" s="251"/>
      <c r="CG157" s="251"/>
      <c r="CH157" s="251"/>
      <c r="CI157" s="251"/>
      <c r="CJ157" s="252"/>
      <c r="CK157" s="249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162">
        <f t="shared" si="4"/>
        <v>0</v>
      </c>
      <c r="CW157" s="248"/>
      <c r="CX157" s="248"/>
      <c r="CY157" s="248"/>
      <c r="CZ157" s="248"/>
      <c r="DA157" s="248"/>
      <c r="DB157" s="248"/>
      <c r="DC157" s="248"/>
      <c r="DD157" s="248"/>
      <c r="DE157" s="248"/>
      <c r="DF157" s="250"/>
      <c r="DG157" s="251"/>
      <c r="DH157" s="251"/>
      <c r="DI157" s="251"/>
      <c r="DJ157" s="251"/>
      <c r="DK157" s="251"/>
      <c r="DL157" s="251"/>
      <c r="DM157" s="252"/>
    </row>
    <row r="158">
      <c r="A158" s="248"/>
      <c r="B158" s="249"/>
      <c r="C158" s="250"/>
      <c r="D158" s="251"/>
      <c r="E158" s="251"/>
      <c r="F158" s="251"/>
      <c r="G158" s="251"/>
      <c r="H158" s="251"/>
      <c r="I158" s="251"/>
      <c r="J158" s="251"/>
      <c r="K158" s="251"/>
      <c r="L158" s="251"/>
      <c r="M158" s="140">
        <f t="shared" si="1"/>
        <v>0</v>
      </c>
      <c r="N158" s="251"/>
      <c r="O158" s="251"/>
      <c r="P158" s="251"/>
      <c r="Q158" s="251"/>
      <c r="R158" s="251"/>
      <c r="S158" s="251"/>
      <c r="T158" s="251"/>
      <c r="U158" s="251"/>
      <c r="V158" s="252"/>
      <c r="W158" s="253"/>
      <c r="X158" s="251"/>
      <c r="Y158" s="251"/>
      <c r="Z158" s="251"/>
      <c r="AA158" s="251"/>
      <c r="AB158" s="251"/>
      <c r="AC158" s="251"/>
      <c r="AD158" s="254"/>
      <c r="AE158" s="249"/>
      <c r="AF158" s="255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  <c r="AX158" s="248"/>
      <c r="AY158" s="256"/>
      <c r="AZ158" s="250"/>
      <c r="BA158" s="251"/>
      <c r="BB158" s="251"/>
      <c r="BC158" s="251"/>
      <c r="BD158" s="251"/>
      <c r="BE158" s="251"/>
      <c r="BF158" s="251"/>
      <c r="BG158" s="252"/>
      <c r="BH158" s="249"/>
      <c r="BI158" s="248"/>
      <c r="BJ158" s="248"/>
      <c r="BK158" s="248"/>
      <c r="BL158" s="248"/>
      <c r="BM158" s="248"/>
      <c r="BN158" s="248"/>
      <c r="BO158" s="248"/>
      <c r="BP158" s="248"/>
      <c r="BQ158" s="248"/>
      <c r="BR158" s="248"/>
      <c r="BS158" s="155">
        <f t="shared" si="3"/>
        <v>0</v>
      </c>
      <c r="BT158" s="248"/>
      <c r="BU158" s="248"/>
      <c r="BV158" s="248"/>
      <c r="BW158" s="248"/>
      <c r="BX158" s="248"/>
      <c r="BY158" s="248"/>
      <c r="BZ158" s="248"/>
      <c r="CA158" s="248"/>
      <c r="CB158" s="248"/>
      <c r="CC158" s="250"/>
      <c r="CD158" s="251"/>
      <c r="CE158" s="251"/>
      <c r="CF158" s="251"/>
      <c r="CG158" s="251"/>
      <c r="CH158" s="251"/>
      <c r="CI158" s="251"/>
      <c r="CJ158" s="252"/>
      <c r="CK158" s="249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162">
        <f t="shared" si="4"/>
        <v>0</v>
      </c>
      <c r="CW158" s="248"/>
      <c r="CX158" s="248"/>
      <c r="CY158" s="248"/>
      <c r="CZ158" s="248"/>
      <c r="DA158" s="248"/>
      <c r="DB158" s="248"/>
      <c r="DC158" s="248"/>
      <c r="DD158" s="248"/>
      <c r="DE158" s="248"/>
      <c r="DF158" s="250"/>
      <c r="DG158" s="251"/>
      <c r="DH158" s="251"/>
      <c r="DI158" s="251"/>
      <c r="DJ158" s="251"/>
      <c r="DK158" s="251"/>
      <c r="DL158" s="251"/>
      <c r="DM158" s="252"/>
    </row>
    <row r="159">
      <c r="A159" s="248"/>
      <c r="B159" s="249"/>
      <c r="C159" s="250"/>
      <c r="D159" s="251"/>
      <c r="E159" s="251"/>
      <c r="F159" s="251"/>
      <c r="G159" s="251"/>
      <c r="H159" s="251"/>
      <c r="I159" s="251"/>
      <c r="J159" s="251"/>
      <c r="K159" s="251"/>
      <c r="L159" s="251"/>
      <c r="M159" s="140">
        <f t="shared" si="1"/>
        <v>0</v>
      </c>
      <c r="N159" s="251"/>
      <c r="O159" s="251"/>
      <c r="P159" s="251"/>
      <c r="Q159" s="251"/>
      <c r="R159" s="251"/>
      <c r="S159" s="251"/>
      <c r="T159" s="251"/>
      <c r="U159" s="251"/>
      <c r="V159" s="252"/>
      <c r="W159" s="253"/>
      <c r="X159" s="251"/>
      <c r="Y159" s="251"/>
      <c r="Z159" s="251"/>
      <c r="AA159" s="251"/>
      <c r="AB159" s="251"/>
      <c r="AC159" s="251"/>
      <c r="AD159" s="254"/>
      <c r="AE159" s="249"/>
      <c r="AF159" s="255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  <c r="AX159" s="248"/>
      <c r="AY159" s="256"/>
      <c r="AZ159" s="250"/>
      <c r="BA159" s="251"/>
      <c r="BB159" s="251"/>
      <c r="BC159" s="251"/>
      <c r="BD159" s="251"/>
      <c r="BE159" s="251"/>
      <c r="BF159" s="251"/>
      <c r="BG159" s="252"/>
      <c r="BH159" s="249"/>
      <c r="BI159" s="248"/>
      <c r="BJ159" s="248"/>
      <c r="BK159" s="248"/>
      <c r="BL159" s="248"/>
      <c r="BM159" s="248"/>
      <c r="BN159" s="248"/>
      <c r="BO159" s="248"/>
      <c r="BP159" s="248"/>
      <c r="BQ159" s="248"/>
      <c r="BR159" s="248"/>
      <c r="BS159" s="155">
        <f t="shared" si="3"/>
        <v>0</v>
      </c>
      <c r="BT159" s="248"/>
      <c r="BU159" s="248"/>
      <c r="BV159" s="248"/>
      <c r="BW159" s="248"/>
      <c r="BX159" s="248"/>
      <c r="BY159" s="248"/>
      <c r="BZ159" s="248"/>
      <c r="CA159" s="248"/>
      <c r="CB159" s="248"/>
      <c r="CC159" s="250"/>
      <c r="CD159" s="251"/>
      <c r="CE159" s="251"/>
      <c r="CF159" s="251"/>
      <c r="CG159" s="251"/>
      <c r="CH159" s="251"/>
      <c r="CI159" s="251"/>
      <c r="CJ159" s="252"/>
      <c r="CK159" s="249"/>
      <c r="CL159" s="248"/>
      <c r="CM159" s="248"/>
      <c r="CN159" s="248"/>
      <c r="CO159" s="248"/>
      <c r="CP159" s="248"/>
      <c r="CQ159" s="248"/>
      <c r="CR159" s="248"/>
      <c r="CS159" s="248"/>
      <c r="CT159" s="248"/>
      <c r="CU159" s="248"/>
      <c r="CV159" s="162">
        <f t="shared" si="4"/>
        <v>0</v>
      </c>
      <c r="CW159" s="248"/>
      <c r="CX159" s="248"/>
      <c r="CY159" s="248"/>
      <c r="CZ159" s="248"/>
      <c r="DA159" s="248"/>
      <c r="DB159" s="248"/>
      <c r="DC159" s="248"/>
      <c r="DD159" s="248"/>
      <c r="DE159" s="248"/>
      <c r="DF159" s="250"/>
      <c r="DG159" s="251"/>
      <c r="DH159" s="251"/>
      <c r="DI159" s="251"/>
      <c r="DJ159" s="251"/>
      <c r="DK159" s="251"/>
      <c r="DL159" s="251"/>
      <c r="DM159" s="252"/>
    </row>
    <row r="160">
      <c r="A160" s="248"/>
      <c r="B160" s="249"/>
      <c r="C160" s="250"/>
      <c r="D160" s="251"/>
      <c r="E160" s="251"/>
      <c r="F160" s="251"/>
      <c r="G160" s="251"/>
      <c r="H160" s="251"/>
      <c r="I160" s="251"/>
      <c r="J160" s="251"/>
      <c r="K160" s="251"/>
      <c r="L160" s="251"/>
      <c r="M160" s="140">
        <f t="shared" si="1"/>
        <v>0</v>
      </c>
      <c r="N160" s="251"/>
      <c r="O160" s="251"/>
      <c r="P160" s="251"/>
      <c r="Q160" s="251"/>
      <c r="R160" s="251"/>
      <c r="S160" s="251"/>
      <c r="T160" s="251"/>
      <c r="U160" s="251"/>
      <c r="V160" s="252"/>
      <c r="W160" s="253"/>
      <c r="X160" s="251"/>
      <c r="Y160" s="251"/>
      <c r="Z160" s="251"/>
      <c r="AA160" s="251"/>
      <c r="AB160" s="251"/>
      <c r="AC160" s="251"/>
      <c r="AD160" s="254"/>
      <c r="AE160" s="249"/>
      <c r="AF160" s="255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  <c r="AX160" s="248"/>
      <c r="AY160" s="256"/>
      <c r="AZ160" s="250"/>
      <c r="BA160" s="251"/>
      <c r="BB160" s="251"/>
      <c r="BC160" s="251"/>
      <c r="BD160" s="251"/>
      <c r="BE160" s="251"/>
      <c r="BF160" s="251"/>
      <c r="BG160" s="252"/>
      <c r="BH160" s="249"/>
      <c r="BI160" s="248"/>
      <c r="BJ160" s="248"/>
      <c r="BK160" s="248"/>
      <c r="BL160" s="248"/>
      <c r="BM160" s="248"/>
      <c r="BN160" s="248"/>
      <c r="BO160" s="248"/>
      <c r="BP160" s="248"/>
      <c r="BQ160" s="248"/>
      <c r="BR160" s="248"/>
      <c r="BS160" s="155">
        <f t="shared" si="3"/>
        <v>0</v>
      </c>
      <c r="BT160" s="248"/>
      <c r="BU160" s="248"/>
      <c r="BV160" s="248"/>
      <c r="BW160" s="248"/>
      <c r="BX160" s="248"/>
      <c r="BY160" s="248"/>
      <c r="BZ160" s="248"/>
      <c r="CA160" s="248"/>
      <c r="CB160" s="248"/>
      <c r="CC160" s="250"/>
      <c r="CD160" s="251"/>
      <c r="CE160" s="251"/>
      <c r="CF160" s="251"/>
      <c r="CG160" s="251"/>
      <c r="CH160" s="251"/>
      <c r="CI160" s="251"/>
      <c r="CJ160" s="252"/>
      <c r="CK160" s="249"/>
      <c r="CL160" s="248"/>
      <c r="CM160" s="248"/>
      <c r="CN160" s="248"/>
      <c r="CO160" s="248"/>
      <c r="CP160" s="248"/>
      <c r="CQ160" s="248"/>
      <c r="CR160" s="248"/>
      <c r="CS160" s="248"/>
      <c r="CT160" s="248"/>
      <c r="CU160" s="248"/>
      <c r="CV160" s="162">
        <f t="shared" si="4"/>
        <v>0</v>
      </c>
      <c r="CW160" s="248"/>
      <c r="CX160" s="248"/>
      <c r="CY160" s="248"/>
      <c r="CZ160" s="248"/>
      <c r="DA160" s="248"/>
      <c r="DB160" s="248"/>
      <c r="DC160" s="248"/>
      <c r="DD160" s="248"/>
      <c r="DE160" s="248"/>
      <c r="DF160" s="250"/>
      <c r="DG160" s="251"/>
      <c r="DH160" s="251"/>
      <c r="DI160" s="251"/>
      <c r="DJ160" s="251"/>
      <c r="DK160" s="251"/>
      <c r="DL160" s="251"/>
      <c r="DM160" s="252"/>
    </row>
    <row r="161">
      <c r="A161" s="248"/>
      <c r="B161" s="249"/>
      <c r="C161" s="250"/>
      <c r="D161" s="251"/>
      <c r="E161" s="251"/>
      <c r="F161" s="251"/>
      <c r="G161" s="251"/>
      <c r="H161" s="251"/>
      <c r="I161" s="251"/>
      <c r="J161" s="251"/>
      <c r="K161" s="251"/>
      <c r="L161" s="251"/>
      <c r="M161" s="140">
        <f t="shared" si="1"/>
        <v>0</v>
      </c>
      <c r="N161" s="251"/>
      <c r="O161" s="251"/>
      <c r="P161" s="251"/>
      <c r="Q161" s="251"/>
      <c r="R161" s="251"/>
      <c r="S161" s="251"/>
      <c r="T161" s="251"/>
      <c r="U161" s="251"/>
      <c r="V161" s="252"/>
      <c r="W161" s="253"/>
      <c r="X161" s="251"/>
      <c r="Y161" s="251"/>
      <c r="Z161" s="251"/>
      <c r="AA161" s="251"/>
      <c r="AB161" s="251"/>
      <c r="AC161" s="251"/>
      <c r="AD161" s="254"/>
      <c r="AE161" s="249"/>
      <c r="AF161" s="255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  <c r="AX161" s="248"/>
      <c r="AY161" s="256"/>
      <c r="AZ161" s="250"/>
      <c r="BA161" s="251"/>
      <c r="BB161" s="251"/>
      <c r="BC161" s="251"/>
      <c r="BD161" s="251"/>
      <c r="BE161" s="251"/>
      <c r="BF161" s="251"/>
      <c r="BG161" s="252"/>
      <c r="BH161" s="249"/>
      <c r="BI161" s="248"/>
      <c r="BJ161" s="248"/>
      <c r="BK161" s="248"/>
      <c r="BL161" s="248"/>
      <c r="BM161" s="248"/>
      <c r="BN161" s="248"/>
      <c r="BO161" s="248"/>
      <c r="BP161" s="248"/>
      <c r="BQ161" s="248"/>
      <c r="BR161" s="248"/>
      <c r="BS161" s="155">
        <f t="shared" si="3"/>
        <v>0</v>
      </c>
      <c r="BT161" s="248"/>
      <c r="BU161" s="248"/>
      <c r="BV161" s="248"/>
      <c r="BW161" s="248"/>
      <c r="BX161" s="248"/>
      <c r="BY161" s="248"/>
      <c r="BZ161" s="248"/>
      <c r="CA161" s="248"/>
      <c r="CB161" s="248"/>
      <c r="CC161" s="250"/>
      <c r="CD161" s="251"/>
      <c r="CE161" s="251"/>
      <c r="CF161" s="251"/>
      <c r="CG161" s="251"/>
      <c r="CH161" s="251"/>
      <c r="CI161" s="251"/>
      <c r="CJ161" s="252"/>
      <c r="CK161" s="249"/>
      <c r="CL161" s="248"/>
      <c r="CM161" s="248"/>
      <c r="CN161" s="248"/>
      <c r="CO161" s="248"/>
      <c r="CP161" s="248"/>
      <c r="CQ161" s="248"/>
      <c r="CR161" s="248"/>
      <c r="CS161" s="248"/>
      <c r="CT161" s="248"/>
      <c r="CU161" s="248"/>
      <c r="CV161" s="162">
        <f t="shared" si="4"/>
        <v>0</v>
      </c>
      <c r="CW161" s="248"/>
      <c r="CX161" s="248"/>
      <c r="CY161" s="248"/>
      <c r="CZ161" s="248"/>
      <c r="DA161" s="248"/>
      <c r="DB161" s="248"/>
      <c r="DC161" s="248"/>
      <c r="DD161" s="248"/>
      <c r="DE161" s="248"/>
      <c r="DF161" s="250"/>
      <c r="DG161" s="251"/>
      <c r="DH161" s="251"/>
      <c r="DI161" s="251"/>
      <c r="DJ161" s="251"/>
      <c r="DK161" s="251"/>
      <c r="DL161" s="251"/>
      <c r="DM161" s="252"/>
    </row>
    <row r="162">
      <c r="A162" s="248"/>
      <c r="B162" s="249"/>
      <c r="C162" s="250"/>
      <c r="D162" s="251"/>
      <c r="E162" s="251"/>
      <c r="F162" s="251"/>
      <c r="G162" s="251"/>
      <c r="H162" s="251"/>
      <c r="I162" s="251"/>
      <c r="J162" s="251"/>
      <c r="K162" s="251"/>
      <c r="L162" s="251"/>
      <c r="M162" s="140">
        <f t="shared" si="1"/>
        <v>0</v>
      </c>
      <c r="N162" s="251"/>
      <c r="O162" s="251"/>
      <c r="P162" s="251"/>
      <c r="Q162" s="251"/>
      <c r="R162" s="251"/>
      <c r="S162" s="251"/>
      <c r="T162" s="251"/>
      <c r="U162" s="251"/>
      <c r="V162" s="252"/>
      <c r="W162" s="253"/>
      <c r="X162" s="251"/>
      <c r="Y162" s="251"/>
      <c r="Z162" s="251"/>
      <c r="AA162" s="251"/>
      <c r="AB162" s="251"/>
      <c r="AC162" s="251"/>
      <c r="AD162" s="254"/>
      <c r="AE162" s="249"/>
      <c r="AF162" s="255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  <c r="AX162" s="248"/>
      <c r="AY162" s="256"/>
      <c r="AZ162" s="250"/>
      <c r="BA162" s="251"/>
      <c r="BB162" s="251"/>
      <c r="BC162" s="251"/>
      <c r="BD162" s="251"/>
      <c r="BE162" s="251"/>
      <c r="BF162" s="251"/>
      <c r="BG162" s="252"/>
      <c r="BH162" s="249"/>
      <c r="BI162" s="248"/>
      <c r="BJ162" s="248"/>
      <c r="BK162" s="248"/>
      <c r="BL162" s="248"/>
      <c r="BM162" s="248"/>
      <c r="BN162" s="248"/>
      <c r="BO162" s="248"/>
      <c r="BP162" s="248"/>
      <c r="BQ162" s="248"/>
      <c r="BR162" s="248"/>
      <c r="BS162" s="155">
        <f t="shared" si="3"/>
        <v>0</v>
      </c>
      <c r="BT162" s="248"/>
      <c r="BU162" s="248"/>
      <c r="BV162" s="248"/>
      <c r="BW162" s="248"/>
      <c r="BX162" s="248"/>
      <c r="BY162" s="248"/>
      <c r="BZ162" s="248"/>
      <c r="CA162" s="248"/>
      <c r="CB162" s="248"/>
      <c r="CC162" s="250"/>
      <c r="CD162" s="251"/>
      <c r="CE162" s="251"/>
      <c r="CF162" s="251"/>
      <c r="CG162" s="251"/>
      <c r="CH162" s="251"/>
      <c r="CI162" s="251"/>
      <c r="CJ162" s="252"/>
      <c r="CK162" s="249"/>
      <c r="CL162" s="248"/>
      <c r="CM162" s="248"/>
      <c r="CN162" s="248"/>
      <c r="CO162" s="248"/>
      <c r="CP162" s="248"/>
      <c r="CQ162" s="248"/>
      <c r="CR162" s="248"/>
      <c r="CS162" s="248"/>
      <c r="CT162" s="248"/>
      <c r="CU162" s="248"/>
      <c r="CV162" s="162">
        <f t="shared" si="4"/>
        <v>0</v>
      </c>
      <c r="CW162" s="248"/>
      <c r="CX162" s="248"/>
      <c r="CY162" s="248"/>
      <c r="CZ162" s="248"/>
      <c r="DA162" s="248"/>
      <c r="DB162" s="248"/>
      <c r="DC162" s="248"/>
      <c r="DD162" s="248"/>
      <c r="DE162" s="248"/>
      <c r="DF162" s="250"/>
      <c r="DG162" s="251"/>
      <c r="DH162" s="251"/>
      <c r="DI162" s="251"/>
      <c r="DJ162" s="251"/>
      <c r="DK162" s="251"/>
      <c r="DL162" s="251"/>
      <c r="DM162" s="252"/>
    </row>
    <row r="163">
      <c r="A163" s="248"/>
      <c r="B163" s="249"/>
      <c r="C163" s="250"/>
      <c r="D163" s="251"/>
      <c r="E163" s="251"/>
      <c r="F163" s="251"/>
      <c r="G163" s="251"/>
      <c r="H163" s="251"/>
      <c r="I163" s="251"/>
      <c r="J163" s="251"/>
      <c r="K163" s="251"/>
      <c r="L163" s="251"/>
      <c r="M163" s="140">
        <f t="shared" si="1"/>
        <v>0</v>
      </c>
      <c r="N163" s="251"/>
      <c r="O163" s="251"/>
      <c r="P163" s="251"/>
      <c r="Q163" s="251"/>
      <c r="R163" s="251"/>
      <c r="S163" s="251"/>
      <c r="T163" s="251"/>
      <c r="U163" s="251"/>
      <c r="V163" s="252"/>
      <c r="W163" s="253"/>
      <c r="X163" s="251"/>
      <c r="Y163" s="251"/>
      <c r="Z163" s="251"/>
      <c r="AA163" s="251"/>
      <c r="AB163" s="251"/>
      <c r="AC163" s="251"/>
      <c r="AD163" s="254"/>
      <c r="AE163" s="249"/>
      <c r="AF163" s="255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  <c r="AX163" s="248"/>
      <c r="AY163" s="256"/>
      <c r="AZ163" s="250"/>
      <c r="BA163" s="251"/>
      <c r="BB163" s="251"/>
      <c r="BC163" s="251"/>
      <c r="BD163" s="251"/>
      <c r="BE163" s="251"/>
      <c r="BF163" s="251"/>
      <c r="BG163" s="252"/>
      <c r="BH163" s="249"/>
      <c r="BI163" s="248"/>
      <c r="BJ163" s="248"/>
      <c r="BK163" s="248"/>
      <c r="BL163" s="248"/>
      <c r="BM163" s="248"/>
      <c r="BN163" s="248"/>
      <c r="BO163" s="248"/>
      <c r="BP163" s="248"/>
      <c r="BQ163" s="248"/>
      <c r="BR163" s="248"/>
      <c r="BS163" s="155">
        <f t="shared" si="3"/>
        <v>0</v>
      </c>
      <c r="BT163" s="248"/>
      <c r="BU163" s="248"/>
      <c r="BV163" s="248"/>
      <c r="BW163" s="248"/>
      <c r="BX163" s="248"/>
      <c r="BY163" s="248"/>
      <c r="BZ163" s="248"/>
      <c r="CA163" s="248"/>
      <c r="CB163" s="248"/>
      <c r="CC163" s="250"/>
      <c r="CD163" s="251"/>
      <c r="CE163" s="251"/>
      <c r="CF163" s="251"/>
      <c r="CG163" s="251"/>
      <c r="CH163" s="251"/>
      <c r="CI163" s="251"/>
      <c r="CJ163" s="252"/>
      <c r="CK163" s="249"/>
      <c r="CL163" s="248"/>
      <c r="CM163" s="248"/>
      <c r="CN163" s="248"/>
      <c r="CO163" s="248"/>
      <c r="CP163" s="248"/>
      <c r="CQ163" s="248"/>
      <c r="CR163" s="248"/>
      <c r="CS163" s="248"/>
      <c r="CT163" s="248"/>
      <c r="CU163" s="248"/>
      <c r="CV163" s="162">
        <f t="shared" si="4"/>
        <v>0</v>
      </c>
      <c r="CW163" s="248"/>
      <c r="CX163" s="248"/>
      <c r="CY163" s="248"/>
      <c r="CZ163" s="248"/>
      <c r="DA163" s="248"/>
      <c r="DB163" s="248"/>
      <c r="DC163" s="248"/>
      <c r="DD163" s="248"/>
      <c r="DE163" s="248"/>
      <c r="DF163" s="250"/>
      <c r="DG163" s="251"/>
      <c r="DH163" s="251"/>
      <c r="DI163" s="251"/>
      <c r="DJ163" s="251"/>
      <c r="DK163" s="251"/>
      <c r="DL163" s="251"/>
      <c r="DM163" s="252"/>
    </row>
    <row r="164">
      <c r="A164" s="248"/>
      <c r="B164" s="249"/>
      <c r="C164" s="250"/>
      <c r="D164" s="251"/>
      <c r="E164" s="251"/>
      <c r="F164" s="251"/>
      <c r="G164" s="251"/>
      <c r="H164" s="251"/>
      <c r="I164" s="251"/>
      <c r="J164" s="251"/>
      <c r="K164" s="251"/>
      <c r="L164" s="251"/>
      <c r="M164" s="140">
        <f t="shared" si="1"/>
        <v>0</v>
      </c>
      <c r="N164" s="251"/>
      <c r="O164" s="251"/>
      <c r="P164" s="251"/>
      <c r="Q164" s="251"/>
      <c r="R164" s="251"/>
      <c r="S164" s="251"/>
      <c r="T164" s="251"/>
      <c r="U164" s="251"/>
      <c r="V164" s="252"/>
      <c r="W164" s="253"/>
      <c r="X164" s="251"/>
      <c r="Y164" s="251"/>
      <c r="Z164" s="251"/>
      <c r="AA164" s="251"/>
      <c r="AB164" s="251"/>
      <c r="AC164" s="251"/>
      <c r="AD164" s="254"/>
      <c r="AE164" s="249"/>
      <c r="AF164" s="255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  <c r="AX164" s="248"/>
      <c r="AY164" s="256"/>
      <c r="AZ164" s="250"/>
      <c r="BA164" s="251"/>
      <c r="BB164" s="251"/>
      <c r="BC164" s="251"/>
      <c r="BD164" s="251"/>
      <c r="BE164" s="251"/>
      <c r="BF164" s="251"/>
      <c r="BG164" s="252"/>
      <c r="BH164" s="249"/>
      <c r="BI164" s="248"/>
      <c r="BJ164" s="248"/>
      <c r="BK164" s="248"/>
      <c r="BL164" s="248"/>
      <c r="BM164" s="248"/>
      <c r="BN164" s="248"/>
      <c r="BO164" s="248"/>
      <c r="BP164" s="248"/>
      <c r="BQ164" s="248"/>
      <c r="BR164" s="248"/>
      <c r="BS164" s="155">
        <f t="shared" si="3"/>
        <v>0</v>
      </c>
      <c r="BT164" s="248"/>
      <c r="BU164" s="248"/>
      <c r="BV164" s="248"/>
      <c r="BW164" s="248"/>
      <c r="BX164" s="248"/>
      <c r="BY164" s="248"/>
      <c r="BZ164" s="248"/>
      <c r="CA164" s="248"/>
      <c r="CB164" s="248"/>
      <c r="CC164" s="250"/>
      <c r="CD164" s="251"/>
      <c r="CE164" s="251"/>
      <c r="CF164" s="251"/>
      <c r="CG164" s="251"/>
      <c r="CH164" s="251"/>
      <c r="CI164" s="251"/>
      <c r="CJ164" s="252"/>
      <c r="CK164" s="249"/>
      <c r="CL164" s="248"/>
      <c r="CM164" s="248"/>
      <c r="CN164" s="248"/>
      <c r="CO164" s="248"/>
      <c r="CP164" s="248"/>
      <c r="CQ164" s="248"/>
      <c r="CR164" s="248"/>
      <c r="CS164" s="248"/>
      <c r="CT164" s="248"/>
      <c r="CU164" s="248"/>
      <c r="CV164" s="162">
        <f t="shared" si="4"/>
        <v>0</v>
      </c>
      <c r="CW164" s="248"/>
      <c r="CX164" s="248"/>
      <c r="CY164" s="248"/>
      <c r="CZ164" s="248"/>
      <c r="DA164" s="248"/>
      <c r="DB164" s="248"/>
      <c r="DC164" s="248"/>
      <c r="DD164" s="248"/>
      <c r="DE164" s="248"/>
      <c r="DF164" s="250"/>
      <c r="DG164" s="251"/>
      <c r="DH164" s="251"/>
      <c r="DI164" s="251"/>
      <c r="DJ164" s="251"/>
      <c r="DK164" s="251"/>
      <c r="DL164" s="251"/>
      <c r="DM164" s="252"/>
    </row>
    <row r="165">
      <c r="A165" s="248"/>
      <c r="B165" s="249"/>
      <c r="C165" s="250"/>
      <c r="D165" s="251"/>
      <c r="E165" s="251"/>
      <c r="F165" s="251"/>
      <c r="G165" s="251"/>
      <c r="H165" s="251"/>
      <c r="I165" s="251"/>
      <c r="J165" s="251"/>
      <c r="K165" s="251"/>
      <c r="L165" s="251"/>
      <c r="M165" s="140">
        <f t="shared" si="1"/>
        <v>0</v>
      </c>
      <c r="N165" s="251"/>
      <c r="O165" s="251"/>
      <c r="P165" s="251"/>
      <c r="Q165" s="251"/>
      <c r="R165" s="251"/>
      <c r="S165" s="251"/>
      <c r="T165" s="251"/>
      <c r="U165" s="251"/>
      <c r="V165" s="252"/>
      <c r="W165" s="253"/>
      <c r="X165" s="251"/>
      <c r="Y165" s="251"/>
      <c r="Z165" s="251"/>
      <c r="AA165" s="251"/>
      <c r="AB165" s="251"/>
      <c r="AC165" s="251"/>
      <c r="AD165" s="254"/>
      <c r="AE165" s="249"/>
      <c r="AF165" s="255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  <c r="AX165" s="248"/>
      <c r="AY165" s="256"/>
      <c r="AZ165" s="250"/>
      <c r="BA165" s="251"/>
      <c r="BB165" s="251"/>
      <c r="BC165" s="251"/>
      <c r="BD165" s="251"/>
      <c r="BE165" s="251"/>
      <c r="BF165" s="251"/>
      <c r="BG165" s="252"/>
      <c r="BH165" s="249"/>
      <c r="BI165" s="248"/>
      <c r="BJ165" s="248"/>
      <c r="BK165" s="248"/>
      <c r="BL165" s="248"/>
      <c r="BM165" s="248"/>
      <c r="BN165" s="248"/>
      <c r="BO165" s="248"/>
      <c r="BP165" s="248"/>
      <c r="BQ165" s="248"/>
      <c r="BR165" s="248"/>
      <c r="BS165" s="155">
        <f t="shared" si="3"/>
        <v>0</v>
      </c>
      <c r="BT165" s="248"/>
      <c r="BU165" s="248"/>
      <c r="BV165" s="248"/>
      <c r="BW165" s="248"/>
      <c r="BX165" s="248"/>
      <c r="BY165" s="248"/>
      <c r="BZ165" s="248"/>
      <c r="CA165" s="248"/>
      <c r="CB165" s="248"/>
      <c r="CC165" s="250"/>
      <c r="CD165" s="251"/>
      <c r="CE165" s="251"/>
      <c r="CF165" s="251"/>
      <c r="CG165" s="251"/>
      <c r="CH165" s="251"/>
      <c r="CI165" s="251"/>
      <c r="CJ165" s="252"/>
      <c r="CK165" s="249"/>
      <c r="CL165" s="248"/>
      <c r="CM165" s="248"/>
      <c r="CN165" s="248"/>
      <c r="CO165" s="248"/>
      <c r="CP165" s="248"/>
      <c r="CQ165" s="248"/>
      <c r="CR165" s="248"/>
      <c r="CS165" s="248"/>
      <c r="CT165" s="248"/>
      <c r="CU165" s="248"/>
      <c r="CV165" s="162">
        <f t="shared" si="4"/>
        <v>0</v>
      </c>
      <c r="CW165" s="248"/>
      <c r="CX165" s="248"/>
      <c r="CY165" s="248"/>
      <c r="CZ165" s="248"/>
      <c r="DA165" s="248"/>
      <c r="DB165" s="248"/>
      <c r="DC165" s="248"/>
      <c r="DD165" s="248"/>
      <c r="DE165" s="248"/>
      <c r="DF165" s="250"/>
      <c r="DG165" s="251"/>
      <c r="DH165" s="251"/>
      <c r="DI165" s="251"/>
      <c r="DJ165" s="251"/>
      <c r="DK165" s="251"/>
      <c r="DL165" s="251"/>
      <c r="DM165" s="252"/>
    </row>
    <row r="166">
      <c r="A166" s="248"/>
      <c r="B166" s="249"/>
      <c r="C166" s="250"/>
      <c r="D166" s="251"/>
      <c r="E166" s="251"/>
      <c r="F166" s="251"/>
      <c r="G166" s="251"/>
      <c r="H166" s="251"/>
      <c r="I166" s="251"/>
      <c r="J166" s="251"/>
      <c r="K166" s="251"/>
      <c r="L166" s="251"/>
      <c r="M166" s="140">
        <f t="shared" si="1"/>
        <v>0</v>
      </c>
      <c r="N166" s="251"/>
      <c r="O166" s="251"/>
      <c r="P166" s="251"/>
      <c r="Q166" s="251"/>
      <c r="R166" s="251"/>
      <c r="S166" s="251"/>
      <c r="T166" s="251"/>
      <c r="U166" s="251"/>
      <c r="V166" s="252"/>
      <c r="W166" s="253"/>
      <c r="X166" s="251"/>
      <c r="Y166" s="251"/>
      <c r="Z166" s="251"/>
      <c r="AA166" s="251"/>
      <c r="AB166" s="251"/>
      <c r="AC166" s="251"/>
      <c r="AD166" s="254"/>
      <c r="AE166" s="249"/>
      <c r="AF166" s="255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  <c r="AX166" s="248"/>
      <c r="AY166" s="256"/>
      <c r="AZ166" s="250"/>
      <c r="BA166" s="251"/>
      <c r="BB166" s="251"/>
      <c r="BC166" s="251"/>
      <c r="BD166" s="251"/>
      <c r="BE166" s="251"/>
      <c r="BF166" s="251"/>
      <c r="BG166" s="252"/>
      <c r="BH166" s="249"/>
      <c r="BI166" s="248"/>
      <c r="BJ166" s="248"/>
      <c r="BK166" s="248"/>
      <c r="BL166" s="248"/>
      <c r="BM166" s="248"/>
      <c r="BN166" s="248"/>
      <c r="BO166" s="248"/>
      <c r="BP166" s="248"/>
      <c r="BQ166" s="248"/>
      <c r="BR166" s="248"/>
      <c r="BS166" s="155">
        <f t="shared" si="3"/>
        <v>0</v>
      </c>
      <c r="BT166" s="248"/>
      <c r="BU166" s="248"/>
      <c r="BV166" s="248"/>
      <c r="BW166" s="248"/>
      <c r="BX166" s="248"/>
      <c r="BY166" s="248"/>
      <c r="BZ166" s="248"/>
      <c r="CA166" s="248"/>
      <c r="CB166" s="248"/>
      <c r="CC166" s="250"/>
      <c r="CD166" s="251"/>
      <c r="CE166" s="251"/>
      <c r="CF166" s="251"/>
      <c r="CG166" s="251"/>
      <c r="CH166" s="251"/>
      <c r="CI166" s="251"/>
      <c r="CJ166" s="252"/>
      <c r="CK166" s="249"/>
      <c r="CL166" s="248"/>
      <c r="CM166" s="248"/>
      <c r="CN166" s="248"/>
      <c r="CO166" s="248"/>
      <c r="CP166" s="248"/>
      <c r="CQ166" s="248"/>
      <c r="CR166" s="248"/>
      <c r="CS166" s="248"/>
      <c r="CT166" s="248"/>
      <c r="CU166" s="248"/>
      <c r="CV166" s="162">
        <f t="shared" si="4"/>
        <v>0</v>
      </c>
      <c r="CW166" s="248"/>
      <c r="CX166" s="248"/>
      <c r="CY166" s="248"/>
      <c r="CZ166" s="248"/>
      <c r="DA166" s="248"/>
      <c r="DB166" s="248"/>
      <c r="DC166" s="248"/>
      <c r="DD166" s="248"/>
      <c r="DE166" s="248"/>
      <c r="DF166" s="250"/>
      <c r="DG166" s="251"/>
      <c r="DH166" s="251"/>
      <c r="DI166" s="251"/>
      <c r="DJ166" s="251"/>
      <c r="DK166" s="251"/>
      <c r="DL166" s="251"/>
      <c r="DM166" s="252"/>
    </row>
    <row r="167">
      <c r="A167" s="248"/>
      <c r="B167" s="249"/>
      <c r="C167" s="250"/>
      <c r="D167" s="251"/>
      <c r="E167" s="251"/>
      <c r="F167" s="251"/>
      <c r="G167" s="251"/>
      <c r="H167" s="251"/>
      <c r="I167" s="251"/>
      <c r="J167" s="251"/>
      <c r="K167" s="251"/>
      <c r="L167" s="251"/>
      <c r="M167" s="140">
        <f t="shared" si="1"/>
        <v>0</v>
      </c>
      <c r="N167" s="251"/>
      <c r="O167" s="251"/>
      <c r="P167" s="251"/>
      <c r="Q167" s="251"/>
      <c r="R167" s="251"/>
      <c r="S167" s="251"/>
      <c r="T167" s="251"/>
      <c r="U167" s="251"/>
      <c r="V167" s="252"/>
      <c r="W167" s="253"/>
      <c r="X167" s="251"/>
      <c r="Y167" s="251"/>
      <c r="Z167" s="251"/>
      <c r="AA167" s="251"/>
      <c r="AB167" s="251"/>
      <c r="AC167" s="251"/>
      <c r="AD167" s="254"/>
      <c r="AE167" s="249"/>
      <c r="AF167" s="255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  <c r="AX167" s="248"/>
      <c r="AY167" s="256"/>
      <c r="AZ167" s="250"/>
      <c r="BA167" s="251"/>
      <c r="BB167" s="251"/>
      <c r="BC167" s="251"/>
      <c r="BD167" s="251"/>
      <c r="BE167" s="251"/>
      <c r="BF167" s="251"/>
      <c r="BG167" s="252"/>
      <c r="BH167" s="249"/>
      <c r="BI167" s="248"/>
      <c r="BJ167" s="248"/>
      <c r="BK167" s="248"/>
      <c r="BL167" s="248"/>
      <c r="BM167" s="248"/>
      <c r="BN167" s="248"/>
      <c r="BO167" s="248"/>
      <c r="BP167" s="248"/>
      <c r="BQ167" s="248"/>
      <c r="BR167" s="248"/>
      <c r="BS167" s="155">
        <f t="shared" si="3"/>
        <v>0</v>
      </c>
      <c r="BT167" s="248"/>
      <c r="BU167" s="248"/>
      <c r="BV167" s="248"/>
      <c r="BW167" s="248"/>
      <c r="BX167" s="248"/>
      <c r="BY167" s="248"/>
      <c r="BZ167" s="248"/>
      <c r="CA167" s="248"/>
      <c r="CB167" s="248"/>
      <c r="CC167" s="250"/>
      <c r="CD167" s="251"/>
      <c r="CE167" s="251"/>
      <c r="CF167" s="251"/>
      <c r="CG167" s="251"/>
      <c r="CH167" s="251"/>
      <c r="CI167" s="251"/>
      <c r="CJ167" s="252"/>
      <c r="CK167" s="249"/>
      <c r="CL167" s="248"/>
      <c r="CM167" s="248"/>
      <c r="CN167" s="248"/>
      <c r="CO167" s="248"/>
      <c r="CP167" s="248"/>
      <c r="CQ167" s="248"/>
      <c r="CR167" s="248"/>
      <c r="CS167" s="248"/>
      <c r="CT167" s="248"/>
      <c r="CU167" s="248"/>
      <c r="CV167" s="162">
        <f t="shared" si="4"/>
        <v>0</v>
      </c>
      <c r="CW167" s="248"/>
      <c r="CX167" s="248"/>
      <c r="CY167" s="248"/>
      <c r="CZ167" s="248"/>
      <c r="DA167" s="248"/>
      <c r="DB167" s="248"/>
      <c r="DC167" s="248"/>
      <c r="DD167" s="248"/>
      <c r="DE167" s="248"/>
      <c r="DF167" s="250"/>
      <c r="DG167" s="251"/>
      <c r="DH167" s="251"/>
      <c r="DI167" s="251"/>
      <c r="DJ167" s="251"/>
      <c r="DK167" s="251"/>
      <c r="DL167" s="251"/>
      <c r="DM167" s="252"/>
    </row>
    <row r="168">
      <c r="A168" s="248"/>
      <c r="B168" s="249"/>
      <c r="C168" s="250"/>
      <c r="D168" s="251"/>
      <c r="E168" s="251"/>
      <c r="F168" s="251"/>
      <c r="G168" s="251"/>
      <c r="H168" s="251"/>
      <c r="I168" s="251"/>
      <c r="J168" s="251"/>
      <c r="K168" s="251"/>
      <c r="L168" s="251"/>
      <c r="M168" s="140">
        <f t="shared" si="1"/>
        <v>0</v>
      </c>
      <c r="N168" s="251"/>
      <c r="O168" s="251"/>
      <c r="P168" s="251"/>
      <c r="Q168" s="251"/>
      <c r="R168" s="251"/>
      <c r="S168" s="251"/>
      <c r="T168" s="251"/>
      <c r="U168" s="251"/>
      <c r="V168" s="252"/>
      <c r="W168" s="253"/>
      <c r="X168" s="251"/>
      <c r="Y168" s="251"/>
      <c r="Z168" s="251"/>
      <c r="AA168" s="251"/>
      <c r="AB168" s="251"/>
      <c r="AC168" s="251"/>
      <c r="AD168" s="254"/>
      <c r="AE168" s="249"/>
      <c r="AF168" s="255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  <c r="AX168" s="248"/>
      <c r="AY168" s="256"/>
      <c r="AZ168" s="250"/>
      <c r="BA168" s="251"/>
      <c r="BB168" s="251"/>
      <c r="BC168" s="251"/>
      <c r="BD168" s="251"/>
      <c r="BE168" s="251"/>
      <c r="BF168" s="251"/>
      <c r="BG168" s="252"/>
      <c r="BH168" s="249"/>
      <c r="BI168" s="248"/>
      <c r="BJ168" s="248"/>
      <c r="BK168" s="248"/>
      <c r="BL168" s="248"/>
      <c r="BM168" s="248"/>
      <c r="BN168" s="248"/>
      <c r="BO168" s="248"/>
      <c r="BP168" s="248"/>
      <c r="BQ168" s="248"/>
      <c r="BR168" s="248"/>
      <c r="BS168" s="155">
        <f t="shared" si="3"/>
        <v>0</v>
      </c>
      <c r="BT168" s="248"/>
      <c r="BU168" s="248"/>
      <c r="BV168" s="248"/>
      <c r="BW168" s="248"/>
      <c r="BX168" s="248"/>
      <c r="BY168" s="248"/>
      <c r="BZ168" s="248"/>
      <c r="CA168" s="248"/>
      <c r="CB168" s="248"/>
      <c r="CC168" s="250"/>
      <c r="CD168" s="251"/>
      <c r="CE168" s="251"/>
      <c r="CF168" s="251"/>
      <c r="CG168" s="251"/>
      <c r="CH168" s="251"/>
      <c r="CI168" s="251"/>
      <c r="CJ168" s="252"/>
      <c r="CK168" s="249"/>
      <c r="CL168" s="248"/>
      <c r="CM168" s="248"/>
      <c r="CN168" s="248"/>
      <c r="CO168" s="248"/>
      <c r="CP168" s="248"/>
      <c r="CQ168" s="248"/>
      <c r="CR168" s="248"/>
      <c r="CS168" s="248"/>
      <c r="CT168" s="248"/>
      <c r="CU168" s="248"/>
      <c r="CV168" s="162">
        <f t="shared" si="4"/>
        <v>0</v>
      </c>
      <c r="CW168" s="248"/>
      <c r="CX168" s="248"/>
      <c r="CY168" s="248"/>
      <c r="CZ168" s="248"/>
      <c r="DA168" s="248"/>
      <c r="DB168" s="248"/>
      <c r="DC168" s="248"/>
      <c r="DD168" s="248"/>
      <c r="DE168" s="248"/>
      <c r="DF168" s="250"/>
      <c r="DG168" s="251"/>
      <c r="DH168" s="251"/>
      <c r="DI168" s="251"/>
      <c r="DJ168" s="251"/>
      <c r="DK168" s="251"/>
      <c r="DL168" s="251"/>
      <c r="DM168" s="252"/>
    </row>
    <row r="169">
      <c r="A169" s="248"/>
      <c r="B169" s="249"/>
      <c r="C169" s="250"/>
      <c r="D169" s="251"/>
      <c r="E169" s="251"/>
      <c r="F169" s="251"/>
      <c r="G169" s="251"/>
      <c r="H169" s="251"/>
      <c r="I169" s="251"/>
      <c r="J169" s="251"/>
      <c r="K169" s="251"/>
      <c r="L169" s="251"/>
      <c r="M169" s="140">
        <f t="shared" si="1"/>
        <v>0</v>
      </c>
      <c r="N169" s="251"/>
      <c r="O169" s="251"/>
      <c r="P169" s="251"/>
      <c r="Q169" s="251"/>
      <c r="R169" s="251"/>
      <c r="S169" s="251"/>
      <c r="T169" s="251"/>
      <c r="U169" s="251"/>
      <c r="V169" s="252"/>
      <c r="W169" s="253"/>
      <c r="X169" s="251"/>
      <c r="Y169" s="251"/>
      <c r="Z169" s="251"/>
      <c r="AA169" s="251"/>
      <c r="AB169" s="251"/>
      <c r="AC169" s="251"/>
      <c r="AD169" s="254"/>
      <c r="AE169" s="249"/>
      <c r="AF169" s="255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  <c r="AX169" s="248"/>
      <c r="AY169" s="256"/>
      <c r="AZ169" s="250"/>
      <c r="BA169" s="251"/>
      <c r="BB169" s="251"/>
      <c r="BC169" s="251"/>
      <c r="BD169" s="251"/>
      <c r="BE169" s="251"/>
      <c r="BF169" s="251"/>
      <c r="BG169" s="252"/>
      <c r="BH169" s="249"/>
      <c r="BI169" s="248"/>
      <c r="BJ169" s="248"/>
      <c r="BK169" s="248"/>
      <c r="BL169" s="248"/>
      <c r="BM169" s="248"/>
      <c r="BN169" s="248"/>
      <c r="BO169" s="248"/>
      <c r="BP169" s="248"/>
      <c r="BQ169" s="248"/>
      <c r="BR169" s="248"/>
      <c r="BS169" s="155">
        <f t="shared" si="3"/>
        <v>0</v>
      </c>
      <c r="BT169" s="248"/>
      <c r="BU169" s="248"/>
      <c r="BV169" s="248"/>
      <c r="BW169" s="248"/>
      <c r="BX169" s="248"/>
      <c r="BY169" s="248"/>
      <c r="BZ169" s="248"/>
      <c r="CA169" s="248"/>
      <c r="CB169" s="248"/>
      <c r="CC169" s="250"/>
      <c r="CD169" s="251"/>
      <c r="CE169" s="251"/>
      <c r="CF169" s="251"/>
      <c r="CG169" s="251"/>
      <c r="CH169" s="251"/>
      <c r="CI169" s="251"/>
      <c r="CJ169" s="252"/>
      <c r="CK169" s="249"/>
      <c r="CL169" s="248"/>
      <c r="CM169" s="248"/>
      <c r="CN169" s="248"/>
      <c r="CO169" s="248"/>
      <c r="CP169" s="248"/>
      <c r="CQ169" s="248"/>
      <c r="CR169" s="248"/>
      <c r="CS169" s="248"/>
      <c r="CT169" s="248"/>
      <c r="CU169" s="248"/>
      <c r="CV169" s="162">
        <f t="shared" si="4"/>
        <v>0</v>
      </c>
      <c r="CW169" s="248"/>
      <c r="CX169" s="248"/>
      <c r="CY169" s="248"/>
      <c r="CZ169" s="248"/>
      <c r="DA169" s="248"/>
      <c r="DB169" s="248"/>
      <c r="DC169" s="248"/>
      <c r="DD169" s="248"/>
      <c r="DE169" s="248"/>
      <c r="DF169" s="250"/>
      <c r="DG169" s="251"/>
      <c r="DH169" s="251"/>
      <c r="DI169" s="251"/>
      <c r="DJ169" s="251"/>
      <c r="DK169" s="251"/>
      <c r="DL169" s="251"/>
      <c r="DM169" s="252"/>
    </row>
    <row r="170">
      <c r="A170" s="248"/>
      <c r="B170" s="249"/>
      <c r="C170" s="250"/>
      <c r="D170" s="251"/>
      <c r="E170" s="251"/>
      <c r="F170" s="251"/>
      <c r="G170" s="251"/>
      <c r="H170" s="251"/>
      <c r="I170" s="251"/>
      <c r="J170" s="251"/>
      <c r="K170" s="251"/>
      <c r="L170" s="251"/>
      <c r="M170" s="140">
        <f t="shared" si="1"/>
        <v>0</v>
      </c>
      <c r="N170" s="251"/>
      <c r="O170" s="251"/>
      <c r="P170" s="251"/>
      <c r="Q170" s="251"/>
      <c r="R170" s="251"/>
      <c r="S170" s="251"/>
      <c r="T170" s="251"/>
      <c r="U170" s="251"/>
      <c r="V170" s="252"/>
      <c r="W170" s="253"/>
      <c r="X170" s="251"/>
      <c r="Y170" s="251"/>
      <c r="Z170" s="251"/>
      <c r="AA170" s="251"/>
      <c r="AB170" s="251"/>
      <c r="AC170" s="251"/>
      <c r="AD170" s="254"/>
      <c r="AE170" s="249"/>
      <c r="AF170" s="255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  <c r="AX170" s="248"/>
      <c r="AY170" s="256"/>
      <c r="AZ170" s="250"/>
      <c r="BA170" s="251"/>
      <c r="BB170" s="251"/>
      <c r="BC170" s="251"/>
      <c r="BD170" s="251"/>
      <c r="BE170" s="251"/>
      <c r="BF170" s="251"/>
      <c r="BG170" s="252"/>
      <c r="BH170" s="249"/>
      <c r="BI170" s="248"/>
      <c r="BJ170" s="248"/>
      <c r="BK170" s="248"/>
      <c r="BL170" s="248"/>
      <c r="BM170" s="248"/>
      <c r="BN170" s="248"/>
      <c r="BO170" s="248"/>
      <c r="BP170" s="248"/>
      <c r="BQ170" s="248"/>
      <c r="BR170" s="248"/>
      <c r="BS170" s="155">
        <f t="shared" si="3"/>
        <v>0</v>
      </c>
      <c r="BT170" s="248"/>
      <c r="BU170" s="248"/>
      <c r="BV170" s="248"/>
      <c r="BW170" s="248"/>
      <c r="BX170" s="248"/>
      <c r="BY170" s="248"/>
      <c r="BZ170" s="248"/>
      <c r="CA170" s="248"/>
      <c r="CB170" s="248"/>
      <c r="CC170" s="250"/>
      <c r="CD170" s="251"/>
      <c r="CE170" s="251"/>
      <c r="CF170" s="251"/>
      <c r="CG170" s="251"/>
      <c r="CH170" s="251"/>
      <c r="CI170" s="251"/>
      <c r="CJ170" s="252"/>
      <c r="CK170" s="249"/>
      <c r="CL170" s="248"/>
      <c r="CM170" s="248"/>
      <c r="CN170" s="248"/>
      <c r="CO170" s="248"/>
      <c r="CP170" s="248"/>
      <c r="CQ170" s="248"/>
      <c r="CR170" s="248"/>
      <c r="CS170" s="248"/>
      <c r="CT170" s="248"/>
      <c r="CU170" s="248"/>
      <c r="CV170" s="162">
        <f t="shared" si="4"/>
        <v>0</v>
      </c>
      <c r="CW170" s="248"/>
      <c r="CX170" s="248"/>
      <c r="CY170" s="248"/>
      <c r="CZ170" s="248"/>
      <c r="DA170" s="248"/>
      <c r="DB170" s="248"/>
      <c r="DC170" s="248"/>
      <c r="DD170" s="248"/>
      <c r="DE170" s="248"/>
      <c r="DF170" s="250"/>
      <c r="DG170" s="251"/>
      <c r="DH170" s="251"/>
      <c r="DI170" s="251"/>
      <c r="DJ170" s="251"/>
      <c r="DK170" s="251"/>
      <c r="DL170" s="251"/>
      <c r="DM170" s="252"/>
    </row>
    <row r="171">
      <c r="A171" s="248"/>
      <c r="B171" s="249"/>
      <c r="C171" s="250"/>
      <c r="D171" s="251"/>
      <c r="E171" s="251"/>
      <c r="F171" s="251"/>
      <c r="G171" s="251"/>
      <c r="H171" s="251"/>
      <c r="I171" s="251"/>
      <c r="J171" s="251"/>
      <c r="K171" s="251"/>
      <c r="L171" s="251"/>
      <c r="M171" s="140">
        <f t="shared" si="1"/>
        <v>0</v>
      </c>
      <c r="N171" s="251"/>
      <c r="O171" s="251"/>
      <c r="P171" s="251"/>
      <c r="Q171" s="251"/>
      <c r="R171" s="251"/>
      <c r="S171" s="251"/>
      <c r="T171" s="251"/>
      <c r="U171" s="251"/>
      <c r="V171" s="252"/>
      <c r="W171" s="253"/>
      <c r="X171" s="251"/>
      <c r="Y171" s="251"/>
      <c r="Z171" s="251"/>
      <c r="AA171" s="251"/>
      <c r="AB171" s="251"/>
      <c r="AC171" s="251"/>
      <c r="AD171" s="254"/>
      <c r="AE171" s="249"/>
      <c r="AF171" s="255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  <c r="AX171" s="248"/>
      <c r="AY171" s="256"/>
      <c r="AZ171" s="250"/>
      <c r="BA171" s="251"/>
      <c r="BB171" s="251"/>
      <c r="BC171" s="251"/>
      <c r="BD171" s="251"/>
      <c r="BE171" s="251"/>
      <c r="BF171" s="251"/>
      <c r="BG171" s="252"/>
      <c r="BH171" s="249"/>
      <c r="BI171" s="248"/>
      <c r="BJ171" s="248"/>
      <c r="BK171" s="248"/>
      <c r="BL171" s="248"/>
      <c r="BM171" s="248"/>
      <c r="BN171" s="248"/>
      <c r="BO171" s="248"/>
      <c r="BP171" s="248"/>
      <c r="BQ171" s="248"/>
      <c r="BR171" s="248"/>
      <c r="BS171" s="155">
        <f t="shared" si="3"/>
        <v>0</v>
      </c>
      <c r="BT171" s="248"/>
      <c r="BU171" s="248"/>
      <c r="BV171" s="248"/>
      <c r="BW171" s="248"/>
      <c r="BX171" s="248"/>
      <c r="BY171" s="248"/>
      <c r="BZ171" s="248"/>
      <c r="CA171" s="248"/>
      <c r="CB171" s="248"/>
      <c r="CC171" s="250"/>
      <c r="CD171" s="251"/>
      <c r="CE171" s="251"/>
      <c r="CF171" s="251"/>
      <c r="CG171" s="251"/>
      <c r="CH171" s="251"/>
      <c r="CI171" s="251"/>
      <c r="CJ171" s="252"/>
      <c r="CK171" s="249"/>
      <c r="CL171" s="248"/>
      <c r="CM171" s="248"/>
      <c r="CN171" s="248"/>
      <c r="CO171" s="248"/>
      <c r="CP171" s="248"/>
      <c r="CQ171" s="248"/>
      <c r="CR171" s="248"/>
      <c r="CS171" s="248"/>
      <c r="CT171" s="248"/>
      <c r="CU171" s="248"/>
      <c r="CV171" s="162">
        <f t="shared" si="4"/>
        <v>0</v>
      </c>
      <c r="CW171" s="248"/>
      <c r="CX171" s="248"/>
      <c r="CY171" s="248"/>
      <c r="CZ171" s="248"/>
      <c r="DA171" s="248"/>
      <c r="DB171" s="248"/>
      <c r="DC171" s="248"/>
      <c r="DD171" s="248"/>
      <c r="DE171" s="248"/>
      <c r="DF171" s="250"/>
      <c r="DG171" s="251"/>
      <c r="DH171" s="251"/>
      <c r="DI171" s="251"/>
      <c r="DJ171" s="251"/>
      <c r="DK171" s="251"/>
      <c r="DL171" s="251"/>
      <c r="DM171" s="252"/>
    </row>
    <row r="172">
      <c r="A172" s="248"/>
      <c r="B172" s="249"/>
      <c r="C172" s="250"/>
      <c r="D172" s="251"/>
      <c r="E172" s="251"/>
      <c r="F172" s="251"/>
      <c r="G172" s="251"/>
      <c r="H172" s="251"/>
      <c r="I172" s="251"/>
      <c r="J172" s="251"/>
      <c r="K172" s="251"/>
      <c r="L172" s="251"/>
      <c r="M172" s="140">
        <f t="shared" si="1"/>
        <v>0</v>
      </c>
      <c r="N172" s="251"/>
      <c r="O172" s="251"/>
      <c r="P172" s="251"/>
      <c r="Q172" s="251"/>
      <c r="R172" s="251"/>
      <c r="S172" s="251"/>
      <c r="T172" s="251"/>
      <c r="U172" s="251"/>
      <c r="V172" s="252"/>
      <c r="W172" s="253"/>
      <c r="X172" s="251"/>
      <c r="Y172" s="251"/>
      <c r="Z172" s="251"/>
      <c r="AA172" s="251"/>
      <c r="AB172" s="251"/>
      <c r="AC172" s="251"/>
      <c r="AD172" s="254"/>
      <c r="AE172" s="249"/>
      <c r="AF172" s="255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  <c r="AX172" s="248"/>
      <c r="AY172" s="256"/>
      <c r="AZ172" s="250"/>
      <c r="BA172" s="251"/>
      <c r="BB172" s="251"/>
      <c r="BC172" s="251"/>
      <c r="BD172" s="251"/>
      <c r="BE172" s="251"/>
      <c r="BF172" s="251"/>
      <c r="BG172" s="252"/>
      <c r="BH172" s="249"/>
      <c r="BI172" s="248"/>
      <c r="BJ172" s="248"/>
      <c r="BK172" s="248"/>
      <c r="BL172" s="248"/>
      <c r="BM172" s="248"/>
      <c r="BN172" s="248"/>
      <c r="BO172" s="248"/>
      <c r="BP172" s="248"/>
      <c r="BQ172" s="248"/>
      <c r="BR172" s="248"/>
      <c r="BS172" s="155">
        <f t="shared" si="3"/>
        <v>0</v>
      </c>
      <c r="BT172" s="248"/>
      <c r="BU172" s="248"/>
      <c r="BV172" s="248"/>
      <c r="BW172" s="248"/>
      <c r="BX172" s="248"/>
      <c r="BY172" s="248"/>
      <c r="BZ172" s="248"/>
      <c r="CA172" s="248"/>
      <c r="CB172" s="248"/>
      <c r="CC172" s="250"/>
      <c r="CD172" s="251"/>
      <c r="CE172" s="251"/>
      <c r="CF172" s="251"/>
      <c r="CG172" s="251"/>
      <c r="CH172" s="251"/>
      <c r="CI172" s="251"/>
      <c r="CJ172" s="252"/>
      <c r="CK172" s="249"/>
      <c r="CL172" s="248"/>
      <c r="CM172" s="248"/>
      <c r="CN172" s="248"/>
      <c r="CO172" s="248"/>
      <c r="CP172" s="248"/>
      <c r="CQ172" s="248"/>
      <c r="CR172" s="248"/>
      <c r="CS172" s="248"/>
      <c r="CT172" s="248"/>
      <c r="CU172" s="248"/>
      <c r="CV172" s="162">
        <f t="shared" si="4"/>
        <v>0</v>
      </c>
      <c r="CW172" s="248"/>
      <c r="CX172" s="248"/>
      <c r="CY172" s="248"/>
      <c r="CZ172" s="248"/>
      <c r="DA172" s="248"/>
      <c r="DB172" s="248"/>
      <c r="DC172" s="248"/>
      <c r="DD172" s="248"/>
      <c r="DE172" s="248"/>
      <c r="DF172" s="250"/>
      <c r="DG172" s="251"/>
      <c r="DH172" s="251"/>
      <c r="DI172" s="251"/>
      <c r="DJ172" s="251"/>
      <c r="DK172" s="251"/>
      <c r="DL172" s="251"/>
      <c r="DM172" s="252"/>
    </row>
    <row r="173">
      <c r="A173" s="248"/>
      <c r="B173" s="249"/>
      <c r="C173" s="250"/>
      <c r="D173" s="251"/>
      <c r="E173" s="251"/>
      <c r="F173" s="251"/>
      <c r="G173" s="251"/>
      <c r="H173" s="251"/>
      <c r="I173" s="251"/>
      <c r="J173" s="251"/>
      <c r="K173" s="251"/>
      <c r="L173" s="251"/>
      <c r="M173" s="140">
        <f t="shared" si="1"/>
        <v>0</v>
      </c>
      <c r="N173" s="251"/>
      <c r="O173" s="251"/>
      <c r="P173" s="251"/>
      <c r="Q173" s="251"/>
      <c r="R173" s="251"/>
      <c r="S173" s="251"/>
      <c r="T173" s="251"/>
      <c r="U173" s="251"/>
      <c r="V173" s="252"/>
      <c r="W173" s="253"/>
      <c r="X173" s="251"/>
      <c r="Y173" s="251"/>
      <c r="Z173" s="251"/>
      <c r="AA173" s="251"/>
      <c r="AB173" s="251"/>
      <c r="AC173" s="251"/>
      <c r="AD173" s="254"/>
      <c r="AE173" s="249"/>
      <c r="AF173" s="255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  <c r="AX173" s="248"/>
      <c r="AY173" s="256"/>
      <c r="AZ173" s="250"/>
      <c r="BA173" s="251"/>
      <c r="BB173" s="251"/>
      <c r="BC173" s="251"/>
      <c r="BD173" s="251"/>
      <c r="BE173" s="251"/>
      <c r="BF173" s="251"/>
      <c r="BG173" s="252"/>
      <c r="BH173" s="249"/>
      <c r="BI173" s="248"/>
      <c r="BJ173" s="248"/>
      <c r="BK173" s="248"/>
      <c r="BL173" s="248"/>
      <c r="BM173" s="248"/>
      <c r="BN173" s="248"/>
      <c r="BO173" s="248"/>
      <c r="BP173" s="248"/>
      <c r="BQ173" s="248"/>
      <c r="BR173" s="248"/>
      <c r="BS173" s="155">
        <f t="shared" si="3"/>
        <v>0</v>
      </c>
      <c r="BT173" s="248"/>
      <c r="BU173" s="248"/>
      <c r="BV173" s="248"/>
      <c r="BW173" s="248"/>
      <c r="BX173" s="248"/>
      <c r="BY173" s="248"/>
      <c r="BZ173" s="248"/>
      <c r="CA173" s="248"/>
      <c r="CB173" s="248"/>
      <c r="CC173" s="250"/>
      <c r="CD173" s="251"/>
      <c r="CE173" s="251"/>
      <c r="CF173" s="251"/>
      <c r="CG173" s="251"/>
      <c r="CH173" s="251"/>
      <c r="CI173" s="251"/>
      <c r="CJ173" s="252"/>
      <c r="CK173" s="249"/>
      <c r="CL173" s="248"/>
      <c r="CM173" s="248"/>
      <c r="CN173" s="248"/>
      <c r="CO173" s="248"/>
      <c r="CP173" s="248"/>
      <c r="CQ173" s="248"/>
      <c r="CR173" s="248"/>
      <c r="CS173" s="248"/>
      <c r="CT173" s="248"/>
      <c r="CU173" s="248"/>
      <c r="CV173" s="162">
        <f t="shared" si="4"/>
        <v>0</v>
      </c>
      <c r="CW173" s="248"/>
      <c r="CX173" s="248"/>
      <c r="CY173" s="248"/>
      <c r="CZ173" s="248"/>
      <c r="DA173" s="248"/>
      <c r="DB173" s="248"/>
      <c r="DC173" s="248"/>
      <c r="DD173" s="248"/>
      <c r="DE173" s="248"/>
      <c r="DF173" s="250"/>
      <c r="DG173" s="251"/>
      <c r="DH173" s="251"/>
      <c r="DI173" s="251"/>
      <c r="DJ173" s="251"/>
      <c r="DK173" s="251"/>
      <c r="DL173" s="251"/>
      <c r="DM173" s="252"/>
    </row>
    <row r="174">
      <c r="A174" s="248"/>
      <c r="B174" s="249"/>
      <c r="C174" s="250"/>
      <c r="D174" s="251"/>
      <c r="E174" s="251"/>
      <c r="F174" s="251"/>
      <c r="G174" s="251"/>
      <c r="H174" s="251"/>
      <c r="I174" s="251"/>
      <c r="J174" s="251"/>
      <c r="K174" s="251"/>
      <c r="L174" s="251"/>
      <c r="M174" s="140">
        <f t="shared" si="1"/>
        <v>0</v>
      </c>
      <c r="N174" s="251"/>
      <c r="O174" s="251"/>
      <c r="P174" s="251"/>
      <c r="Q174" s="251"/>
      <c r="R174" s="251"/>
      <c r="S174" s="251"/>
      <c r="T174" s="251"/>
      <c r="U174" s="251"/>
      <c r="V174" s="252"/>
      <c r="W174" s="253"/>
      <c r="X174" s="251"/>
      <c r="Y174" s="251"/>
      <c r="Z174" s="251"/>
      <c r="AA174" s="251"/>
      <c r="AB174" s="251"/>
      <c r="AC174" s="251"/>
      <c r="AD174" s="254"/>
      <c r="AE174" s="249"/>
      <c r="AF174" s="255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  <c r="AX174" s="248"/>
      <c r="AY174" s="256"/>
      <c r="AZ174" s="250"/>
      <c r="BA174" s="251"/>
      <c r="BB174" s="251"/>
      <c r="BC174" s="251"/>
      <c r="BD174" s="251"/>
      <c r="BE174" s="251"/>
      <c r="BF174" s="251"/>
      <c r="BG174" s="252"/>
      <c r="BH174" s="249"/>
      <c r="BI174" s="248"/>
      <c r="BJ174" s="248"/>
      <c r="BK174" s="248"/>
      <c r="BL174" s="248"/>
      <c r="BM174" s="248"/>
      <c r="BN174" s="248"/>
      <c r="BO174" s="248"/>
      <c r="BP174" s="248"/>
      <c r="BQ174" s="248"/>
      <c r="BR174" s="248"/>
      <c r="BS174" s="155">
        <f t="shared" si="3"/>
        <v>0</v>
      </c>
      <c r="BT174" s="248"/>
      <c r="BU174" s="248"/>
      <c r="BV174" s="248"/>
      <c r="BW174" s="248"/>
      <c r="BX174" s="248"/>
      <c r="BY174" s="248"/>
      <c r="BZ174" s="248"/>
      <c r="CA174" s="248"/>
      <c r="CB174" s="248"/>
      <c r="CC174" s="250"/>
      <c r="CD174" s="251"/>
      <c r="CE174" s="251"/>
      <c r="CF174" s="251"/>
      <c r="CG174" s="251"/>
      <c r="CH174" s="251"/>
      <c r="CI174" s="251"/>
      <c r="CJ174" s="252"/>
      <c r="CK174" s="249"/>
      <c r="CL174" s="248"/>
      <c r="CM174" s="248"/>
      <c r="CN174" s="248"/>
      <c r="CO174" s="248"/>
      <c r="CP174" s="248"/>
      <c r="CQ174" s="248"/>
      <c r="CR174" s="248"/>
      <c r="CS174" s="248"/>
      <c r="CT174" s="248"/>
      <c r="CU174" s="248"/>
      <c r="CV174" s="162">
        <f t="shared" si="4"/>
        <v>0</v>
      </c>
      <c r="CW174" s="248"/>
      <c r="CX174" s="248"/>
      <c r="CY174" s="248"/>
      <c r="CZ174" s="248"/>
      <c r="DA174" s="248"/>
      <c r="DB174" s="248"/>
      <c r="DC174" s="248"/>
      <c r="DD174" s="248"/>
      <c r="DE174" s="248"/>
      <c r="DF174" s="250"/>
      <c r="DG174" s="251"/>
      <c r="DH174" s="251"/>
      <c r="DI174" s="251"/>
      <c r="DJ174" s="251"/>
      <c r="DK174" s="251"/>
      <c r="DL174" s="251"/>
      <c r="DM174" s="252"/>
    </row>
    <row r="175">
      <c r="A175" s="248"/>
      <c r="B175" s="249"/>
      <c r="C175" s="250"/>
      <c r="D175" s="251"/>
      <c r="E175" s="251"/>
      <c r="F175" s="251"/>
      <c r="G175" s="251"/>
      <c r="H175" s="251"/>
      <c r="I175" s="251"/>
      <c r="J175" s="251"/>
      <c r="K175" s="251"/>
      <c r="L175" s="251"/>
      <c r="M175" s="140">
        <f t="shared" si="1"/>
        <v>0</v>
      </c>
      <c r="N175" s="251"/>
      <c r="O175" s="251"/>
      <c r="P175" s="251"/>
      <c r="Q175" s="251"/>
      <c r="R175" s="251"/>
      <c r="S175" s="251"/>
      <c r="T175" s="251"/>
      <c r="U175" s="251"/>
      <c r="V175" s="252"/>
      <c r="W175" s="253"/>
      <c r="X175" s="251"/>
      <c r="Y175" s="251"/>
      <c r="Z175" s="251"/>
      <c r="AA175" s="251"/>
      <c r="AB175" s="251"/>
      <c r="AC175" s="251"/>
      <c r="AD175" s="254"/>
      <c r="AE175" s="249"/>
      <c r="AF175" s="255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  <c r="AX175" s="248"/>
      <c r="AY175" s="256"/>
      <c r="AZ175" s="250"/>
      <c r="BA175" s="251"/>
      <c r="BB175" s="251"/>
      <c r="BC175" s="251"/>
      <c r="BD175" s="251"/>
      <c r="BE175" s="251"/>
      <c r="BF175" s="251"/>
      <c r="BG175" s="252"/>
      <c r="BH175" s="249"/>
      <c r="BI175" s="248"/>
      <c r="BJ175" s="248"/>
      <c r="BK175" s="248"/>
      <c r="BL175" s="248"/>
      <c r="BM175" s="248"/>
      <c r="BN175" s="248"/>
      <c r="BO175" s="248"/>
      <c r="BP175" s="248"/>
      <c r="BQ175" s="248"/>
      <c r="BR175" s="248"/>
      <c r="BS175" s="155">
        <f t="shared" si="3"/>
        <v>0</v>
      </c>
      <c r="BT175" s="248"/>
      <c r="BU175" s="248"/>
      <c r="BV175" s="248"/>
      <c r="BW175" s="248"/>
      <c r="BX175" s="248"/>
      <c r="BY175" s="248"/>
      <c r="BZ175" s="248"/>
      <c r="CA175" s="248"/>
      <c r="CB175" s="248"/>
      <c r="CC175" s="250"/>
      <c r="CD175" s="251"/>
      <c r="CE175" s="251"/>
      <c r="CF175" s="251"/>
      <c r="CG175" s="251"/>
      <c r="CH175" s="251"/>
      <c r="CI175" s="251"/>
      <c r="CJ175" s="252"/>
      <c r="CK175" s="249"/>
      <c r="CL175" s="248"/>
      <c r="CM175" s="248"/>
      <c r="CN175" s="248"/>
      <c r="CO175" s="248"/>
      <c r="CP175" s="248"/>
      <c r="CQ175" s="248"/>
      <c r="CR175" s="248"/>
      <c r="CS175" s="248"/>
      <c r="CT175" s="248"/>
      <c r="CU175" s="248"/>
      <c r="CV175" s="162">
        <f t="shared" si="4"/>
        <v>0</v>
      </c>
      <c r="CW175" s="248"/>
      <c r="CX175" s="248"/>
      <c r="CY175" s="248"/>
      <c r="CZ175" s="248"/>
      <c r="DA175" s="248"/>
      <c r="DB175" s="248"/>
      <c r="DC175" s="248"/>
      <c r="DD175" s="248"/>
      <c r="DE175" s="248"/>
      <c r="DF175" s="250"/>
      <c r="DG175" s="251"/>
      <c r="DH175" s="251"/>
      <c r="DI175" s="251"/>
      <c r="DJ175" s="251"/>
      <c r="DK175" s="251"/>
      <c r="DL175" s="251"/>
      <c r="DM175" s="252"/>
    </row>
    <row r="176">
      <c r="A176" s="248"/>
      <c r="B176" s="249"/>
      <c r="C176" s="250"/>
      <c r="D176" s="251"/>
      <c r="E176" s="251"/>
      <c r="F176" s="251"/>
      <c r="G176" s="251"/>
      <c r="H176" s="251"/>
      <c r="I176" s="251"/>
      <c r="J176" s="251"/>
      <c r="K176" s="251"/>
      <c r="L176" s="251"/>
      <c r="M176" s="140">
        <f t="shared" si="1"/>
        <v>0</v>
      </c>
      <c r="N176" s="251"/>
      <c r="O176" s="251"/>
      <c r="P176" s="251"/>
      <c r="Q176" s="251"/>
      <c r="R176" s="251"/>
      <c r="S176" s="251"/>
      <c r="T176" s="251"/>
      <c r="U176" s="251"/>
      <c r="V176" s="252"/>
      <c r="W176" s="253"/>
      <c r="X176" s="251"/>
      <c r="Y176" s="251"/>
      <c r="Z176" s="251"/>
      <c r="AA176" s="251"/>
      <c r="AB176" s="251"/>
      <c r="AC176" s="251"/>
      <c r="AD176" s="254"/>
      <c r="AE176" s="249"/>
      <c r="AF176" s="255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  <c r="AX176" s="248"/>
      <c r="AY176" s="256"/>
      <c r="AZ176" s="250"/>
      <c r="BA176" s="251"/>
      <c r="BB176" s="251"/>
      <c r="BC176" s="251"/>
      <c r="BD176" s="251"/>
      <c r="BE176" s="251"/>
      <c r="BF176" s="251"/>
      <c r="BG176" s="252"/>
      <c r="BH176" s="249"/>
      <c r="BI176" s="248"/>
      <c r="BJ176" s="248"/>
      <c r="BK176" s="248"/>
      <c r="BL176" s="248"/>
      <c r="BM176" s="248"/>
      <c r="BN176" s="248"/>
      <c r="BO176" s="248"/>
      <c r="BP176" s="248"/>
      <c r="BQ176" s="248"/>
      <c r="BR176" s="248"/>
      <c r="BS176" s="155">
        <f t="shared" si="3"/>
        <v>0</v>
      </c>
      <c r="BT176" s="248"/>
      <c r="BU176" s="248"/>
      <c r="BV176" s="248"/>
      <c r="BW176" s="248"/>
      <c r="BX176" s="248"/>
      <c r="BY176" s="248"/>
      <c r="BZ176" s="248"/>
      <c r="CA176" s="248"/>
      <c r="CB176" s="248"/>
      <c r="CC176" s="250"/>
      <c r="CD176" s="251"/>
      <c r="CE176" s="251"/>
      <c r="CF176" s="251"/>
      <c r="CG176" s="251"/>
      <c r="CH176" s="251"/>
      <c r="CI176" s="251"/>
      <c r="CJ176" s="252"/>
      <c r="CK176" s="249"/>
      <c r="CL176" s="248"/>
      <c r="CM176" s="248"/>
      <c r="CN176" s="248"/>
      <c r="CO176" s="248"/>
      <c r="CP176" s="248"/>
      <c r="CQ176" s="248"/>
      <c r="CR176" s="248"/>
      <c r="CS176" s="248"/>
      <c r="CT176" s="248"/>
      <c r="CU176" s="248"/>
      <c r="CV176" s="162">
        <f t="shared" si="4"/>
        <v>0</v>
      </c>
      <c r="CW176" s="248"/>
      <c r="CX176" s="248"/>
      <c r="CY176" s="248"/>
      <c r="CZ176" s="248"/>
      <c r="DA176" s="248"/>
      <c r="DB176" s="248"/>
      <c r="DC176" s="248"/>
      <c r="DD176" s="248"/>
      <c r="DE176" s="248"/>
      <c r="DF176" s="250"/>
      <c r="DG176" s="251"/>
      <c r="DH176" s="251"/>
      <c r="DI176" s="251"/>
      <c r="DJ176" s="251"/>
      <c r="DK176" s="251"/>
      <c r="DL176" s="251"/>
      <c r="DM176" s="252"/>
    </row>
    <row r="177">
      <c r="A177" s="248"/>
      <c r="B177" s="249"/>
      <c r="C177" s="250"/>
      <c r="D177" s="251"/>
      <c r="E177" s="251"/>
      <c r="F177" s="251"/>
      <c r="G177" s="251"/>
      <c r="H177" s="251"/>
      <c r="I177" s="251"/>
      <c r="J177" s="251"/>
      <c r="K177" s="251"/>
      <c r="L177" s="251"/>
      <c r="M177" s="140">
        <f t="shared" si="1"/>
        <v>0</v>
      </c>
      <c r="N177" s="251"/>
      <c r="O177" s="251"/>
      <c r="P177" s="251"/>
      <c r="Q177" s="251"/>
      <c r="R177" s="251"/>
      <c r="S177" s="251"/>
      <c r="T177" s="251"/>
      <c r="U177" s="251"/>
      <c r="V177" s="252"/>
      <c r="W177" s="253"/>
      <c r="X177" s="251"/>
      <c r="Y177" s="251"/>
      <c r="Z177" s="251"/>
      <c r="AA177" s="251"/>
      <c r="AB177" s="251"/>
      <c r="AC177" s="251"/>
      <c r="AD177" s="254"/>
      <c r="AE177" s="249"/>
      <c r="AF177" s="255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  <c r="AX177" s="248"/>
      <c r="AY177" s="256"/>
      <c r="AZ177" s="250"/>
      <c r="BA177" s="251"/>
      <c r="BB177" s="251"/>
      <c r="BC177" s="251"/>
      <c r="BD177" s="251"/>
      <c r="BE177" s="251"/>
      <c r="BF177" s="251"/>
      <c r="BG177" s="252"/>
      <c r="BH177" s="249"/>
      <c r="BI177" s="248"/>
      <c r="BJ177" s="248"/>
      <c r="BK177" s="248"/>
      <c r="BL177" s="248"/>
      <c r="BM177" s="248"/>
      <c r="BN177" s="248"/>
      <c r="BO177" s="248"/>
      <c r="BP177" s="248"/>
      <c r="BQ177" s="248"/>
      <c r="BR177" s="248"/>
      <c r="BS177" s="155">
        <f t="shared" si="3"/>
        <v>0</v>
      </c>
      <c r="BT177" s="248"/>
      <c r="BU177" s="248"/>
      <c r="BV177" s="248"/>
      <c r="BW177" s="248"/>
      <c r="BX177" s="248"/>
      <c r="BY177" s="248"/>
      <c r="BZ177" s="248"/>
      <c r="CA177" s="248"/>
      <c r="CB177" s="248"/>
      <c r="CC177" s="250"/>
      <c r="CD177" s="251"/>
      <c r="CE177" s="251"/>
      <c r="CF177" s="251"/>
      <c r="CG177" s="251"/>
      <c r="CH177" s="251"/>
      <c r="CI177" s="251"/>
      <c r="CJ177" s="252"/>
      <c r="CK177" s="249"/>
      <c r="CL177" s="248"/>
      <c r="CM177" s="248"/>
      <c r="CN177" s="248"/>
      <c r="CO177" s="248"/>
      <c r="CP177" s="248"/>
      <c r="CQ177" s="248"/>
      <c r="CR177" s="248"/>
      <c r="CS177" s="248"/>
      <c r="CT177" s="248"/>
      <c r="CU177" s="248"/>
      <c r="CV177" s="162">
        <f t="shared" si="4"/>
        <v>0</v>
      </c>
      <c r="CW177" s="248"/>
      <c r="CX177" s="248"/>
      <c r="CY177" s="248"/>
      <c r="CZ177" s="248"/>
      <c r="DA177" s="248"/>
      <c r="DB177" s="248"/>
      <c r="DC177" s="248"/>
      <c r="DD177" s="248"/>
      <c r="DE177" s="248"/>
      <c r="DF177" s="250"/>
      <c r="DG177" s="251"/>
      <c r="DH177" s="251"/>
      <c r="DI177" s="251"/>
      <c r="DJ177" s="251"/>
      <c r="DK177" s="251"/>
      <c r="DL177" s="251"/>
      <c r="DM177" s="252"/>
    </row>
    <row r="178">
      <c r="A178" s="248"/>
      <c r="B178" s="249"/>
      <c r="C178" s="250"/>
      <c r="D178" s="251"/>
      <c r="E178" s="251"/>
      <c r="F178" s="251"/>
      <c r="G178" s="251"/>
      <c r="H178" s="251"/>
      <c r="I178" s="251"/>
      <c r="J178" s="251"/>
      <c r="K178" s="251"/>
      <c r="L178" s="251"/>
      <c r="M178" s="140">
        <f t="shared" si="1"/>
        <v>0</v>
      </c>
      <c r="N178" s="251"/>
      <c r="O178" s="251"/>
      <c r="P178" s="251"/>
      <c r="Q178" s="251"/>
      <c r="R178" s="251"/>
      <c r="S178" s="251"/>
      <c r="T178" s="251"/>
      <c r="U178" s="251"/>
      <c r="V178" s="252"/>
      <c r="W178" s="253"/>
      <c r="X178" s="251"/>
      <c r="Y178" s="251"/>
      <c r="Z178" s="251"/>
      <c r="AA178" s="251"/>
      <c r="AB178" s="251"/>
      <c r="AC178" s="251"/>
      <c r="AD178" s="254"/>
      <c r="AE178" s="249"/>
      <c r="AF178" s="255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  <c r="AX178" s="248"/>
      <c r="AY178" s="256"/>
      <c r="AZ178" s="250"/>
      <c r="BA178" s="251"/>
      <c r="BB178" s="251"/>
      <c r="BC178" s="251"/>
      <c r="BD178" s="251"/>
      <c r="BE178" s="251"/>
      <c r="BF178" s="251"/>
      <c r="BG178" s="252"/>
      <c r="BH178" s="249"/>
      <c r="BI178" s="248"/>
      <c r="BJ178" s="248"/>
      <c r="BK178" s="248"/>
      <c r="BL178" s="248"/>
      <c r="BM178" s="248"/>
      <c r="BN178" s="248"/>
      <c r="BO178" s="248"/>
      <c r="BP178" s="248"/>
      <c r="BQ178" s="248"/>
      <c r="BR178" s="248"/>
      <c r="BS178" s="155">
        <f t="shared" si="3"/>
        <v>0</v>
      </c>
      <c r="BT178" s="248"/>
      <c r="BU178" s="248"/>
      <c r="BV178" s="248"/>
      <c r="BW178" s="248"/>
      <c r="BX178" s="248"/>
      <c r="BY178" s="248"/>
      <c r="BZ178" s="248"/>
      <c r="CA178" s="248"/>
      <c r="CB178" s="248"/>
      <c r="CC178" s="250"/>
      <c r="CD178" s="251"/>
      <c r="CE178" s="251"/>
      <c r="CF178" s="251"/>
      <c r="CG178" s="251"/>
      <c r="CH178" s="251"/>
      <c r="CI178" s="251"/>
      <c r="CJ178" s="252"/>
      <c r="CK178" s="249"/>
      <c r="CL178" s="248"/>
      <c r="CM178" s="248"/>
      <c r="CN178" s="248"/>
      <c r="CO178" s="248"/>
      <c r="CP178" s="248"/>
      <c r="CQ178" s="248"/>
      <c r="CR178" s="248"/>
      <c r="CS178" s="248"/>
      <c r="CT178" s="248"/>
      <c r="CU178" s="248"/>
      <c r="CV178" s="162">
        <f t="shared" si="4"/>
        <v>0</v>
      </c>
      <c r="CW178" s="248"/>
      <c r="CX178" s="248"/>
      <c r="CY178" s="248"/>
      <c r="CZ178" s="248"/>
      <c r="DA178" s="248"/>
      <c r="DB178" s="248"/>
      <c r="DC178" s="248"/>
      <c r="DD178" s="248"/>
      <c r="DE178" s="248"/>
      <c r="DF178" s="250"/>
      <c r="DG178" s="251"/>
      <c r="DH178" s="251"/>
      <c r="DI178" s="251"/>
      <c r="DJ178" s="251"/>
      <c r="DK178" s="251"/>
      <c r="DL178" s="251"/>
      <c r="DM178" s="252"/>
    </row>
    <row r="179">
      <c r="A179" s="248"/>
      <c r="B179" s="249"/>
      <c r="C179" s="250"/>
      <c r="D179" s="251"/>
      <c r="E179" s="251"/>
      <c r="F179" s="251"/>
      <c r="G179" s="251"/>
      <c r="H179" s="251"/>
      <c r="I179" s="251"/>
      <c r="J179" s="251"/>
      <c r="K179" s="251"/>
      <c r="L179" s="251"/>
      <c r="M179" s="140">
        <f t="shared" si="1"/>
        <v>0</v>
      </c>
      <c r="N179" s="251"/>
      <c r="O179" s="251"/>
      <c r="P179" s="251"/>
      <c r="Q179" s="251"/>
      <c r="R179" s="251"/>
      <c r="S179" s="251"/>
      <c r="T179" s="251"/>
      <c r="U179" s="251"/>
      <c r="V179" s="252"/>
      <c r="W179" s="253"/>
      <c r="X179" s="251"/>
      <c r="Y179" s="251"/>
      <c r="Z179" s="251"/>
      <c r="AA179" s="251"/>
      <c r="AB179" s="251"/>
      <c r="AC179" s="251"/>
      <c r="AD179" s="254"/>
      <c r="AE179" s="249"/>
      <c r="AF179" s="255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  <c r="AX179" s="248"/>
      <c r="AY179" s="256"/>
      <c r="AZ179" s="250"/>
      <c r="BA179" s="251"/>
      <c r="BB179" s="251"/>
      <c r="BC179" s="251"/>
      <c r="BD179" s="251"/>
      <c r="BE179" s="251"/>
      <c r="BF179" s="251"/>
      <c r="BG179" s="252"/>
      <c r="BH179" s="249"/>
      <c r="BI179" s="248"/>
      <c r="BJ179" s="248"/>
      <c r="BK179" s="248"/>
      <c r="BL179" s="248"/>
      <c r="BM179" s="248"/>
      <c r="BN179" s="248"/>
      <c r="BO179" s="248"/>
      <c r="BP179" s="248"/>
      <c r="BQ179" s="248"/>
      <c r="BR179" s="248"/>
      <c r="BS179" s="155">
        <f t="shared" si="3"/>
        <v>0</v>
      </c>
      <c r="BT179" s="248"/>
      <c r="BU179" s="248"/>
      <c r="BV179" s="248"/>
      <c r="BW179" s="248"/>
      <c r="BX179" s="248"/>
      <c r="BY179" s="248"/>
      <c r="BZ179" s="248"/>
      <c r="CA179" s="248"/>
      <c r="CB179" s="248"/>
      <c r="CC179" s="250"/>
      <c r="CD179" s="251"/>
      <c r="CE179" s="251"/>
      <c r="CF179" s="251"/>
      <c r="CG179" s="251"/>
      <c r="CH179" s="251"/>
      <c r="CI179" s="251"/>
      <c r="CJ179" s="252"/>
      <c r="CK179" s="249"/>
      <c r="CL179" s="248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162">
        <f t="shared" si="4"/>
        <v>0</v>
      </c>
      <c r="CW179" s="248"/>
      <c r="CX179" s="248"/>
      <c r="CY179" s="248"/>
      <c r="CZ179" s="248"/>
      <c r="DA179" s="248"/>
      <c r="DB179" s="248"/>
      <c r="DC179" s="248"/>
      <c r="DD179" s="248"/>
      <c r="DE179" s="248"/>
      <c r="DF179" s="250"/>
      <c r="DG179" s="251"/>
      <c r="DH179" s="251"/>
      <c r="DI179" s="251"/>
      <c r="DJ179" s="251"/>
      <c r="DK179" s="251"/>
      <c r="DL179" s="251"/>
      <c r="DM179" s="252"/>
    </row>
    <row r="180">
      <c r="A180" s="248"/>
      <c r="B180" s="249"/>
      <c r="C180" s="250"/>
      <c r="D180" s="251"/>
      <c r="E180" s="251"/>
      <c r="F180" s="251"/>
      <c r="G180" s="251"/>
      <c r="H180" s="251"/>
      <c r="I180" s="251"/>
      <c r="J180" s="251"/>
      <c r="K180" s="251"/>
      <c r="L180" s="251"/>
      <c r="M180" s="140">
        <f t="shared" si="1"/>
        <v>0</v>
      </c>
      <c r="N180" s="251"/>
      <c r="O180" s="251"/>
      <c r="P180" s="251"/>
      <c r="Q180" s="251"/>
      <c r="R180" s="251"/>
      <c r="S180" s="251"/>
      <c r="T180" s="251"/>
      <c r="U180" s="251"/>
      <c r="V180" s="252"/>
      <c r="W180" s="253"/>
      <c r="X180" s="251"/>
      <c r="Y180" s="251"/>
      <c r="Z180" s="251"/>
      <c r="AA180" s="251"/>
      <c r="AB180" s="251"/>
      <c r="AC180" s="251"/>
      <c r="AD180" s="254"/>
      <c r="AE180" s="249"/>
      <c r="AF180" s="255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  <c r="AX180" s="248"/>
      <c r="AY180" s="256"/>
      <c r="AZ180" s="250"/>
      <c r="BA180" s="251"/>
      <c r="BB180" s="251"/>
      <c r="BC180" s="251"/>
      <c r="BD180" s="251"/>
      <c r="BE180" s="251"/>
      <c r="BF180" s="251"/>
      <c r="BG180" s="252"/>
      <c r="BH180" s="249"/>
      <c r="BI180" s="248"/>
      <c r="BJ180" s="248"/>
      <c r="BK180" s="248"/>
      <c r="BL180" s="248"/>
      <c r="BM180" s="248"/>
      <c r="BN180" s="248"/>
      <c r="BO180" s="248"/>
      <c r="BP180" s="248"/>
      <c r="BQ180" s="248"/>
      <c r="BR180" s="248"/>
      <c r="BS180" s="155">
        <f t="shared" si="3"/>
        <v>0</v>
      </c>
      <c r="BT180" s="248"/>
      <c r="BU180" s="248"/>
      <c r="BV180" s="248"/>
      <c r="BW180" s="248"/>
      <c r="BX180" s="248"/>
      <c r="BY180" s="248"/>
      <c r="BZ180" s="248"/>
      <c r="CA180" s="248"/>
      <c r="CB180" s="248"/>
      <c r="CC180" s="250"/>
      <c r="CD180" s="251"/>
      <c r="CE180" s="251"/>
      <c r="CF180" s="251"/>
      <c r="CG180" s="251"/>
      <c r="CH180" s="251"/>
      <c r="CI180" s="251"/>
      <c r="CJ180" s="252"/>
      <c r="CK180" s="249"/>
      <c r="CL180" s="248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162">
        <f t="shared" si="4"/>
        <v>0</v>
      </c>
      <c r="CW180" s="248"/>
      <c r="CX180" s="248"/>
      <c r="CY180" s="248"/>
      <c r="CZ180" s="248"/>
      <c r="DA180" s="248"/>
      <c r="DB180" s="248"/>
      <c r="DC180" s="248"/>
      <c r="DD180" s="248"/>
      <c r="DE180" s="248"/>
      <c r="DF180" s="250"/>
      <c r="DG180" s="251"/>
      <c r="DH180" s="251"/>
      <c r="DI180" s="251"/>
      <c r="DJ180" s="251"/>
      <c r="DK180" s="251"/>
      <c r="DL180" s="251"/>
      <c r="DM180" s="252"/>
    </row>
    <row r="181">
      <c r="A181" s="248"/>
      <c r="B181" s="249"/>
      <c r="C181" s="250"/>
      <c r="D181" s="251"/>
      <c r="E181" s="251"/>
      <c r="F181" s="251"/>
      <c r="G181" s="251"/>
      <c r="H181" s="251"/>
      <c r="I181" s="251"/>
      <c r="J181" s="251"/>
      <c r="K181" s="251"/>
      <c r="L181" s="251"/>
      <c r="M181" s="140">
        <f t="shared" si="1"/>
        <v>0</v>
      </c>
      <c r="N181" s="251"/>
      <c r="O181" s="251"/>
      <c r="P181" s="251"/>
      <c r="Q181" s="251"/>
      <c r="R181" s="251"/>
      <c r="S181" s="251"/>
      <c r="T181" s="251"/>
      <c r="U181" s="251"/>
      <c r="V181" s="252"/>
      <c r="W181" s="253"/>
      <c r="X181" s="251"/>
      <c r="Y181" s="251"/>
      <c r="Z181" s="251"/>
      <c r="AA181" s="251"/>
      <c r="AB181" s="251"/>
      <c r="AC181" s="251"/>
      <c r="AD181" s="254"/>
      <c r="AE181" s="249"/>
      <c r="AF181" s="255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  <c r="AX181" s="248"/>
      <c r="AY181" s="256"/>
      <c r="AZ181" s="250"/>
      <c r="BA181" s="251"/>
      <c r="BB181" s="251"/>
      <c r="BC181" s="251"/>
      <c r="BD181" s="251"/>
      <c r="BE181" s="251"/>
      <c r="BF181" s="251"/>
      <c r="BG181" s="252"/>
      <c r="BH181" s="249"/>
      <c r="BI181" s="248"/>
      <c r="BJ181" s="248"/>
      <c r="BK181" s="248"/>
      <c r="BL181" s="248"/>
      <c r="BM181" s="248"/>
      <c r="BN181" s="248"/>
      <c r="BO181" s="248"/>
      <c r="BP181" s="248"/>
      <c r="BQ181" s="248"/>
      <c r="BR181" s="248"/>
      <c r="BS181" s="155">
        <f t="shared" si="3"/>
        <v>0</v>
      </c>
      <c r="BT181" s="248"/>
      <c r="BU181" s="248"/>
      <c r="BV181" s="248"/>
      <c r="BW181" s="248"/>
      <c r="BX181" s="248"/>
      <c r="BY181" s="248"/>
      <c r="BZ181" s="248"/>
      <c r="CA181" s="248"/>
      <c r="CB181" s="248"/>
      <c r="CC181" s="250"/>
      <c r="CD181" s="251"/>
      <c r="CE181" s="251"/>
      <c r="CF181" s="251"/>
      <c r="CG181" s="251"/>
      <c r="CH181" s="251"/>
      <c r="CI181" s="251"/>
      <c r="CJ181" s="252"/>
      <c r="CK181" s="249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162">
        <f t="shared" si="4"/>
        <v>0</v>
      </c>
      <c r="CW181" s="248"/>
      <c r="CX181" s="248"/>
      <c r="CY181" s="248"/>
      <c r="CZ181" s="248"/>
      <c r="DA181" s="248"/>
      <c r="DB181" s="248"/>
      <c r="DC181" s="248"/>
      <c r="DD181" s="248"/>
      <c r="DE181" s="248"/>
      <c r="DF181" s="250"/>
      <c r="DG181" s="251"/>
      <c r="DH181" s="251"/>
      <c r="DI181" s="251"/>
      <c r="DJ181" s="251"/>
      <c r="DK181" s="251"/>
      <c r="DL181" s="251"/>
      <c r="DM181" s="252"/>
    </row>
    <row r="182">
      <c r="A182" s="248"/>
      <c r="B182" s="249"/>
      <c r="C182" s="250"/>
      <c r="D182" s="251"/>
      <c r="E182" s="251"/>
      <c r="F182" s="251"/>
      <c r="G182" s="251"/>
      <c r="H182" s="251"/>
      <c r="I182" s="251"/>
      <c r="J182" s="251"/>
      <c r="K182" s="251"/>
      <c r="L182" s="251"/>
      <c r="M182" s="140">
        <f t="shared" si="1"/>
        <v>0</v>
      </c>
      <c r="N182" s="251"/>
      <c r="O182" s="251"/>
      <c r="P182" s="251"/>
      <c r="Q182" s="251"/>
      <c r="R182" s="251"/>
      <c r="S182" s="251"/>
      <c r="T182" s="251"/>
      <c r="U182" s="251"/>
      <c r="V182" s="252"/>
      <c r="W182" s="253"/>
      <c r="X182" s="251"/>
      <c r="Y182" s="251"/>
      <c r="Z182" s="251"/>
      <c r="AA182" s="251"/>
      <c r="AB182" s="251"/>
      <c r="AC182" s="251"/>
      <c r="AD182" s="254"/>
      <c r="AE182" s="249"/>
      <c r="AF182" s="255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  <c r="AX182" s="248"/>
      <c r="AY182" s="256"/>
      <c r="AZ182" s="250"/>
      <c r="BA182" s="251"/>
      <c r="BB182" s="251"/>
      <c r="BC182" s="251"/>
      <c r="BD182" s="251"/>
      <c r="BE182" s="251"/>
      <c r="BF182" s="251"/>
      <c r="BG182" s="252"/>
      <c r="BH182" s="249"/>
      <c r="BI182" s="248"/>
      <c r="BJ182" s="248"/>
      <c r="BK182" s="248"/>
      <c r="BL182" s="248"/>
      <c r="BM182" s="248"/>
      <c r="BN182" s="248"/>
      <c r="BO182" s="248"/>
      <c r="BP182" s="248"/>
      <c r="BQ182" s="248"/>
      <c r="BR182" s="248"/>
      <c r="BS182" s="155">
        <f t="shared" si="3"/>
        <v>0</v>
      </c>
      <c r="BT182" s="248"/>
      <c r="BU182" s="248"/>
      <c r="BV182" s="248"/>
      <c r="BW182" s="248"/>
      <c r="BX182" s="248"/>
      <c r="BY182" s="248"/>
      <c r="BZ182" s="248"/>
      <c r="CA182" s="248"/>
      <c r="CB182" s="248"/>
      <c r="CC182" s="250"/>
      <c r="CD182" s="251"/>
      <c r="CE182" s="251"/>
      <c r="CF182" s="251"/>
      <c r="CG182" s="251"/>
      <c r="CH182" s="251"/>
      <c r="CI182" s="251"/>
      <c r="CJ182" s="252"/>
      <c r="CK182" s="249"/>
      <c r="CL182" s="248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162">
        <f t="shared" si="4"/>
        <v>0</v>
      </c>
      <c r="CW182" s="248"/>
      <c r="CX182" s="248"/>
      <c r="CY182" s="248"/>
      <c r="CZ182" s="248"/>
      <c r="DA182" s="248"/>
      <c r="DB182" s="248"/>
      <c r="DC182" s="248"/>
      <c r="DD182" s="248"/>
      <c r="DE182" s="248"/>
      <c r="DF182" s="250"/>
      <c r="DG182" s="251"/>
      <c r="DH182" s="251"/>
      <c r="DI182" s="251"/>
      <c r="DJ182" s="251"/>
      <c r="DK182" s="251"/>
      <c r="DL182" s="251"/>
      <c r="DM182" s="252"/>
    </row>
    <row r="183">
      <c r="A183" s="248"/>
      <c r="B183" s="249"/>
      <c r="C183" s="250"/>
      <c r="D183" s="251"/>
      <c r="E183" s="251"/>
      <c r="F183" s="251"/>
      <c r="G183" s="251"/>
      <c r="H183" s="251"/>
      <c r="I183" s="251"/>
      <c r="J183" s="251"/>
      <c r="K183" s="251"/>
      <c r="L183" s="251"/>
      <c r="M183" s="140">
        <f t="shared" si="1"/>
        <v>0</v>
      </c>
      <c r="N183" s="251"/>
      <c r="O183" s="251"/>
      <c r="P183" s="251"/>
      <c r="Q183" s="251"/>
      <c r="R183" s="251"/>
      <c r="S183" s="251"/>
      <c r="T183" s="251"/>
      <c r="U183" s="251"/>
      <c r="V183" s="252"/>
      <c r="W183" s="253"/>
      <c r="X183" s="251"/>
      <c r="Y183" s="251"/>
      <c r="Z183" s="251"/>
      <c r="AA183" s="251"/>
      <c r="AB183" s="251"/>
      <c r="AC183" s="251"/>
      <c r="AD183" s="254"/>
      <c r="AE183" s="249"/>
      <c r="AF183" s="255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  <c r="AX183" s="248"/>
      <c r="AY183" s="256"/>
      <c r="AZ183" s="250"/>
      <c r="BA183" s="251"/>
      <c r="BB183" s="251"/>
      <c r="BC183" s="251"/>
      <c r="BD183" s="251"/>
      <c r="BE183" s="251"/>
      <c r="BF183" s="251"/>
      <c r="BG183" s="252"/>
      <c r="BH183" s="249"/>
      <c r="BI183" s="248"/>
      <c r="BJ183" s="248"/>
      <c r="BK183" s="248"/>
      <c r="BL183" s="248"/>
      <c r="BM183" s="248"/>
      <c r="BN183" s="248"/>
      <c r="BO183" s="248"/>
      <c r="BP183" s="248"/>
      <c r="BQ183" s="248"/>
      <c r="BR183" s="248"/>
      <c r="BS183" s="155">
        <f t="shared" si="3"/>
        <v>0</v>
      </c>
      <c r="BT183" s="248"/>
      <c r="BU183" s="248"/>
      <c r="BV183" s="248"/>
      <c r="BW183" s="248"/>
      <c r="BX183" s="248"/>
      <c r="BY183" s="248"/>
      <c r="BZ183" s="248"/>
      <c r="CA183" s="248"/>
      <c r="CB183" s="248"/>
      <c r="CC183" s="250"/>
      <c r="CD183" s="251"/>
      <c r="CE183" s="251"/>
      <c r="CF183" s="251"/>
      <c r="CG183" s="251"/>
      <c r="CH183" s="251"/>
      <c r="CI183" s="251"/>
      <c r="CJ183" s="252"/>
      <c r="CK183" s="249"/>
      <c r="CL183" s="248"/>
      <c r="CM183" s="248"/>
      <c r="CN183" s="248"/>
      <c r="CO183" s="248"/>
      <c r="CP183" s="248"/>
      <c r="CQ183" s="248"/>
      <c r="CR183" s="248"/>
      <c r="CS183" s="248"/>
      <c r="CT183" s="248"/>
      <c r="CU183" s="248"/>
      <c r="CV183" s="162">
        <f t="shared" si="4"/>
        <v>0</v>
      </c>
      <c r="CW183" s="248"/>
      <c r="CX183" s="248"/>
      <c r="CY183" s="248"/>
      <c r="CZ183" s="248"/>
      <c r="DA183" s="248"/>
      <c r="DB183" s="248"/>
      <c r="DC183" s="248"/>
      <c r="DD183" s="248"/>
      <c r="DE183" s="248"/>
      <c r="DF183" s="250"/>
      <c r="DG183" s="251"/>
      <c r="DH183" s="251"/>
      <c r="DI183" s="251"/>
      <c r="DJ183" s="251"/>
      <c r="DK183" s="251"/>
      <c r="DL183" s="251"/>
      <c r="DM183" s="252"/>
    </row>
    <row r="184">
      <c r="A184" s="248"/>
      <c r="B184" s="249"/>
      <c r="C184" s="250"/>
      <c r="D184" s="251"/>
      <c r="E184" s="251"/>
      <c r="F184" s="251"/>
      <c r="G184" s="251"/>
      <c r="H184" s="251"/>
      <c r="I184" s="251"/>
      <c r="J184" s="251"/>
      <c r="K184" s="251"/>
      <c r="L184" s="251"/>
      <c r="M184" s="140">
        <f t="shared" si="1"/>
        <v>0</v>
      </c>
      <c r="N184" s="251"/>
      <c r="O184" s="251"/>
      <c r="P184" s="251"/>
      <c r="Q184" s="251"/>
      <c r="R184" s="251"/>
      <c r="S184" s="251"/>
      <c r="T184" s="251"/>
      <c r="U184" s="251"/>
      <c r="V184" s="252"/>
      <c r="W184" s="253"/>
      <c r="X184" s="251"/>
      <c r="Y184" s="251"/>
      <c r="Z184" s="251"/>
      <c r="AA184" s="251"/>
      <c r="AB184" s="251"/>
      <c r="AC184" s="251"/>
      <c r="AD184" s="254"/>
      <c r="AE184" s="249"/>
      <c r="AF184" s="255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  <c r="AX184" s="248"/>
      <c r="AY184" s="256"/>
      <c r="AZ184" s="250"/>
      <c r="BA184" s="251"/>
      <c r="BB184" s="251"/>
      <c r="BC184" s="251"/>
      <c r="BD184" s="251"/>
      <c r="BE184" s="251"/>
      <c r="BF184" s="251"/>
      <c r="BG184" s="252"/>
      <c r="BH184" s="249"/>
      <c r="BI184" s="248"/>
      <c r="BJ184" s="248"/>
      <c r="BK184" s="248"/>
      <c r="BL184" s="248"/>
      <c r="BM184" s="248"/>
      <c r="BN184" s="248"/>
      <c r="BO184" s="248"/>
      <c r="BP184" s="248"/>
      <c r="BQ184" s="248"/>
      <c r="BR184" s="248"/>
      <c r="BS184" s="155">
        <f t="shared" si="3"/>
        <v>0</v>
      </c>
      <c r="BT184" s="248"/>
      <c r="BU184" s="248"/>
      <c r="BV184" s="248"/>
      <c r="BW184" s="248"/>
      <c r="BX184" s="248"/>
      <c r="BY184" s="248"/>
      <c r="BZ184" s="248"/>
      <c r="CA184" s="248"/>
      <c r="CB184" s="248"/>
      <c r="CC184" s="250"/>
      <c r="CD184" s="251"/>
      <c r="CE184" s="251"/>
      <c r="CF184" s="251"/>
      <c r="CG184" s="251"/>
      <c r="CH184" s="251"/>
      <c r="CI184" s="251"/>
      <c r="CJ184" s="252"/>
      <c r="CK184" s="249"/>
      <c r="CL184" s="248"/>
      <c r="CM184" s="248"/>
      <c r="CN184" s="248"/>
      <c r="CO184" s="248"/>
      <c r="CP184" s="248"/>
      <c r="CQ184" s="248"/>
      <c r="CR184" s="248"/>
      <c r="CS184" s="248"/>
      <c r="CT184" s="248"/>
      <c r="CU184" s="248"/>
      <c r="CV184" s="162">
        <f t="shared" si="4"/>
        <v>0</v>
      </c>
      <c r="CW184" s="248"/>
      <c r="CX184" s="248"/>
      <c r="CY184" s="248"/>
      <c r="CZ184" s="248"/>
      <c r="DA184" s="248"/>
      <c r="DB184" s="248"/>
      <c r="DC184" s="248"/>
      <c r="DD184" s="248"/>
      <c r="DE184" s="248"/>
      <c r="DF184" s="250"/>
      <c r="DG184" s="251"/>
      <c r="DH184" s="251"/>
      <c r="DI184" s="251"/>
      <c r="DJ184" s="251"/>
      <c r="DK184" s="251"/>
      <c r="DL184" s="251"/>
      <c r="DM184" s="252"/>
    </row>
    <row r="185">
      <c r="A185" s="248"/>
      <c r="B185" s="249"/>
      <c r="C185" s="250"/>
      <c r="D185" s="251"/>
      <c r="E185" s="251"/>
      <c r="F185" s="251"/>
      <c r="G185" s="251"/>
      <c r="H185" s="251"/>
      <c r="I185" s="251"/>
      <c r="J185" s="251"/>
      <c r="K185" s="251"/>
      <c r="L185" s="251"/>
      <c r="M185" s="140">
        <f t="shared" si="1"/>
        <v>0</v>
      </c>
      <c r="N185" s="251"/>
      <c r="O185" s="251"/>
      <c r="P185" s="251"/>
      <c r="Q185" s="251"/>
      <c r="R185" s="251"/>
      <c r="S185" s="251"/>
      <c r="T185" s="251"/>
      <c r="U185" s="251"/>
      <c r="V185" s="252"/>
      <c r="W185" s="253"/>
      <c r="X185" s="251"/>
      <c r="Y185" s="251"/>
      <c r="Z185" s="251"/>
      <c r="AA185" s="251"/>
      <c r="AB185" s="251"/>
      <c r="AC185" s="251"/>
      <c r="AD185" s="254"/>
      <c r="AE185" s="249"/>
      <c r="AF185" s="255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  <c r="AX185" s="248"/>
      <c r="AY185" s="256"/>
      <c r="AZ185" s="250"/>
      <c r="BA185" s="251"/>
      <c r="BB185" s="251"/>
      <c r="BC185" s="251"/>
      <c r="BD185" s="251"/>
      <c r="BE185" s="251"/>
      <c r="BF185" s="251"/>
      <c r="BG185" s="252"/>
      <c r="BH185" s="249"/>
      <c r="BI185" s="248"/>
      <c r="BJ185" s="248"/>
      <c r="BK185" s="248"/>
      <c r="BL185" s="248"/>
      <c r="BM185" s="248"/>
      <c r="BN185" s="248"/>
      <c r="BO185" s="248"/>
      <c r="BP185" s="248"/>
      <c r="BQ185" s="248"/>
      <c r="BR185" s="248"/>
      <c r="BS185" s="155">
        <f t="shared" si="3"/>
        <v>0</v>
      </c>
      <c r="BT185" s="248"/>
      <c r="BU185" s="248"/>
      <c r="BV185" s="248"/>
      <c r="BW185" s="248"/>
      <c r="BX185" s="248"/>
      <c r="BY185" s="248"/>
      <c r="BZ185" s="248"/>
      <c r="CA185" s="248"/>
      <c r="CB185" s="248"/>
      <c r="CC185" s="250"/>
      <c r="CD185" s="251"/>
      <c r="CE185" s="251"/>
      <c r="CF185" s="251"/>
      <c r="CG185" s="251"/>
      <c r="CH185" s="251"/>
      <c r="CI185" s="251"/>
      <c r="CJ185" s="252"/>
      <c r="CK185" s="249"/>
      <c r="CL185" s="248"/>
      <c r="CM185" s="248"/>
      <c r="CN185" s="248"/>
      <c r="CO185" s="248"/>
      <c r="CP185" s="248"/>
      <c r="CQ185" s="248"/>
      <c r="CR185" s="248"/>
      <c r="CS185" s="248"/>
      <c r="CT185" s="248"/>
      <c r="CU185" s="248"/>
      <c r="CV185" s="162">
        <f t="shared" si="4"/>
        <v>0</v>
      </c>
      <c r="CW185" s="248"/>
      <c r="CX185" s="248"/>
      <c r="CY185" s="248"/>
      <c r="CZ185" s="248"/>
      <c r="DA185" s="248"/>
      <c r="DB185" s="248"/>
      <c r="DC185" s="248"/>
      <c r="DD185" s="248"/>
      <c r="DE185" s="248"/>
      <c r="DF185" s="250"/>
      <c r="DG185" s="251"/>
      <c r="DH185" s="251"/>
      <c r="DI185" s="251"/>
      <c r="DJ185" s="251"/>
      <c r="DK185" s="251"/>
      <c r="DL185" s="251"/>
      <c r="DM185" s="252"/>
    </row>
    <row r="186">
      <c r="A186" s="248"/>
      <c r="B186" s="249"/>
      <c r="C186" s="250"/>
      <c r="D186" s="251"/>
      <c r="E186" s="251"/>
      <c r="F186" s="251"/>
      <c r="G186" s="251"/>
      <c r="H186" s="251"/>
      <c r="I186" s="251"/>
      <c r="J186" s="251"/>
      <c r="K186" s="251"/>
      <c r="L186" s="251"/>
      <c r="M186" s="140">
        <f t="shared" si="1"/>
        <v>0</v>
      </c>
      <c r="N186" s="251"/>
      <c r="O186" s="251"/>
      <c r="P186" s="251"/>
      <c r="Q186" s="251"/>
      <c r="R186" s="251"/>
      <c r="S186" s="251"/>
      <c r="T186" s="251"/>
      <c r="U186" s="251"/>
      <c r="V186" s="252"/>
      <c r="W186" s="253"/>
      <c r="X186" s="251"/>
      <c r="Y186" s="251"/>
      <c r="Z186" s="251"/>
      <c r="AA186" s="251"/>
      <c r="AB186" s="251"/>
      <c r="AC186" s="251"/>
      <c r="AD186" s="254"/>
      <c r="AE186" s="249"/>
      <c r="AF186" s="255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  <c r="AX186" s="248"/>
      <c r="AY186" s="256"/>
      <c r="AZ186" s="250"/>
      <c r="BA186" s="251"/>
      <c r="BB186" s="251"/>
      <c r="BC186" s="251"/>
      <c r="BD186" s="251"/>
      <c r="BE186" s="251"/>
      <c r="BF186" s="251"/>
      <c r="BG186" s="252"/>
      <c r="BH186" s="249"/>
      <c r="BI186" s="248"/>
      <c r="BJ186" s="248"/>
      <c r="BK186" s="248"/>
      <c r="BL186" s="248"/>
      <c r="BM186" s="248"/>
      <c r="BN186" s="248"/>
      <c r="BO186" s="248"/>
      <c r="BP186" s="248"/>
      <c r="BQ186" s="248"/>
      <c r="BR186" s="248"/>
      <c r="BS186" s="155">
        <f t="shared" si="3"/>
        <v>0</v>
      </c>
      <c r="BT186" s="248"/>
      <c r="BU186" s="248"/>
      <c r="BV186" s="248"/>
      <c r="BW186" s="248"/>
      <c r="BX186" s="248"/>
      <c r="BY186" s="248"/>
      <c r="BZ186" s="248"/>
      <c r="CA186" s="248"/>
      <c r="CB186" s="248"/>
      <c r="CC186" s="250"/>
      <c r="CD186" s="251"/>
      <c r="CE186" s="251"/>
      <c r="CF186" s="251"/>
      <c r="CG186" s="251"/>
      <c r="CH186" s="251"/>
      <c r="CI186" s="251"/>
      <c r="CJ186" s="252"/>
      <c r="CK186" s="249"/>
      <c r="CL186" s="248"/>
      <c r="CM186" s="248"/>
      <c r="CN186" s="248"/>
      <c r="CO186" s="248"/>
      <c r="CP186" s="248"/>
      <c r="CQ186" s="248"/>
      <c r="CR186" s="248"/>
      <c r="CS186" s="248"/>
      <c r="CT186" s="248"/>
      <c r="CU186" s="248"/>
      <c r="CV186" s="162">
        <f t="shared" si="4"/>
        <v>0</v>
      </c>
      <c r="CW186" s="248"/>
      <c r="CX186" s="248"/>
      <c r="CY186" s="248"/>
      <c r="CZ186" s="248"/>
      <c r="DA186" s="248"/>
      <c r="DB186" s="248"/>
      <c r="DC186" s="248"/>
      <c r="DD186" s="248"/>
      <c r="DE186" s="248"/>
      <c r="DF186" s="250"/>
      <c r="DG186" s="251"/>
      <c r="DH186" s="251"/>
      <c r="DI186" s="251"/>
      <c r="DJ186" s="251"/>
      <c r="DK186" s="251"/>
      <c r="DL186" s="251"/>
      <c r="DM186" s="252"/>
    </row>
    <row r="187">
      <c r="A187" s="248"/>
      <c r="B187" s="249"/>
      <c r="C187" s="250"/>
      <c r="D187" s="251"/>
      <c r="E187" s="251"/>
      <c r="F187" s="251"/>
      <c r="G187" s="251"/>
      <c r="H187" s="251"/>
      <c r="I187" s="251"/>
      <c r="J187" s="251"/>
      <c r="K187" s="251"/>
      <c r="L187" s="251"/>
      <c r="M187" s="140">
        <f t="shared" si="1"/>
        <v>0</v>
      </c>
      <c r="N187" s="251"/>
      <c r="O187" s="251"/>
      <c r="P187" s="251"/>
      <c r="Q187" s="251"/>
      <c r="R187" s="251"/>
      <c r="S187" s="251"/>
      <c r="T187" s="251"/>
      <c r="U187" s="251"/>
      <c r="V187" s="252"/>
      <c r="W187" s="253"/>
      <c r="X187" s="251"/>
      <c r="Y187" s="251"/>
      <c r="Z187" s="251"/>
      <c r="AA187" s="251"/>
      <c r="AB187" s="251"/>
      <c r="AC187" s="251"/>
      <c r="AD187" s="254"/>
      <c r="AE187" s="249"/>
      <c r="AF187" s="255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  <c r="AX187" s="248"/>
      <c r="AY187" s="256"/>
      <c r="AZ187" s="250"/>
      <c r="BA187" s="251"/>
      <c r="BB187" s="251"/>
      <c r="BC187" s="251"/>
      <c r="BD187" s="251"/>
      <c r="BE187" s="251"/>
      <c r="BF187" s="251"/>
      <c r="BG187" s="252"/>
      <c r="BH187" s="249"/>
      <c r="BI187" s="248"/>
      <c r="BJ187" s="248"/>
      <c r="BK187" s="248"/>
      <c r="BL187" s="248"/>
      <c r="BM187" s="248"/>
      <c r="BN187" s="248"/>
      <c r="BO187" s="248"/>
      <c r="BP187" s="248"/>
      <c r="BQ187" s="248"/>
      <c r="BR187" s="248"/>
      <c r="BS187" s="155">
        <f t="shared" si="3"/>
        <v>0</v>
      </c>
      <c r="BT187" s="248"/>
      <c r="BU187" s="248"/>
      <c r="BV187" s="248"/>
      <c r="BW187" s="248"/>
      <c r="BX187" s="248"/>
      <c r="BY187" s="248"/>
      <c r="BZ187" s="248"/>
      <c r="CA187" s="248"/>
      <c r="CB187" s="248"/>
      <c r="CC187" s="250"/>
      <c r="CD187" s="251"/>
      <c r="CE187" s="251"/>
      <c r="CF187" s="251"/>
      <c r="CG187" s="251"/>
      <c r="CH187" s="251"/>
      <c r="CI187" s="251"/>
      <c r="CJ187" s="252"/>
      <c r="CK187" s="249"/>
      <c r="CL187" s="248"/>
      <c r="CM187" s="248"/>
      <c r="CN187" s="248"/>
      <c r="CO187" s="248"/>
      <c r="CP187" s="248"/>
      <c r="CQ187" s="248"/>
      <c r="CR187" s="248"/>
      <c r="CS187" s="248"/>
      <c r="CT187" s="248"/>
      <c r="CU187" s="248"/>
      <c r="CV187" s="162">
        <f t="shared" si="4"/>
        <v>0</v>
      </c>
      <c r="CW187" s="248"/>
      <c r="CX187" s="248"/>
      <c r="CY187" s="248"/>
      <c r="CZ187" s="248"/>
      <c r="DA187" s="248"/>
      <c r="DB187" s="248"/>
      <c r="DC187" s="248"/>
      <c r="DD187" s="248"/>
      <c r="DE187" s="248"/>
      <c r="DF187" s="250"/>
      <c r="DG187" s="251"/>
      <c r="DH187" s="251"/>
      <c r="DI187" s="251"/>
      <c r="DJ187" s="251"/>
      <c r="DK187" s="251"/>
      <c r="DL187" s="251"/>
      <c r="DM187" s="252"/>
    </row>
    <row r="188">
      <c r="A188" s="248"/>
      <c r="B188" s="249"/>
      <c r="C188" s="250"/>
      <c r="D188" s="251"/>
      <c r="E188" s="251"/>
      <c r="F188" s="251"/>
      <c r="G188" s="251"/>
      <c r="H188" s="251"/>
      <c r="I188" s="251"/>
      <c r="J188" s="251"/>
      <c r="K188" s="251"/>
      <c r="L188" s="251"/>
      <c r="M188" s="140">
        <f t="shared" si="1"/>
        <v>0</v>
      </c>
      <c r="N188" s="251"/>
      <c r="O188" s="251"/>
      <c r="P188" s="251"/>
      <c r="Q188" s="251"/>
      <c r="R188" s="251"/>
      <c r="S188" s="251"/>
      <c r="T188" s="251"/>
      <c r="U188" s="251"/>
      <c r="V188" s="252"/>
      <c r="W188" s="253"/>
      <c r="X188" s="251"/>
      <c r="Y188" s="251"/>
      <c r="Z188" s="251"/>
      <c r="AA188" s="251"/>
      <c r="AB188" s="251"/>
      <c r="AC188" s="251"/>
      <c r="AD188" s="254"/>
      <c r="AE188" s="249"/>
      <c r="AF188" s="255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  <c r="AX188" s="248"/>
      <c r="AY188" s="256"/>
      <c r="AZ188" s="250"/>
      <c r="BA188" s="251"/>
      <c r="BB188" s="251"/>
      <c r="BC188" s="251"/>
      <c r="BD188" s="251"/>
      <c r="BE188" s="251"/>
      <c r="BF188" s="251"/>
      <c r="BG188" s="252"/>
      <c r="BH188" s="249"/>
      <c r="BI188" s="248"/>
      <c r="BJ188" s="248"/>
      <c r="BK188" s="248"/>
      <c r="BL188" s="248"/>
      <c r="BM188" s="248"/>
      <c r="BN188" s="248"/>
      <c r="BO188" s="248"/>
      <c r="BP188" s="248"/>
      <c r="BQ188" s="248"/>
      <c r="BR188" s="248"/>
      <c r="BS188" s="155">
        <f t="shared" si="3"/>
        <v>0</v>
      </c>
      <c r="BT188" s="248"/>
      <c r="BU188" s="248"/>
      <c r="BV188" s="248"/>
      <c r="BW188" s="248"/>
      <c r="BX188" s="248"/>
      <c r="BY188" s="248"/>
      <c r="BZ188" s="248"/>
      <c r="CA188" s="248"/>
      <c r="CB188" s="248"/>
      <c r="CC188" s="250"/>
      <c r="CD188" s="251"/>
      <c r="CE188" s="251"/>
      <c r="CF188" s="251"/>
      <c r="CG188" s="251"/>
      <c r="CH188" s="251"/>
      <c r="CI188" s="251"/>
      <c r="CJ188" s="252"/>
      <c r="CK188" s="249"/>
      <c r="CL188" s="248"/>
      <c r="CM188" s="248"/>
      <c r="CN188" s="248"/>
      <c r="CO188" s="248"/>
      <c r="CP188" s="248"/>
      <c r="CQ188" s="248"/>
      <c r="CR188" s="248"/>
      <c r="CS188" s="248"/>
      <c r="CT188" s="248"/>
      <c r="CU188" s="248"/>
      <c r="CV188" s="162">
        <f t="shared" si="4"/>
        <v>0</v>
      </c>
      <c r="CW188" s="248"/>
      <c r="CX188" s="248"/>
      <c r="CY188" s="248"/>
      <c r="CZ188" s="248"/>
      <c r="DA188" s="248"/>
      <c r="DB188" s="248"/>
      <c r="DC188" s="248"/>
      <c r="DD188" s="248"/>
      <c r="DE188" s="248"/>
      <c r="DF188" s="250"/>
      <c r="DG188" s="251"/>
      <c r="DH188" s="251"/>
      <c r="DI188" s="251"/>
      <c r="DJ188" s="251"/>
      <c r="DK188" s="251"/>
      <c r="DL188" s="251"/>
      <c r="DM188" s="252"/>
    </row>
    <row r="189">
      <c r="A189" s="248"/>
      <c r="B189" s="249"/>
      <c r="C189" s="250"/>
      <c r="D189" s="251"/>
      <c r="E189" s="251"/>
      <c r="F189" s="251"/>
      <c r="G189" s="251"/>
      <c r="H189" s="251"/>
      <c r="I189" s="251"/>
      <c r="J189" s="251"/>
      <c r="K189" s="251"/>
      <c r="L189" s="251"/>
      <c r="M189" s="140">
        <f t="shared" si="1"/>
        <v>0</v>
      </c>
      <c r="N189" s="251"/>
      <c r="O189" s="251"/>
      <c r="P189" s="251"/>
      <c r="Q189" s="251"/>
      <c r="R189" s="251"/>
      <c r="S189" s="251"/>
      <c r="T189" s="251"/>
      <c r="U189" s="251"/>
      <c r="V189" s="252"/>
      <c r="W189" s="253"/>
      <c r="X189" s="251"/>
      <c r="Y189" s="251"/>
      <c r="Z189" s="251"/>
      <c r="AA189" s="251"/>
      <c r="AB189" s="251"/>
      <c r="AC189" s="251"/>
      <c r="AD189" s="254"/>
      <c r="AE189" s="249"/>
      <c r="AF189" s="255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  <c r="AX189" s="248"/>
      <c r="AY189" s="256"/>
      <c r="AZ189" s="250"/>
      <c r="BA189" s="251"/>
      <c r="BB189" s="251"/>
      <c r="BC189" s="251"/>
      <c r="BD189" s="251"/>
      <c r="BE189" s="251"/>
      <c r="BF189" s="251"/>
      <c r="BG189" s="252"/>
      <c r="BH189" s="249"/>
      <c r="BI189" s="248"/>
      <c r="BJ189" s="248"/>
      <c r="BK189" s="248"/>
      <c r="BL189" s="248"/>
      <c r="BM189" s="248"/>
      <c r="BN189" s="248"/>
      <c r="BO189" s="248"/>
      <c r="BP189" s="248"/>
      <c r="BQ189" s="248"/>
      <c r="BR189" s="248"/>
      <c r="BS189" s="155">
        <f t="shared" si="3"/>
        <v>0</v>
      </c>
      <c r="BT189" s="248"/>
      <c r="BU189" s="248"/>
      <c r="BV189" s="248"/>
      <c r="BW189" s="248"/>
      <c r="BX189" s="248"/>
      <c r="BY189" s="248"/>
      <c r="BZ189" s="248"/>
      <c r="CA189" s="248"/>
      <c r="CB189" s="248"/>
      <c r="CC189" s="250"/>
      <c r="CD189" s="251"/>
      <c r="CE189" s="251"/>
      <c r="CF189" s="251"/>
      <c r="CG189" s="251"/>
      <c r="CH189" s="251"/>
      <c r="CI189" s="251"/>
      <c r="CJ189" s="252"/>
      <c r="CK189" s="249"/>
      <c r="CL189" s="248"/>
      <c r="CM189" s="248"/>
      <c r="CN189" s="248"/>
      <c r="CO189" s="248"/>
      <c r="CP189" s="248"/>
      <c r="CQ189" s="248"/>
      <c r="CR189" s="248"/>
      <c r="CS189" s="248"/>
      <c r="CT189" s="248"/>
      <c r="CU189" s="248"/>
      <c r="CV189" s="162">
        <f t="shared" si="4"/>
        <v>0</v>
      </c>
      <c r="CW189" s="248"/>
      <c r="CX189" s="248"/>
      <c r="CY189" s="248"/>
      <c r="CZ189" s="248"/>
      <c r="DA189" s="248"/>
      <c r="DB189" s="248"/>
      <c r="DC189" s="248"/>
      <c r="DD189" s="248"/>
      <c r="DE189" s="248"/>
      <c r="DF189" s="250"/>
      <c r="DG189" s="251"/>
      <c r="DH189" s="251"/>
      <c r="DI189" s="251"/>
      <c r="DJ189" s="251"/>
      <c r="DK189" s="251"/>
      <c r="DL189" s="251"/>
      <c r="DM189" s="252"/>
    </row>
    <row r="190">
      <c r="A190" s="248"/>
      <c r="B190" s="249"/>
      <c r="C190" s="250"/>
      <c r="D190" s="251"/>
      <c r="E190" s="251"/>
      <c r="F190" s="251"/>
      <c r="G190" s="251"/>
      <c r="H190" s="251"/>
      <c r="I190" s="251"/>
      <c r="J190" s="251"/>
      <c r="K190" s="251"/>
      <c r="L190" s="251"/>
      <c r="M190" s="140">
        <f t="shared" si="1"/>
        <v>0</v>
      </c>
      <c r="N190" s="251"/>
      <c r="O190" s="251"/>
      <c r="P190" s="251"/>
      <c r="Q190" s="251"/>
      <c r="R190" s="251"/>
      <c r="S190" s="251"/>
      <c r="T190" s="251"/>
      <c r="U190" s="251"/>
      <c r="V190" s="252"/>
      <c r="W190" s="253"/>
      <c r="X190" s="251"/>
      <c r="Y190" s="251"/>
      <c r="Z190" s="251"/>
      <c r="AA190" s="251"/>
      <c r="AB190" s="251"/>
      <c r="AC190" s="251"/>
      <c r="AD190" s="254"/>
      <c r="AE190" s="249"/>
      <c r="AF190" s="255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  <c r="AX190" s="248"/>
      <c r="AY190" s="256"/>
      <c r="AZ190" s="250"/>
      <c r="BA190" s="251"/>
      <c r="BB190" s="251"/>
      <c r="BC190" s="251"/>
      <c r="BD190" s="251"/>
      <c r="BE190" s="251"/>
      <c r="BF190" s="251"/>
      <c r="BG190" s="252"/>
      <c r="BH190" s="249"/>
      <c r="BI190" s="248"/>
      <c r="BJ190" s="248"/>
      <c r="BK190" s="248"/>
      <c r="BL190" s="248"/>
      <c r="BM190" s="248"/>
      <c r="BN190" s="248"/>
      <c r="BO190" s="248"/>
      <c r="BP190" s="248"/>
      <c r="BQ190" s="248"/>
      <c r="BR190" s="248"/>
      <c r="BS190" s="155">
        <f t="shared" si="3"/>
        <v>0</v>
      </c>
      <c r="BT190" s="248"/>
      <c r="BU190" s="248"/>
      <c r="BV190" s="248"/>
      <c r="BW190" s="248"/>
      <c r="BX190" s="248"/>
      <c r="BY190" s="248"/>
      <c r="BZ190" s="248"/>
      <c r="CA190" s="248"/>
      <c r="CB190" s="248"/>
      <c r="CC190" s="250"/>
      <c r="CD190" s="251"/>
      <c r="CE190" s="251"/>
      <c r="CF190" s="251"/>
      <c r="CG190" s="251"/>
      <c r="CH190" s="251"/>
      <c r="CI190" s="251"/>
      <c r="CJ190" s="252"/>
      <c r="CK190" s="249"/>
      <c r="CL190" s="248"/>
      <c r="CM190" s="248"/>
      <c r="CN190" s="248"/>
      <c r="CO190" s="248"/>
      <c r="CP190" s="248"/>
      <c r="CQ190" s="248"/>
      <c r="CR190" s="248"/>
      <c r="CS190" s="248"/>
      <c r="CT190" s="248"/>
      <c r="CU190" s="248"/>
      <c r="CV190" s="162">
        <f t="shared" si="4"/>
        <v>0</v>
      </c>
      <c r="CW190" s="248"/>
      <c r="CX190" s="248"/>
      <c r="CY190" s="248"/>
      <c r="CZ190" s="248"/>
      <c r="DA190" s="248"/>
      <c r="DB190" s="248"/>
      <c r="DC190" s="248"/>
      <c r="DD190" s="248"/>
      <c r="DE190" s="248"/>
      <c r="DF190" s="250"/>
      <c r="DG190" s="251"/>
      <c r="DH190" s="251"/>
      <c r="DI190" s="251"/>
      <c r="DJ190" s="251"/>
      <c r="DK190" s="251"/>
      <c r="DL190" s="251"/>
      <c r="DM190" s="252"/>
    </row>
    <row r="191">
      <c r="A191" s="248"/>
      <c r="B191" s="249"/>
      <c r="C191" s="250"/>
      <c r="D191" s="251"/>
      <c r="E191" s="251"/>
      <c r="F191" s="251"/>
      <c r="G191" s="251"/>
      <c r="H191" s="251"/>
      <c r="I191" s="251"/>
      <c r="J191" s="251"/>
      <c r="K191" s="251"/>
      <c r="L191" s="251"/>
      <c r="M191" s="140">
        <f t="shared" si="1"/>
        <v>0</v>
      </c>
      <c r="N191" s="251"/>
      <c r="O191" s="251"/>
      <c r="P191" s="251"/>
      <c r="Q191" s="251"/>
      <c r="R191" s="251"/>
      <c r="S191" s="251"/>
      <c r="T191" s="251"/>
      <c r="U191" s="251"/>
      <c r="V191" s="252"/>
      <c r="W191" s="253"/>
      <c r="X191" s="251"/>
      <c r="Y191" s="251"/>
      <c r="Z191" s="251"/>
      <c r="AA191" s="251"/>
      <c r="AB191" s="251"/>
      <c r="AC191" s="251"/>
      <c r="AD191" s="254"/>
      <c r="AE191" s="249"/>
      <c r="AF191" s="255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  <c r="AX191" s="248"/>
      <c r="AY191" s="256"/>
      <c r="AZ191" s="250"/>
      <c r="BA191" s="251"/>
      <c r="BB191" s="251"/>
      <c r="BC191" s="251"/>
      <c r="BD191" s="251"/>
      <c r="BE191" s="251"/>
      <c r="BF191" s="251"/>
      <c r="BG191" s="252"/>
      <c r="BH191" s="249"/>
      <c r="BI191" s="248"/>
      <c r="BJ191" s="248"/>
      <c r="BK191" s="248"/>
      <c r="BL191" s="248"/>
      <c r="BM191" s="248"/>
      <c r="BN191" s="248"/>
      <c r="BO191" s="248"/>
      <c r="BP191" s="248"/>
      <c r="BQ191" s="248"/>
      <c r="BR191" s="248"/>
      <c r="BS191" s="155">
        <f t="shared" si="3"/>
        <v>0</v>
      </c>
      <c r="BT191" s="248"/>
      <c r="BU191" s="248"/>
      <c r="BV191" s="248"/>
      <c r="BW191" s="248"/>
      <c r="BX191" s="248"/>
      <c r="BY191" s="248"/>
      <c r="BZ191" s="248"/>
      <c r="CA191" s="248"/>
      <c r="CB191" s="248"/>
      <c r="CC191" s="250"/>
      <c r="CD191" s="251"/>
      <c r="CE191" s="251"/>
      <c r="CF191" s="251"/>
      <c r="CG191" s="251"/>
      <c r="CH191" s="251"/>
      <c r="CI191" s="251"/>
      <c r="CJ191" s="252"/>
      <c r="CK191" s="249"/>
      <c r="CL191" s="248"/>
      <c r="CM191" s="248"/>
      <c r="CN191" s="248"/>
      <c r="CO191" s="248"/>
      <c r="CP191" s="248"/>
      <c r="CQ191" s="248"/>
      <c r="CR191" s="248"/>
      <c r="CS191" s="248"/>
      <c r="CT191" s="248"/>
      <c r="CU191" s="248"/>
      <c r="CV191" s="162">
        <f t="shared" si="4"/>
        <v>0</v>
      </c>
      <c r="CW191" s="248"/>
      <c r="CX191" s="248"/>
      <c r="CY191" s="248"/>
      <c r="CZ191" s="248"/>
      <c r="DA191" s="248"/>
      <c r="DB191" s="248"/>
      <c r="DC191" s="248"/>
      <c r="DD191" s="248"/>
      <c r="DE191" s="248"/>
      <c r="DF191" s="250"/>
      <c r="DG191" s="251"/>
      <c r="DH191" s="251"/>
      <c r="DI191" s="251"/>
      <c r="DJ191" s="251"/>
      <c r="DK191" s="251"/>
      <c r="DL191" s="251"/>
      <c r="DM191" s="252"/>
    </row>
    <row r="192">
      <c r="A192" s="248"/>
      <c r="B192" s="249"/>
      <c r="C192" s="250"/>
      <c r="D192" s="251"/>
      <c r="E192" s="251"/>
      <c r="F192" s="251"/>
      <c r="G192" s="251"/>
      <c r="H192" s="251"/>
      <c r="I192" s="251"/>
      <c r="J192" s="251"/>
      <c r="K192" s="251"/>
      <c r="L192" s="251"/>
      <c r="M192" s="140">
        <f t="shared" si="1"/>
        <v>0</v>
      </c>
      <c r="N192" s="251"/>
      <c r="O192" s="251"/>
      <c r="P192" s="251"/>
      <c r="Q192" s="251"/>
      <c r="R192" s="251"/>
      <c r="S192" s="251"/>
      <c r="T192" s="251"/>
      <c r="U192" s="251"/>
      <c r="V192" s="252"/>
      <c r="W192" s="253"/>
      <c r="X192" s="251"/>
      <c r="Y192" s="251"/>
      <c r="Z192" s="251"/>
      <c r="AA192" s="251"/>
      <c r="AB192" s="251"/>
      <c r="AC192" s="251"/>
      <c r="AD192" s="254"/>
      <c r="AE192" s="249"/>
      <c r="AF192" s="255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  <c r="AX192" s="248"/>
      <c r="AY192" s="256"/>
      <c r="AZ192" s="250"/>
      <c r="BA192" s="251"/>
      <c r="BB192" s="251"/>
      <c r="BC192" s="251"/>
      <c r="BD192" s="251"/>
      <c r="BE192" s="251"/>
      <c r="BF192" s="251"/>
      <c r="BG192" s="252"/>
      <c r="BH192" s="249"/>
      <c r="BI192" s="248"/>
      <c r="BJ192" s="248"/>
      <c r="BK192" s="248"/>
      <c r="BL192" s="248"/>
      <c r="BM192" s="248"/>
      <c r="BN192" s="248"/>
      <c r="BO192" s="248"/>
      <c r="BP192" s="248"/>
      <c r="BQ192" s="248"/>
      <c r="BR192" s="248"/>
      <c r="BS192" s="155">
        <f t="shared" si="3"/>
        <v>0</v>
      </c>
      <c r="BT192" s="248"/>
      <c r="BU192" s="248"/>
      <c r="BV192" s="248"/>
      <c r="BW192" s="248"/>
      <c r="BX192" s="248"/>
      <c r="BY192" s="248"/>
      <c r="BZ192" s="248"/>
      <c r="CA192" s="248"/>
      <c r="CB192" s="248"/>
      <c r="CC192" s="250"/>
      <c r="CD192" s="251"/>
      <c r="CE192" s="251"/>
      <c r="CF192" s="251"/>
      <c r="CG192" s="251"/>
      <c r="CH192" s="251"/>
      <c r="CI192" s="251"/>
      <c r="CJ192" s="252"/>
      <c r="CK192" s="249"/>
      <c r="CL192" s="248"/>
      <c r="CM192" s="248"/>
      <c r="CN192" s="248"/>
      <c r="CO192" s="248"/>
      <c r="CP192" s="248"/>
      <c r="CQ192" s="248"/>
      <c r="CR192" s="248"/>
      <c r="CS192" s="248"/>
      <c r="CT192" s="248"/>
      <c r="CU192" s="248"/>
      <c r="CV192" s="162">
        <f t="shared" si="4"/>
        <v>0</v>
      </c>
      <c r="CW192" s="248"/>
      <c r="CX192" s="248"/>
      <c r="CY192" s="248"/>
      <c r="CZ192" s="248"/>
      <c r="DA192" s="248"/>
      <c r="DB192" s="248"/>
      <c r="DC192" s="248"/>
      <c r="DD192" s="248"/>
      <c r="DE192" s="248"/>
      <c r="DF192" s="250"/>
      <c r="DG192" s="251"/>
      <c r="DH192" s="251"/>
      <c r="DI192" s="251"/>
      <c r="DJ192" s="251"/>
      <c r="DK192" s="251"/>
      <c r="DL192" s="251"/>
      <c r="DM192" s="252"/>
    </row>
    <row r="193">
      <c r="A193" s="248"/>
      <c r="B193" s="249"/>
      <c r="C193" s="250"/>
      <c r="D193" s="251"/>
      <c r="E193" s="251"/>
      <c r="F193" s="251"/>
      <c r="G193" s="251"/>
      <c r="H193" s="251"/>
      <c r="I193" s="251"/>
      <c r="J193" s="251"/>
      <c r="K193" s="251"/>
      <c r="L193" s="251"/>
      <c r="M193" s="140">
        <f t="shared" si="1"/>
        <v>0</v>
      </c>
      <c r="N193" s="251"/>
      <c r="O193" s="251"/>
      <c r="P193" s="251"/>
      <c r="Q193" s="251"/>
      <c r="R193" s="251"/>
      <c r="S193" s="251"/>
      <c r="T193" s="251"/>
      <c r="U193" s="251"/>
      <c r="V193" s="252"/>
      <c r="W193" s="253"/>
      <c r="X193" s="251"/>
      <c r="Y193" s="251"/>
      <c r="Z193" s="251"/>
      <c r="AA193" s="251"/>
      <c r="AB193" s="251"/>
      <c r="AC193" s="251"/>
      <c r="AD193" s="254"/>
      <c r="AE193" s="249"/>
      <c r="AF193" s="255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  <c r="AX193" s="248"/>
      <c r="AY193" s="256"/>
      <c r="AZ193" s="250"/>
      <c r="BA193" s="251"/>
      <c r="BB193" s="251"/>
      <c r="BC193" s="251"/>
      <c r="BD193" s="251"/>
      <c r="BE193" s="251"/>
      <c r="BF193" s="251"/>
      <c r="BG193" s="252"/>
      <c r="BH193" s="249"/>
      <c r="BI193" s="248"/>
      <c r="BJ193" s="248"/>
      <c r="BK193" s="248"/>
      <c r="BL193" s="248"/>
      <c r="BM193" s="248"/>
      <c r="BN193" s="248"/>
      <c r="BO193" s="248"/>
      <c r="BP193" s="248"/>
      <c r="BQ193" s="248"/>
      <c r="BR193" s="248"/>
      <c r="BS193" s="155">
        <f t="shared" si="3"/>
        <v>0</v>
      </c>
      <c r="BT193" s="248"/>
      <c r="BU193" s="248"/>
      <c r="BV193" s="248"/>
      <c r="BW193" s="248"/>
      <c r="BX193" s="248"/>
      <c r="BY193" s="248"/>
      <c r="BZ193" s="248"/>
      <c r="CA193" s="248"/>
      <c r="CB193" s="248"/>
      <c r="CC193" s="250"/>
      <c r="CD193" s="251"/>
      <c r="CE193" s="251"/>
      <c r="CF193" s="251"/>
      <c r="CG193" s="251"/>
      <c r="CH193" s="251"/>
      <c r="CI193" s="251"/>
      <c r="CJ193" s="252"/>
      <c r="CK193" s="249"/>
      <c r="CL193" s="248"/>
      <c r="CM193" s="248"/>
      <c r="CN193" s="248"/>
      <c r="CO193" s="248"/>
      <c r="CP193" s="248"/>
      <c r="CQ193" s="248"/>
      <c r="CR193" s="248"/>
      <c r="CS193" s="248"/>
      <c r="CT193" s="248"/>
      <c r="CU193" s="248"/>
      <c r="CV193" s="162">
        <f t="shared" si="4"/>
        <v>0</v>
      </c>
      <c r="CW193" s="248"/>
      <c r="CX193" s="248"/>
      <c r="CY193" s="248"/>
      <c r="CZ193" s="248"/>
      <c r="DA193" s="248"/>
      <c r="DB193" s="248"/>
      <c r="DC193" s="248"/>
      <c r="DD193" s="248"/>
      <c r="DE193" s="248"/>
      <c r="DF193" s="250"/>
      <c r="DG193" s="251"/>
      <c r="DH193" s="251"/>
      <c r="DI193" s="251"/>
      <c r="DJ193" s="251"/>
      <c r="DK193" s="251"/>
      <c r="DL193" s="251"/>
      <c r="DM193" s="252"/>
    </row>
    <row r="194">
      <c r="A194" s="248"/>
      <c r="B194" s="249"/>
      <c r="C194" s="250"/>
      <c r="D194" s="251"/>
      <c r="E194" s="251"/>
      <c r="F194" s="251"/>
      <c r="G194" s="251"/>
      <c r="H194" s="251"/>
      <c r="I194" s="251"/>
      <c r="J194" s="251"/>
      <c r="K194" s="251"/>
      <c r="L194" s="251"/>
      <c r="M194" s="140">
        <f t="shared" si="1"/>
        <v>0</v>
      </c>
      <c r="N194" s="251"/>
      <c r="O194" s="251"/>
      <c r="P194" s="251"/>
      <c r="Q194" s="251"/>
      <c r="R194" s="251"/>
      <c r="S194" s="251"/>
      <c r="T194" s="251"/>
      <c r="U194" s="251"/>
      <c r="V194" s="252"/>
      <c r="W194" s="253"/>
      <c r="X194" s="251"/>
      <c r="Y194" s="251"/>
      <c r="Z194" s="251"/>
      <c r="AA194" s="251"/>
      <c r="AB194" s="251"/>
      <c r="AC194" s="251"/>
      <c r="AD194" s="254"/>
      <c r="AE194" s="249"/>
      <c r="AF194" s="255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  <c r="AX194" s="248"/>
      <c r="AY194" s="256"/>
      <c r="AZ194" s="250"/>
      <c r="BA194" s="251"/>
      <c r="BB194" s="251"/>
      <c r="BC194" s="251"/>
      <c r="BD194" s="251"/>
      <c r="BE194" s="251"/>
      <c r="BF194" s="251"/>
      <c r="BG194" s="252"/>
      <c r="BH194" s="249"/>
      <c r="BI194" s="248"/>
      <c r="BJ194" s="248"/>
      <c r="BK194" s="248"/>
      <c r="BL194" s="248"/>
      <c r="BM194" s="248"/>
      <c r="BN194" s="248"/>
      <c r="BO194" s="248"/>
      <c r="BP194" s="248"/>
      <c r="BQ194" s="248"/>
      <c r="BR194" s="248"/>
      <c r="BS194" s="155">
        <f t="shared" si="3"/>
        <v>0</v>
      </c>
      <c r="BT194" s="248"/>
      <c r="BU194" s="248"/>
      <c r="BV194" s="248"/>
      <c r="BW194" s="248"/>
      <c r="BX194" s="248"/>
      <c r="BY194" s="248"/>
      <c r="BZ194" s="248"/>
      <c r="CA194" s="248"/>
      <c r="CB194" s="248"/>
      <c r="CC194" s="250"/>
      <c r="CD194" s="251"/>
      <c r="CE194" s="251"/>
      <c r="CF194" s="251"/>
      <c r="CG194" s="251"/>
      <c r="CH194" s="251"/>
      <c r="CI194" s="251"/>
      <c r="CJ194" s="252"/>
      <c r="CK194" s="249"/>
      <c r="CL194" s="248"/>
      <c r="CM194" s="248"/>
      <c r="CN194" s="248"/>
      <c r="CO194" s="248"/>
      <c r="CP194" s="248"/>
      <c r="CQ194" s="248"/>
      <c r="CR194" s="248"/>
      <c r="CS194" s="248"/>
      <c r="CT194" s="248"/>
      <c r="CU194" s="248"/>
      <c r="CV194" s="162">
        <f t="shared" si="4"/>
        <v>0</v>
      </c>
      <c r="CW194" s="248"/>
      <c r="CX194" s="248"/>
      <c r="CY194" s="248"/>
      <c r="CZ194" s="248"/>
      <c r="DA194" s="248"/>
      <c r="DB194" s="248"/>
      <c r="DC194" s="248"/>
      <c r="DD194" s="248"/>
      <c r="DE194" s="248"/>
      <c r="DF194" s="250"/>
      <c r="DG194" s="251"/>
      <c r="DH194" s="251"/>
      <c r="DI194" s="251"/>
      <c r="DJ194" s="251"/>
      <c r="DK194" s="251"/>
      <c r="DL194" s="251"/>
      <c r="DM194" s="252"/>
    </row>
    <row r="195">
      <c r="A195" s="248"/>
      <c r="B195" s="249"/>
      <c r="C195" s="250"/>
      <c r="D195" s="251"/>
      <c r="E195" s="251"/>
      <c r="F195" s="251"/>
      <c r="G195" s="251"/>
      <c r="H195" s="251"/>
      <c r="I195" s="251"/>
      <c r="J195" s="251"/>
      <c r="K195" s="251"/>
      <c r="L195" s="251"/>
      <c r="M195" s="140">
        <f t="shared" si="1"/>
        <v>0</v>
      </c>
      <c r="N195" s="251"/>
      <c r="O195" s="251"/>
      <c r="P195" s="251"/>
      <c r="Q195" s="251"/>
      <c r="R195" s="251"/>
      <c r="S195" s="251"/>
      <c r="T195" s="251"/>
      <c r="U195" s="251"/>
      <c r="V195" s="252"/>
      <c r="W195" s="253"/>
      <c r="X195" s="251"/>
      <c r="Y195" s="251"/>
      <c r="Z195" s="251"/>
      <c r="AA195" s="251"/>
      <c r="AB195" s="251"/>
      <c r="AC195" s="251"/>
      <c r="AD195" s="254"/>
      <c r="AE195" s="249"/>
      <c r="AF195" s="255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  <c r="AX195" s="248"/>
      <c r="AY195" s="256"/>
      <c r="AZ195" s="250"/>
      <c r="BA195" s="251"/>
      <c r="BB195" s="251"/>
      <c r="BC195" s="251"/>
      <c r="BD195" s="251"/>
      <c r="BE195" s="251"/>
      <c r="BF195" s="251"/>
      <c r="BG195" s="252"/>
      <c r="BH195" s="249"/>
      <c r="BI195" s="248"/>
      <c r="BJ195" s="248"/>
      <c r="BK195" s="248"/>
      <c r="BL195" s="248"/>
      <c r="BM195" s="248"/>
      <c r="BN195" s="248"/>
      <c r="BO195" s="248"/>
      <c r="BP195" s="248"/>
      <c r="BQ195" s="248"/>
      <c r="BR195" s="248"/>
      <c r="BS195" s="155">
        <f t="shared" si="3"/>
        <v>0</v>
      </c>
      <c r="BT195" s="248"/>
      <c r="BU195" s="248"/>
      <c r="BV195" s="248"/>
      <c r="BW195" s="248"/>
      <c r="BX195" s="248"/>
      <c r="BY195" s="248"/>
      <c r="BZ195" s="248"/>
      <c r="CA195" s="248"/>
      <c r="CB195" s="248"/>
      <c r="CC195" s="250"/>
      <c r="CD195" s="251"/>
      <c r="CE195" s="251"/>
      <c r="CF195" s="251"/>
      <c r="CG195" s="251"/>
      <c r="CH195" s="251"/>
      <c r="CI195" s="251"/>
      <c r="CJ195" s="252"/>
      <c r="CK195" s="249"/>
      <c r="CL195" s="248"/>
      <c r="CM195" s="248"/>
      <c r="CN195" s="248"/>
      <c r="CO195" s="248"/>
      <c r="CP195" s="248"/>
      <c r="CQ195" s="248"/>
      <c r="CR195" s="248"/>
      <c r="CS195" s="248"/>
      <c r="CT195" s="248"/>
      <c r="CU195" s="248"/>
      <c r="CV195" s="162">
        <f t="shared" si="4"/>
        <v>0</v>
      </c>
      <c r="CW195" s="248"/>
      <c r="CX195" s="248"/>
      <c r="CY195" s="248"/>
      <c r="CZ195" s="248"/>
      <c r="DA195" s="248"/>
      <c r="DB195" s="248"/>
      <c r="DC195" s="248"/>
      <c r="DD195" s="248"/>
      <c r="DE195" s="248"/>
      <c r="DF195" s="250"/>
      <c r="DG195" s="251"/>
      <c r="DH195" s="251"/>
      <c r="DI195" s="251"/>
      <c r="DJ195" s="251"/>
      <c r="DK195" s="251"/>
      <c r="DL195" s="251"/>
      <c r="DM195" s="252"/>
    </row>
    <row r="196">
      <c r="A196" s="248"/>
      <c r="B196" s="249"/>
      <c r="C196" s="250"/>
      <c r="D196" s="251"/>
      <c r="E196" s="251"/>
      <c r="F196" s="251"/>
      <c r="G196" s="251"/>
      <c r="H196" s="251"/>
      <c r="I196" s="251"/>
      <c r="J196" s="251"/>
      <c r="K196" s="251"/>
      <c r="L196" s="251"/>
      <c r="M196" s="140">
        <f t="shared" si="1"/>
        <v>0</v>
      </c>
      <c r="N196" s="251"/>
      <c r="O196" s="251"/>
      <c r="P196" s="251"/>
      <c r="Q196" s="251"/>
      <c r="R196" s="251"/>
      <c r="S196" s="251"/>
      <c r="T196" s="251"/>
      <c r="U196" s="251"/>
      <c r="V196" s="252"/>
      <c r="W196" s="253"/>
      <c r="X196" s="251"/>
      <c r="Y196" s="251"/>
      <c r="Z196" s="251"/>
      <c r="AA196" s="251"/>
      <c r="AB196" s="251"/>
      <c r="AC196" s="251"/>
      <c r="AD196" s="254"/>
      <c r="AE196" s="249"/>
      <c r="AF196" s="255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  <c r="AX196" s="248"/>
      <c r="AY196" s="256"/>
      <c r="AZ196" s="250"/>
      <c r="BA196" s="251"/>
      <c r="BB196" s="251"/>
      <c r="BC196" s="251"/>
      <c r="BD196" s="251"/>
      <c r="BE196" s="251"/>
      <c r="BF196" s="251"/>
      <c r="BG196" s="252"/>
      <c r="BH196" s="249"/>
      <c r="BI196" s="248"/>
      <c r="BJ196" s="248"/>
      <c r="BK196" s="248"/>
      <c r="BL196" s="248"/>
      <c r="BM196" s="248"/>
      <c r="BN196" s="248"/>
      <c r="BO196" s="248"/>
      <c r="BP196" s="248"/>
      <c r="BQ196" s="248"/>
      <c r="BR196" s="248"/>
      <c r="BS196" s="155">
        <f t="shared" si="3"/>
        <v>0</v>
      </c>
      <c r="BT196" s="248"/>
      <c r="BU196" s="248"/>
      <c r="BV196" s="248"/>
      <c r="BW196" s="248"/>
      <c r="BX196" s="248"/>
      <c r="BY196" s="248"/>
      <c r="BZ196" s="248"/>
      <c r="CA196" s="248"/>
      <c r="CB196" s="248"/>
      <c r="CC196" s="250"/>
      <c r="CD196" s="251"/>
      <c r="CE196" s="251"/>
      <c r="CF196" s="251"/>
      <c r="CG196" s="251"/>
      <c r="CH196" s="251"/>
      <c r="CI196" s="251"/>
      <c r="CJ196" s="252"/>
      <c r="CK196" s="249"/>
      <c r="CL196" s="248"/>
      <c r="CM196" s="248"/>
      <c r="CN196" s="248"/>
      <c r="CO196" s="248"/>
      <c r="CP196" s="248"/>
      <c r="CQ196" s="248"/>
      <c r="CR196" s="248"/>
      <c r="CS196" s="248"/>
      <c r="CT196" s="248"/>
      <c r="CU196" s="248"/>
      <c r="CV196" s="162">
        <f t="shared" si="4"/>
        <v>0</v>
      </c>
      <c r="CW196" s="248"/>
      <c r="CX196" s="248"/>
      <c r="CY196" s="248"/>
      <c r="CZ196" s="248"/>
      <c r="DA196" s="248"/>
      <c r="DB196" s="248"/>
      <c r="DC196" s="248"/>
      <c r="DD196" s="248"/>
      <c r="DE196" s="248"/>
      <c r="DF196" s="250"/>
      <c r="DG196" s="251"/>
      <c r="DH196" s="251"/>
      <c r="DI196" s="251"/>
      <c r="DJ196" s="251"/>
      <c r="DK196" s="251"/>
      <c r="DL196" s="251"/>
      <c r="DM196" s="252"/>
    </row>
    <row r="197">
      <c r="A197" s="248"/>
      <c r="B197" s="249"/>
      <c r="C197" s="250"/>
      <c r="D197" s="251"/>
      <c r="E197" s="251"/>
      <c r="F197" s="251"/>
      <c r="G197" s="251"/>
      <c r="H197" s="251"/>
      <c r="I197" s="251"/>
      <c r="J197" s="251"/>
      <c r="K197" s="251"/>
      <c r="L197" s="251"/>
      <c r="M197" s="140">
        <f t="shared" si="1"/>
        <v>0</v>
      </c>
      <c r="N197" s="251"/>
      <c r="O197" s="251"/>
      <c r="P197" s="251"/>
      <c r="Q197" s="251"/>
      <c r="R197" s="251"/>
      <c r="S197" s="251"/>
      <c r="T197" s="251"/>
      <c r="U197" s="251"/>
      <c r="V197" s="252"/>
      <c r="W197" s="253"/>
      <c r="X197" s="251"/>
      <c r="Y197" s="251"/>
      <c r="Z197" s="251"/>
      <c r="AA197" s="251"/>
      <c r="AB197" s="251"/>
      <c r="AC197" s="251"/>
      <c r="AD197" s="254"/>
      <c r="AE197" s="249"/>
      <c r="AF197" s="255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  <c r="AX197" s="248"/>
      <c r="AY197" s="256"/>
      <c r="AZ197" s="250"/>
      <c r="BA197" s="251"/>
      <c r="BB197" s="251"/>
      <c r="BC197" s="251"/>
      <c r="BD197" s="251"/>
      <c r="BE197" s="251"/>
      <c r="BF197" s="251"/>
      <c r="BG197" s="252"/>
      <c r="BH197" s="249"/>
      <c r="BI197" s="248"/>
      <c r="BJ197" s="248"/>
      <c r="BK197" s="248"/>
      <c r="BL197" s="248"/>
      <c r="BM197" s="248"/>
      <c r="BN197" s="248"/>
      <c r="BO197" s="248"/>
      <c r="BP197" s="248"/>
      <c r="BQ197" s="248"/>
      <c r="BR197" s="248"/>
      <c r="BS197" s="155">
        <f t="shared" si="3"/>
        <v>0</v>
      </c>
      <c r="BT197" s="248"/>
      <c r="BU197" s="248"/>
      <c r="BV197" s="248"/>
      <c r="BW197" s="248"/>
      <c r="BX197" s="248"/>
      <c r="BY197" s="248"/>
      <c r="BZ197" s="248"/>
      <c r="CA197" s="248"/>
      <c r="CB197" s="248"/>
      <c r="CC197" s="250"/>
      <c r="CD197" s="251"/>
      <c r="CE197" s="251"/>
      <c r="CF197" s="251"/>
      <c r="CG197" s="251"/>
      <c r="CH197" s="251"/>
      <c r="CI197" s="251"/>
      <c r="CJ197" s="252"/>
      <c r="CK197" s="249"/>
      <c r="CL197" s="248"/>
      <c r="CM197" s="248"/>
      <c r="CN197" s="248"/>
      <c r="CO197" s="248"/>
      <c r="CP197" s="248"/>
      <c r="CQ197" s="248"/>
      <c r="CR197" s="248"/>
      <c r="CS197" s="248"/>
      <c r="CT197" s="248"/>
      <c r="CU197" s="248"/>
      <c r="CV197" s="162">
        <f t="shared" si="4"/>
        <v>0</v>
      </c>
      <c r="CW197" s="248"/>
      <c r="CX197" s="248"/>
      <c r="CY197" s="248"/>
      <c r="CZ197" s="248"/>
      <c r="DA197" s="248"/>
      <c r="DB197" s="248"/>
      <c r="DC197" s="248"/>
      <c r="DD197" s="248"/>
      <c r="DE197" s="248"/>
      <c r="DF197" s="250"/>
      <c r="DG197" s="251"/>
      <c r="DH197" s="251"/>
      <c r="DI197" s="251"/>
      <c r="DJ197" s="251"/>
      <c r="DK197" s="251"/>
      <c r="DL197" s="251"/>
      <c r="DM197" s="252"/>
    </row>
    <row r="198">
      <c r="A198" s="248"/>
      <c r="B198" s="249"/>
      <c r="C198" s="250"/>
      <c r="D198" s="251"/>
      <c r="E198" s="251"/>
      <c r="F198" s="251"/>
      <c r="G198" s="251"/>
      <c r="H198" s="251"/>
      <c r="I198" s="251"/>
      <c r="J198" s="251"/>
      <c r="K198" s="251"/>
      <c r="L198" s="251"/>
      <c r="M198" s="140">
        <f t="shared" si="1"/>
        <v>0</v>
      </c>
      <c r="N198" s="251"/>
      <c r="O198" s="251"/>
      <c r="P198" s="251"/>
      <c r="Q198" s="251"/>
      <c r="R198" s="251"/>
      <c r="S198" s="251"/>
      <c r="T198" s="251"/>
      <c r="U198" s="251"/>
      <c r="V198" s="252"/>
      <c r="W198" s="253"/>
      <c r="X198" s="251"/>
      <c r="Y198" s="251"/>
      <c r="Z198" s="251"/>
      <c r="AA198" s="251"/>
      <c r="AB198" s="251"/>
      <c r="AC198" s="251"/>
      <c r="AD198" s="254"/>
      <c r="AE198" s="249"/>
      <c r="AF198" s="255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  <c r="AX198" s="248"/>
      <c r="AY198" s="256"/>
      <c r="AZ198" s="250"/>
      <c r="BA198" s="251"/>
      <c r="BB198" s="251"/>
      <c r="BC198" s="251"/>
      <c r="BD198" s="251"/>
      <c r="BE198" s="251"/>
      <c r="BF198" s="251"/>
      <c r="BG198" s="252"/>
      <c r="BH198" s="249"/>
      <c r="BI198" s="248"/>
      <c r="BJ198" s="248"/>
      <c r="BK198" s="248"/>
      <c r="BL198" s="248"/>
      <c r="BM198" s="248"/>
      <c r="BN198" s="248"/>
      <c r="BO198" s="248"/>
      <c r="BP198" s="248"/>
      <c r="BQ198" s="248"/>
      <c r="BR198" s="248"/>
      <c r="BS198" s="155">
        <f t="shared" si="3"/>
        <v>0</v>
      </c>
      <c r="BT198" s="248"/>
      <c r="BU198" s="248"/>
      <c r="BV198" s="248"/>
      <c r="BW198" s="248"/>
      <c r="BX198" s="248"/>
      <c r="BY198" s="248"/>
      <c r="BZ198" s="248"/>
      <c r="CA198" s="248"/>
      <c r="CB198" s="248"/>
      <c r="CC198" s="250"/>
      <c r="CD198" s="251"/>
      <c r="CE198" s="251"/>
      <c r="CF198" s="251"/>
      <c r="CG198" s="251"/>
      <c r="CH198" s="251"/>
      <c r="CI198" s="251"/>
      <c r="CJ198" s="252"/>
      <c r="CK198" s="249"/>
      <c r="CL198" s="248"/>
      <c r="CM198" s="248"/>
      <c r="CN198" s="248"/>
      <c r="CO198" s="248"/>
      <c r="CP198" s="248"/>
      <c r="CQ198" s="248"/>
      <c r="CR198" s="248"/>
      <c r="CS198" s="248"/>
      <c r="CT198" s="248"/>
      <c r="CU198" s="248"/>
      <c r="CV198" s="162">
        <f t="shared" si="4"/>
        <v>0</v>
      </c>
      <c r="CW198" s="248"/>
      <c r="CX198" s="248"/>
      <c r="CY198" s="248"/>
      <c r="CZ198" s="248"/>
      <c r="DA198" s="248"/>
      <c r="DB198" s="248"/>
      <c r="DC198" s="248"/>
      <c r="DD198" s="248"/>
      <c r="DE198" s="248"/>
      <c r="DF198" s="250"/>
      <c r="DG198" s="251"/>
      <c r="DH198" s="251"/>
      <c r="DI198" s="251"/>
      <c r="DJ198" s="251"/>
      <c r="DK198" s="251"/>
      <c r="DL198" s="251"/>
      <c r="DM198" s="252"/>
    </row>
    <row r="199">
      <c r="A199" s="248"/>
      <c r="B199" s="249"/>
      <c r="C199" s="250"/>
      <c r="D199" s="251"/>
      <c r="E199" s="251"/>
      <c r="F199" s="251"/>
      <c r="G199" s="251"/>
      <c r="H199" s="251"/>
      <c r="I199" s="251"/>
      <c r="J199" s="251"/>
      <c r="K199" s="251"/>
      <c r="L199" s="251"/>
      <c r="M199" s="140">
        <f t="shared" si="1"/>
        <v>0</v>
      </c>
      <c r="N199" s="251"/>
      <c r="O199" s="251"/>
      <c r="P199" s="251"/>
      <c r="Q199" s="251"/>
      <c r="R199" s="251"/>
      <c r="S199" s="251"/>
      <c r="T199" s="251"/>
      <c r="U199" s="251"/>
      <c r="V199" s="252"/>
      <c r="W199" s="253"/>
      <c r="X199" s="251"/>
      <c r="Y199" s="251"/>
      <c r="Z199" s="251"/>
      <c r="AA199" s="251"/>
      <c r="AB199" s="251"/>
      <c r="AC199" s="251"/>
      <c r="AD199" s="254"/>
      <c r="AE199" s="249"/>
      <c r="AF199" s="255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  <c r="AX199" s="248"/>
      <c r="AY199" s="256"/>
      <c r="AZ199" s="250"/>
      <c r="BA199" s="251"/>
      <c r="BB199" s="251"/>
      <c r="BC199" s="251"/>
      <c r="BD199" s="251"/>
      <c r="BE199" s="251"/>
      <c r="BF199" s="251"/>
      <c r="BG199" s="252"/>
      <c r="BH199" s="249"/>
      <c r="BI199" s="248"/>
      <c r="BJ199" s="248"/>
      <c r="BK199" s="248"/>
      <c r="BL199" s="248"/>
      <c r="BM199" s="248"/>
      <c r="BN199" s="248"/>
      <c r="BO199" s="248"/>
      <c r="BP199" s="248"/>
      <c r="BQ199" s="248"/>
      <c r="BR199" s="248"/>
      <c r="BS199" s="155">
        <f t="shared" si="3"/>
        <v>0</v>
      </c>
      <c r="BT199" s="248"/>
      <c r="BU199" s="248"/>
      <c r="BV199" s="248"/>
      <c r="BW199" s="248"/>
      <c r="BX199" s="248"/>
      <c r="BY199" s="248"/>
      <c r="BZ199" s="248"/>
      <c r="CA199" s="248"/>
      <c r="CB199" s="248"/>
      <c r="CC199" s="250"/>
      <c r="CD199" s="251"/>
      <c r="CE199" s="251"/>
      <c r="CF199" s="251"/>
      <c r="CG199" s="251"/>
      <c r="CH199" s="251"/>
      <c r="CI199" s="251"/>
      <c r="CJ199" s="252"/>
      <c r="CK199" s="249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162">
        <f t="shared" si="4"/>
        <v>0</v>
      </c>
      <c r="CW199" s="248"/>
      <c r="CX199" s="248"/>
      <c r="CY199" s="248"/>
      <c r="CZ199" s="248"/>
      <c r="DA199" s="248"/>
      <c r="DB199" s="248"/>
      <c r="DC199" s="248"/>
      <c r="DD199" s="248"/>
      <c r="DE199" s="248"/>
      <c r="DF199" s="250"/>
      <c r="DG199" s="251"/>
      <c r="DH199" s="251"/>
      <c r="DI199" s="251"/>
      <c r="DJ199" s="251"/>
      <c r="DK199" s="251"/>
      <c r="DL199" s="251"/>
      <c r="DM199" s="252"/>
    </row>
    <row r="200">
      <c r="A200" s="248"/>
      <c r="B200" s="249"/>
      <c r="C200" s="250"/>
      <c r="D200" s="251"/>
      <c r="E200" s="251"/>
      <c r="F200" s="251"/>
      <c r="G200" s="251"/>
      <c r="H200" s="251"/>
      <c r="I200" s="251"/>
      <c r="J200" s="251"/>
      <c r="K200" s="251"/>
      <c r="L200" s="251"/>
      <c r="M200" s="140">
        <f t="shared" si="1"/>
        <v>0</v>
      </c>
      <c r="N200" s="251"/>
      <c r="O200" s="251"/>
      <c r="P200" s="251"/>
      <c r="Q200" s="251"/>
      <c r="R200" s="251"/>
      <c r="S200" s="251"/>
      <c r="T200" s="251"/>
      <c r="U200" s="251"/>
      <c r="V200" s="252"/>
      <c r="W200" s="253"/>
      <c r="X200" s="251"/>
      <c r="Y200" s="251"/>
      <c r="Z200" s="251"/>
      <c r="AA200" s="251"/>
      <c r="AB200" s="251"/>
      <c r="AC200" s="251"/>
      <c r="AD200" s="254"/>
      <c r="AE200" s="249"/>
      <c r="AF200" s="255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  <c r="AX200" s="248"/>
      <c r="AY200" s="256"/>
      <c r="AZ200" s="250"/>
      <c r="BA200" s="251"/>
      <c r="BB200" s="251"/>
      <c r="BC200" s="251"/>
      <c r="BD200" s="251"/>
      <c r="BE200" s="251"/>
      <c r="BF200" s="251"/>
      <c r="BG200" s="252"/>
      <c r="BH200" s="249"/>
      <c r="BI200" s="248"/>
      <c r="BJ200" s="248"/>
      <c r="BK200" s="248"/>
      <c r="BL200" s="248"/>
      <c r="BM200" s="248"/>
      <c r="BN200" s="248"/>
      <c r="BO200" s="248"/>
      <c r="BP200" s="248"/>
      <c r="BQ200" s="248"/>
      <c r="BR200" s="248"/>
      <c r="BS200" s="155">
        <f t="shared" si="3"/>
        <v>0</v>
      </c>
      <c r="BT200" s="248"/>
      <c r="BU200" s="248"/>
      <c r="BV200" s="248"/>
      <c r="BW200" s="248"/>
      <c r="BX200" s="248"/>
      <c r="BY200" s="248"/>
      <c r="BZ200" s="248"/>
      <c r="CA200" s="248"/>
      <c r="CB200" s="248"/>
      <c r="CC200" s="250"/>
      <c r="CD200" s="251"/>
      <c r="CE200" s="251"/>
      <c r="CF200" s="251"/>
      <c r="CG200" s="251"/>
      <c r="CH200" s="251"/>
      <c r="CI200" s="251"/>
      <c r="CJ200" s="252"/>
      <c r="CK200" s="249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162">
        <f t="shared" si="4"/>
        <v>0</v>
      </c>
      <c r="CW200" s="248"/>
      <c r="CX200" s="248"/>
      <c r="CY200" s="248"/>
      <c r="CZ200" s="248"/>
      <c r="DA200" s="248"/>
      <c r="DB200" s="248"/>
      <c r="DC200" s="248"/>
      <c r="DD200" s="248"/>
      <c r="DE200" s="248"/>
      <c r="DF200" s="250"/>
      <c r="DG200" s="251"/>
      <c r="DH200" s="251"/>
      <c r="DI200" s="251"/>
      <c r="DJ200" s="251"/>
      <c r="DK200" s="251"/>
      <c r="DL200" s="251"/>
      <c r="DM200" s="252"/>
    </row>
    <row r="201">
      <c r="A201" s="248"/>
      <c r="B201" s="249"/>
      <c r="C201" s="250"/>
      <c r="D201" s="251"/>
      <c r="E201" s="251"/>
      <c r="F201" s="251"/>
      <c r="G201" s="251"/>
      <c r="H201" s="251"/>
      <c r="I201" s="251"/>
      <c r="J201" s="251"/>
      <c r="K201" s="251"/>
      <c r="L201" s="251"/>
      <c r="M201" s="140">
        <f t="shared" si="1"/>
        <v>0</v>
      </c>
      <c r="N201" s="251"/>
      <c r="O201" s="251"/>
      <c r="P201" s="251"/>
      <c r="Q201" s="251"/>
      <c r="R201" s="251"/>
      <c r="S201" s="251"/>
      <c r="T201" s="251"/>
      <c r="U201" s="251"/>
      <c r="V201" s="252"/>
      <c r="W201" s="253"/>
      <c r="X201" s="251"/>
      <c r="Y201" s="251"/>
      <c r="Z201" s="251"/>
      <c r="AA201" s="251"/>
      <c r="AB201" s="251"/>
      <c r="AC201" s="251"/>
      <c r="AD201" s="254"/>
      <c r="AE201" s="249"/>
      <c r="AF201" s="255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  <c r="AX201" s="248"/>
      <c r="AY201" s="256"/>
      <c r="AZ201" s="250"/>
      <c r="BA201" s="251"/>
      <c r="BB201" s="251"/>
      <c r="BC201" s="251"/>
      <c r="BD201" s="251"/>
      <c r="BE201" s="251"/>
      <c r="BF201" s="251"/>
      <c r="BG201" s="252"/>
      <c r="BH201" s="249"/>
      <c r="BI201" s="248"/>
      <c r="BJ201" s="248"/>
      <c r="BK201" s="248"/>
      <c r="BL201" s="248"/>
      <c r="BM201" s="248"/>
      <c r="BN201" s="248"/>
      <c r="BO201" s="248"/>
      <c r="BP201" s="248"/>
      <c r="BQ201" s="248"/>
      <c r="BR201" s="248"/>
      <c r="BS201" s="155">
        <f t="shared" si="3"/>
        <v>0</v>
      </c>
      <c r="BT201" s="248"/>
      <c r="BU201" s="248"/>
      <c r="BV201" s="248"/>
      <c r="BW201" s="248"/>
      <c r="BX201" s="248"/>
      <c r="BY201" s="248"/>
      <c r="BZ201" s="248"/>
      <c r="CA201" s="248"/>
      <c r="CB201" s="248"/>
      <c r="CC201" s="250"/>
      <c r="CD201" s="251"/>
      <c r="CE201" s="251"/>
      <c r="CF201" s="251"/>
      <c r="CG201" s="251"/>
      <c r="CH201" s="251"/>
      <c r="CI201" s="251"/>
      <c r="CJ201" s="252"/>
      <c r="CK201" s="249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162">
        <f t="shared" si="4"/>
        <v>0</v>
      </c>
      <c r="CW201" s="248"/>
      <c r="CX201" s="248"/>
      <c r="CY201" s="248"/>
      <c r="CZ201" s="248"/>
      <c r="DA201" s="248"/>
      <c r="DB201" s="248"/>
      <c r="DC201" s="248"/>
      <c r="DD201" s="248"/>
      <c r="DE201" s="248"/>
      <c r="DF201" s="250"/>
      <c r="DG201" s="251"/>
      <c r="DH201" s="251"/>
      <c r="DI201" s="251"/>
      <c r="DJ201" s="251"/>
      <c r="DK201" s="251"/>
      <c r="DL201" s="251"/>
      <c r="DM201" s="252"/>
    </row>
    <row r="202">
      <c r="A202" s="248"/>
      <c r="B202" s="249"/>
      <c r="C202" s="250"/>
      <c r="D202" s="251"/>
      <c r="E202" s="251"/>
      <c r="F202" s="251"/>
      <c r="G202" s="251"/>
      <c r="H202" s="251"/>
      <c r="I202" s="251"/>
      <c r="J202" s="251"/>
      <c r="K202" s="251"/>
      <c r="L202" s="251"/>
      <c r="M202" s="140">
        <f t="shared" si="1"/>
        <v>0</v>
      </c>
      <c r="N202" s="251"/>
      <c r="O202" s="251"/>
      <c r="P202" s="251"/>
      <c r="Q202" s="251"/>
      <c r="R202" s="251"/>
      <c r="S202" s="251"/>
      <c r="T202" s="251"/>
      <c r="U202" s="251"/>
      <c r="V202" s="252"/>
      <c r="W202" s="253"/>
      <c r="X202" s="251"/>
      <c r="Y202" s="251"/>
      <c r="Z202" s="251"/>
      <c r="AA202" s="251"/>
      <c r="AB202" s="251"/>
      <c r="AC202" s="251"/>
      <c r="AD202" s="254"/>
      <c r="AE202" s="249"/>
      <c r="AF202" s="255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  <c r="AX202" s="248"/>
      <c r="AY202" s="256"/>
      <c r="AZ202" s="250"/>
      <c r="BA202" s="251"/>
      <c r="BB202" s="251"/>
      <c r="BC202" s="251"/>
      <c r="BD202" s="251"/>
      <c r="BE202" s="251"/>
      <c r="BF202" s="251"/>
      <c r="BG202" s="252"/>
      <c r="BH202" s="249"/>
      <c r="BI202" s="248"/>
      <c r="BJ202" s="248"/>
      <c r="BK202" s="248"/>
      <c r="BL202" s="248"/>
      <c r="BM202" s="248"/>
      <c r="BN202" s="248"/>
      <c r="BO202" s="248"/>
      <c r="BP202" s="248"/>
      <c r="BQ202" s="248"/>
      <c r="BR202" s="248"/>
      <c r="BS202" s="155">
        <f t="shared" si="3"/>
        <v>0</v>
      </c>
      <c r="BT202" s="248"/>
      <c r="BU202" s="248"/>
      <c r="BV202" s="248"/>
      <c r="BW202" s="248"/>
      <c r="BX202" s="248"/>
      <c r="BY202" s="248"/>
      <c r="BZ202" s="248"/>
      <c r="CA202" s="248"/>
      <c r="CB202" s="248"/>
      <c r="CC202" s="250"/>
      <c r="CD202" s="251"/>
      <c r="CE202" s="251"/>
      <c r="CF202" s="251"/>
      <c r="CG202" s="251"/>
      <c r="CH202" s="251"/>
      <c r="CI202" s="251"/>
      <c r="CJ202" s="252"/>
      <c r="CK202" s="249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162">
        <f t="shared" si="4"/>
        <v>0</v>
      </c>
      <c r="CW202" s="248"/>
      <c r="CX202" s="248"/>
      <c r="CY202" s="248"/>
      <c r="CZ202" s="248"/>
      <c r="DA202" s="248"/>
      <c r="DB202" s="248"/>
      <c r="DC202" s="248"/>
      <c r="DD202" s="248"/>
      <c r="DE202" s="248"/>
      <c r="DF202" s="250"/>
      <c r="DG202" s="251"/>
      <c r="DH202" s="251"/>
      <c r="DI202" s="251"/>
      <c r="DJ202" s="251"/>
      <c r="DK202" s="251"/>
      <c r="DL202" s="251"/>
      <c r="DM202" s="252"/>
    </row>
    <row r="203">
      <c r="A203" s="248"/>
      <c r="B203" s="249"/>
      <c r="C203" s="250"/>
      <c r="D203" s="251"/>
      <c r="E203" s="251"/>
      <c r="F203" s="251"/>
      <c r="G203" s="251"/>
      <c r="H203" s="251"/>
      <c r="I203" s="251"/>
      <c r="J203" s="251"/>
      <c r="K203" s="251"/>
      <c r="L203" s="251"/>
      <c r="M203" s="140">
        <f t="shared" si="1"/>
        <v>0</v>
      </c>
      <c r="N203" s="251"/>
      <c r="O203" s="251"/>
      <c r="P203" s="251"/>
      <c r="Q203" s="251"/>
      <c r="R203" s="251"/>
      <c r="S203" s="251"/>
      <c r="T203" s="251"/>
      <c r="U203" s="251"/>
      <c r="V203" s="252"/>
      <c r="W203" s="253"/>
      <c r="X203" s="251"/>
      <c r="Y203" s="251"/>
      <c r="Z203" s="251"/>
      <c r="AA203" s="251"/>
      <c r="AB203" s="251"/>
      <c r="AC203" s="251"/>
      <c r="AD203" s="254"/>
      <c r="AE203" s="249"/>
      <c r="AF203" s="255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  <c r="AX203" s="248"/>
      <c r="AY203" s="256"/>
      <c r="AZ203" s="250"/>
      <c r="BA203" s="251"/>
      <c r="BB203" s="251"/>
      <c r="BC203" s="251"/>
      <c r="BD203" s="251"/>
      <c r="BE203" s="251"/>
      <c r="BF203" s="251"/>
      <c r="BG203" s="252"/>
      <c r="BH203" s="249"/>
      <c r="BI203" s="248"/>
      <c r="BJ203" s="248"/>
      <c r="BK203" s="248"/>
      <c r="BL203" s="248"/>
      <c r="BM203" s="248"/>
      <c r="BN203" s="248"/>
      <c r="BO203" s="248"/>
      <c r="BP203" s="248"/>
      <c r="BQ203" s="248"/>
      <c r="BR203" s="248"/>
      <c r="BS203" s="155">
        <f t="shared" si="3"/>
        <v>0</v>
      </c>
      <c r="BT203" s="248"/>
      <c r="BU203" s="248"/>
      <c r="BV203" s="248"/>
      <c r="BW203" s="248"/>
      <c r="BX203" s="248"/>
      <c r="BY203" s="248"/>
      <c r="BZ203" s="248"/>
      <c r="CA203" s="248"/>
      <c r="CB203" s="248"/>
      <c r="CC203" s="250"/>
      <c r="CD203" s="251"/>
      <c r="CE203" s="251"/>
      <c r="CF203" s="251"/>
      <c r="CG203" s="251"/>
      <c r="CH203" s="251"/>
      <c r="CI203" s="251"/>
      <c r="CJ203" s="252"/>
      <c r="CK203" s="249"/>
      <c r="CL203" s="248"/>
      <c r="CM203" s="248"/>
      <c r="CN203" s="248"/>
      <c r="CO203" s="248"/>
      <c r="CP203" s="248"/>
      <c r="CQ203" s="248"/>
      <c r="CR203" s="248"/>
      <c r="CS203" s="248"/>
      <c r="CT203" s="248"/>
      <c r="CU203" s="248"/>
      <c r="CV203" s="162">
        <f t="shared" si="4"/>
        <v>0</v>
      </c>
      <c r="CW203" s="248"/>
      <c r="CX203" s="248"/>
      <c r="CY203" s="248"/>
      <c r="CZ203" s="248"/>
      <c r="DA203" s="248"/>
      <c r="DB203" s="248"/>
      <c r="DC203" s="248"/>
      <c r="DD203" s="248"/>
      <c r="DE203" s="248"/>
      <c r="DF203" s="250"/>
      <c r="DG203" s="251"/>
      <c r="DH203" s="251"/>
      <c r="DI203" s="251"/>
      <c r="DJ203" s="251"/>
      <c r="DK203" s="251"/>
      <c r="DL203" s="251"/>
      <c r="DM203" s="252"/>
    </row>
    <row r="204">
      <c r="A204" s="248"/>
      <c r="B204" s="249"/>
      <c r="C204" s="250"/>
      <c r="D204" s="251"/>
      <c r="E204" s="251"/>
      <c r="F204" s="251"/>
      <c r="G204" s="251"/>
      <c r="H204" s="251"/>
      <c r="I204" s="251"/>
      <c r="J204" s="251"/>
      <c r="K204" s="251"/>
      <c r="L204" s="251"/>
      <c r="M204" s="140">
        <f t="shared" si="1"/>
        <v>0</v>
      </c>
      <c r="N204" s="251"/>
      <c r="O204" s="251"/>
      <c r="P204" s="251"/>
      <c r="Q204" s="251"/>
      <c r="R204" s="251"/>
      <c r="S204" s="251"/>
      <c r="T204" s="251"/>
      <c r="U204" s="251"/>
      <c r="V204" s="252"/>
      <c r="W204" s="253"/>
      <c r="X204" s="251"/>
      <c r="Y204" s="251"/>
      <c r="Z204" s="251"/>
      <c r="AA204" s="251"/>
      <c r="AB204" s="251"/>
      <c r="AC204" s="251"/>
      <c r="AD204" s="254"/>
      <c r="AE204" s="249"/>
      <c r="AF204" s="255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  <c r="AX204" s="248"/>
      <c r="AY204" s="256"/>
      <c r="AZ204" s="250"/>
      <c r="BA204" s="251"/>
      <c r="BB204" s="251"/>
      <c r="BC204" s="251"/>
      <c r="BD204" s="251"/>
      <c r="BE204" s="251"/>
      <c r="BF204" s="251"/>
      <c r="BG204" s="252"/>
      <c r="BH204" s="249"/>
      <c r="BI204" s="248"/>
      <c r="BJ204" s="248"/>
      <c r="BK204" s="248"/>
      <c r="BL204" s="248"/>
      <c r="BM204" s="248"/>
      <c r="BN204" s="248"/>
      <c r="BO204" s="248"/>
      <c r="BP204" s="248"/>
      <c r="BQ204" s="248"/>
      <c r="BR204" s="248"/>
      <c r="BS204" s="155">
        <f t="shared" si="3"/>
        <v>0</v>
      </c>
      <c r="BT204" s="248"/>
      <c r="BU204" s="248"/>
      <c r="BV204" s="248"/>
      <c r="BW204" s="248"/>
      <c r="BX204" s="248"/>
      <c r="BY204" s="248"/>
      <c r="BZ204" s="248"/>
      <c r="CA204" s="248"/>
      <c r="CB204" s="248"/>
      <c r="CC204" s="250"/>
      <c r="CD204" s="251"/>
      <c r="CE204" s="251"/>
      <c r="CF204" s="251"/>
      <c r="CG204" s="251"/>
      <c r="CH204" s="251"/>
      <c r="CI204" s="251"/>
      <c r="CJ204" s="252"/>
      <c r="CK204" s="249"/>
      <c r="CL204" s="248"/>
      <c r="CM204" s="248"/>
      <c r="CN204" s="248"/>
      <c r="CO204" s="248"/>
      <c r="CP204" s="248"/>
      <c r="CQ204" s="248"/>
      <c r="CR204" s="248"/>
      <c r="CS204" s="248"/>
      <c r="CT204" s="248"/>
      <c r="CU204" s="248"/>
      <c r="CV204" s="162">
        <f t="shared" si="4"/>
        <v>0</v>
      </c>
      <c r="CW204" s="248"/>
      <c r="CX204" s="248"/>
      <c r="CY204" s="248"/>
      <c r="CZ204" s="248"/>
      <c r="DA204" s="248"/>
      <c r="DB204" s="248"/>
      <c r="DC204" s="248"/>
      <c r="DD204" s="248"/>
      <c r="DE204" s="248"/>
      <c r="DF204" s="250"/>
      <c r="DG204" s="251"/>
      <c r="DH204" s="251"/>
      <c r="DI204" s="251"/>
      <c r="DJ204" s="251"/>
      <c r="DK204" s="251"/>
      <c r="DL204" s="251"/>
      <c r="DM204" s="252"/>
    </row>
    <row r="205">
      <c r="A205" s="248"/>
      <c r="B205" s="249"/>
      <c r="C205" s="250"/>
      <c r="D205" s="251"/>
      <c r="E205" s="251"/>
      <c r="F205" s="251"/>
      <c r="G205" s="251"/>
      <c r="H205" s="251"/>
      <c r="I205" s="251"/>
      <c r="J205" s="251"/>
      <c r="K205" s="251"/>
      <c r="L205" s="251"/>
      <c r="M205" s="140">
        <f t="shared" si="1"/>
        <v>0</v>
      </c>
      <c r="N205" s="251"/>
      <c r="O205" s="251"/>
      <c r="P205" s="251"/>
      <c r="Q205" s="251"/>
      <c r="R205" s="251"/>
      <c r="S205" s="251"/>
      <c r="T205" s="251"/>
      <c r="U205" s="251"/>
      <c r="V205" s="252"/>
      <c r="W205" s="253"/>
      <c r="X205" s="251"/>
      <c r="Y205" s="251"/>
      <c r="Z205" s="251"/>
      <c r="AA205" s="251"/>
      <c r="AB205" s="251"/>
      <c r="AC205" s="251"/>
      <c r="AD205" s="254"/>
      <c r="AE205" s="249"/>
      <c r="AF205" s="255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  <c r="AX205" s="248"/>
      <c r="AY205" s="256"/>
      <c r="AZ205" s="250"/>
      <c r="BA205" s="251"/>
      <c r="BB205" s="251"/>
      <c r="BC205" s="251"/>
      <c r="BD205" s="251"/>
      <c r="BE205" s="251"/>
      <c r="BF205" s="251"/>
      <c r="BG205" s="252"/>
      <c r="BH205" s="249"/>
      <c r="BI205" s="248"/>
      <c r="BJ205" s="248"/>
      <c r="BK205" s="248"/>
      <c r="BL205" s="248"/>
      <c r="BM205" s="248"/>
      <c r="BN205" s="248"/>
      <c r="BO205" s="248"/>
      <c r="BP205" s="248"/>
      <c r="BQ205" s="248"/>
      <c r="BR205" s="248"/>
      <c r="BS205" s="155">
        <f t="shared" si="3"/>
        <v>0</v>
      </c>
      <c r="BT205" s="248"/>
      <c r="BU205" s="248"/>
      <c r="BV205" s="248"/>
      <c r="BW205" s="248"/>
      <c r="BX205" s="248"/>
      <c r="BY205" s="248"/>
      <c r="BZ205" s="248"/>
      <c r="CA205" s="248"/>
      <c r="CB205" s="248"/>
      <c r="CC205" s="250"/>
      <c r="CD205" s="251"/>
      <c r="CE205" s="251"/>
      <c r="CF205" s="251"/>
      <c r="CG205" s="251"/>
      <c r="CH205" s="251"/>
      <c r="CI205" s="251"/>
      <c r="CJ205" s="252"/>
      <c r="CK205" s="249"/>
      <c r="CL205" s="248"/>
      <c r="CM205" s="248"/>
      <c r="CN205" s="248"/>
      <c r="CO205" s="248"/>
      <c r="CP205" s="248"/>
      <c r="CQ205" s="248"/>
      <c r="CR205" s="248"/>
      <c r="CS205" s="248"/>
      <c r="CT205" s="248"/>
      <c r="CU205" s="248"/>
      <c r="CV205" s="162">
        <f t="shared" si="4"/>
        <v>0</v>
      </c>
      <c r="CW205" s="248"/>
      <c r="CX205" s="248"/>
      <c r="CY205" s="248"/>
      <c r="CZ205" s="248"/>
      <c r="DA205" s="248"/>
      <c r="DB205" s="248"/>
      <c r="DC205" s="248"/>
      <c r="DD205" s="248"/>
      <c r="DE205" s="248"/>
      <c r="DF205" s="250"/>
      <c r="DG205" s="251"/>
      <c r="DH205" s="251"/>
      <c r="DI205" s="251"/>
      <c r="DJ205" s="251"/>
      <c r="DK205" s="251"/>
      <c r="DL205" s="251"/>
      <c r="DM205" s="252"/>
    </row>
    <row r="206">
      <c r="A206" s="248"/>
      <c r="B206" s="249"/>
      <c r="C206" s="250"/>
      <c r="D206" s="251"/>
      <c r="E206" s="251"/>
      <c r="F206" s="251"/>
      <c r="G206" s="251"/>
      <c r="H206" s="251"/>
      <c r="I206" s="251"/>
      <c r="J206" s="251"/>
      <c r="K206" s="251"/>
      <c r="L206" s="251"/>
      <c r="M206" s="140">
        <f t="shared" si="1"/>
        <v>0</v>
      </c>
      <c r="N206" s="251"/>
      <c r="O206" s="251"/>
      <c r="P206" s="251"/>
      <c r="Q206" s="251"/>
      <c r="R206" s="251"/>
      <c r="S206" s="251"/>
      <c r="T206" s="251"/>
      <c r="U206" s="251"/>
      <c r="V206" s="252"/>
      <c r="W206" s="253"/>
      <c r="X206" s="251"/>
      <c r="Y206" s="251"/>
      <c r="Z206" s="251"/>
      <c r="AA206" s="251"/>
      <c r="AB206" s="251"/>
      <c r="AC206" s="251"/>
      <c r="AD206" s="254"/>
      <c r="AE206" s="249"/>
      <c r="AF206" s="255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  <c r="AX206" s="248"/>
      <c r="AY206" s="256"/>
      <c r="AZ206" s="250"/>
      <c r="BA206" s="251"/>
      <c r="BB206" s="251"/>
      <c r="BC206" s="251"/>
      <c r="BD206" s="251"/>
      <c r="BE206" s="251"/>
      <c r="BF206" s="251"/>
      <c r="BG206" s="252"/>
      <c r="BH206" s="249"/>
      <c r="BI206" s="248"/>
      <c r="BJ206" s="248"/>
      <c r="BK206" s="248"/>
      <c r="BL206" s="248"/>
      <c r="BM206" s="248"/>
      <c r="BN206" s="248"/>
      <c r="BO206" s="248"/>
      <c r="BP206" s="248"/>
      <c r="BQ206" s="248"/>
      <c r="BR206" s="248"/>
      <c r="BS206" s="155">
        <f t="shared" si="3"/>
        <v>0</v>
      </c>
      <c r="BT206" s="248"/>
      <c r="BU206" s="248"/>
      <c r="BV206" s="248"/>
      <c r="BW206" s="248"/>
      <c r="BX206" s="248"/>
      <c r="BY206" s="248"/>
      <c r="BZ206" s="248"/>
      <c r="CA206" s="248"/>
      <c r="CB206" s="248"/>
      <c r="CC206" s="250"/>
      <c r="CD206" s="251"/>
      <c r="CE206" s="251"/>
      <c r="CF206" s="251"/>
      <c r="CG206" s="251"/>
      <c r="CH206" s="251"/>
      <c r="CI206" s="251"/>
      <c r="CJ206" s="252"/>
      <c r="CK206" s="249"/>
      <c r="CL206" s="248"/>
      <c r="CM206" s="248"/>
      <c r="CN206" s="248"/>
      <c r="CO206" s="248"/>
      <c r="CP206" s="248"/>
      <c r="CQ206" s="248"/>
      <c r="CR206" s="248"/>
      <c r="CS206" s="248"/>
      <c r="CT206" s="248"/>
      <c r="CU206" s="248"/>
      <c r="CV206" s="162">
        <f t="shared" si="4"/>
        <v>0</v>
      </c>
      <c r="CW206" s="248"/>
      <c r="CX206" s="248"/>
      <c r="CY206" s="248"/>
      <c r="CZ206" s="248"/>
      <c r="DA206" s="248"/>
      <c r="DB206" s="248"/>
      <c r="DC206" s="248"/>
      <c r="DD206" s="248"/>
      <c r="DE206" s="248"/>
      <c r="DF206" s="250"/>
      <c r="DG206" s="251"/>
      <c r="DH206" s="251"/>
      <c r="DI206" s="251"/>
      <c r="DJ206" s="251"/>
      <c r="DK206" s="251"/>
      <c r="DL206" s="251"/>
      <c r="DM206" s="252"/>
    </row>
    <row r="207">
      <c r="A207" s="248"/>
      <c r="B207" s="249"/>
      <c r="C207" s="250"/>
      <c r="D207" s="251"/>
      <c r="E207" s="251"/>
      <c r="F207" s="251"/>
      <c r="G207" s="251"/>
      <c r="H207" s="251"/>
      <c r="I207" s="251"/>
      <c r="J207" s="251"/>
      <c r="K207" s="251"/>
      <c r="L207" s="251"/>
      <c r="M207" s="140">
        <f t="shared" si="1"/>
        <v>0</v>
      </c>
      <c r="N207" s="251"/>
      <c r="O207" s="251"/>
      <c r="P207" s="251"/>
      <c r="Q207" s="251"/>
      <c r="R207" s="251"/>
      <c r="S207" s="251"/>
      <c r="T207" s="251"/>
      <c r="U207" s="251"/>
      <c r="V207" s="252"/>
      <c r="W207" s="253"/>
      <c r="X207" s="251"/>
      <c r="Y207" s="251"/>
      <c r="Z207" s="251"/>
      <c r="AA207" s="251"/>
      <c r="AB207" s="251"/>
      <c r="AC207" s="251"/>
      <c r="AD207" s="254"/>
      <c r="AE207" s="249"/>
      <c r="AF207" s="255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  <c r="AX207" s="248"/>
      <c r="AY207" s="256"/>
      <c r="AZ207" s="250"/>
      <c r="BA207" s="251"/>
      <c r="BB207" s="251"/>
      <c r="BC207" s="251"/>
      <c r="BD207" s="251"/>
      <c r="BE207" s="251"/>
      <c r="BF207" s="251"/>
      <c r="BG207" s="252"/>
      <c r="BH207" s="249"/>
      <c r="BI207" s="248"/>
      <c r="BJ207" s="248"/>
      <c r="BK207" s="248"/>
      <c r="BL207" s="248"/>
      <c r="BM207" s="248"/>
      <c r="BN207" s="248"/>
      <c r="BO207" s="248"/>
      <c r="BP207" s="248"/>
      <c r="BQ207" s="248"/>
      <c r="BR207" s="248"/>
      <c r="BS207" s="155">
        <f t="shared" si="3"/>
        <v>0</v>
      </c>
      <c r="BT207" s="248"/>
      <c r="BU207" s="248"/>
      <c r="BV207" s="248"/>
      <c r="BW207" s="248"/>
      <c r="BX207" s="248"/>
      <c r="BY207" s="248"/>
      <c r="BZ207" s="248"/>
      <c r="CA207" s="248"/>
      <c r="CB207" s="248"/>
      <c r="CC207" s="250"/>
      <c r="CD207" s="251"/>
      <c r="CE207" s="251"/>
      <c r="CF207" s="251"/>
      <c r="CG207" s="251"/>
      <c r="CH207" s="251"/>
      <c r="CI207" s="251"/>
      <c r="CJ207" s="252"/>
      <c r="CK207" s="249"/>
      <c r="CL207" s="248"/>
      <c r="CM207" s="248"/>
      <c r="CN207" s="248"/>
      <c r="CO207" s="248"/>
      <c r="CP207" s="248"/>
      <c r="CQ207" s="248"/>
      <c r="CR207" s="248"/>
      <c r="CS207" s="248"/>
      <c r="CT207" s="248"/>
      <c r="CU207" s="248"/>
      <c r="CV207" s="162">
        <f t="shared" si="4"/>
        <v>0</v>
      </c>
      <c r="CW207" s="248"/>
      <c r="CX207" s="248"/>
      <c r="CY207" s="248"/>
      <c r="CZ207" s="248"/>
      <c r="DA207" s="248"/>
      <c r="DB207" s="248"/>
      <c r="DC207" s="248"/>
      <c r="DD207" s="248"/>
      <c r="DE207" s="248"/>
      <c r="DF207" s="250"/>
      <c r="DG207" s="251"/>
      <c r="DH207" s="251"/>
      <c r="DI207" s="251"/>
      <c r="DJ207" s="251"/>
      <c r="DK207" s="251"/>
      <c r="DL207" s="251"/>
      <c r="DM207" s="252"/>
    </row>
    <row r="208">
      <c r="A208" s="248"/>
      <c r="B208" s="249"/>
      <c r="C208" s="250"/>
      <c r="D208" s="251"/>
      <c r="E208" s="251"/>
      <c r="F208" s="251"/>
      <c r="G208" s="251"/>
      <c r="H208" s="251"/>
      <c r="I208" s="251"/>
      <c r="J208" s="251"/>
      <c r="K208" s="251"/>
      <c r="L208" s="251"/>
      <c r="M208" s="140">
        <f t="shared" si="1"/>
        <v>0</v>
      </c>
      <c r="N208" s="251"/>
      <c r="O208" s="251"/>
      <c r="P208" s="251"/>
      <c r="Q208" s="251"/>
      <c r="R208" s="251"/>
      <c r="S208" s="251"/>
      <c r="T208" s="251"/>
      <c r="U208" s="251"/>
      <c r="V208" s="252"/>
      <c r="W208" s="253"/>
      <c r="X208" s="251"/>
      <c r="Y208" s="251"/>
      <c r="Z208" s="251"/>
      <c r="AA208" s="251"/>
      <c r="AB208" s="251"/>
      <c r="AC208" s="251"/>
      <c r="AD208" s="254"/>
      <c r="AE208" s="249"/>
      <c r="AF208" s="255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  <c r="AX208" s="248"/>
      <c r="AY208" s="256"/>
      <c r="AZ208" s="250"/>
      <c r="BA208" s="251"/>
      <c r="BB208" s="251"/>
      <c r="BC208" s="251"/>
      <c r="BD208" s="251"/>
      <c r="BE208" s="251"/>
      <c r="BF208" s="251"/>
      <c r="BG208" s="252"/>
      <c r="BH208" s="249"/>
      <c r="BI208" s="248"/>
      <c r="BJ208" s="248"/>
      <c r="BK208" s="248"/>
      <c r="BL208" s="248"/>
      <c r="BM208" s="248"/>
      <c r="BN208" s="248"/>
      <c r="BO208" s="248"/>
      <c r="BP208" s="248"/>
      <c r="BQ208" s="248"/>
      <c r="BR208" s="248"/>
      <c r="BS208" s="155">
        <f t="shared" si="3"/>
        <v>0</v>
      </c>
      <c r="BT208" s="248"/>
      <c r="BU208" s="248"/>
      <c r="BV208" s="248"/>
      <c r="BW208" s="248"/>
      <c r="BX208" s="248"/>
      <c r="BY208" s="248"/>
      <c r="BZ208" s="248"/>
      <c r="CA208" s="248"/>
      <c r="CB208" s="248"/>
      <c r="CC208" s="250"/>
      <c r="CD208" s="251"/>
      <c r="CE208" s="251"/>
      <c r="CF208" s="251"/>
      <c r="CG208" s="251"/>
      <c r="CH208" s="251"/>
      <c r="CI208" s="251"/>
      <c r="CJ208" s="252"/>
      <c r="CK208" s="249"/>
      <c r="CL208" s="248"/>
      <c r="CM208" s="248"/>
      <c r="CN208" s="248"/>
      <c r="CO208" s="248"/>
      <c r="CP208" s="248"/>
      <c r="CQ208" s="248"/>
      <c r="CR208" s="248"/>
      <c r="CS208" s="248"/>
      <c r="CT208" s="248"/>
      <c r="CU208" s="248"/>
      <c r="CV208" s="162">
        <f t="shared" si="4"/>
        <v>0</v>
      </c>
      <c r="CW208" s="248"/>
      <c r="CX208" s="248"/>
      <c r="CY208" s="248"/>
      <c r="CZ208" s="248"/>
      <c r="DA208" s="248"/>
      <c r="DB208" s="248"/>
      <c r="DC208" s="248"/>
      <c r="DD208" s="248"/>
      <c r="DE208" s="248"/>
      <c r="DF208" s="250"/>
      <c r="DG208" s="251"/>
      <c r="DH208" s="251"/>
      <c r="DI208" s="251"/>
      <c r="DJ208" s="251"/>
      <c r="DK208" s="251"/>
      <c r="DL208" s="251"/>
      <c r="DM208" s="252"/>
    </row>
    <row r="209">
      <c r="A209" s="248"/>
      <c r="B209" s="249"/>
      <c r="C209" s="250"/>
      <c r="D209" s="251"/>
      <c r="E209" s="251"/>
      <c r="F209" s="251"/>
      <c r="G209" s="251"/>
      <c r="H209" s="251"/>
      <c r="I209" s="251"/>
      <c r="J209" s="251"/>
      <c r="K209" s="251"/>
      <c r="L209" s="251"/>
      <c r="M209" s="140">
        <f t="shared" si="1"/>
        <v>0</v>
      </c>
      <c r="N209" s="251"/>
      <c r="O209" s="251"/>
      <c r="P209" s="251"/>
      <c r="Q209" s="251"/>
      <c r="R209" s="251"/>
      <c r="S209" s="251"/>
      <c r="T209" s="251"/>
      <c r="U209" s="251"/>
      <c r="V209" s="252"/>
      <c r="W209" s="253"/>
      <c r="X209" s="251"/>
      <c r="Y209" s="251"/>
      <c r="Z209" s="251"/>
      <c r="AA209" s="251"/>
      <c r="AB209" s="251"/>
      <c r="AC209" s="251"/>
      <c r="AD209" s="254"/>
      <c r="AE209" s="249"/>
      <c r="AF209" s="255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  <c r="AX209" s="248"/>
      <c r="AY209" s="256"/>
      <c r="AZ209" s="250"/>
      <c r="BA209" s="251"/>
      <c r="BB209" s="251"/>
      <c r="BC209" s="251"/>
      <c r="BD209" s="251"/>
      <c r="BE209" s="251"/>
      <c r="BF209" s="251"/>
      <c r="BG209" s="252"/>
      <c r="BH209" s="249"/>
      <c r="BI209" s="248"/>
      <c r="BJ209" s="248"/>
      <c r="BK209" s="248"/>
      <c r="BL209" s="248"/>
      <c r="BM209" s="248"/>
      <c r="BN209" s="248"/>
      <c r="BO209" s="248"/>
      <c r="BP209" s="248"/>
      <c r="BQ209" s="248"/>
      <c r="BR209" s="248"/>
      <c r="BS209" s="155">
        <f t="shared" si="3"/>
        <v>0</v>
      </c>
      <c r="BT209" s="248"/>
      <c r="BU209" s="248"/>
      <c r="BV209" s="248"/>
      <c r="BW209" s="248"/>
      <c r="BX209" s="248"/>
      <c r="BY209" s="248"/>
      <c r="BZ209" s="248"/>
      <c r="CA209" s="248"/>
      <c r="CB209" s="248"/>
      <c r="CC209" s="250"/>
      <c r="CD209" s="251"/>
      <c r="CE209" s="251"/>
      <c r="CF209" s="251"/>
      <c r="CG209" s="251"/>
      <c r="CH209" s="251"/>
      <c r="CI209" s="251"/>
      <c r="CJ209" s="252"/>
      <c r="CK209" s="249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162">
        <f t="shared" si="4"/>
        <v>0</v>
      </c>
      <c r="CW209" s="248"/>
      <c r="CX209" s="248"/>
      <c r="CY209" s="248"/>
      <c r="CZ209" s="248"/>
      <c r="DA209" s="248"/>
      <c r="DB209" s="248"/>
      <c r="DC209" s="248"/>
      <c r="DD209" s="248"/>
      <c r="DE209" s="248"/>
      <c r="DF209" s="250"/>
      <c r="DG209" s="251"/>
      <c r="DH209" s="251"/>
      <c r="DI209" s="251"/>
      <c r="DJ209" s="251"/>
      <c r="DK209" s="251"/>
      <c r="DL209" s="251"/>
      <c r="DM209" s="252"/>
    </row>
    <row r="210">
      <c r="A210" s="248"/>
      <c r="B210" s="249"/>
      <c r="C210" s="250"/>
      <c r="D210" s="251"/>
      <c r="E210" s="251"/>
      <c r="F210" s="251"/>
      <c r="G210" s="251"/>
      <c r="H210" s="251"/>
      <c r="I210" s="251"/>
      <c r="J210" s="251"/>
      <c r="K210" s="251"/>
      <c r="L210" s="251"/>
      <c r="M210" s="140">
        <f t="shared" si="1"/>
        <v>0</v>
      </c>
      <c r="N210" s="251"/>
      <c r="O210" s="251"/>
      <c r="P210" s="251"/>
      <c r="Q210" s="251"/>
      <c r="R210" s="251"/>
      <c r="S210" s="251"/>
      <c r="T210" s="251"/>
      <c r="U210" s="251"/>
      <c r="V210" s="252"/>
      <c r="W210" s="253"/>
      <c r="X210" s="251"/>
      <c r="Y210" s="251"/>
      <c r="Z210" s="251"/>
      <c r="AA210" s="251"/>
      <c r="AB210" s="251"/>
      <c r="AC210" s="251"/>
      <c r="AD210" s="254"/>
      <c r="AE210" s="249"/>
      <c r="AF210" s="255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  <c r="AX210" s="248"/>
      <c r="AY210" s="256"/>
      <c r="AZ210" s="250"/>
      <c r="BA210" s="251"/>
      <c r="BB210" s="251"/>
      <c r="BC210" s="251"/>
      <c r="BD210" s="251"/>
      <c r="BE210" s="251"/>
      <c r="BF210" s="251"/>
      <c r="BG210" s="252"/>
      <c r="BH210" s="249"/>
      <c r="BI210" s="248"/>
      <c r="BJ210" s="248"/>
      <c r="BK210" s="248"/>
      <c r="BL210" s="248"/>
      <c r="BM210" s="248"/>
      <c r="BN210" s="248"/>
      <c r="BO210" s="248"/>
      <c r="BP210" s="248"/>
      <c r="BQ210" s="248"/>
      <c r="BR210" s="248"/>
      <c r="BS210" s="155">
        <f t="shared" si="3"/>
        <v>0</v>
      </c>
      <c r="BT210" s="248"/>
      <c r="BU210" s="248"/>
      <c r="BV210" s="248"/>
      <c r="BW210" s="248"/>
      <c r="BX210" s="248"/>
      <c r="BY210" s="248"/>
      <c r="BZ210" s="248"/>
      <c r="CA210" s="248"/>
      <c r="CB210" s="248"/>
      <c r="CC210" s="250"/>
      <c r="CD210" s="251"/>
      <c r="CE210" s="251"/>
      <c r="CF210" s="251"/>
      <c r="CG210" s="251"/>
      <c r="CH210" s="251"/>
      <c r="CI210" s="251"/>
      <c r="CJ210" s="252"/>
      <c r="CK210" s="249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162">
        <f t="shared" si="4"/>
        <v>0</v>
      </c>
      <c r="CW210" s="248"/>
      <c r="CX210" s="248"/>
      <c r="CY210" s="248"/>
      <c r="CZ210" s="248"/>
      <c r="DA210" s="248"/>
      <c r="DB210" s="248"/>
      <c r="DC210" s="248"/>
      <c r="DD210" s="248"/>
      <c r="DE210" s="248"/>
      <c r="DF210" s="250"/>
      <c r="DG210" s="251"/>
      <c r="DH210" s="251"/>
      <c r="DI210" s="251"/>
      <c r="DJ210" s="251"/>
      <c r="DK210" s="251"/>
      <c r="DL210" s="251"/>
      <c r="DM210" s="252"/>
    </row>
    <row r="211">
      <c r="A211" s="248"/>
      <c r="B211" s="249"/>
      <c r="C211" s="250"/>
      <c r="D211" s="251"/>
      <c r="E211" s="251"/>
      <c r="F211" s="251"/>
      <c r="G211" s="251"/>
      <c r="H211" s="251"/>
      <c r="I211" s="251"/>
      <c r="J211" s="251"/>
      <c r="K211" s="251"/>
      <c r="L211" s="251"/>
      <c r="M211" s="140">
        <f t="shared" si="1"/>
        <v>0</v>
      </c>
      <c r="N211" s="251"/>
      <c r="O211" s="251"/>
      <c r="P211" s="251"/>
      <c r="Q211" s="251"/>
      <c r="R211" s="251"/>
      <c r="S211" s="251"/>
      <c r="T211" s="251"/>
      <c r="U211" s="251"/>
      <c r="V211" s="252"/>
      <c r="W211" s="253"/>
      <c r="X211" s="251"/>
      <c r="Y211" s="251"/>
      <c r="Z211" s="251"/>
      <c r="AA211" s="251"/>
      <c r="AB211" s="251"/>
      <c r="AC211" s="251"/>
      <c r="AD211" s="254"/>
      <c r="AE211" s="249"/>
      <c r="AF211" s="255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  <c r="AX211" s="248"/>
      <c r="AY211" s="256"/>
      <c r="AZ211" s="250"/>
      <c r="BA211" s="251"/>
      <c r="BB211" s="251"/>
      <c r="BC211" s="251"/>
      <c r="BD211" s="251"/>
      <c r="BE211" s="251"/>
      <c r="BF211" s="251"/>
      <c r="BG211" s="252"/>
      <c r="BH211" s="249"/>
      <c r="BI211" s="248"/>
      <c r="BJ211" s="248"/>
      <c r="BK211" s="248"/>
      <c r="BL211" s="248"/>
      <c r="BM211" s="248"/>
      <c r="BN211" s="248"/>
      <c r="BO211" s="248"/>
      <c r="BP211" s="248"/>
      <c r="BQ211" s="248"/>
      <c r="BR211" s="248"/>
      <c r="BS211" s="155">
        <f t="shared" si="3"/>
        <v>0</v>
      </c>
      <c r="BT211" s="248"/>
      <c r="BU211" s="248"/>
      <c r="BV211" s="248"/>
      <c r="BW211" s="248"/>
      <c r="BX211" s="248"/>
      <c r="BY211" s="248"/>
      <c r="BZ211" s="248"/>
      <c r="CA211" s="248"/>
      <c r="CB211" s="248"/>
      <c r="CC211" s="250"/>
      <c r="CD211" s="251"/>
      <c r="CE211" s="251"/>
      <c r="CF211" s="251"/>
      <c r="CG211" s="251"/>
      <c r="CH211" s="251"/>
      <c r="CI211" s="251"/>
      <c r="CJ211" s="252"/>
      <c r="CK211" s="249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162">
        <f t="shared" si="4"/>
        <v>0</v>
      </c>
      <c r="CW211" s="248"/>
      <c r="CX211" s="248"/>
      <c r="CY211" s="248"/>
      <c r="CZ211" s="248"/>
      <c r="DA211" s="248"/>
      <c r="DB211" s="248"/>
      <c r="DC211" s="248"/>
      <c r="DD211" s="248"/>
      <c r="DE211" s="248"/>
      <c r="DF211" s="250"/>
      <c r="DG211" s="251"/>
      <c r="DH211" s="251"/>
      <c r="DI211" s="251"/>
      <c r="DJ211" s="251"/>
      <c r="DK211" s="251"/>
      <c r="DL211" s="251"/>
      <c r="DM211" s="252"/>
    </row>
    <row r="212">
      <c r="A212" s="248"/>
      <c r="B212" s="249"/>
      <c r="C212" s="250"/>
      <c r="D212" s="251"/>
      <c r="E212" s="251"/>
      <c r="F212" s="251"/>
      <c r="G212" s="251"/>
      <c r="H212" s="251"/>
      <c r="I212" s="251"/>
      <c r="J212" s="251"/>
      <c r="K212" s="251"/>
      <c r="L212" s="251"/>
      <c r="M212" s="140">
        <f t="shared" si="1"/>
        <v>0</v>
      </c>
      <c r="N212" s="251"/>
      <c r="O212" s="251"/>
      <c r="P212" s="251"/>
      <c r="Q212" s="251"/>
      <c r="R212" s="251"/>
      <c r="S212" s="251"/>
      <c r="T212" s="251"/>
      <c r="U212" s="251"/>
      <c r="V212" s="252"/>
      <c r="W212" s="253"/>
      <c r="X212" s="251"/>
      <c r="Y212" s="251"/>
      <c r="Z212" s="251"/>
      <c r="AA212" s="251"/>
      <c r="AB212" s="251"/>
      <c r="AC212" s="251"/>
      <c r="AD212" s="254"/>
      <c r="AE212" s="249"/>
      <c r="AF212" s="255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  <c r="AX212" s="248"/>
      <c r="AY212" s="256"/>
      <c r="AZ212" s="250"/>
      <c r="BA212" s="251"/>
      <c r="BB212" s="251"/>
      <c r="BC212" s="251"/>
      <c r="BD212" s="251"/>
      <c r="BE212" s="251"/>
      <c r="BF212" s="251"/>
      <c r="BG212" s="252"/>
      <c r="BH212" s="249"/>
      <c r="BI212" s="248"/>
      <c r="BJ212" s="248"/>
      <c r="BK212" s="248"/>
      <c r="BL212" s="248"/>
      <c r="BM212" s="248"/>
      <c r="BN212" s="248"/>
      <c r="BO212" s="248"/>
      <c r="BP212" s="248"/>
      <c r="BQ212" s="248"/>
      <c r="BR212" s="248"/>
      <c r="BS212" s="155">
        <f t="shared" si="3"/>
        <v>0</v>
      </c>
      <c r="BT212" s="248"/>
      <c r="BU212" s="248"/>
      <c r="BV212" s="248"/>
      <c r="BW212" s="248"/>
      <c r="BX212" s="248"/>
      <c r="BY212" s="248"/>
      <c r="BZ212" s="248"/>
      <c r="CA212" s="248"/>
      <c r="CB212" s="248"/>
      <c r="CC212" s="250"/>
      <c r="CD212" s="251"/>
      <c r="CE212" s="251"/>
      <c r="CF212" s="251"/>
      <c r="CG212" s="251"/>
      <c r="CH212" s="251"/>
      <c r="CI212" s="251"/>
      <c r="CJ212" s="252"/>
      <c r="CK212" s="249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162">
        <f t="shared" si="4"/>
        <v>0</v>
      </c>
      <c r="CW212" s="248"/>
      <c r="CX212" s="248"/>
      <c r="CY212" s="248"/>
      <c r="CZ212" s="248"/>
      <c r="DA212" s="248"/>
      <c r="DB212" s="248"/>
      <c r="DC212" s="248"/>
      <c r="DD212" s="248"/>
      <c r="DE212" s="248"/>
      <c r="DF212" s="250"/>
      <c r="DG212" s="251"/>
      <c r="DH212" s="251"/>
      <c r="DI212" s="251"/>
      <c r="DJ212" s="251"/>
      <c r="DK212" s="251"/>
      <c r="DL212" s="251"/>
      <c r="DM212" s="252"/>
    </row>
    <row r="213">
      <c r="A213" s="248"/>
      <c r="B213" s="249"/>
      <c r="C213" s="250"/>
      <c r="D213" s="251"/>
      <c r="E213" s="251"/>
      <c r="F213" s="251"/>
      <c r="G213" s="251"/>
      <c r="H213" s="251"/>
      <c r="I213" s="251"/>
      <c r="J213" s="251"/>
      <c r="K213" s="251"/>
      <c r="L213" s="251"/>
      <c r="M213" s="140">
        <f t="shared" si="1"/>
        <v>0</v>
      </c>
      <c r="N213" s="251"/>
      <c r="O213" s="251"/>
      <c r="P213" s="251"/>
      <c r="Q213" s="251"/>
      <c r="R213" s="251"/>
      <c r="S213" s="251"/>
      <c r="T213" s="251"/>
      <c r="U213" s="251"/>
      <c r="V213" s="252"/>
      <c r="W213" s="253"/>
      <c r="X213" s="251"/>
      <c r="Y213" s="251"/>
      <c r="Z213" s="251"/>
      <c r="AA213" s="251"/>
      <c r="AB213" s="251"/>
      <c r="AC213" s="251"/>
      <c r="AD213" s="254"/>
      <c r="AE213" s="249"/>
      <c r="AF213" s="255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  <c r="AX213" s="248"/>
      <c r="AY213" s="256"/>
      <c r="AZ213" s="250"/>
      <c r="BA213" s="251"/>
      <c r="BB213" s="251"/>
      <c r="BC213" s="251"/>
      <c r="BD213" s="251"/>
      <c r="BE213" s="251"/>
      <c r="BF213" s="251"/>
      <c r="BG213" s="252"/>
      <c r="BH213" s="249"/>
      <c r="BI213" s="248"/>
      <c r="BJ213" s="248"/>
      <c r="BK213" s="248"/>
      <c r="BL213" s="248"/>
      <c r="BM213" s="248"/>
      <c r="BN213" s="248"/>
      <c r="BO213" s="248"/>
      <c r="BP213" s="248"/>
      <c r="BQ213" s="248"/>
      <c r="BR213" s="248"/>
      <c r="BS213" s="155">
        <f t="shared" si="3"/>
        <v>0</v>
      </c>
      <c r="BT213" s="248"/>
      <c r="BU213" s="248"/>
      <c r="BV213" s="248"/>
      <c r="BW213" s="248"/>
      <c r="BX213" s="248"/>
      <c r="BY213" s="248"/>
      <c r="BZ213" s="248"/>
      <c r="CA213" s="248"/>
      <c r="CB213" s="248"/>
      <c r="CC213" s="250"/>
      <c r="CD213" s="251"/>
      <c r="CE213" s="251"/>
      <c r="CF213" s="251"/>
      <c r="CG213" s="251"/>
      <c r="CH213" s="251"/>
      <c r="CI213" s="251"/>
      <c r="CJ213" s="252"/>
      <c r="CK213" s="249"/>
      <c r="CL213" s="248"/>
      <c r="CM213" s="248"/>
      <c r="CN213" s="248"/>
      <c r="CO213" s="248"/>
      <c r="CP213" s="248"/>
      <c r="CQ213" s="248"/>
      <c r="CR213" s="248"/>
      <c r="CS213" s="248"/>
      <c r="CT213" s="248"/>
      <c r="CU213" s="248"/>
      <c r="CV213" s="162">
        <f t="shared" si="4"/>
        <v>0</v>
      </c>
      <c r="CW213" s="248"/>
      <c r="CX213" s="248"/>
      <c r="CY213" s="248"/>
      <c r="CZ213" s="248"/>
      <c r="DA213" s="248"/>
      <c r="DB213" s="248"/>
      <c r="DC213" s="248"/>
      <c r="DD213" s="248"/>
      <c r="DE213" s="248"/>
      <c r="DF213" s="250"/>
      <c r="DG213" s="251"/>
      <c r="DH213" s="251"/>
      <c r="DI213" s="251"/>
      <c r="DJ213" s="251"/>
      <c r="DK213" s="251"/>
      <c r="DL213" s="251"/>
      <c r="DM213" s="252"/>
    </row>
    <row r="214">
      <c r="A214" s="248"/>
      <c r="B214" s="249"/>
      <c r="C214" s="250"/>
      <c r="D214" s="251"/>
      <c r="E214" s="251"/>
      <c r="F214" s="251"/>
      <c r="G214" s="251"/>
      <c r="H214" s="251"/>
      <c r="I214" s="251"/>
      <c r="J214" s="251"/>
      <c r="K214" s="251"/>
      <c r="L214" s="251"/>
      <c r="M214" s="140">
        <f t="shared" si="1"/>
        <v>0</v>
      </c>
      <c r="N214" s="251"/>
      <c r="O214" s="251"/>
      <c r="P214" s="251"/>
      <c r="Q214" s="251"/>
      <c r="R214" s="251"/>
      <c r="S214" s="251"/>
      <c r="T214" s="251"/>
      <c r="U214" s="251"/>
      <c r="V214" s="252"/>
      <c r="W214" s="253"/>
      <c r="X214" s="251"/>
      <c r="Y214" s="251"/>
      <c r="Z214" s="251"/>
      <c r="AA214" s="251"/>
      <c r="AB214" s="251"/>
      <c r="AC214" s="251"/>
      <c r="AD214" s="254"/>
      <c r="AE214" s="249"/>
      <c r="AF214" s="255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  <c r="AX214" s="248"/>
      <c r="AY214" s="256"/>
      <c r="AZ214" s="250"/>
      <c r="BA214" s="251"/>
      <c r="BB214" s="251"/>
      <c r="BC214" s="251"/>
      <c r="BD214" s="251"/>
      <c r="BE214" s="251"/>
      <c r="BF214" s="251"/>
      <c r="BG214" s="252"/>
      <c r="BH214" s="249"/>
      <c r="BI214" s="248"/>
      <c r="BJ214" s="248"/>
      <c r="BK214" s="248"/>
      <c r="BL214" s="248"/>
      <c r="BM214" s="248"/>
      <c r="BN214" s="248"/>
      <c r="BO214" s="248"/>
      <c r="BP214" s="248"/>
      <c r="BQ214" s="248"/>
      <c r="BR214" s="248"/>
      <c r="BS214" s="155">
        <f t="shared" si="3"/>
        <v>0</v>
      </c>
      <c r="BT214" s="248"/>
      <c r="BU214" s="248"/>
      <c r="BV214" s="248"/>
      <c r="BW214" s="248"/>
      <c r="BX214" s="248"/>
      <c r="BY214" s="248"/>
      <c r="BZ214" s="248"/>
      <c r="CA214" s="248"/>
      <c r="CB214" s="248"/>
      <c r="CC214" s="250"/>
      <c r="CD214" s="251"/>
      <c r="CE214" s="251"/>
      <c r="CF214" s="251"/>
      <c r="CG214" s="251"/>
      <c r="CH214" s="251"/>
      <c r="CI214" s="251"/>
      <c r="CJ214" s="252"/>
      <c r="CK214" s="249"/>
      <c r="CL214" s="248"/>
      <c r="CM214" s="248"/>
      <c r="CN214" s="248"/>
      <c r="CO214" s="248"/>
      <c r="CP214" s="248"/>
      <c r="CQ214" s="248"/>
      <c r="CR214" s="248"/>
      <c r="CS214" s="248"/>
      <c r="CT214" s="248"/>
      <c r="CU214" s="248"/>
      <c r="CV214" s="162">
        <f t="shared" si="4"/>
        <v>0</v>
      </c>
      <c r="CW214" s="248"/>
      <c r="CX214" s="248"/>
      <c r="CY214" s="248"/>
      <c r="CZ214" s="248"/>
      <c r="DA214" s="248"/>
      <c r="DB214" s="248"/>
      <c r="DC214" s="248"/>
      <c r="DD214" s="248"/>
      <c r="DE214" s="248"/>
      <c r="DF214" s="250"/>
      <c r="DG214" s="251"/>
      <c r="DH214" s="251"/>
      <c r="DI214" s="251"/>
      <c r="DJ214" s="251"/>
      <c r="DK214" s="251"/>
      <c r="DL214" s="251"/>
      <c r="DM214" s="252"/>
    </row>
    <row r="215">
      <c r="A215" s="248"/>
      <c r="B215" s="249"/>
      <c r="C215" s="250"/>
      <c r="D215" s="251"/>
      <c r="E215" s="251"/>
      <c r="F215" s="251"/>
      <c r="G215" s="251"/>
      <c r="H215" s="251"/>
      <c r="I215" s="251"/>
      <c r="J215" s="251"/>
      <c r="K215" s="251"/>
      <c r="L215" s="251"/>
      <c r="M215" s="140">
        <f t="shared" si="1"/>
        <v>0</v>
      </c>
      <c r="N215" s="251"/>
      <c r="O215" s="251"/>
      <c r="P215" s="251"/>
      <c r="Q215" s="251"/>
      <c r="R215" s="251"/>
      <c r="S215" s="251"/>
      <c r="T215" s="251"/>
      <c r="U215" s="251"/>
      <c r="V215" s="252"/>
      <c r="W215" s="253"/>
      <c r="X215" s="251"/>
      <c r="Y215" s="251"/>
      <c r="Z215" s="251"/>
      <c r="AA215" s="251"/>
      <c r="AB215" s="251"/>
      <c r="AC215" s="251"/>
      <c r="AD215" s="254"/>
      <c r="AE215" s="249"/>
      <c r="AF215" s="255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  <c r="AX215" s="248"/>
      <c r="AY215" s="256"/>
      <c r="AZ215" s="250"/>
      <c r="BA215" s="251"/>
      <c r="BB215" s="251"/>
      <c r="BC215" s="251"/>
      <c r="BD215" s="251"/>
      <c r="BE215" s="251"/>
      <c r="BF215" s="251"/>
      <c r="BG215" s="252"/>
      <c r="BH215" s="249"/>
      <c r="BI215" s="248"/>
      <c r="BJ215" s="248"/>
      <c r="BK215" s="248"/>
      <c r="BL215" s="248"/>
      <c r="BM215" s="248"/>
      <c r="BN215" s="248"/>
      <c r="BO215" s="248"/>
      <c r="BP215" s="248"/>
      <c r="BQ215" s="248"/>
      <c r="BR215" s="248"/>
      <c r="BS215" s="155">
        <f t="shared" si="3"/>
        <v>0</v>
      </c>
      <c r="BT215" s="248"/>
      <c r="BU215" s="248"/>
      <c r="BV215" s="248"/>
      <c r="BW215" s="248"/>
      <c r="BX215" s="248"/>
      <c r="BY215" s="248"/>
      <c r="BZ215" s="248"/>
      <c r="CA215" s="248"/>
      <c r="CB215" s="248"/>
      <c r="CC215" s="250"/>
      <c r="CD215" s="251"/>
      <c r="CE215" s="251"/>
      <c r="CF215" s="251"/>
      <c r="CG215" s="251"/>
      <c r="CH215" s="251"/>
      <c r="CI215" s="251"/>
      <c r="CJ215" s="252"/>
      <c r="CK215" s="249"/>
      <c r="CL215" s="248"/>
      <c r="CM215" s="248"/>
      <c r="CN215" s="248"/>
      <c r="CO215" s="248"/>
      <c r="CP215" s="248"/>
      <c r="CQ215" s="248"/>
      <c r="CR215" s="248"/>
      <c r="CS215" s="248"/>
      <c r="CT215" s="248"/>
      <c r="CU215" s="248"/>
      <c r="CV215" s="162">
        <f t="shared" si="4"/>
        <v>0</v>
      </c>
      <c r="CW215" s="248"/>
      <c r="CX215" s="248"/>
      <c r="CY215" s="248"/>
      <c r="CZ215" s="248"/>
      <c r="DA215" s="248"/>
      <c r="DB215" s="248"/>
      <c r="DC215" s="248"/>
      <c r="DD215" s="248"/>
      <c r="DE215" s="248"/>
      <c r="DF215" s="250"/>
      <c r="DG215" s="251"/>
      <c r="DH215" s="251"/>
      <c r="DI215" s="251"/>
      <c r="DJ215" s="251"/>
      <c r="DK215" s="251"/>
      <c r="DL215" s="251"/>
      <c r="DM215" s="252"/>
    </row>
    <row r="216">
      <c r="A216" s="248"/>
      <c r="B216" s="249"/>
      <c r="C216" s="250"/>
      <c r="D216" s="251"/>
      <c r="E216" s="251"/>
      <c r="F216" s="251"/>
      <c r="G216" s="251"/>
      <c r="H216" s="251"/>
      <c r="I216" s="251"/>
      <c r="J216" s="251"/>
      <c r="K216" s="251"/>
      <c r="L216" s="251"/>
      <c r="M216" s="140">
        <f t="shared" si="1"/>
        <v>0</v>
      </c>
      <c r="N216" s="251"/>
      <c r="O216" s="251"/>
      <c r="P216" s="251"/>
      <c r="Q216" s="251"/>
      <c r="R216" s="251"/>
      <c r="S216" s="251"/>
      <c r="T216" s="251"/>
      <c r="U216" s="251"/>
      <c r="V216" s="252"/>
      <c r="W216" s="253"/>
      <c r="X216" s="251"/>
      <c r="Y216" s="251"/>
      <c r="Z216" s="251"/>
      <c r="AA216" s="251"/>
      <c r="AB216" s="251"/>
      <c r="AC216" s="251"/>
      <c r="AD216" s="254"/>
      <c r="AE216" s="249"/>
      <c r="AF216" s="255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  <c r="AX216" s="248"/>
      <c r="AY216" s="256"/>
      <c r="AZ216" s="250"/>
      <c r="BA216" s="251"/>
      <c r="BB216" s="251"/>
      <c r="BC216" s="251"/>
      <c r="BD216" s="251"/>
      <c r="BE216" s="251"/>
      <c r="BF216" s="251"/>
      <c r="BG216" s="252"/>
      <c r="BH216" s="249"/>
      <c r="BI216" s="248"/>
      <c r="BJ216" s="248"/>
      <c r="BK216" s="248"/>
      <c r="BL216" s="248"/>
      <c r="BM216" s="248"/>
      <c r="BN216" s="248"/>
      <c r="BO216" s="248"/>
      <c r="BP216" s="248"/>
      <c r="BQ216" s="248"/>
      <c r="BR216" s="248"/>
      <c r="BS216" s="155">
        <f t="shared" si="3"/>
        <v>0</v>
      </c>
      <c r="BT216" s="248"/>
      <c r="BU216" s="248"/>
      <c r="BV216" s="248"/>
      <c r="BW216" s="248"/>
      <c r="BX216" s="248"/>
      <c r="BY216" s="248"/>
      <c r="BZ216" s="248"/>
      <c r="CA216" s="248"/>
      <c r="CB216" s="248"/>
      <c r="CC216" s="250"/>
      <c r="CD216" s="251"/>
      <c r="CE216" s="251"/>
      <c r="CF216" s="251"/>
      <c r="CG216" s="251"/>
      <c r="CH216" s="251"/>
      <c r="CI216" s="251"/>
      <c r="CJ216" s="252"/>
      <c r="CK216" s="249"/>
      <c r="CL216" s="248"/>
      <c r="CM216" s="248"/>
      <c r="CN216" s="248"/>
      <c r="CO216" s="248"/>
      <c r="CP216" s="248"/>
      <c r="CQ216" s="248"/>
      <c r="CR216" s="248"/>
      <c r="CS216" s="248"/>
      <c r="CT216" s="248"/>
      <c r="CU216" s="248"/>
      <c r="CV216" s="162">
        <f t="shared" si="4"/>
        <v>0</v>
      </c>
      <c r="CW216" s="248"/>
      <c r="CX216" s="248"/>
      <c r="CY216" s="248"/>
      <c r="CZ216" s="248"/>
      <c r="DA216" s="248"/>
      <c r="DB216" s="248"/>
      <c r="DC216" s="248"/>
      <c r="DD216" s="248"/>
      <c r="DE216" s="248"/>
      <c r="DF216" s="250"/>
      <c r="DG216" s="251"/>
      <c r="DH216" s="251"/>
      <c r="DI216" s="251"/>
      <c r="DJ216" s="251"/>
      <c r="DK216" s="251"/>
      <c r="DL216" s="251"/>
      <c r="DM216" s="252"/>
    </row>
    <row r="217">
      <c r="A217" s="248"/>
      <c r="B217" s="249"/>
      <c r="C217" s="250"/>
      <c r="D217" s="251"/>
      <c r="E217" s="251"/>
      <c r="F217" s="251"/>
      <c r="G217" s="251"/>
      <c r="H217" s="251"/>
      <c r="I217" s="251"/>
      <c r="J217" s="251"/>
      <c r="K217" s="251"/>
      <c r="L217" s="251"/>
      <c r="M217" s="140">
        <f t="shared" si="1"/>
        <v>0</v>
      </c>
      <c r="N217" s="251"/>
      <c r="O217" s="251"/>
      <c r="P217" s="251"/>
      <c r="Q217" s="251"/>
      <c r="R217" s="251"/>
      <c r="S217" s="251"/>
      <c r="T217" s="251"/>
      <c r="U217" s="251"/>
      <c r="V217" s="252"/>
      <c r="W217" s="253"/>
      <c r="X217" s="251"/>
      <c r="Y217" s="251"/>
      <c r="Z217" s="251"/>
      <c r="AA217" s="251"/>
      <c r="AB217" s="251"/>
      <c r="AC217" s="251"/>
      <c r="AD217" s="254"/>
      <c r="AE217" s="249"/>
      <c r="AF217" s="255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  <c r="AX217" s="248"/>
      <c r="AY217" s="256"/>
      <c r="AZ217" s="250"/>
      <c r="BA217" s="251"/>
      <c r="BB217" s="251"/>
      <c r="BC217" s="251"/>
      <c r="BD217" s="251"/>
      <c r="BE217" s="251"/>
      <c r="BF217" s="251"/>
      <c r="BG217" s="252"/>
      <c r="BH217" s="249"/>
      <c r="BI217" s="248"/>
      <c r="BJ217" s="248"/>
      <c r="BK217" s="248"/>
      <c r="BL217" s="248"/>
      <c r="BM217" s="248"/>
      <c r="BN217" s="248"/>
      <c r="BO217" s="248"/>
      <c r="BP217" s="248"/>
      <c r="BQ217" s="248"/>
      <c r="BR217" s="248"/>
      <c r="BS217" s="155">
        <f t="shared" si="3"/>
        <v>0</v>
      </c>
      <c r="BT217" s="248"/>
      <c r="BU217" s="248"/>
      <c r="BV217" s="248"/>
      <c r="BW217" s="248"/>
      <c r="BX217" s="248"/>
      <c r="BY217" s="248"/>
      <c r="BZ217" s="248"/>
      <c r="CA217" s="248"/>
      <c r="CB217" s="248"/>
      <c r="CC217" s="250"/>
      <c r="CD217" s="251"/>
      <c r="CE217" s="251"/>
      <c r="CF217" s="251"/>
      <c r="CG217" s="251"/>
      <c r="CH217" s="251"/>
      <c r="CI217" s="251"/>
      <c r="CJ217" s="252"/>
      <c r="CK217" s="249"/>
      <c r="CL217" s="248"/>
      <c r="CM217" s="248"/>
      <c r="CN217" s="248"/>
      <c r="CO217" s="248"/>
      <c r="CP217" s="248"/>
      <c r="CQ217" s="248"/>
      <c r="CR217" s="248"/>
      <c r="CS217" s="248"/>
      <c r="CT217" s="248"/>
      <c r="CU217" s="248"/>
      <c r="CV217" s="162">
        <f t="shared" si="4"/>
        <v>0</v>
      </c>
      <c r="CW217" s="248"/>
      <c r="CX217" s="248"/>
      <c r="CY217" s="248"/>
      <c r="CZ217" s="248"/>
      <c r="DA217" s="248"/>
      <c r="DB217" s="248"/>
      <c r="DC217" s="248"/>
      <c r="DD217" s="248"/>
      <c r="DE217" s="248"/>
      <c r="DF217" s="250"/>
      <c r="DG217" s="251"/>
      <c r="DH217" s="251"/>
      <c r="DI217" s="251"/>
      <c r="DJ217" s="251"/>
      <c r="DK217" s="251"/>
      <c r="DL217" s="251"/>
      <c r="DM217" s="252"/>
    </row>
    <row r="218">
      <c r="A218" s="248"/>
      <c r="B218" s="249"/>
      <c r="C218" s="250"/>
      <c r="D218" s="251"/>
      <c r="E218" s="251"/>
      <c r="F218" s="251"/>
      <c r="G218" s="251"/>
      <c r="H218" s="251"/>
      <c r="I218" s="251"/>
      <c r="J218" s="251"/>
      <c r="K218" s="251"/>
      <c r="L218" s="251"/>
      <c r="M218" s="140">
        <f t="shared" si="1"/>
        <v>0</v>
      </c>
      <c r="N218" s="251"/>
      <c r="O218" s="251"/>
      <c r="P218" s="251"/>
      <c r="Q218" s="251"/>
      <c r="R218" s="251"/>
      <c r="S218" s="251"/>
      <c r="T218" s="251"/>
      <c r="U218" s="251"/>
      <c r="V218" s="252"/>
      <c r="W218" s="253"/>
      <c r="X218" s="251"/>
      <c r="Y218" s="251"/>
      <c r="Z218" s="251"/>
      <c r="AA218" s="251"/>
      <c r="AB218" s="251"/>
      <c r="AC218" s="251"/>
      <c r="AD218" s="254"/>
      <c r="AE218" s="249"/>
      <c r="AF218" s="255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  <c r="AX218" s="248"/>
      <c r="AY218" s="256"/>
      <c r="AZ218" s="250"/>
      <c r="BA218" s="251"/>
      <c r="BB218" s="251"/>
      <c r="BC218" s="251"/>
      <c r="BD218" s="251"/>
      <c r="BE218" s="251"/>
      <c r="BF218" s="251"/>
      <c r="BG218" s="252"/>
      <c r="BH218" s="249"/>
      <c r="BI218" s="248"/>
      <c r="BJ218" s="248"/>
      <c r="BK218" s="248"/>
      <c r="BL218" s="248"/>
      <c r="BM218" s="248"/>
      <c r="BN218" s="248"/>
      <c r="BO218" s="248"/>
      <c r="BP218" s="248"/>
      <c r="BQ218" s="248"/>
      <c r="BR218" s="248"/>
      <c r="BS218" s="155">
        <f t="shared" si="3"/>
        <v>0</v>
      </c>
      <c r="BT218" s="248"/>
      <c r="BU218" s="248"/>
      <c r="BV218" s="248"/>
      <c r="BW218" s="248"/>
      <c r="BX218" s="248"/>
      <c r="BY218" s="248"/>
      <c r="BZ218" s="248"/>
      <c r="CA218" s="248"/>
      <c r="CB218" s="248"/>
      <c r="CC218" s="250"/>
      <c r="CD218" s="251"/>
      <c r="CE218" s="251"/>
      <c r="CF218" s="251"/>
      <c r="CG218" s="251"/>
      <c r="CH218" s="251"/>
      <c r="CI218" s="251"/>
      <c r="CJ218" s="252"/>
      <c r="CK218" s="249"/>
      <c r="CL218" s="248"/>
      <c r="CM218" s="248"/>
      <c r="CN218" s="248"/>
      <c r="CO218" s="248"/>
      <c r="CP218" s="248"/>
      <c r="CQ218" s="248"/>
      <c r="CR218" s="248"/>
      <c r="CS218" s="248"/>
      <c r="CT218" s="248"/>
      <c r="CU218" s="248"/>
      <c r="CV218" s="162">
        <f t="shared" si="4"/>
        <v>0</v>
      </c>
      <c r="CW218" s="248"/>
      <c r="CX218" s="248"/>
      <c r="CY218" s="248"/>
      <c r="CZ218" s="248"/>
      <c r="DA218" s="248"/>
      <c r="DB218" s="248"/>
      <c r="DC218" s="248"/>
      <c r="DD218" s="248"/>
      <c r="DE218" s="248"/>
      <c r="DF218" s="250"/>
      <c r="DG218" s="251"/>
      <c r="DH218" s="251"/>
      <c r="DI218" s="251"/>
      <c r="DJ218" s="251"/>
      <c r="DK218" s="251"/>
      <c r="DL218" s="251"/>
      <c r="DM218" s="252"/>
    </row>
    <row r="219">
      <c r="A219" s="248"/>
      <c r="B219" s="249"/>
      <c r="C219" s="250"/>
      <c r="D219" s="251"/>
      <c r="E219" s="251"/>
      <c r="F219" s="251"/>
      <c r="G219" s="251"/>
      <c r="H219" s="251"/>
      <c r="I219" s="251"/>
      <c r="J219" s="251"/>
      <c r="K219" s="251"/>
      <c r="L219" s="251"/>
      <c r="M219" s="140">
        <f t="shared" si="1"/>
        <v>0</v>
      </c>
      <c r="N219" s="251"/>
      <c r="O219" s="251"/>
      <c r="P219" s="251"/>
      <c r="Q219" s="251"/>
      <c r="R219" s="251"/>
      <c r="S219" s="251"/>
      <c r="T219" s="251"/>
      <c r="U219" s="251"/>
      <c r="V219" s="252"/>
      <c r="W219" s="253"/>
      <c r="X219" s="251"/>
      <c r="Y219" s="251"/>
      <c r="Z219" s="251"/>
      <c r="AA219" s="251"/>
      <c r="AB219" s="251"/>
      <c r="AC219" s="251"/>
      <c r="AD219" s="254"/>
      <c r="AE219" s="249"/>
      <c r="AF219" s="255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  <c r="AX219" s="248"/>
      <c r="AY219" s="256"/>
      <c r="AZ219" s="250"/>
      <c r="BA219" s="251"/>
      <c r="BB219" s="251"/>
      <c r="BC219" s="251"/>
      <c r="BD219" s="251"/>
      <c r="BE219" s="251"/>
      <c r="BF219" s="251"/>
      <c r="BG219" s="252"/>
      <c r="BH219" s="249"/>
      <c r="BI219" s="248"/>
      <c r="BJ219" s="248"/>
      <c r="BK219" s="248"/>
      <c r="BL219" s="248"/>
      <c r="BM219" s="248"/>
      <c r="BN219" s="248"/>
      <c r="BO219" s="248"/>
      <c r="BP219" s="248"/>
      <c r="BQ219" s="248"/>
      <c r="BR219" s="248"/>
      <c r="BS219" s="155">
        <f t="shared" si="3"/>
        <v>0</v>
      </c>
      <c r="BT219" s="248"/>
      <c r="BU219" s="248"/>
      <c r="BV219" s="248"/>
      <c r="BW219" s="248"/>
      <c r="BX219" s="248"/>
      <c r="BY219" s="248"/>
      <c r="BZ219" s="248"/>
      <c r="CA219" s="248"/>
      <c r="CB219" s="248"/>
      <c r="CC219" s="250"/>
      <c r="CD219" s="251"/>
      <c r="CE219" s="251"/>
      <c r="CF219" s="251"/>
      <c r="CG219" s="251"/>
      <c r="CH219" s="251"/>
      <c r="CI219" s="251"/>
      <c r="CJ219" s="252"/>
      <c r="CK219" s="249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162">
        <f t="shared" si="4"/>
        <v>0</v>
      </c>
      <c r="CW219" s="248"/>
      <c r="CX219" s="248"/>
      <c r="CY219" s="248"/>
      <c r="CZ219" s="248"/>
      <c r="DA219" s="248"/>
      <c r="DB219" s="248"/>
      <c r="DC219" s="248"/>
      <c r="DD219" s="248"/>
      <c r="DE219" s="248"/>
      <c r="DF219" s="250"/>
      <c r="DG219" s="251"/>
      <c r="DH219" s="251"/>
      <c r="DI219" s="251"/>
      <c r="DJ219" s="251"/>
      <c r="DK219" s="251"/>
      <c r="DL219" s="251"/>
      <c r="DM219" s="252"/>
    </row>
    <row r="220">
      <c r="A220" s="248"/>
      <c r="B220" s="249"/>
      <c r="C220" s="250"/>
      <c r="D220" s="251"/>
      <c r="E220" s="251"/>
      <c r="F220" s="251"/>
      <c r="G220" s="251"/>
      <c r="H220" s="251"/>
      <c r="I220" s="251"/>
      <c r="J220" s="251"/>
      <c r="K220" s="251"/>
      <c r="L220" s="251"/>
      <c r="M220" s="140">
        <f t="shared" si="1"/>
        <v>0</v>
      </c>
      <c r="N220" s="251"/>
      <c r="O220" s="251"/>
      <c r="P220" s="251"/>
      <c r="Q220" s="251"/>
      <c r="R220" s="251"/>
      <c r="S220" s="251"/>
      <c r="T220" s="251"/>
      <c r="U220" s="251"/>
      <c r="V220" s="252"/>
      <c r="W220" s="253"/>
      <c r="X220" s="251"/>
      <c r="Y220" s="251"/>
      <c r="Z220" s="251"/>
      <c r="AA220" s="251"/>
      <c r="AB220" s="251"/>
      <c r="AC220" s="251"/>
      <c r="AD220" s="254"/>
      <c r="AE220" s="249"/>
      <c r="AF220" s="255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  <c r="AX220" s="248"/>
      <c r="AY220" s="256"/>
      <c r="AZ220" s="250"/>
      <c r="BA220" s="251"/>
      <c r="BB220" s="251"/>
      <c r="BC220" s="251"/>
      <c r="BD220" s="251"/>
      <c r="BE220" s="251"/>
      <c r="BF220" s="251"/>
      <c r="BG220" s="252"/>
      <c r="BH220" s="249"/>
      <c r="BI220" s="248"/>
      <c r="BJ220" s="248"/>
      <c r="BK220" s="248"/>
      <c r="BL220" s="248"/>
      <c r="BM220" s="248"/>
      <c r="BN220" s="248"/>
      <c r="BO220" s="248"/>
      <c r="BP220" s="248"/>
      <c r="BQ220" s="248"/>
      <c r="BR220" s="248"/>
      <c r="BS220" s="155">
        <f t="shared" si="3"/>
        <v>0</v>
      </c>
      <c r="BT220" s="248"/>
      <c r="BU220" s="248"/>
      <c r="BV220" s="248"/>
      <c r="BW220" s="248"/>
      <c r="BX220" s="248"/>
      <c r="BY220" s="248"/>
      <c r="BZ220" s="248"/>
      <c r="CA220" s="248"/>
      <c r="CB220" s="248"/>
      <c r="CC220" s="250"/>
      <c r="CD220" s="251"/>
      <c r="CE220" s="251"/>
      <c r="CF220" s="251"/>
      <c r="CG220" s="251"/>
      <c r="CH220" s="251"/>
      <c r="CI220" s="251"/>
      <c r="CJ220" s="252"/>
      <c r="CK220" s="249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162">
        <f t="shared" si="4"/>
        <v>0</v>
      </c>
      <c r="CW220" s="248"/>
      <c r="CX220" s="248"/>
      <c r="CY220" s="248"/>
      <c r="CZ220" s="248"/>
      <c r="DA220" s="248"/>
      <c r="DB220" s="248"/>
      <c r="DC220" s="248"/>
      <c r="DD220" s="248"/>
      <c r="DE220" s="248"/>
      <c r="DF220" s="250"/>
      <c r="DG220" s="251"/>
      <c r="DH220" s="251"/>
      <c r="DI220" s="251"/>
      <c r="DJ220" s="251"/>
      <c r="DK220" s="251"/>
      <c r="DL220" s="251"/>
      <c r="DM220" s="252"/>
    </row>
    <row r="221">
      <c r="A221" s="248"/>
      <c r="B221" s="249"/>
      <c r="C221" s="250"/>
      <c r="D221" s="251"/>
      <c r="E221" s="251"/>
      <c r="F221" s="251"/>
      <c r="G221" s="251"/>
      <c r="H221" s="251"/>
      <c r="I221" s="251"/>
      <c r="J221" s="251"/>
      <c r="K221" s="251"/>
      <c r="L221" s="251"/>
      <c r="M221" s="140">
        <f t="shared" si="1"/>
        <v>0</v>
      </c>
      <c r="N221" s="251"/>
      <c r="O221" s="251"/>
      <c r="P221" s="251"/>
      <c r="Q221" s="251"/>
      <c r="R221" s="251"/>
      <c r="S221" s="251"/>
      <c r="T221" s="251"/>
      <c r="U221" s="251"/>
      <c r="V221" s="252"/>
      <c r="W221" s="253"/>
      <c r="X221" s="251"/>
      <c r="Y221" s="251"/>
      <c r="Z221" s="251"/>
      <c r="AA221" s="251"/>
      <c r="AB221" s="251"/>
      <c r="AC221" s="251"/>
      <c r="AD221" s="254"/>
      <c r="AE221" s="249"/>
      <c r="AF221" s="255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  <c r="AX221" s="248"/>
      <c r="AY221" s="256"/>
      <c r="AZ221" s="250"/>
      <c r="BA221" s="251"/>
      <c r="BB221" s="251"/>
      <c r="BC221" s="251"/>
      <c r="BD221" s="251"/>
      <c r="BE221" s="251"/>
      <c r="BF221" s="251"/>
      <c r="BG221" s="252"/>
      <c r="BH221" s="249"/>
      <c r="BI221" s="248"/>
      <c r="BJ221" s="248"/>
      <c r="BK221" s="248"/>
      <c r="BL221" s="248"/>
      <c r="BM221" s="248"/>
      <c r="BN221" s="248"/>
      <c r="BO221" s="248"/>
      <c r="BP221" s="248"/>
      <c r="BQ221" s="248"/>
      <c r="BR221" s="248"/>
      <c r="BS221" s="155">
        <f t="shared" si="3"/>
        <v>0</v>
      </c>
      <c r="BT221" s="248"/>
      <c r="BU221" s="248"/>
      <c r="BV221" s="248"/>
      <c r="BW221" s="248"/>
      <c r="BX221" s="248"/>
      <c r="BY221" s="248"/>
      <c r="BZ221" s="248"/>
      <c r="CA221" s="248"/>
      <c r="CB221" s="248"/>
      <c r="CC221" s="250"/>
      <c r="CD221" s="251"/>
      <c r="CE221" s="251"/>
      <c r="CF221" s="251"/>
      <c r="CG221" s="251"/>
      <c r="CH221" s="251"/>
      <c r="CI221" s="251"/>
      <c r="CJ221" s="252"/>
      <c r="CK221" s="249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162">
        <f t="shared" si="4"/>
        <v>0</v>
      </c>
      <c r="CW221" s="248"/>
      <c r="CX221" s="248"/>
      <c r="CY221" s="248"/>
      <c r="CZ221" s="248"/>
      <c r="DA221" s="248"/>
      <c r="DB221" s="248"/>
      <c r="DC221" s="248"/>
      <c r="DD221" s="248"/>
      <c r="DE221" s="248"/>
      <c r="DF221" s="250"/>
      <c r="DG221" s="251"/>
      <c r="DH221" s="251"/>
      <c r="DI221" s="251"/>
      <c r="DJ221" s="251"/>
      <c r="DK221" s="251"/>
      <c r="DL221" s="251"/>
      <c r="DM221" s="252"/>
    </row>
    <row r="222">
      <c r="A222" s="248"/>
      <c r="B222" s="249"/>
      <c r="C222" s="250"/>
      <c r="D222" s="251"/>
      <c r="E222" s="251"/>
      <c r="F222" s="251"/>
      <c r="G222" s="251"/>
      <c r="H222" s="251"/>
      <c r="I222" s="251"/>
      <c r="J222" s="251"/>
      <c r="K222" s="251"/>
      <c r="L222" s="251"/>
      <c r="M222" s="140">
        <f t="shared" si="1"/>
        <v>0</v>
      </c>
      <c r="N222" s="251"/>
      <c r="O222" s="251"/>
      <c r="P222" s="251"/>
      <c r="Q222" s="251"/>
      <c r="R222" s="251"/>
      <c r="S222" s="251"/>
      <c r="T222" s="251"/>
      <c r="U222" s="251"/>
      <c r="V222" s="252"/>
      <c r="W222" s="253"/>
      <c r="X222" s="251"/>
      <c r="Y222" s="251"/>
      <c r="Z222" s="251"/>
      <c r="AA222" s="251"/>
      <c r="AB222" s="251"/>
      <c r="AC222" s="251"/>
      <c r="AD222" s="254"/>
      <c r="AE222" s="249"/>
      <c r="AF222" s="255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  <c r="AX222" s="248"/>
      <c r="AY222" s="256"/>
      <c r="AZ222" s="250"/>
      <c r="BA222" s="251"/>
      <c r="BB222" s="251"/>
      <c r="BC222" s="251"/>
      <c r="BD222" s="251"/>
      <c r="BE222" s="251"/>
      <c r="BF222" s="251"/>
      <c r="BG222" s="252"/>
      <c r="BH222" s="249"/>
      <c r="BI222" s="248"/>
      <c r="BJ222" s="248"/>
      <c r="BK222" s="248"/>
      <c r="BL222" s="248"/>
      <c r="BM222" s="248"/>
      <c r="BN222" s="248"/>
      <c r="BO222" s="248"/>
      <c r="BP222" s="248"/>
      <c r="BQ222" s="248"/>
      <c r="BR222" s="248"/>
      <c r="BS222" s="155">
        <f t="shared" si="3"/>
        <v>0</v>
      </c>
      <c r="BT222" s="248"/>
      <c r="BU222" s="248"/>
      <c r="BV222" s="248"/>
      <c r="BW222" s="248"/>
      <c r="BX222" s="248"/>
      <c r="BY222" s="248"/>
      <c r="BZ222" s="248"/>
      <c r="CA222" s="248"/>
      <c r="CB222" s="248"/>
      <c r="CC222" s="250"/>
      <c r="CD222" s="251"/>
      <c r="CE222" s="251"/>
      <c r="CF222" s="251"/>
      <c r="CG222" s="251"/>
      <c r="CH222" s="251"/>
      <c r="CI222" s="251"/>
      <c r="CJ222" s="252"/>
      <c r="CK222" s="249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162">
        <f t="shared" si="4"/>
        <v>0</v>
      </c>
      <c r="CW222" s="248"/>
      <c r="CX222" s="248"/>
      <c r="CY222" s="248"/>
      <c r="CZ222" s="248"/>
      <c r="DA222" s="248"/>
      <c r="DB222" s="248"/>
      <c r="DC222" s="248"/>
      <c r="DD222" s="248"/>
      <c r="DE222" s="248"/>
      <c r="DF222" s="250"/>
      <c r="DG222" s="251"/>
      <c r="DH222" s="251"/>
      <c r="DI222" s="251"/>
      <c r="DJ222" s="251"/>
      <c r="DK222" s="251"/>
      <c r="DL222" s="251"/>
      <c r="DM222" s="252"/>
    </row>
    <row r="223">
      <c r="A223" s="248"/>
      <c r="B223" s="249"/>
      <c r="C223" s="250"/>
      <c r="D223" s="251"/>
      <c r="E223" s="251"/>
      <c r="F223" s="251"/>
      <c r="G223" s="251"/>
      <c r="H223" s="251"/>
      <c r="I223" s="251"/>
      <c r="J223" s="251"/>
      <c r="K223" s="251"/>
      <c r="L223" s="251"/>
      <c r="M223" s="140">
        <f t="shared" si="1"/>
        <v>0</v>
      </c>
      <c r="N223" s="251"/>
      <c r="O223" s="251"/>
      <c r="P223" s="251"/>
      <c r="Q223" s="251"/>
      <c r="R223" s="251"/>
      <c r="S223" s="251"/>
      <c r="T223" s="251"/>
      <c r="U223" s="251"/>
      <c r="V223" s="252"/>
      <c r="W223" s="253"/>
      <c r="X223" s="251"/>
      <c r="Y223" s="251"/>
      <c r="Z223" s="251"/>
      <c r="AA223" s="251"/>
      <c r="AB223" s="251"/>
      <c r="AC223" s="251"/>
      <c r="AD223" s="254"/>
      <c r="AE223" s="249"/>
      <c r="AF223" s="255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  <c r="AX223" s="248"/>
      <c r="AY223" s="256"/>
      <c r="AZ223" s="250"/>
      <c r="BA223" s="251"/>
      <c r="BB223" s="251"/>
      <c r="BC223" s="251"/>
      <c r="BD223" s="251"/>
      <c r="BE223" s="251"/>
      <c r="BF223" s="251"/>
      <c r="BG223" s="252"/>
      <c r="BH223" s="249"/>
      <c r="BI223" s="248"/>
      <c r="BJ223" s="248"/>
      <c r="BK223" s="248"/>
      <c r="BL223" s="248"/>
      <c r="BM223" s="248"/>
      <c r="BN223" s="248"/>
      <c r="BO223" s="248"/>
      <c r="BP223" s="248"/>
      <c r="BQ223" s="248"/>
      <c r="BR223" s="248"/>
      <c r="BS223" s="155">
        <f t="shared" si="3"/>
        <v>0</v>
      </c>
      <c r="BT223" s="248"/>
      <c r="BU223" s="248"/>
      <c r="BV223" s="248"/>
      <c r="BW223" s="248"/>
      <c r="BX223" s="248"/>
      <c r="BY223" s="248"/>
      <c r="BZ223" s="248"/>
      <c r="CA223" s="248"/>
      <c r="CB223" s="248"/>
      <c r="CC223" s="250"/>
      <c r="CD223" s="251"/>
      <c r="CE223" s="251"/>
      <c r="CF223" s="251"/>
      <c r="CG223" s="251"/>
      <c r="CH223" s="251"/>
      <c r="CI223" s="251"/>
      <c r="CJ223" s="252"/>
      <c r="CK223" s="249"/>
      <c r="CL223" s="248"/>
      <c r="CM223" s="248"/>
      <c r="CN223" s="248"/>
      <c r="CO223" s="248"/>
      <c r="CP223" s="248"/>
      <c r="CQ223" s="248"/>
      <c r="CR223" s="248"/>
      <c r="CS223" s="248"/>
      <c r="CT223" s="248"/>
      <c r="CU223" s="248"/>
      <c r="CV223" s="162">
        <f t="shared" si="4"/>
        <v>0</v>
      </c>
      <c r="CW223" s="248"/>
      <c r="CX223" s="248"/>
      <c r="CY223" s="248"/>
      <c r="CZ223" s="248"/>
      <c r="DA223" s="248"/>
      <c r="DB223" s="248"/>
      <c r="DC223" s="248"/>
      <c r="DD223" s="248"/>
      <c r="DE223" s="248"/>
      <c r="DF223" s="250"/>
      <c r="DG223" s="251"/>
      <c r="DH223" s="251"/>
      <c r="DI223" s="251"/>
      <c r="DJ223" s="251"/>
      <c r="DK223" s="251"/>
      <c r="DL223" s="251"/>
      <c r="DM223" s="252"/>
    </row>
    <row r="224">
      <c r="A224" s="248"/>
      <c r="B224" s="249"/>
      <c r="C224" s="250"/>
      <c r="D224" s="251"/>
      <c r="E224" s="251"/>
      <c r="F224" s="251"/>
      <c r="G224" s="251"/>
      <c r="H224" s="251"/>
      <c r="I224" s="251"/>
      <c r="J224" s="251"/>
      <c r="K224" s="251"/>
      <c r="L224" s="251"/>
      <c r="M224" s="140">
        <f t="shared" si="1"/>
        <v>0</v>
      </c>
      <c r="N224" s="251"/>
      <c r="O224" s="251"/>
      <c r="P224" s="251"/>
      <c r="Q224" s="251"/>
      <c r="R224" s="251"/>
      <c r="S224" s="251"/>
      <c r="T224" s="251"/>
      <c r="U224" s="251"/>
      <c r="V224" s="252"/>
      <c r="W224" s="253"/>
      <c r="X224" s="251"/>
      <c r="Y224" s="251"/>
      <c r="Z224" s="251"/>
      <c r="AA224" s="251"/>
      <c r="AB224" s="251"/>
      <c r="AC224" s="251"/>
      <c r="AD224" s="254"/>
      <c r="AE224" s="249"/>
      <c r="AF224" s="255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  <c r="AX224" s="248"/>
      <c r="AY224" s="256"/>
      <c r="AZ224" s="250"/>
      <c r="BA224" s="251"/>
      <c r="BB224" s="251"/>
      <c r="BC224" s="251"/>
      <c r="BD224" s="251"/>
      <c r="BE224" s="251"/>
      <c r="BF224" s="251"/>
      <c r="BG224" s="252"/>
      <c r="BH224" s="249"/>
      <c r="BI224" s="248"/>
      <c r="BJ224" s="248"/>
      <c r="BK224" s="248"/>
      <c r="BL224" s="248"/>
      <c r="BM224" s="248"/>
      <c r="BN224" s="248"/>
      <c r="BO224" s="248"/>
      <c r="BP224" s="248"/>
      <c r="BQ224" s="248"/>
      <c r="BR224" s="248"/>
      <c r="BS224" s="155">
        <f t="shared" si="3"/>
        <v>0</v>
      </c>
      <c r="BT224" s="248"/>
      <c r="BU224" s="248"/>
      <c r="BV224" s="248"/>
      <c r="BW224" s="248"/>
      <c r="BX224" s="248"/>
      <c r="BY224" s="248"/>
      <c r="BZ224" s="248"/>
      <c r="CA224" s="248"/>
      <c r="CB224" s="248"/>
      <c r="CC224" s="250"/>
      <c r="CD224" s="251"/>
      <c r="CE224" s="251"/>
      <c r="CF224" s="251"/>
      <c r="CG224" s="251"/>
      <c r="CH224" s="251"/>
      <c r="CI224" s="251"/>
      <c r="CJ224" s="252"/>
      <c r="CK224" s="249"/>
      <c r="CL224" s="248"/>
      <c r="CM224" s="248"/>
      <c r="CN224" s="248"/>
      <c r="CO224" s="248"/>
      <c r="CP224" s="248"/>
      <c r="CQ224" s="248"/>
      <c r="CR224" s="248"/>
      <c r="CS224" s="248"/>
      <c r="CT224" s="248"/>
      <c r="CU224" s="248"/>
      <c r="CV224" s="162">
        <f t="shared" si="4"/>
        <v>0</v>
      </c>
      <c r="CW224" s="248"/>
      <c r="CX224" s="248"/>
      <c r="CY224" s="248"/>
      <c r="CZ224" s="248"/>
      <c r="DA224" s="248"/>
      <c r="DB224" s="248"/>
      <c r="DC224" s="248"/>
      <c r="DD224" s="248"/>
      <c r="DE224" s="248"/>
      <c r="DF224" s="250"/>
      <c r="DG224" s="251"/>
      <c r="DH224" s="251"/>
      <c r="DI224" s="251"/>
      <c r="DJ224" s="251"/>
      <c r="DK224" s="251"/>
      <c r="DL224" s="251"/>
      <c r="DM224" s="252"/>
    </row>
    <row r="225">
      <c r="A225" s="248"/>
      <c r="B225" s="249"/>
      <c r="C225" s="250"/>
      <c r="D225" s="251"/>
      <c r="E225" s="251"/>
      <c r="F225" s="251"/>
      <c r="G225" s="251"/>
      <c r="H225" s="251"/>
      <c r="I225" s="251"/>
      <c r="J225" s="251"/>
      <c r="K225" s="251"/>
      <c r="L225" s="251"/>
      <c r="M225" s="140">
        <f t="shared" si="1"/>
        <v>0</v>
      </c>
      <c r="N225" s="251"/>
      <c r="O225" s="251"/>
      <c r="P225" s="251"/>
      <c r="Q225" s="251"/>
      <c r="R225" s="251"/>
      <c r="S225" s="251"/>
      <c r="T225" s="251"/>
      <c r="U225" s="251"/>
      <c r="V225" s="252"/>
      <c r="W225" s="253"/>
      <c r="X225" s="251"/>
      <c r="Y225" s="251"/>
      <c r="Z225" s="251"/>
      <c r="AA225" s="251"/>
      <c r="AB225" s="251"/>
      <c r="AC225" s="251"/>
      <c r="AD225" s="254"/>
      <c r="AE225" s="249"/>
      <c r="AF225" s="255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  <c r="AX225" s="248"/>
      <c r="AY225" s="256"/>
      <c r="AZ225" s="250"/>
      <c r="BA225" s="251"/>
      <c r="BB225" s="251"/>
      <c r="BC225" s="251"/>
      <c r="BD225" s="251"/>
      <c r="BE225" s="251"/>
      <c r="BF225" s="251"/>
      <c r="BG225" s="252"/>
      <c r="BH225" s="249"/>
      <c r="BI225" s="248"/>
      <c r="BJ225" s="248"/>
      <c r="BK225" s="248"/>
      <c r="BL225" s="248"/>
      <c r="BM225" s="248"/>
      <c r="BN225" s="248"/>
      <c r="BO225" s="248"/>
      <c r="BP225" s="248"/>
      <c r="BQ225" s="248"/>
      <c r="BR225" s="248"/>
      <c r="BS225" s="155">
        <f t="shared" si="3"/>
        <v>0</v>
      </c>
      <c r="BT225" s="248"/>
      <c r="BU225" s="248"/>
      <c r="BV225" s="248"/>
      <c r="BW225" s="248"/>
      <c r="BX225" s="248"/>
      <c r="BY225" s="248"/>
      <c r="BZ225" s="248"/>
      <c r="CA225" s="248"/>
      <c r="CB225" s="248"/>
      <c r="CC225" s="250"/>
      <c r="CD225" s="251"/>
      <c r="CE225" s="251"/>
      <c r="CF225" s="251"/>
      <c r="CG225" s="251"/>
      <c r="CH225" s="251"/>
      <c r="CI225" s="251"/>
      <c r="CJ225" s="252"/>
      <c r="CK225" s="249"/>
      <c r="CL225" s="248"/>
      <c r="CM225" s="248"/>
      <c r="CN225" s="248"/>
      <c r="CO225" s="248"/>
      <c r="CP225" s="248"/>
      <c r="CQ225" s="248"/>
      <c r="CR225" s="248"/>
      <c r="CS225" s="248"/>
      <c r="CT225" s="248"/>
      <c r="CU225" s="248"/>
      <c r="CV225" s="162">
        <f t="shared" si="4"/>
        <v>0</v>
      </c>
      <c r="CW225" s="248"/>
      <c r="CX225" s="248"/>
      <c r="CY225" s="248"/>
      <c r="CZ225" s="248"/>
      <c r="DA225" s="248"/>
      <c r="DB225" s="248"/>
      <c r="DC225" s="248"/>
      <c r="DD225" s="248"/>
      <c r="DE225" s="248"/>
      <c r="DF225" s="250"/>
      <c r="DG225" s="251"/>
      <c r="DH225" s="251"/>
      <c r="DI225" s="251"/>
      <c r="DJ225" s="251"/>
      <c r="DK225" s="251"/>
      <c r="DL225" s="251"/>
      <c r="DM225" s="252"/>
    </row>
    <row r="226">
      <c r="A226" s="248"/>
      <c r="B226" s="249"/>
      <c r="C226" s="250"/>
      <c r="D226" s="251"/>
      <c r="E226" s="251"/>
      <c r="F226" s="251"/>
      <c r="G226" s="251"/>
      <c r="H226" s="251"/>
      <c r="I226" s="251"/>
      <c r="J226" s="251"/>
      <c r="K226" s="251"/>
      <c r="L226" s="251"/>
      <c r="M226" s="140">
        <f t="shared" si="1"/>
        <v>0</v>
      </c>
      <c r="N226" s="251"/>
      <c r="O226" s="251"/>
      <c r="P226" s="251"/>
      <c r="Q226" s="251"/>
      <c r="R226" s="251"/>
      <c r="S226" s="251"/>
      <c r="T226" s="251"/>
      <c r="U226" s="251"/>
      <c r="V226" s="252"/>
      <c r="W226" s="253"/>
      <c r="X226" s="251"/>
      <c r="Y226" s="251"/>
      <c r="Z226" s="251"/>
      <c r="AA226" s="251"/>
      <c r="AB226" s="251"/>
      <c r="AC226" s="251"/>
      <c r="AD226" s="254"/>
      <c r="AE226" s="249"/>
      <c r="AF226" s="255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  <c r="AX226" s="248"/>
      <c r="AY226" s="256"/>
      <c r="AZ226" s="250"/>
      <c r="BA226" s="251"/>
      <c r="BB226" s="251"/>
      <c r="BC226" s="251"/>
      <c r="BD226" s="251"/>
      <c r="BE226" s="251"/>
      <c r="BF226" s="251"/>
      <c r="BG226" s="252"/>
      <c r="BH226" s="249"/>
      <c r="BI226" s="248"/>
      <c r="BJ226" s="248"/>
      <c r="BK226" s="248"/>
      <c r="BL226" s="248"/>
      <c r="BM226" s="248"/>
      <c r="BN226" s="248"/>
      <c r="BO226" s="248"/>
      <c r="BP226" s="248"/>
      <c r="BQ226" s="248"/>
      <c r="BR226" s="248"/>
      <c r="BS226" s="155">
        <f t="shared" si="3"/>
        <v>0</v>
      </c>
      <c r="BT226" s="248"/>
      <c r="BU226" s="248"/>
      <c r="BV226" s="248"/>
      <c r="BW226" s="248"/>
      <c r="BX226" s="248"/>
      <c r="BY226" s="248"/>
      <c r="BZ226" s="248"/>
      <c r="CA226" s="248"/>
      <c r="CB226" s="248"/>
      <c r="CC226" s="250"/>
      <c r="CD226" s="251"/>
      <c r="CE226" s="251"/>
      <c r="CF226" s="251"/>
      <c r="CG226" s="251"/>
      <c r="CH226" s="251"/>
      <c r="CI226" s="251"/>
      <c r="CJ226" s="252"/>
      <c r="CK226" s="249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162">
        <f t="shared" si="4"/>
        <v>0</v>
      </c>
      <c r="CW226" s="248"/>
      <c r="CX226" s="248"/>
      <c r="CY226" s="248"/>
      <c r="CZ226" s="248"/>
      <c r="DA226" s="248"/>
      <c r="DB226" s="248"/>
      <c r="DC226" s="248"/>
      <c r="DD226" s="248"/>
      <c r="DE226" s="248"/>
      <c r="DF226" s="250"/>
      <c r="DG226" s="251"/>
      <c r="DH226" s="251"/>
      <c r="DI226" s="251"/>
      <c r="DJ226" s="251"/>
      <c r="DK226" s="251"/>
      <c r="DL226" s="251"/>
      <c r="DM226" s="252"/>
    </row>
    <row r="227">
      <c r="A227" s="248"/>
      <c r="B227" s="249"/>
      <c r="C227" s="250"/>
      <c r="D227" s="251"/>
      <c r="E227" s="251"/>
      <c r="F227" s="251"/>
      <c r="G227" s="251"/>
      <c r="H227" s="251"/>
      <c r="I227" s="251"/>
      <c r="J227" s="251"/>
      <c r="K227" s="251"/>
      <c r="L227" s="251"/>
      <c r="M227" s="140">
        <f t="shared" si="1"/>
        <v>0</v>
      </c>
      <c r="N227" s="251"/>
      <c r="O227" s="251"/>
      <c r="P227" s="251"/>
      <c r="Q227" s="251"/>
      <c r="R227" s="251"/>
      <c r="S227" s="251"/>
      <c r="T227" s="251"/>
      <c r="U227" s="251"/>
      <c r="V227" s="252"/>
      <c r="W227" s="253"/>
      <c r="X227" s="251"/>
      <c r="Y227" s="251"/>
      <c r="Z227" s="251"/>
      <c r="AA227" s="251"/>
      <c r="AB227" s="251"/>
      <c r="AC227" s="251"/>
      <c r="AD227" s="254"/>
      <c r="AE227" s="249"/>
      <c r="AF227" s="255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  <c r="AX227" s="248"/>
      <c r="AY227" s="256"/>
      <c r="AZ227" s="250"/>
      <c r="BA227" s="251"/>
      <c r="BB227" s="251"/>
      <c r="BC227" s="251"/>
      <c r="BD227" s="251"/>
      <c r="BE227" s="251"/>
      <c r="BF227" s="251"/>
      <c r="BG227" s="252"/>
      <c r="BH227" s="249"/>
      <c r="BI227" s="248"/>
      <c r="BJ227" s="248"/>
      <c r="BK227" s="248"/>
      <c r="BL227" s="248"/>
      <c r="BM227" s="248"/>
      <c r="BN227" s="248"/>
      <c r="BO227" s="248"/>
      <c r="BP227" s="248"/>
      <c r="BQ227" s="248"/>
      <c r="BR227" s="248"/>
      <c r="BS227" s="155">
        <f t="shared" si="3"/>
        <v>0</v>
      </c>
      <c r="BT227" s="248"/>
      <c r="BU227" s="248"/>
      <c r="BV227" s="248"/>
      <c r="BW227" s="248"/>
      <c r="BX227" s="248"/>
      <c r="BY227" s="248"/>
      <c r="BZ227" s="248"/>
      <c r="CA227" s="248"/>
      <c r="CB227" s="248"/>
      <c r="CC227" s="250"/>
      <c r="CD227" s="251"/>
      <c r="CE227" s="251"/>
      <c r="CF227" s="251"/>
      <c r="CG227" s="251"/>
      <c r="CH227" s="251"/>
      <c r="CI227" s="251"/>
      <c r="CJ227" s="252"/>
      <c r="CK227" s="249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162">
        <f t="shared" si="4"/>
        <v>0</v>
      </c>
      <c r="CW227" s="248"/>
      <c r="CX227" s="248"/>
      <c r="CY227" s="248"/>
      <c r="CZ227" s="248"/>
      <c r="DA227" s="248"/>
      <c r="DB227" s="248"/>
      <c r="DC227" s="248"/>
      <c r="DD227" s="248"/>
      <c r="DE227" s="248"/>
      <c r="DF227" s="250"/>
      <c r="DG227" s="251"/>
      <c r="DH227" s="251"/>
      <c r="DI227" s="251"/>
      <c r="DJ227" s="251"/>
      <c r="DK227" s="251"/>
      <c r="DL227" s="251"/>
      <c r="DM227" s="252"/>
    </row>
    <row r="228">
      <c r="A228" s="248"/>
      <c r="B228" s="249"/>
      <c r="C228" s="250"/>
      <c r="D228" s="251"/>
      <c r="E228" s="251"/>
      <c r="F228" s="251"/>
      <c r="G228" s="251"/>
      <c r="H228" s="251"/>
      <c r="I228" s="251"/>
      <c r="J228" s="251"/>
      <c r="K228" s="251"/>
      <c r="L228" s="251"/>
      <c r="M228" s="140">
        <f t="shared" si="1"/>
        <v>0</v>
      </c>
      <c r="N228" s="251"/>
      <c r="O228" s="251"/>
      <c r="P228" s="251"/>
      <c r="Q228" s="251"/>
      <c r="R228" s="251"/>
      <c r="S228" s="251"/>
      <c r="T228" s="251"/>
      <c r="U228" s="251"/>
      <c r="V228" s="252"/>
      <c r="W228" s="253"/>
      <c r="X228" s="251"/>
      <c r="Y228" s="251"/>
      <c r="Z228" s="251"/>
      <c r="AA228" s="251"/>
      <c r="AB228" s="251"/>
      <c r="AC228" s="251"/>
      <c r="AD228" s="254"/>
      <c r="AE228" s="249"/>
      <c r="AF228" s="255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  <c r="AX228" s="248"/>
      <c r="AY228" s="256"/>
      <c r="AZ228" s="250"/>
      <c r="BA228" s="251"/>
      <c r="BB228" s="251"/>
      <c r="BC228" s="251"/>
      <c r="BD228" s="251"/>
      <c r="BE228" s="251"/>
      <c r="BF228" s="251"/>
      <c r="BG228" s="252"/>
      <c r="BH228" s="249"/>
      <c r="BI228" s="248"/>
      <c r="BJ228" s="248"/>
      <c r="BK228" s="248"/>
      <c r="BL228" s="248"/>
      <c r="BM228" s="248"/>
      <c r="BN228" s="248"/>
      <c r="BO228" s="248"/>
      <c r="BP228" s="248"/>
      <c r="BQ228" s="248"/>
      <c r="BR228" s="248"/>
      <c r="BS228" s="155">
        <f t="shared" si="3"/>
        <v>0</v>
      </c>
      <c r="BT228" s="248"/>
      <c r="BU228" s="248"/>
      <c r="BV228" s="248"/>
      <c r="BW228" s="248"/>
      <c r="BX228" s="248"/>
      <c r="BY228" s="248"/>
      <c r="BZ228" s="248"/>
      <c r="CA228" s="248"/>
      <c r="CB228" s="248"/>
      <c r="CC228" s="250"/>
      <c r="CD228" s="251"/>
      <c r="CE228" s="251"/>
      <c r="CF228" s="251"/>
      <c r="CG228" s="251"/>
      <c r="CH228" s="251"/>
      <c r="CI228" s="251"/>
      <c r="CJ228" s="252"/>
      <c r="CK228" s="249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162">
        <f t="shared" si="4"/>
        <v>0</v>
      </c>
      <c r="CW228" s="248"/>
      <c r="CX228" s="248"/>
      <c r="CY228" s="248"/>
      <c r="CZ228" s="248"/>
      <c r="DA228" s="248"/>
      <c r="DB228" s="248"/>
      <c r="DC228" s="248"/>
      <c r="DD228" s="248"/>
      <c r="DE228" s="248"/>
      <c r="DF228" s="250"/>
      <c r="DG228" s="251"/>
      <c r="DH228" s="251"/>
      <c r="DI228" s="251"/>
      <c r="DJ228" s="251"/>
      <c r="DK228" s="251"/>
      <c r="DL228" s="251"/>
      <c r="DM228" s="252"/>
    </row>
    <row r="229">
      <c r="A229" s="248"/>
      <c r="B229" s="249"/>
      <c r="C229" s="250"/>
      <c r="D229" s="251"/>
      <c r="E229" s="251"/>
      <c r="F229" s="251"/>
      <c r="G229" s="251"/>
      <c r="H229" s="251"/>
      <c r="I229" s="251"/>
      <c r="J229" s="251"/>
      <c r="K229" s="251"/>
      <c r="L229" s="251"/>
      <c r="M229" s="140">
        <f t="shared" si="1"/>
        <v>0</v>
      </c>
      <c r="N229" s="251"/>
      <c r="O229" s="251"/>
      <c r="P229" s="251"/>
      <c r="Q229" s="251"/>
      <c r="R229" s="251"/>
      <c r="S229" s="251"/>
      <c r="T229" s="251"/>
      <c r="U229" s="251"/>
      <c r="V229" s="252"/>
      <c r="W229" s="253"/>
      <c r="X229" s="251"/>
      <c r="Y229" s="251"/>
      <c r="Z229" s="251"/>
      <c r="AA229" s="251"/>
      <c r="AB229" s="251"/>
      <c r="AC229" s="251"/>
      <c r="AD229" s="254"/>
      <c r="AE229" s="249"/>
      <c r="AF229" s="255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  <c r="AX229" s="248"/>
      <c r="AY229" s="256"/>
      <c r="AZ229" s="250"/>
      <c r="BA229" s="251"/>
      <c r="BB229" s="251"/>
      <c r="BC229" s="251"/>
      <c r="BD229" s="251"/>
      <c r="BE229" s="251"/>
      <c r="BF229" s="251"/>
      <c r="BG229" s="252"/>
      <c r="BH229" s="249"/>
      <c r="BI229" s="248"/>
      <c r="BJ229" s="248"/>
      <c r="BK229" s="248"/>
      <c r="BL229" s="248"/>
      <c r="BM229" s="248"/>
      <c r="BN229" s="248"/>
      <c r="BO229" s="248"/>
      <c r="BP229" s="248"/>
      <c r="BQ229" s="248"/>
      <c r="BR229" s="248"/>
      <c r="BS229" s="155">
        <f t="shared" si="3"/>
        <v>0</v>
      </c>
      <c r="BT229" s="248"/>
      <c r="BU229" s="248"/>
      <c r="BV229" s="248"/>
      <c r="BW229" s="248"/>
      <c r="BX229" s="248"/>
      <c r="BY229" s="248"/>
      <c r="BZ229" s="248"/>
      <c r="CA229" s="248"/>
      <c r="CB229" s="248"/>
      <c r="CC229" s="250"/>
      <c r="CD229" s="251"/>
      <c r="CE229" s="251"/>
      <c r="CF229" s="251"/>
      <c r="CG229" s="251"/>
      <c r="CH229" s="251"/>
      <c r="CI229" s="251"/>
      <c r="CJ229" s="252"/>
      <c r="CK229" s="249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162">
        <f t="shared" si="4"/>
        <v>0</v>
      </c>
      <c r="CW229" s="248"/>
      <c r="CX229" s="248"/>
      <c r="CY229" s="248"/>
      <c r="CZ229" s="248"/>
      <c r="DA229" s="248"/>
      <c r="DB229" s="248"/>
      <c r="DC229" s="248"/>
      <c r="DD229" s="248"/>
      <c r="DE229" s="248"/>
      <c r="DF229" s="250"/>
      <c r="DG229" s="251"/>
      <c r="DH229" s="251"/>
      <c r="DI229" s="251"/>
      <c r="DJ229" s="251"/>
      <c r="DK229" s="251"/>
      <c r="DL229" s="251"/>
      <c r="DM229" s="252"/>
    </row>
    <row r="230">
      <c r="A230" s="248"/>
      <c r="B230" s="249"/>
      <c r="C230" s="250"/>
      <c r="D230" s="251"/>
      <c r="E230" s="251"/>
      <c r="F230" s="251"/>
      <c r="G230" s="251"/>
      <c r="H230" s="251"/>
      <c r="I230" s="251"/>
      <c r="J230" s="251"/>
      <c r="K230" s="251"/>
      <c r="L230" s="251"/>
      <c r="M230" s="140">
        <f t="shared" si="1"/>
        <v>0</v>
      </c>
      <c r="N230" s="251"/>
      <c r="O230" s="251"/>
      <c r="P230" s="251"/>
      <c r="Q230" s="251"/>
      <c r="R230" s="251"/>
      <c r="S230" s="251"/>
      <c r="T230" s="251"/>
      <c r="U230" s="251"/>
      <c r="V230" s="252"/>
      <c r="W230" s="253"/>
      <c r="X230" s="251"/>
      <c r="Y230" s="251"/>
      <c r="Z230" s="251"/>
      <c r="AA230" s="251"/>
      <c r="AB230" s="251"/>
      <c r="AC230" s="251"/>
      <c r="AD230" s="254"/>
      <c r="AE230" s="249"/>
      <c r="AF230" s="255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  <c r="AX230" s="248"/>
      <c r="AY230" s="256"/>
      <c r="AZ230" s="250"/>
      <c r="BA230" s="251"/>
      <c r="BB230" s="251"/>
      <c r="BC230" s="251"/>
      <c r="BD230" s="251"/>
      <c r="BE230" s="251"/>
      <c r="BF230" s="251"/>
      <c r="BG230" s="252"/>
      <c r="BH230" s="249"/>
      <c r="BI230" s="248"/>
      <c r="BJ230" s="248"/>
      <c r="BK230" s="248"/>
      <c r="BL230" s="248"/>
      <c r="BM230" s="248"/>
      <c r="BN230" s="248"/>
      <c r="BO230" s="248"/>
      <c r="BP230" s="248"/>
      <c r="BQ230" s="248"/>
      <c r="BR230" s="248"/>
      <c r="BS230" s="155">
        <f t="shared" si="3"/>
        <v>0</v>
      </c>
      <c r="BT230" s="248"/>
      <c r="BU230" s="248"/>
      <c r="BV230" s="248"/>
      <c r="BW230" s="248"/>
      <c r="BX230" s="248"/>
      <c r="BY230" s="248"/>
      <c r="BZ230" s="248"/>
      <c r="CA230" s="248"/>
      <c r="CB230" s="248"/>
      <c r="CC230" s="250"/>
      <c r="CD230" s="251"/>
      <c r="CE230" s="251"/>
      <c r="CF230" s="251"/>
      <c r="CG230" s="251"/>
      <c r="CH230" s="251"/>
      <c r="CI230" s="251"/>
      <c r="CJ230" s="252"/>
      <c r="CK230" s="249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162">
        <f t="shared" si="4"/>
        <v>0</v>
      </c>
      <c r="CW230" s="248"/>
      <c r="CX230" s="248"/>
      <c r="CY230" s="248"/>
      <c r="CZ230" s="248"/>
      <c r="DA230" s="248"/>
      <c r="DB230" s="248"/>
      <c r="DC230" s="248"/>
      <c r="DD230" s="248"/>
      <c r="DE230" s="248"/>
      <c r="DF230" s="250"/>
      <c r="DG230" s="251"/>
      <c r="DH230" s="251"/>
      <c r="DI230" s="251"/>
      <c r="DJ230" s="251"/>
      <c r="DK230" s="251"/>
      <c r="DL230" s="251"/>
      <c r="DM230" s="252"/>
    </row>
    <row r="231">
      <c r="A231" s="248"/>
      <c r="B231" s="249"/>
      <c r="C231" s="250"/>
      <c r="D231" s="251"/>
      <c r="E231" s="251"/>
      <c r="F231" s="251"/>
      <c r="G231" s="251"/>
      <c r="H231" s="251"/>
      <c r="I231" s="251"/>
      <c r="J231" s="251"/>
      <c r="K231" s="251"/>
      <c r="L231" s="251"/>
      <c r="M231" s="140">
        <f t="shared" si="1"/>
        <v>0</v>
      </c>
      <c r="N231" s="251"/>
      <c r="O231" s="251"/>
      <c r="P231" s="251"/>
      <c r="Q231" s="251"/>
      <c r="R231" s="251"/>
      <c r="S231" s="251"/>
      <c r="T231" s="251"/>
      <c r="U231" s="251"/>
      <c r="V231" s="252"/>
      <c r="W231" s="253"/>
      <c r="X231" s="251"/>
      <c r="Y231" s="251"/>
      <c r="Z231" s="251"/>
      <c r="AA231" s="251"/>
      <c r="AB231" s="251"/>
      <c r="AC231" s="251"/>
      <c r="AD231" s="254"/>
      <c r="AE231" s="249"/>
      <c r="AF231" s="255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  <c r="AX231" s="248"/>
      <c r="AY231" s="256"/>
      <c r="AZ231" s="250"/>
      <c r="BA231" s="251"/>
      <c r="BB231" s="251"/>
      <c r="BC231" s="251"/>
      <c r="BD231" s="251"/>
      <c r="BE231" s="251"/>
      <c r="BF231" s="251"/>
      <c r="BG231" s="252"/>
      <c r="BH231" s="249"/>
      <c r="BI231" s="248"/>
      <c r="BJ231" s="248"/>
      <c r="BK231" s="248"/>
      <c r="BL231" s="248"/>
      <c r="BM231" s="248"/>
      <c r="BN231" s="248"/>
      <c r="BO231" s="248"/>
      <c r="BP231" s="248"/>
      <c r="BQ231" s="248"/>
      <c r="BR231" s="248"/>
      <c r="BS231" s="155">
        <f t="shared" si="3"/>
        <v>0</v>
      </c>
      <c r="BT231" s="248"/>
      <c r="BU231" s="248"/>
      <c r="BV231" s="248"/>
      <c r="BW231" s="248"/>
      <c r="BX231" s="248"/>
      <c r="BY231" s="248"/>
      <c r="BZ231" s="248"/>
      <c r="CA231" s="248"/>
      <c r="CB231" s="248"/>
      <c r="CC231" s="250"/>
      <c r="CD231" s="251"/>
      <c r="CE231" s="251"/>
      <c r="CF231" s="251"/>
      <c r="CG231" s="251"/>
      <c r="CH231" s="251"/>
      <c r="CI231" s="251"/>
      <c r="CJ231" s="252"/>
      <c r="CK231" s="249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162">
        <f t="shared" si="4"/>
        <v>0</v>
      </c>
      <c r="CW231" s="248"/>
      <c r="CX231" s="248"/>
      <c r="CY231" s="248"/>
      <c r="CZ231" s="248"/>
      <c r="DA231" s="248"/>
      <c r="DB231" s="248"/>
      <c r="DC231" s="248"/>
      <c r="DD231" s="248"/>
      <c r="DE231" s="248"/>
      <c r="DF231" s="250"/>
      <c r="DG231" s="251"/>
      <c r="DH231" s="251"/>
      <c r="DI231" s="251"/>
      <c r="DJ231" s="251"/>
      <c r="DK231" s="251"/>
      <c r="DL231" s="251"/>
      <c r="DM231" s="252"/>
    </row>
    <row r="232">
      <c r="A232" s="248"/>
      <c r="B232" s="249"/>
      <c r="C232" s="250"/>
      <c r="D232" s="251"/>
      <c r="E232" s="251"/>
      <c r="F232" s="251"/>
      <c r="G232" s="251"/>
      <c r="H232" s="251"/>
      <c r="I232" s="251"/>
      <c r="J232" s="251"/>
      <c r="K232" s="251"/>
      <c r="L232" s="251"/>
      <c r="M232" s="140">
        <f t="shared" si="1"/>
        <v>0</v>
      </c>
      <c r="N232" s="251"/>
      <c r="O232" s="251"/>
      <c r="P232" s="251"/>
      <c r="Q232" s="251"/>
      <c r="R232" s="251"/>
      <c r="S232" s="251"/>
      <c r="T232" s="251"/>
      <c r="U232" s="251"/>
      <c r="V232" s="252"/>
      <c r="W232" s="253"/>
      <c r="X232" s="251"/>
      <c r="Y232" s="251"/>
      <c r="Z232" s="251"/>
      <c r="AA232" s="251"/>
      <c r="AB232" s="251"/>
      <c r="AC232" s="251"/>
      <c r="AD232" s="254"/>
      <c r="AE232" s="249"/>
      <c r="AF232" s="255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  <c r="AX232" s="248"/>
      <c r="AY232" s="256"/>
      <c r="AZ232" s="250"/>
      <c r="BA232" s="251"/>
      <c r="BB232" s="251"/>
      <c r="BC232" s="251"/>
      <c r="BD232" s="251"/>
      <c r="BE232" s="251"/>
      <c r="BF232" s="251"/>
      <c r="BG232" s="252"/>
      <c r="BH232" s="249"/>
      <c r="BI232" s="248"/>
      <c r="BJ232" s="248"/>
      <c r="BK232" s="248"/>
      <c r="BL232" s="248"/>
      <c r="BM232" s="248"/>
      <c r="BN232" s="248"/>
      <c r="BO232" s="248"/>
      <c r="BP232" s="248"/>
      <c r="BQ232" s="248"/>
      <c r="BR232" s="248"/>
      <c r="BS232" s="155">
        <f t="shared" si="3"/>
        <v>0</v>
      </c>
      <c r="BT232" s="248"/>
      <c r="BU232" s="248"/>
      <c r="BV232" s="248"/>
      <c r="BW232" s="248"/>
      <c r="BX232" s="248"/>
      <c r="BY232" s="248"/>
      <c r="BZ232" s="248"/>
      <c r="CA232" s="248"/>
      <c r="CB232" s="248"/>
      <c r="CC232" s="250"/>
      <c r="CD232" s="251"/>
      <c r="CE232" s="251"/>
      <c r="CF232" s="251"/>
      <c r="CG232" s="251"/>
      <c r="CH232" s="251"/>
      <c r="CI232" s="251"/>
      <c r="CJ232" s="252"/>
      <c r="CK232" s="249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162">
        <f t="shared" si="4"/>
        <v>0</v>
      </c>
      <c r="CW232" s="248"/>
      <c r="CX232" s="248"/>
      <c r="CY232" s="248"/>
      <c r="CZ232" s="248"/>
      <c r="DA232" s="248"/>
      <c r="DB232" s="248"/>
      <c r="DC232" s="248"/>
      <c r="DD232" s="248"/>
      <c r="DE232" s="248"/>
      <c r="DF232" s="250"/>
      <c r="DG232" s="251"/>
      <c r="DH232" s="251"/>
      <c r="DI232" s="251"/>
      <c r="DJ232" s="251"/>
      <c r="DK232" s="251"/>
      <c r="DL232" s="251"/>
      <c r="DM232" s="252"/>
    </row>
    <row r="233">
      <c r="A233" s="248"/>
      <c r="B233" s="249"/>
      <c r="C233" s="250"/>
      <c r="D233" s="251"/>
      <c r="E233" s="251"/>
      <c r="F233" s="251"/>
      <c r="G233" s="251"/>
      <c r="H233" s="251"/>
      <c r="I233" s="251"/>
      <c r="J233" s="251"/>
      <c r="K233" s="251"/>
      <c r="L233" s="251"/>
      <c r="M233" s="140">
        <f t="shared" si="1"/>
        <v>0</v>
      </c>
      <c r="N233" s="251"/>
      <c r="O233" s="251"/>
      <c r="P233" s="251"/>
      <c r="Q233" s="251"/>
      <c r="R233" s="251"/>
      <c r="S233" s="251"/>
      <c r="T233" s="251"/>
      <c r="U233" s="251"/>
      <c r="V233" s="252"/>
      <c r="W233" s="253"/>
      <c r="X233" s="251"/>
      <c r="Y233" s="251"/>
      <c r="Z233" s="251"/>
      <c r="AA233" s="251"/>
      <c r="AB233" s="251"/>
      <c r="AC233" s="251"/>
      <c r="AD233" s="254"/>
      <c r="AE233" s="249"/>
      <c r="AF233" s="255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  <c r="AX233" s="248"/>
      <c r="AY233" s="256"/>
      <c r="AZ233" s="250"/>
      <c r="BA233" s="251"/>
      <c r="BB233" s="251"/>
      <c r="BC233" s="251"/>
      <c r="BD233" s="251"/>
      <c r="BE233" s="251"/>
      <c r="BF233" s="251"/>
      <c r="BG233" s="252"/>
      <c r="BH233" s="249"/>
      <c r="BI233" s="248"/>
      <c r="BJ233" s="248"/>
      <c r="BK233" s="248"/>
      <c r="BL233" s="248"/>
      <c r="BM233" s="248"/>
      <c r="BN233" s="248"/>
      <c r="BO233" s="248"/>
      <c r="BP233" s="248"/>
      <c r="BQ233" s="248"/>
      <c r="BR233" s="248"/>
      <c r="BS233" s="155">
        <f t="shared" si="3"/>
        <v>0</v>
      </c>
      <c r="BT233" s="248"/>
      <c r="BU233" s="248"/>
      <c r="BV233" s="248"/>
      <c r="BW233" s="248"/>
      <c r="BX233" s="248"/>
      <c r="BY233" s="248"/>
      <c r="BZ233" s="248"/>
      <c r="CA233" s="248"/>
      <c r="CB233" s="248"/>
      <c r="CC233" s="250"/>
      <c r="CD233" s="251"/>
      <c r="CE233" s="251"/>
      <c r="CF233" s="251"/>
      <c r="CG233" s="251"/>
      <c r="CH233" s="251"/>
      <c r="CI233" s="251"/>
      <c r="CJ233" s="252"/>
      <c r="CK233" s="249"/>
      <c r="CL233" s="248"/>
      <c r="CM233" s="248"/>
      <c r="CN233" s="248"/>
      <c r="CO233" s="248"/>
      <c r="CP233" s="248"/>
      <c r="CQ233" s="248"/>
      <c r="CR233" s="248"/>
      <c r="CS233" s="248"/>
      <c r="CT233" s="248"/>
      <c r="CU233" s="248"/>
      <c r="CV233" s="162">
        <f t="shared" si="4"/>
        <v>0</v>
      </c>
      <c r="CW233" s="248"/>
      <c r="CX233" s="248"/>
      <c r="CY233" s="248"/>
      <c r="CZ233" s="248"/>
      <c r="DA233" s="248"/>
      <c r="DB233" s="248"/>
      <c r="DC233" s="248"/>
      <c r="DD233" s="248"/>
      <c r="DE233" s="248"/>
      <c r="DF233" s="250"/>
      <c r="DG233" s="251"/>
      <c r="DH233" s="251"/>
      <c r="DI233" s="251"/>
      <c r="DJ233" s="251"/>
      <c r="DK233" s="251"/>
      <c r="DL233" s="251"/>
      <c r="DM233" s="252"/>
    </row>
    <row r="234">
      <c r="A234" s="248"/>
      <c r="B234" s="249"/>
      <c r="C234" s="250"/>
      <c r="D234" s="251"/>
      <c r="E234" s="251"/>
      <c r="F234" s="251"/>
      <c r="G234" s="251"/>
      <c r="H234" s="251"/>
      <c r="I234" s="251"/>
      <c r="J234" s="251"/>
      <c r="K234" s="251"/>
      <c r="L234" s="251"/>
      <c r="M234" s="140">
        <f t="shared" si="1"/>
        <v>0</v>
      </c>
      <c r="N234" s="251"/>
      <c r="O234" s="251"/>
      <c r="P234" s="251"/>
      <c r="Q234" s="251"/>
      <c r="R234" s="251"/>
      <c r="S234" s="251"/>
      <c r="T234" s="251"/>
      <c r="U234" s="251"/>
      <c r="V234" s="252"/>
      <c r="W234" s="253"/>
      <c r="X234" s="251"/>
      <c r="Y234" s="251"/>
      <c r="Z234" s="251"/>
      <c r="AA234" s="251"/>
      <c r="AB234" s="251"/>
      <c r="AC234" s="251"/>
      <c r="AD234" s="254"/>
      <c r="AE234" s="249"/>
      <c r="AF234" s="255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  <c r="AX234" s="248"/>
      <c r="AY234" s="256"/>
      <c r="AZ234" s="250"/>
      <c r="BA234" s="251"/>
      <c r="BB234" s="251"/>
      <c r="BC234" s="251"/>
      <c r="BD234" s="251"/>
      <c r="BE234" s="251"/>
      <c r="BF234" s="251"/>
      <c r="BG234" s="252"/>
      <c r="BH234" s="249"/>
      <c r="BI234" s="248"/>
      <c r="BJ234" s="248"/>
      <c r="BK234" s="248"/>
      <c r="BL234" s="248"/>
      <c r="BM234" s="248"/>
      <c r="BN234" s="248"/>
      <c r="BO234" s="248"/>
      <c r="BP234" s="248"/>
      <c r="BQ234" s="248"/>
      <c r="BR234" s="248"/>
      <c r="BS234" s="155">
        <f t="shared" si="3"/>
        <v>0</v>
      </c>
      <c r="BT234" s="248"/>
      <c r="BU234" s="248"/>
      <c r="BV234" s="248"/>
      <c r="BW234" s="248"/>
      <c r="BX234" s="248"/>
      <c r="BY234" s="248"/>
      <c r="BZ234" s="248"/>
      <c r="CA234" s="248"/>
      <c r="CB234" s="248"/>
      <c r="CC234" s="250"/>
      <c r="CD234" s="251"/>
      <c r="CE234" s="251"/>
      <c r="CF234" s="251"/>
      <c r="CG234" s="251"/>
      <c r="CH234" s="251"/>
      <c r="CI234" s="251"/>
      <c r="CJ234" s="252"/>
      <c r="CK234" s="249"/>
      <c r="CL234" s="248"/>
      <c r="CM234" s="248"/>
      <c r="CN234" s="248"/>
      <c r="CO234" s="248"/>
      <c r="CP234" s="248"/>
      <c r="CQ234" s="248"/>
      <c r="CR234" s="248"/>
      <c r="CS234" s="248"/>
      <c r="CT234" s="248"/>
      <c r="CU234" s="248"/>
      <c r="CV234" s="162">
        <f t="shared" si="4"/>
        <v>0</v>
      </c>
      <c r="CW234" s="248"/>
      <c r="CX234" s="248"/>
      <c r="CY234" s="248"/>
      <c r="CZ234" s="248"/>
      <c r="DA234" s="248"/>
      <c r="DB234" s="248"/>
      <c r="DC234" s="248"/>
      <c r="DD234" s="248"/>
      <c r="DE234" s="248"/>
      <c r="DF234" s="250"/>
      <c r="DG234" s="251"/>
      <c r="DH234" s="251"/>
      <c r="DI234" s="251"/>
      <c r="DJ234" s="251"/>
      <c r="DK234" s="251"/>
      <c r="DL234" s="251"/>
      <c r="DM234" s="252"/>
    </row>
    <row r="235">
      <c r="A235" s="248"/>
      <c r="B235" s="249"/>
      <c r="C235" s="250"/>
      <c r="D235" s="251"/>
      <c r="E235" s="251"/>
      <c r="F235" s="251"/>
      <c r="G235" s="251"/>
      <c r="H235" s="251"/>
      <c r="I235" s="251"/>
      <c r="J235" s="251"/>
      <c r="K235" s="251"/>
      <c r="L235" s="251"/>
      <c r="M235" s="140">
        <f t="shared" si="1"/>
        <v>0</v>
      </c>
      <c r="N235" s="251"/>
      <c r="O235" s="251"/>
      <c r="P235" s="251"/>
      <c r="Q235" s="251"/>
      <c r="R235" s="251"/>
      <c r="S235" s="251"/>
      <c r="T235" s="251"/>
      <c r="U235" s="251"/>
      <c r="V235" s="252"/>
      <c r="W235" s="253"/>
      <c r="X235" s="251"/>
      <c r="Y235" s="251"/>
      <c r="Z235" s="251"/>
      <c r="AA235" s="251"/>
      <c r="AB235" s="251"/>
      <c r="AC235" s="251"/>
      <c r="AD235" s="254"/>
      <c r="AE235" s="249"/>
      <c r="AF235" s="255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  <c r="AX235" s="248"/>
      <c r="AY235" s="256"/>
      <c r="AZ235" s="250"/>
      <c r="BA235" s="251"/>
      <c r="BB235" s="251"/>
      <c r="BC235" s="251"/>
      <c r="BD235" s="251"/>
      <c r="BE235" s="251"/>
      <c r="BF235" s="251"/>
      <c r="BG235" s="252"/>
      <c r="BH235" s="249"/>
      <c r="BI235" s="248"/>
      <c r="BJ235" s="248"/>
      <c r="BK235" s="248"/>
      <c r="BL235" s="248"/>
      <c r="BM235" s="248"/>
      <c r="BN235" s="248"/>
      <c r="BO235" s="248"/>
      <c r="BP235" s="248"/>
      <c r="BQ235" s="248"/>
      <c r="BR235" s="248"/>
      <c r="BS235" s="155">
        <f t="shared" si="3"/>
        <v>0</v>
      </c>
      <c r="BT235" s="248"/>
      <c r="BU235" s="248"/>
      <c r="BV235" s="248"/>
      <c r="BW235" s="248"/>
      <c r="BX235" s="248"/>
      <c r="BY235" s="248"/>
      <c r="BZ235" s="248"/>
      <c r="CA235" s="248"/>
      <c r="CB235" s="248"/>
      <c r="CC235" s="250"/>
      <c r="CD235" s="251"/>
      <c r="CE235" s="251"/>
      <c r="CF235" s="251"/>
      <c r="CG235" s="251"/>
      <c r="CH235" s="251"/>
      <c r="CI235" s="251"/>
      <c r="CJ235" s="252"/>
      <c r="CK235" s="249"/>
      <c r="CL235" s="248"/>
      <c r="CM235" s="248"/>
      <c r="CN235" s="248"/>
      <c r="CO235" s="248"/>
      <c r="CP235" s="248"/>
      <c r="CQ235" s="248"/>
      <c r="CR235" s="248"/>
      <c r="CS235" s="248"/>
      <c r="CT235" s="248"/>
      <c r="CU235" s="248"/>
      <c r="CV235" s="162">
        <f t="shared" si="4"/>
        <v>0</v>
      </c>
      <c r="CW235" s="248"/>
      <c r="CX235" s="248"/>
      <c r="CY235" s="248"/>
      <c r="CZ235" s="248"/>
      <c r="DA235" s="248"/>
      <c r="DB235" s="248"/>
      <c r="DC235" s="248"/>
      <c r="DD235" s="248"/>
      <c r="DE235" s="248"/>
      <c r="DF235" s="250"/>
      <c r="DG235" s="251"/>
      <c r="DH235" s="251"/>
      <c r="DI235" s="251"/>
      <c r="DJ235" s="251"/>
      <c r="DK235" s="251"/>
      <c r="DL235" s="251"/>
      <c r="DM235" s="252"/>
    </row>
    <row r="236">
      <c r="A236" s="248"/>
      <c r="B236" s="249"/>
      <c r="C236" s="250"/>
      <c r="D236" s="251"/>
      <c r="E236" s="251"/>
      <c r="F236" s="251"/>
      <c r="G236" s="251"/>
      <c r="H236" s="251"/>
      <c r="I236" s="251"/>
      <c r="J236" s="251"/>
      <c r="K236" s="251"/>
      <c r="L236" s="251"/>
      <c r="M236" s="140">
        <f t="shared" si="1"/>
        <v>0</v>
      </c>
      <c r="N236" s="251"/>
      <c r="O236" s="251"/>
      <c r="P236" s="251"/>
      <c r="Q236" s="251"/>
      <c r="R236" s="251"/>
      <c r="S236" s="251"/>
      <c r="T236" s="251"/>
      <c r="U236" s="251"/>
      <c r="V236" s="252"/>
      <c r="W236" s="253"/>
      <c r="X236" s="251"/>
      <c r="Y236" s="251"/>
      <c r="Z236" s="251"/>
      <c r="AA236" s="251"/>
      <c r="AB236" s="251"/>
      <c r="AC236" s="251"/>
      <c r="AD236" s="254"/>
      <c r="AE236" s="249"/>
      <c r="AF236" s="255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  <c r="AX236" s="248"/>
      <c r="AY236" s="256"/>
      <c r="AZ236" s="250"/>
      <c r="BA236" s="251"/>
      <c r="BB236" s="251"/>
      <c r="BC236" s="251"/>
      <c r="BD236" s="251"/>
      <c r="BE236" s="251"/>
      <c r="BF236" s="251"/>
      <c r="BG236" s="252"/>
      <c r="BH236" s="249"/>
      <c r="BI236" s="248"/>
      <c r="BJ236" s="248"/>
      <c r="BK236" s="248"/>
      <c r="BL236" s="248"/>
      <c r="BM236" s="248"/>
      <c r="BN236" s="248"/>
      <c r="BO236" s="248"/>
      <c r="BP236" s="248"/>
      <c r="BQ236" s="248"/>
      <c r="BR236" s="248"/>
      <c r="BS236" s="155">
        <f t="shared" si="3"/>
        <v>0</v>
      </c>
      <c r="BT236" s="248"/>
      <c r="BU236" s="248"/>
      <c r="BV236" s="248"/>
      <c r="BW236" s="248"/>
      <c r="BX236" s="248"/>
      <c r="BY236" s="248"/>
      <c r="BZ236" s="248"/>
      <c r="CA236" s="248"/>
      <c r="CB236" s="248"/>
      <c r="CC236" s="250"/>
      <c r="CD236" s="251"/>
      <c r="CE236" s="251"/>
      <c r="CF236" s="251"/>
      <c r="CG236" s="251"/>
      <c r="CH236" s="251"/>
      <c r="CI236" s="251"/>
      <c r="CJ236" s="252"/>
      <c r="CK236" s="249"/>
      <c r="CL236" s="248"/>
      <c r="CM236" s="248"/>
      <c r="CN236" s="248"/>
      <c r="CO236" s="248"/>
      <c r="CP236" s="248"/>
      <c r="CQ236" s="248"/>
      <c r="CR236" s="248"/>
      <c r="CS236" s="248"/>
      <c r="CT236" s="248"/>
      <c r="CU236" s="248"/>
      <c r="CV236" s="162">
        <f t="shared" si="4"/>
        <v>0</v>
      </c>
      <c r="CW236" s="248"/>
      <c r="CX236" s="248"/>
      <c r="CY236" s="248"/>
      <c r="CZ236" s="248"/>
      <c r="DA236" s="248"/>
      <c r="DB236" s="248"/>
      <c r="DC236" s="248"/>
      <c r="DD236" s="248"/>
      <c r="DE236" s="248"/>
      <c r="DF236" s="250"/>
      <c r="DG236" s="251"/>
      <c r="DH236" s="251"/>
      <c r="DI236" s="251"/>
      <c r="DJ236" s="251"/>
      <c r="DK236" s="251"/>
      <c r="DL236" s="251"/>
      <c r="DM236" s="252"/>
    </row>
    <row r="237">
      <c r="A237" s="248"/>
      <c r="B237" s="249"/>
      <c r="C237" s="250"/>
      <c r="D237" s="251"/>
      <c r="E237" s="251"/>
      <c r="F237" s="251"/>
      <c r="G237" s="251"/>
      <c r="H237" s="251"/>
      <c r="I237" s="251"/>
      <c r="J237" s="251"/>
      <c r="K237" s="251"/>
      <c r="L237" s="251"/>
      <c r="M237" s="140">
        <f t="shared" si="1"/>
        <v>0</v>
      </c>
      <c r="N237" s="251"/>
      <c r="O237" s="251"/>
      <c r="P237" s="251"/>
      <c r="Q237" s="251"/>
      <c r="R237" s="251"/>
      <c r="S237" s="251"/>
      <c r="T237" s="251"/>
      <c r="U237" s="251"/>
      <c r="V237" s="252"/>
      <c r="W237" s="253"/>
      <c r="X237" s="251"/>
      <c r="Y237" s="251"/>
      <c r="Z237" s="251"/>
      <c r="AA237" s="251"/>
      <c r="AB237" s="251"/>
      <c r="AC237" s="251"/>
      <c r="AD237" s="254"/>
      <c r="AE237" s="249"/>
      <c r="AF237" s="255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  <c r="AX237" s="248"/>
      <c r="AY237" s="256"/>
      <c r="AZ237" s="250"/>
      <c r="BA237" s="251"/>
      <c r="BB237" s="251"/>
      <c r="BC237" s="251"/>
      <c r="BD237" s="251"/>
      <c r="BE237" s="251"/>
      <c r="BF237" s="251"/>
      <c r="BG237" s="252"/>
      <c r="BH237" s="249"/>
      <c r="BI237" s="248"/>
      <c r="BJ237" s="248"/>
      <c r="BK237" s="248"/>
      <c r="BL237" s="248"/>
      <c r="BM237" s="248"/>
      <c r="BN237" s="248"/>
      <c r="BO237" s="248"/>
      <c r="BP237" s="248"/>
      <c r="BQ237" s="248"/>
      <c r="BR237" s="248"/>
      <c r="BS237" s="155">
        <f t="shared" si="3"/>
        <v>0</v>
      </c>
      <c r="BT237" s="248"/>
      <c r="BU237" s="248"/>
      <c r="BV237" s="248"/>
      <c r="BW237" s="248"/>
      <c r="BX237" s="248"/>
      <c r="BY237" s="248"/>
      <c r="BZ237" s="248"/>
      <c r="CA237" s="248"/>
      <c r="CB237" s="248"/>
      <c r="CC237" s="250"/>
      <c r="CD237" s="251"/>
      <c r="CE237" s="251"/>
      <c r="CF237" s="251"/>
      <c r="CG237" s="251"/>
      <c r="CH237" s="251"/>
      <c r="CI237" s="251"/>
      <c r="CJ237" s="252"/>
      <c r="CK237" s="249"/>
      <c r="CL237" s="248"/>
      <c r="CM237" s="248"/>
      <c r="CN237" s="248"/>
      <c r="CO237" s="248"/>
      <c r="CP237" s="248"/>
      <c r="CQ237" s="248"/>
      <c r="CR237" s="248"/>
      <c r="CS237" s="248"/>
      <c r="CT237" s="248"/>
      <c r="CU237" s="248"/>
      <c r="CV237" s="162">
        <f t="shared" si="4"/>
        <v>0</v>
      </c>
      <c r="CW237" s="248"/>
      <c r="CX237" s="248"/>
      <c r="CY237" s="248"/>
      <c r="CZ237" s="248"/>
      <c r="DA237" s="248"/>
      <c r="DB237" s="248"/>
      <c r="DC237" s="248"/>
      <c r="DD237" s="248"/>
      <c r="DE237" s="248"/>
      <c r="DF237" s="250"/>
      <c r="DG237" s="251"/>
      <c r="DH237" s="251"/>
      <c r="DI237" s="251"/>
      <c r="DJ237" s="251"/>
      <c r="DK237" s="251"/>
      <c r="DL237" s="251"/>
      <c r="DM237" s="252"/>
    </row>
    <row r="238">
      <c r="A238" s="248"/>
      <c r="B238" s="249"/>
      <c r="C238" s="250"/>
      <c r="D238" s="251"/>
      <c r="E238" s="251"/>
      <c r="F238" s="251"/>
      <c r="G238" s="251"/>
      <c r="H238" s="251"/>
      <c r="I238" s="251"/>
      <c r="J238" s="251"/>
      <c r="K238" s="251"/>
      <c r="L238" s="251"/>
      <c r="M238" s="140">
        <f t="shared" si="1"/>
        <v>0</v>
      </c>
      <c r="N238" s="251"/>
      <c r="O238" s="251"/>
      <c r="P238" s="251"/>
      <c r="Q238" s="251"/>
      <c r="R238" s="251"/>
      <c r="S238" s="251"/>
      <c r="T238" s="251"/>
      <c r="U238" s="251"/>
      <c r="V238" s="252"/>
      <c r="W238" s="253"/>
      <c r="X238" s="251"/>
      <c r="Y238" s="251"/>
      <c r="Z238" s="251"/>
      <c r="AA238" s="251"/>
      <c r="AB238" s="251"/>
      <c r="AC238" s="251"/>
      <c r="AD238" s="254"/>
      <c r="AE238" s="249"/>
      <c r="AF238" s="255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  <c r="AX238" s="248"/>
      <c r="AY238" s="256"/>
      <c r="AZ238" s="250"/>
      <c r="BA238" s="251"/>
      <c r="BB238" s="251"/>
      <c r="BC238" s="251"/>
      <c r="BD238" s="251"/>
      <c r="BE238" s="251"/>
      <c r="BF238" s="251"/>
      <c r="BG238" s="252"/>
      <c r="BH238" s="249"/>
      <c r="BI238" s="248"/>
      <c r="BJ238" s="248"/>
      <c r="BK238" s="248"/>
      <c r="BL238" s="248"/>
      <c r="BM238" s="248"/>
      <c r="BN238" s="248"/>
      <c r="BO238" s="248"/>
      <c r="BP238" s="248"/>
      <c r="BQ238" s="248"/>
      <c r="BR238" s="248"/>
      <c r="BS238" s="155">
        <f t="shared" si="3"/>
        <v>0</v>
      </c>
      <c r="BT238" s="248"/>
      <c r="BU238" s="248"/>
      <c r="BV238" s="248"/>
      <c r="BW238" s="248"/>
      <c r="BX238" s="248"/>
      <c r="BY238" s="248"/>
      <c r="BZ238" s="248"/>
      <c r="CA238" s="248"/>
      <c r="CB238" s="248"/>
      <c r="CC238" s="250"/>
      <c r="CD238" s="251"/>
      <c r="CE238" s="251"/>
      <c r="CF238" s="251"/>
      <c r="CG238" s="251"/>
      <c r="CH238" s="251"/>
      <c r="CI238" s="251"/>
      <c r="CJ238" s="252"/>
      <c r="CK238" s="249"/>
      <c r="CL238" s="248"/>
      <c r="CM238" s="248"/>
      <c r="CN238" s="248"/>
      <c r="CO238" s="248"/>
      <c r="CP238" s="248"/>
      <c r="CQ238" s="248"/>
      <c r="CR238" s="248"/>
      <c r="CS238" s="248"/>
      <c r="CT238" s="248"/>
      <c r="CU238" s="248"/>
      <c r="CV238" s="162">
        <f t="shared" si="4"/>
        <v>0</v>
      </c>
      <c r="CW238" s="248"/>
      <c r="CX238" s="248"/>
      <c r="CY238" s="248"/>
      <c r="CZ238" s="248"/>
      <c r="DA238" s="248"/>
      <c r="DB238" s="248"/>
      <c r="DC238" s="248"/>
      <c r="DD238" s="248"/>
      <c r="DE238" s="248"/>
      <c r="DF238" s="250"/>
      <c r="DG238" s="251"/>
      <c r="DH238" s="251"/>
      <c r="DI238" s="251"/>
      <c r="DJ238" s="251"/>
      <c r="DK238" s="251"/>
      <c r="DL238" s="251"/>
      <c r="DM238" s="252"/>
    </row>
    <row r="239">
      <c r="A239" s="248"/>
      <c r="B239" s="249"/>
      <c r="C239" s="250"/>
      <c r="D239" s="251"/>
      <c r="E239" s="251"/>
      <c r="F239" s="251"/>
      <c r="G239" s="251"/>
      <c r="H239" s="251"/>
      <c r="I239" s="251"/>
      <c r="J239" s="251"/>
      <c r="K239" s="251"/>
      <c r="L239" s="251"/>
      <c r="M239" s="140">
        <f t="shared" si="1"/>
        <v>0</v>
      </c>
      <c r="N239" s="251"/>
      <c r="O239" s="251"/>
      <c r="P239" s="251"/>
      <c r="Q239" s="251"/>
      <c r="R239" s="251"/>
      <c r="S239" s="251"/>
      <c r="T239" s="251"/>
      <c r="U239" s="251"/>
      <c r="V239" s="252"/>
      <c r="W239" s="253"/>
      <c r="X239" s="251"/>
      <c r="Y239" s="251"/>
      <c r="Z239" s="251"/>
      <c r="AA239" s="251"/>
      <c r="AB239" s="251"/>
      <c r="AC239" s="251"/>
      <c r="AD239" s="254"/>
      <c r="AE239" s="249"/>
      <c r="AF239" s="255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  <c r="AX239" s="248"/>
      <c r="AY239" s="256"/>
      <c r="AZ239" s="250"/>
      <c r="BA239" s="251"/>
      <c r="BB239" s="251"/>
      <c r="BC239" s="251"/>
      <c r="BD239" s="251"/>
      <c r="BE239" s="251"/>
      <c r="BF239" s="251"/>
      <c r="BG239" s="252"/>
      <c r="BH239" s="249"/>
      <c r="BI239" s="248"/>
      <c r="BJ239" s="248"/>
      <c r="BK239" s="248"/>
      <c r="BL239" s="248"/>
      <c r="BM239" s="248"/>
      <c r="BN239" s="248"/>
      <c r="BO239" s="248"/>
      <c r="BP239" s="248"/>
      <c r="BQ239" s="248"/>
      <c r="BR239" s="248"/>
      <c r="BS239" s="155">
        <f t="shared" si="3"/>
        <v>0</v>
      </c>
      <c r="BT239" s="248"/>
      <c r="BU239" s="248"/>
      <c r="BV239" s="248"/>
      <c r="BW239" s="248"/>
      <c r="BX239" s="248"/>
      <c r="BY239" s="248"/>
      <c r="BZ239" s="248"/>
      <c r="CA239" s="248"/>
      <c r="CB239" s="248"/>
      <c r="CC239" s="250"/>
      <c r="CD239" s="251"/>
      <c r="CE239" s="251"/>
      <c r="CF239" s="251"/>
      <c r="CG239" s="251"/>
      <c r="CH239" s="251"/>
      <c r="CI239" s="251"/>
      <c r="CJ239" s="252"/>
      <c r="CK239" s="249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162">
        <f t="shared" si="4"/>
        <v>0</v>
      </c>
      <c r="CW239" s="248"/>
      <c r="CX239" s="248"/>
      <c r="CY239" s="248"/>
      <c r="CZ239" s="248"/>
      <c r="DA239" s="248"/>
      <c r="DB239" s="248"/>
      <c r="DC239" s="248"/>
      <c r="DD239" s="248"/>
      <c r="DE239" s="248"/>
      <c r="DF239" s="250"/>
      <c r="DG239" s="251"/>
      <c r="DH239" s="251"/>
      <c r="DI239" s="251"/>
      <c r="DJ239" s="251"/>
      <c r="DK239" s="251"/>
      <c r="DL239" s="251"/>
      <c r="DM239" s="252"/>
    </row>
    <row r="240">
      <c r="A240" s="248"/>
      <c r="B240" s="249"/>
      <c r="C240" s="250"/>
      <c r="D240" s="251"/>
      <c r="E240" s="251"/>
      <c r="F240" s="251"/>
      <c r="G240" s="251"/>
      <c r="H240" s="251"/>
      <c r="I240" s="251"/>
      <c r="J240" s="251"/>
      <c r="K240" s="251"/>
      <c r="L240" s="251"/>
      <c r="M240" s="140">
        <f t="shared" si="1"/>
        <v>0</v>
      </c>
      <c r="N240" s="251"/>
      <c r="O240" s="251"/>
      <c r="P240" s="251"/>
      <c r="Q240" s="251"/>
      <c r="R240" s="251"/>
      <c r="S240" s="251"/>
      <c r="T240" s="251"/>
      <c r="U240" s="251"/>
      <c r="V240" s="252"/>
      <c r="W240" s="253"/>
      <c r="X240" s="251"/>
      <c r="Y240" s="251"/>
      <c r="Z240" s="251"/>
      <c r="AA240" s="251"/>
      <c r="AB240" s="251"/>
      <c r="AC240" s="251"/>
      <c r="AD240" s="254"/>
      <c r="AE240" s="249"/>
      <c r="AF240" s="255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  <c r="AX240" s="248"/>
      <c r="AY240" s="256"/>
      <c r="AZ240" s="250"/>
      <c r="BA240" s="251"/>
      <c r="BB240" s="251"/>
      <c r="BC240" s="251"/>
      <c r="BD240" s="251"/>
      <c r="BE240" s="251"/>
      <c r="BF240" s="251"/>
      <c r="BG240" s="252"/>
      <c r="BH240" s="249"/>
      <c r="BI240" s="248"/>
      <c r="BJ240" s="248"/>
      <c r="BK240" s="248"/>
      <c r="BL240" s="248"/>
      <c r="BM240" s="248"/>
      <c r="BN240" s="248"/>
      <c r="BO240" s="248"/>
      <c r="BP240" s="248"/>
      <c r="BQ240" s="248"/>
      <c r="BR240" s="248"/>
      <c r="BS240" s="155">
        <f t="shared" si="3"/>
        <v>0</v>
      </c>
      <c r="BT240" s="248"/>
      <c r="BU240" s="248"/>
      <c r="BV240" s="248"/>
      <c r="BW240" s="248"/>
      <c r="BX240" s="248"/>
      <c r="BY240" s="248"/>
      <c r="BZ240" s="248"/>
      <c r="CA240" s="248"/>
      <c r="CB240" s="248"/>
      <c r="CC240" s="250"/>
      <c r="CD240" s="251"/>
      <c r="CE240" s="251"/>
      <c r="CF240" s="251"/>
      <c r="CG240" s="251"/>
      <c r="CH240" s="251"/>
      <c r="CI240" s="251"/>
      <c r="CJ240" s="252"/>
      <c r="CK240" s="249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162">
        <f t="shared" si="4"/>
        <v>0</v>
      </c>
      <c r="CW240" s="248"/>
      <c r="CX240" s="248"/>
      <c r="CY240" s="248"/>
      <c r="CZ240" s="248"/>
      <c r="DA240" s="248"/>
      <c r="DB240" s="248"/>
      <c r="DC240" s="248"/>
      <c r="DD240" s="248"/>
      <c r="DE240" s="248"/>
      <c r="DF240" s="250"/>
      <c r="DG240" s="251"/>
      <c r="DH240" s="251"/>
      <c r="DI240" s="251"/>
      <c r="DJ240" s="251"/>
      <c r="DK240" s="251"/>
      <c r="DL240" s="251"/>
      <c r="DM240" s="252"/>
    </row>
    <row r="241">
      <c r="A241" s="248"/>
      <c r="B241" s="249"/>
      <c r="C241" s="250"/>
      <c r="D241" s="251"/>
      <c r="E241" s="251"/>
      <c r="F241" s="251"/>
      <c r="G241" s="251"/>
      <c r="H241" s="251"/>
      <c r="I241" s="251"/>
      <c r="J241" s="251"/>
      <c r="K241" s="251"/>
      <c r="L241" s="251"/>
      <c r="M241" s="140">
        <f t="shared" si="1"/>
        <v>0</v>
      </c>
      <c r="N241" s="251"/>
      <c r="O241" s="251"/>
      <c r="P241" s="251"/>
      <c r="Q241" s="251"/>
      <c r="R241" s="251"/>
      <c r="S241" s="251"/>
      <c r="T241" s="251"/>
      <c r="U241" s="251"/>
      <c r="V241" s="252"/>
      <c r="W241" s="253"/>
      <c r="X241" s="251"/>
      <c r="Y241" s="251"/>
      <c r="Z241" s="251"/>
      <c r="AA241" s="251"/>
      <c r="AB241" s="251"/>
      <c r="AC241" s="251"/>
      <c r="AD241" s="254"/>
      <c r="AE241" s="249"/>
      <c r="AF241" s="255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  <c r="AX241" s="248"/>
      <c r="AY241" s="256"/>
      <c r="AZ241" s="250"/>
      <c r="BA241" s="251"/>
      <c r="BB241" s="251"/>
      <c r="BC241" s="251"/>
      <c r="BD241" s="251"/>
      <c r="BE241" s="251"/>
      <c r="BF241" s="251"/>
      <c r="BG241" s="252"/>
      <c r="BH241" s="249"/>
      <c r="BI241" s="248"/>
      <c r="BJ241" s="248"/>
      <c r="BK241" s="248"/>
      <c r="BL241" s="248"/>
      <c r="BM241" s="248"/>
      <c r="BN241" s="248"/>
      <c r="BO241" s="248"/>
      <c r="BP241" s="248"/>
      <c r="BQ241" s="248"/>
      <c r="BR241" s="248"/>
      <c r="BS241" s="155">
        <f t="shared" si="3"/>
        <v>0</v>
      </c>
      <c r="BT241" s="248"/>
      <c r="BU241" s="248"/>
      <c r="BV241" s="248"/>
      <c r="BW241" s="248"/>
      <c r="BX241" s="248"/>
      <c r="BY241" s="248"/>
      <c r="BZ241" s="248"/>
      <c r="CA241" s="248"/>
      <c r="CB241" s="248"/>
      <c r="CC241" s="250"/>
      <c r="CD241" s="251"/>
      <c r="CE241" s="251"/>
      <c r="CF241" s="251"/>
      <c r="CG241" s="251"/>
      <c r="CH241" s="251"/>
      <c r="CI241" s="251"/>
      <c r="CJ241" s="252"/>
      <c r="CK241" s="249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162">
        <f t="shared" si="4"/>
        <v>0</v>
      </c>
      <c r="CW241" s="248"/>
      <c r="CX241" s="248"/>
      <c r="CY241" s="248"/>
      <c r="CZ241" s="248"/>
      <c r="DA241" s="248"/>
      <c r="DB241" s="248"/>
      <c r="DC241" s="248"/>
      <c r="DD241" s="248"/>
      <c r="DE241" s="248"/>
      <c r="DF241" s="250"/>
      <c r="DG241" s="251"/>
      <c r="DH241" s="251"/>
      <c r="DI241" s="251"/>
      <c r="DJ241" s="251"/>
      <c r="DK241" s="251"/>
      <c r="DL241" s="251"/>
      <c r="DM241" s="252"/>
    </row>
    <row r="242">
      <c r="A242" s="248"/>
      <c r="B242" s="249"/>
      <c r="C242" s="250"/>
      <c r="D242" s="251"/>
      <c r="E242" s="251"/>
      <c r="F242" s="251"/>
      <c r="G242" s="251"/>
      <c r="H242" s="251"/>
      <c r="I242" s="251"/>
      <c r="J242" s="251"/>
      <c r="K242" s="251"/>
      <c r="L242" s="251"/>
      <c r="M242" s="140">
        <f t="shared" si="1"/>
        <v>0</v>
      </c>
      <c r="N242" s="251"/>
      <c r="O242" s="251"/>
      <c r="P242" s="251"/>
      <c r="Q242" s="251"/>
      <c r="R242" s="251"/>
      <c r="S242" s="251"/>
      <c r="T242" s="251"/>
      <c r="U242" s="251"/>
      <c r="V242" s="252"/>
      <c r="W242" s="253"/>
      <c r="X242" s="251"/>
      <c r="Y242" s="251"/>
      <c r="Z242" s="251"/>
      <c r="AA242" s="251"/>
      <c r="AB242" s="251"/>
      <c r="AC242" s="251"/>
      <c r="AD242" s="254"/>
      <c r="AE242" s="249"/>
      <c r="AF242" s="255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  <c r="AX242" s="248"/>
      <c r="AY242" s="256"/>
      <c r="AZ242" s="250"/>
      <c r="BA242" s="251"/>
      <c r="BB242" s="251"/>
      <c r="BC242" s="251"/>
      <c r="BD242" s="251"/>
      <c r="BE242" s="251"/>
      <c r="BF242" s="251"/>
      <c r="BG242" s="252"/>
      <c r="BH242" s="249"/>
      <c r="BI242" s="248"/>
      <c r="BJ242" s="248"/>
      <c r="BK242" s="248"/>
      <c r="BL242" s="248"/>
      <c r="BM242" s="248"/>
      <c r="BN242" s="248"/>
      <c r="BO242" s="248"/>
      <c r="BP242" s="248"/>
      <c r="BQ242" s="248"/>
      <c r="BR242" s="248"/>
      <c r="BS242" s="155">
        <f t="shared" si="3"/>
        <v>0</v>
      </c>
      <c r="BT242" s="248"/>
      <c r="BU242" s="248"/>
      <c r="BV242" s="248"/>
      <c r="BW242" s="248"/>
      <c r="BX242" s="248"/>
      <c r="BY242" s="248"/>
      <c r="BZ242" s="248"/>
      <c r="CA242" s="248"/>
      <c r="CB242" s="248"/>
      <c r="CC242" s="250"/>
      <c r="CD242" s="251"/>
      <c r="CE242" s="251"/>
      <c r="CF242" s="251"/>
      <c r="CG242" s="251"/>
      <c r="CH242" s="251"/>
      <c r="CI242" s="251"/>
      <c r="CJ242" s="252"/>
      <c r="CK242" s="249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162">
        <f t="shared" si="4"/>
        <v>0</v>
      </c>
      <c r="CW242" s="248"/>
      <c r="CX242" s="248"/>
      <c r="CY242" s="248"/>
      <c r="CZ242" s="248"/>
      <c r="DA242" s="248"/>
      <c r="DB242" s="248"/>
      <c r="DC242" s="248"/>
      <c r="DD242" s="248"/>
      <c r="DE242" s="248"/>
      <c r="DF242" s="250"/>
      <c r="DG242" s="251"/>
      <c r="DH242" s="251"/>
      <c r="DI242" s="251"/>
      <c r="DJ242" s="251"/>
      <c r="DK242" s="251"/>
      <c r="DL242" s="251"/>
      <c r="DM242" s="252"/>
    </row>
    <row r="243">
      <c r="A243" s="248"/>
      <c r="B243" s="249"/>
      <c r="C243" s="250"/>
      <c r="D243" s="251"/>
      <c r="E243" s="251"/>
      <c r="F243" s="251"/>
      <c r="G243" s="251"/>
      <c r="H243" s="251"/>
      <c r="I243" s="251"/>
      <c r="J243" s="251"/>
      <c r="K243" s="251"/>
      <c r="L243" s="251"/>
      <c r="M243" s="140">
        <f t="shared" si="1"/>
        <v>0</v>
      </c>
      <c r="N243" s="251"/>
      <c r="O243" s="251"/>
      <c r="P243" s="251"/>
      <c r="Q243" s="251"/>
      <c r="R243" s="251"/>
      <c r="S243" s="251"/>
      <c r="T243" s="251"/>
      <c r="U243" s="251"/>
      <c r="V243" s="252"/>
      <c r="W243" s="253"/>
      <c r="X243" s="251"/>
      <c r="Y243" s="251"/>
      <c r="Z243" s="251"/>
      <c r="AA243" s="251"/>
      <c r="AB243" s="251"/>
      <c r="AC243" s="251"/>
      <c r="AD243" s="254"/>
      <c r="AE243" s="249"/>
      <c r="AF243" s="255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  <c r="AX243" s="248"/>
      <c r="AY243" s="256"/>
      <c r="AZ243" s="250"/>
      <c r="BA243" s="251"/>
      <c r="BB243" s="251"/>
      <c r="BC243" s="251"/>
      <c r="BD243" s="251"/>
      <c r="BE243" s="251"/>
      <c r="BF243" s="251"/>
      <c r="BG243" s="252"/>
      <c r="BH243" s="249"/>
      <c r="BI243" s="248"/>
      <c r="BJ243" s="248"/>
      <c r="BK243" s="248"/>
      <c r="BL243" s="248"/>
      <c r="BM243" s="248"/>
      <c r="BN243" s="248"/>
      <c r="BO243" s="248"/>
      <c r="BP243" s="248"/>
      <c r="BQ243" s="248"/>
      <c r="BR243" s="248"/>
      <c r="BS243" s="155">
        <f t="shared" si="3"/>
        <v>0</v>
      </c>
      <c r="BT243" s="248"/>
      <c r="BU243" s="248"/>
      <c r="BV243" s="248"/>
      <c r="BW243" s="248"/>
      <c r="BX243" s="248"/>
      <c r="BY243" s="248"/>
      <c r="BZ243" s="248"/>
      <c r="CA243" s="248"/>
      <c r="CB243" s="248"/>
      <c r="CC243" s="250"/>
      <c r="CD243" s="251"/>
      <c r="CE243" s="251"/>
      <c r="CF243" s="251"/>
      <c r="CG243" s="251"/>
      <c r="CH243" s="251"/>
      <c r="CI243" s="251"/>
      <c r="CJ243" s="252"/>
      <c r="CK243" s="249"/>
      <c r="CL243" s="248"/>
      <c r="CM243" s="248"/>
      <c r="CN243" s="248"/>
      <c r="CO243" s="248"/>
      <c r="CP243" s="248"/>
      <c r="CQ243" s="248"/>
      <c r="CR243" s="248"/>
      <c r="CS243" s="248"/>
      <c r="CT243" s="248"/>
      <c r="CU243" s="248"/>
      <c r="CV243" s="162">
        <f t="shared" si="4"/>
        <v>0</v>
      </c>
      <c r="CW243" s="248"/>
      <c r="CX243" s="248"/>
      <c r="CY243" s="248"/>
      <c r="CZ243" s="248"/>
      <c r="DA243" s="248"/>
      <c r="DB243" s="248"/>
      <c r="DC243" s="248"/>
      <c r="DD243" s="248"/>
      <c r="DE243" s="248"/>
      <c r="DF243" s="250"/>
      <c r="DG243" s="251"/>
      <c r="DH243" s="251"/>
      <c r="DI243" s="251"/>
      <c r="DJ243" s="251"/>
      <c r="DK243" s="251"/>
      <c r="DL243" s="251"/>
      <c r="DM243" s="252"/>
    </row>
    <row r="244">
      <c r="A244" s="248"/>
      <c r="B244" s="249"/>
      <c r="C244" s="250"/>
      <c r="D244" s="251"/>
      <c r="E244" s="251"/>
      <c r="F244" s="251"/>
      <c r="G244" s="251"/>
      <c r="H244" s="251"/>
      <c r="I244" s="251"/>
      <c r="J244" s="251"/>
      <c r="K244" s="251"/>
      <c r="L244" s="251"/>
      <c r="M244" s="140">
        <f t="shared" si="1"/>
        <v>0</v>
      </c>
      <c r="N244" s="251"/>
      <c r="O244" s="251"/>
      <c r="P244" s="251"/>
      <c r="Q244" s="251"/>
      <c r="R244" s="251"/>
      <c r="S244" s="251"/>
      <c r="T244" s="251"/>
      <c r="U244" s="251"/>
      <c r="V244" s="252"/>
      <c r="W244" s="253"/>
      <c r="X244" s="251"/>
      <c r="Y244" s="251"/>
      <c r="Z244" s="251"/>
      <c r="AA244" s="251"/>
      <c r="AB244" s="251"/>
      <c r="AC244" s="251"/>
      <c r="AD244" s="254"/>
      <c r="AE244" s="249"/>
      <c r="AF244" s="255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  <c r="AX244" s="248"/>
      <c r="AY244" s="256"/>
      <c r="AZ244" s="250"/>
      <c r="BA244" s="251"/>
      <c r="BB244" s="251"/>
      <c r="BC244" s="251"/>
      <c r="BD244" s="251"/>
      <c r="BE244" s="251"/>
      <c r="BF244" s="251"/>
      <c r="BG244" s="252"/>
      <c r="BH244" s="249"/>
      <c r="BI244" s="248"/>
      <c r="BJ244" s="248"/>
      <c r="BK244" s="248"/>
      <c r="BL244" s="248"/>
      <c r="BM244" s="248"/>
      <c r="BN244" s="248"/>
      <c r="BO244" s="248"/>
      <c r="BP244" s="248"/>
      <c r="BQ244" s="248"/>
      <c r="BR244" s="248"/>
      <c r="BS244" s="155">
        <f t="shared" si="3"/>
        <v>0</v>
      </c>
      <c r="BT244" s="248"/>
      <c r="BU244" s="248"/>
      <c r="BV244" s="248"/>
      <c r="BW244" s="248"/>
      <c r="BX244" s="248"/>
      <c r="BY244" s="248"/>
      <c r="BZ244" s="248"/>
      <c r="CA244" s="248"/>
      <c r="CB244" s="248"/>
      <c r="CC244" s="250"/>
      <c r="CD244" s="251"/>
      <c r="CE244" s="251"/>
      <c r="CF244" s="251"/>
      <c r="CG244" s="251"/>
      <c r="CH244" s="251"/>
      <c r="CI244" s="251"/>
      <c r="CJ244" s="252"/>
      <c r="CK244" s="249"/>
      <c r="CL244" s="248"/>
      <c r="CM244" s="248"/>
      <c r="CN244" s="248"/>
      <c r="CO244" s="248"/>
      <c r="CP244" s="248"/>
      <c r="CQ244" s="248"/>
      <c r="CR244" s="248"/>
      <c r="CS244" s="248"/>
      <c r="CT244" s="248"/>
      <c r="CU244" s="248"/>
      <c r="CV244" s="162">
        <f t="shared" si="4"/>
        <v>0</v>
      </c>
      <c r="CW244" s="248"/>
      <c r="CX244" s="248"/>
      <c r="CY244" s="248"/>
      <c r="CZ244" s="248"/>
      <c r="DA244" s="248"/>
      <c r="DB244" s="248"/>
      <c r="DC244" s="248"/>
      <c r="DD244" s="248"/>
      <c r="DE244" s="248"/>
      <c r="DF244" s="250"/>
      <c r="DG244" s="251"/>
      <c r="DH244" s="251"/>
      <c r="DI244" s="251"/>
      <c r="DJ244" s="251"/>
      <c r="DK244" s="251"/>
      <c r="DL244" s="251"/>
      <c r="DM244" s="252"/>
    </row>
    <row r="245">
      <c r="A245" s="248"/>
      <c r="B245" s="249"/>
      <c r="C245" s="250"/>
      <c r="D245" s="251"/>
      <c r="E245" s="251"/>
      <c r="F245" s="251"/>
      <c r="G245" s="251"/>
      <c r="H245" s="251"/>
      <c r="I245" s="251"/>
      <c r="J245" s="251"/>
      <c r="K245" s="251"/>
      <c r="L245" s="251"/>
      <c r="M245" s="140">
        <f t="shared" si="1"/>
        <v>0</v>
      </c>
      <c r="N245" s="251"/>
      <c r="O245" s="251"/>
      <c r="P245" s="251"/>
      <c r="Q245" s="251"/>
      <c r="R245" s="251"/>
      <c r="S245" s="251"/>
      <c r="T245" s="251"/>
      <c r="U245" s="251"/>
      <c r="V245" s="252"/>
      <c r="W245" s="253"/>
      <c r="X245" s="251"/>
      <c r="Y245" s="251"/>
      <c r="Z245" s="251"/>
      <c r="AA245" s="251"/>
      <c r="AB245" s="251"/>
      <c r="AC245" s="251"/>
      <c r="AD245" s="254"/>
      <c r="AE245" s="249"/>
      <c r="AF245" s="255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  <c r="AX245" s="248"/>
      <c r="AY245" s="256"/>
      <c r="AZ245" s="250"/>
      <c r="BA245" s="251"/>
      <c r="BB245" s="251"/>
      <c r="BC245" s="251"/>
      <c r="BD245" s="251"/>
      <c r="BE245" s="251"/>
      <c r="BF245" s="251"/>
      <c r="BG245" s="252"/>
      <c r="BH245" s="249"/>
      <c r="BI245" s="248"/>
      <c r="BJ245" s="248"/>
      <c r="BK245" s="248"/>
      <c r="BL245" s="248"/>
      <c r="BM245" s="248"/>
      <c r="BN245" s="248"/>
      <c r="BO245" s="248"/>
      <c r="BP245" s="248"/>
      <c r="BQ245" s="248"/>
      <c r="BR245" s="248"/>
      <c r="BS245" s="155">
        <f t="shared" si="3"/>
        <v>0</v>
      </c>
      <c r="BT245" s="248"/>
      <c r="BU245" s="248"/>
      <c r="BV245" s="248"/>
      <c r="BW245" s="248"/>
      <c r="BX245" s="248"/>
      <c r="BY245" s="248"/>
      <c r="BZ245" s="248"/>
      <c r="CA245" s="248"/>
      <c r="CB245" s="248"/>
      <c r="CC245" s="250"/>
      <c r="CD245" s="251"/>
      <c r="CE245" s="251"/>
      <c r="CF245" s="251"/>
      <c r="CG245" s="251"/>
      <c r="CH245" s="251"/>
      <c r="CI245" s="251"/>
      <c r="CJ245" s="252"/>
      <c r="CK245" s="249"/>
      <c r="CL245" s="248"/>
      <c r="CM245" s="248"/>
      <c r="CN245" s="248"/>
      <c r="CO245" s="248"/>
      <c r="CP245" s="248"/>
      <c r="CQ245" s="248"/>
      <c r="CR245" s="248"/>
      <c r="CS245" s="248"/>
      <c r="CT245" s="248"/>
      <c r="CU245" s="248"/>
      <c r="CV245" s="162">
        <f t="shared" si="4"/>
        <v>0</v>
      </c>
      <c r="CW245" s="248"/>
      <c r="CX245" s="248"/>
      <c r="CY245" s="248"/>
      <c r="CZ245" s="248"/>
      <c r="DA245" s="248"/>
      <c r="DB245" s="248"/>
      <c r="DC245" s="248"/>
      <c r="DD245" s="248"/>
      <c r="DE245" s="248"/>
      <c r="DF245" s="250"/>
      <c r="DG245" s="251"/>
      <c r="DH245" s="251"/>
      <c r="DI245" s="251"/>
      <c r="DJ245" s="251"/>
      <c r="DK245" s="251"/>
      <c r="DL245" s="251"/>
      <c r="DM245" s="252"/>
    </row>
    <row r="246">
      <c r="A246" s="248"/>
      <c r="B246" s="249"/>
      <c r="C246" s="250"/>
      <c r="D246" s="251"/>
      <c r="E246" s="251"/>
      <c r="F246" s="251"/>
      <c r="G246" s="251"/>
      <c r="H246" s="251"/>
      <c r="I246" s="251"/>
      <c r="J246" s="251"/>
      <c r="K246" s="251"/>
      <c r="L246" s="251"/>
      <c r="M246" s="140">
        <f t="shared" si="1"/>
        <v>0</v>
      </c>
      <c r="N246" s="251"/>
      <c r="O246" s="251"/>
      <c r="P246" s="251"/>
      <c r="Q246" s="251"/>
      <c r="R246" s="251"/>
      <c r="S246" s="251"/>
      <c r="T246" s="251"/>
      <c r="U246" s="251"/>
      <c r="V246" s="252"/>
      <c r="W246" s="253"/>
      <c r="X246" s="251"/>
      <c r="Y246" s="251"/>
      <c r="Z246" s="251"/>
      <c r="AA246" s="251"/>
      <c r="AB246" s="251"/>
      <c r="AC246" s="251"/>
      <c r="AD246" s="254"/>
      <c r="AE246" s="249"/>
      <c r="AF246" s="255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  <c r="AX246" s="248"/>
      <c r="AY246" s="256"/>
      <c r="AZ246" s="250"/>
      <c r="BA246" s="251"/>
      <c r="BB246" s="251"/>
      <c r="BC246" s="251"/>
      <c r="BD246" s="251"/>
      <c r="BE246" s="251"/>
      <c r="BF246" s="251"/>
      <c r="BG246" s="252"/>
      <c r="BH246" s="249"/>
      <c r="BI246" s="248"/>
      <c r="BJ246" s="248"/>
      <c r="BK246" s="248"/>
      <c r="BL246" s="248"/>
      <c r="BM246" s="248"/>
      <c r="BN246" s="248"/>
      <c r="BO246" s="248"/>
      <c r="BP246" s="248"/>
      <c r="BQ246" s="248"/>
      <c r="BR246" s="248"/>
      <c r="BS246" s="155">
        <f t="shared" si="3"/>
        <v>0</v>
      </c>
      <c r="BT246" s="248"/>
      <c r="BU246" s="248"/>
      <c r="BV246" s="248"/>
      <c r="BW246" s="248"/>
      <c r="BX246" s="248"/>
      <c r="BY246" s="248"/>
      <c r="BZ246" s="248"/>
      <c r="CA246" s="248"/>
      <c r="CB246" s="248"/>
      <c r="CC246" s="250"/>
      <c r="CD246" s="251"/>
      <c r="CE246" s="251"/>
      <c r="CF246" s="251"/>
      <c r="CG246" s="251"/>
      <c r="CH246" s="251"/>
      <c r="CI246" s="251"/>
      <c r="CJ246" s="252"/>
      <c r="CK246" s="249"/>
      <c r="CL246" s="248"/>
      <c r="CM246" s="248"/>
      <c r="CN246" s="248"/>
      <c r="CO246" s="248"/>
      <c r="CP246" s="248"/>
      <c r="CQ246" s="248"/>
      <c r="CR246" s="248"/>
      <c r="CS246" s="248"/>
      <c r="CT246" s="248"/>
      <c r="CU246" s="248"/>
      <c r="CV246" s="162">
        <f t="shared" si="4"/>
        <v>0</v>
      </c>
      <c r="CW246" s="248"/>
      <c r="CX246" s="248"/>
      <c r="CY246" s="248"/>
      <c r="CZ246" s="248"/>
      <c r="DA246" s="248"/>
      <c r="DB246" s="248"/>
      <c r="DC246" s="248"/>
      <c r="DD246" s="248"/>
      <c r="DE246" s="248"/>
      <c r="DF246" s="250"/>
      <c r="DG246" s="251"/>
      <c r="DH246" s="251"/>
      <c r="DI246" s="251"/>
      <c r="DJ246" s="251"/>
      <c r="DK246" s="251"/>
      <c r="DL246" s="251"/>
      <c r="DM246" s="252"/>
    </row>
    <row r="247">
      <c r="A247" s="248"/>
      <c r="B247" s="249"/>
      <c r="C247" s="250"/>
      <c r="D247" s="251"/>
      <c r="E247" s="251"/>
      <c r="F247" s="251"/>
      <c r="G247" s="251"/>
      <c r="H247" s="251"/>
      <c r="I247" s="251"/>
      <c r="J247" s="251"/>
      <c r="K247" s="251"/>
      <c r="L247" s="251"/>
      <c r="M247" s="140">
        <f t="shared" si="1"/>
        <v>0</v>
      </c>
      <c r="N247" s="251"/>
      <c r="O247" s="251"/>
      <c r="P247" s="251"/>
      <c r="Q247" s="251"/>
      <c r="R247" s="251"/>
      <c r="S247" s="251"/>
      <c r="T247" s="251"/>
      <c r="U247" s="251"/>
      <c r="V247" s="252"/>
      <c r="W247" s="253"/>
      <c r="X247" s="251"/>
      <c r="Y247" s="251"/>
      <c r="Z247" s="251"/>
      <c r="AA247" s="251"/>
      <c r="AB247" s="251"/>
      <c r="AC247" s="251"/>
      <c r="AD247" s="254"/>
      <c r="AE247" s="249"/>
      <c r="AF247" s="255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  <c r="AX247" s="248"/>
      <c r="AY247" s="256"/>
      <c r="AZ247" s="250"/>
      <c r="BA247" s="251"/>
      <c r="BB247" s="251"/>
      <c r="BC247" s="251"/>
      <c r="BD247" s="251"/>
      <c r="BE247" s="251"/>
      <c r="BF247" s="251"/>
      <c r="BG247" s="252"/>
      <c r="BH247" s="249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155">
        <f t="shared" si="3"/>
        <v>0</v>
      </c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50"/>
      <c r="CD247" s="251"/>
      <c r="CE247" s="251"/>
      <c r="CF247" s="251"/>
      <c r="CG247" s="251"/>
      <c r="CH247" s="251"/>
      <c r="CI247" s="251"/>
      <c r="CJ247" s="252"/>
      <c r="CK247" s="249"/>
      <c r="CL247" s="248"/>
      <c r="CM247" s="248"/>
      <c r="CN247" s="248"/>
      <c r="CO247" s="248"/>
      <c r="CP247" s="248"/>
      <c r="CQ247" s="248"/>
      <c r="CR247" s="248"/>
      <c r="CS247" s="248"/>
      <c r="CT247" s="248"/>
      <c r="CU247" s="248"/>
      <c r="CV247" s="162">
        <f t="shared" si="4"/>
        <v>0</v>
      </c>
      <c r="CW247" s="248"/>
      <c r="CX247" s="248"/>
      <c r="CY247" s="248"/>
      <c r="CZ247" s="248"/>
      <c r="DA247" s="248"/>
      <c r="DB247" s="248"/>
      <c r="DC247" s="248"/>
      <c r="DD247" s="248"/>
      <c r="DE247" s="248"/>
      <c r="DF247" s="250"/>
      <c r="DG247" s="251"/>
      <c r="DH247" s="251"/>
      <c r="DI247" s="251"/>
      <c r="DJ247" s="251"/>
      <c r="DK247" s="251"/>
      <c r="DL247" s="251"/>
      <c r="DM247" s="252"/>
    </row>
    <row r="248">
      <c r="A248" s="248"/>
      <c r="B248" s="249"/>
      <c r="C248" s="250"/>
      <c r="D248" s="251"/>
      <c r="E248" s="251"/>
      <c r="F248" s="251"/>
      <c r="G248" s="251"/>
      <c r="H248" s="251"/>
      <c r="I248" s="251"/>
      <c r="J248" s="251"/>
      <c r="K248" s="251"/>
      <c r="L248" s="251"/>
      <c r="M248" s="140">
        <f t="shared" si="1"/>
        <v>0</v>
      </c>
      <c r="N248" s="251"/>
      <c r="O248" s="251"/>
      <c r="P248" s="251"/>
      <c r="Q248" s="251"/>
      <c r="R248" s="251"/>
      <c r="S248" s="251"/>
      <c r="T248" s="251"/>
      <c r="U248" s="251"/>
      <c r="V248" s="252"/>
      <c r="W248" s="253"/>
      <c r="X248" s="251"/>
      <c r="Y248" s="251"/>
      <c r="Z248" s="251"/>
      <c r="AA248" s="251"/>
      <c r="AB248" s="251"/>
      <c r="AC248" s="251"/>
      <c r="AD248" s="254"/>
      <c r="AE248" s="249"/>
      <c r="AF248" s="255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  <c r="AX248" s="248"/>
      <c r="AY248" s="256"/>
      <c r="AZ248" s="250"/>
      <c r="BA248" s="251"/>
      <c r="BB248" s="251"/>
      <c r="BC248" s="251"/>
      <c r="BD248" s="251"/>
      <c r="BE248" s="251"/>
      <c r="BF248" s="251"/>
      <c r="BG248" s="252"/>
      <c r="BH248" s="249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155">
        <f t="shared" si="3"/>
        <v>0</v>
      </c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50"/>
      <c r="CD248" s="251"/>
      <c r="CE248" s="251"/>
      <c r="CF248" s="251"/>
      <c r="CG248" s="251"/>
      <c r="CH248" s="251"/>
      <c r="CI248" s="251"/>
      <c r="CJ248" s="252"/>
      <c r="CK248" s="249"/>
      <c r="CL248" s="248"/>
      <c r="CM248" s="248"/>
      <c r="CN248" s="248"/>
      <c r="CO248" s="248"/>
      <c r="CP248" s="248"/>
      <c r="CQ248" s="248"/>
      <c r="CR248" s="248"/>
      <c r="CS248" s="248"/>
      <c r="CT248" s="248"/>
      <c r="CU248" s="248"/>
      <c r="CV248" s="162">
        <f t="shared" si="4"/>
        <v>0</v>
      </c>
      <c r="CW248" s="248"/>
      <c r="CX248" s="248"/>
      <c r="CY248" s="248"/>
      <c r="CZ248" s="248"/>
      <c r="DA248" s="248"/>
      <c r="DB248" s="248"/>
      <c r="DC248" s="248"/>
      <c r="DD248" s="248"/>
      <c r="DE248" s="248"/>
      <c r="DF248" s="250"/>
      <c r="DG248" s="251"/>
      <c r="DH248" s="251"/>
      <c r="DI248" s="251"/>
      <c r="DJ248" s="251"/>
      <c r="DK248" s="251"/>
      <c r="DL248" s="251"/>
      <c r="DM248" s="252"/>
    </row>
    <row r="249">
      <c r="A249" s="248"/>
      <c r="B249" s="249"/>
      <c r="C249" s="250"/>
      <c r="D249" s="251"/>
      <c r="E249" s="251"/>
      <c r="F249" s="251"/>
      <c r="G249" s="251"/>
      <c r="H249" s="251"/>
      <c r="I249" s="251"/>
      <c r="J249" s="251"/>
      <c r="K249" s="251"/>
      <c r="L249" s="251"/>
      <c r="M249" s="140">
        <f t="shared" si="1"/>
        <v>0</v>
      </c>
      <c r="N249" s="251"/>
      <c r="O249" s="251"/>
      <c r="P249" s="251"/>
      <c r="Q249" s="251"/>
      <c r="R249" s="251"/>
      <c r="S249" s="251"/>
      <c r="T249" s="251"/>
      <c r="U249" s="251"/>
      <c r="V249" s="252"/>
      <c r="W249" s="253"/>
      <c r="X249" s="251"/>
      <c r="Y249" s="251"/>
      <c r="Z249" s="251"/>
      <c r="AA249" s="251"/>
      <c r="AB249" s="251"/>
      <c r="AC249" s="251"/>
      <c r="AD249" s="254"/>
      <c r="AE249" s="249"/>
      <c r="AF249" s="255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  <c r="AX249" s="248"/>
      <c r="AY249" s="256"/>
      <c r="AZ249" s="250"/>
      <c r="BA249" s="251"/>
      <c r="BB249" s="251"/>
      <c r="BC249" s="251"/>
      <c r="BD249" s="251"/>
      <c r="BE249" s="251"/>
      <c r="BF249" s="251"/>
      <c r="BG249" s="252"/>
      <c r="BH249" s="249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155">
        <f t="shared" si="3"/>
        <v>0</v>
      </c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50"/>
      <c r="CD249" s="251"/>
      <c r="CE249" s="251"/>
      <c r="CF249" s="251"/>
      <c r="CG249" s="251"/>
      <c r="CH249" s="251"/>
      <c r="CI249" s="251"/>
      <c r="CJ249" s="252"/>
      <c r="CK249" s="249"/>
      <c r="CL249" s="248"/>
      <c r="CM249" s="248"/>
      <c r="CN249" s="248"/>
      <c r="CO249" s="248"/>
      <c r="CP249" s="248"/>
      <c r="CQ249" s="248"/>
      <c r="CR249" s="248"/>
      <c r="CS249" s="248"/>
      <c r="CT249" s="248"/>
      <c r="CU249" s="248"/>
      <c r="CV249" s="162">
        <f t="shared" si="4"/>
        <v>0</v>
      </c>
      <c r="CW249" s="248"/>
      <c r="CX249" s="248"/>
      <c r="CY249" s="248"/>
      <c r="CZ249" s="248"/>
      <c r="DA249" s="248"/>
      <c r="DB249" s="248"/>
      <c r="DC249" s="248"/>
      <c r="DD249" s="248"/>
      <c r="DE249" s="248"/>
      <c r="DF249" s="250"/>
      <c r="DG249" s="251"/>
      <c r="DH249" s="251"/>
      <c r="DI249" s="251"/>
      <c r="DJ249" s="251"/>
      <c r="DK249" s="251"/>
      <c r="DL249" s="251"/>
      <c r="DM249" s="252"/>
    </row>
    <row r="250">
      <c r="A250" s="248"/>
      <c r="B250" s="249"/>
      <c r="C250" s="250"/>
      <c r="D250" s="251"/>
      <c r="E250" s="251"/>
      <c r="F250" s="251"/>
      <c r="G250" s="251"/>
      <c r="H250" s="251"/>
      <c r="I250" s="251"/>
      <c r="J250" s="251"/>
      <c r="K250" s="251"/>
      <c r="L250" s="251"/>
      <c r="M250" s="140">
        <f t="shared" si="1"/>
        <v>0</v>
      </c>
      <c r="N250" s="251"/>
      <c r="O250" s="251"/>
      <c r="P250" s="251"/>
      <c r="Q250" s="251"/>
      <c r="R250" s="251"/>
      <c r="S250" s="251"/>
      <c r="T250" s="251"/>
      <c r="U250" s="251"/>
      <c r="V250" s="252"/>
      <c r="W250" s="253"/>
      <c r="X250" s="251"/>
      <c r="Y250" s="251"/>
      <c r="Z250" s="251"/>
      <c r="AA250" s="251"/>
      <c r="AB250" s="251"/>
      <c r="AC250" s="251"/>
      <c r="AD250" s="254"/>
      <c r="AE250" s="249"/>
      <c r="AF250" s="255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  <c r="AX250" s="248"/>
      <c r="AY250" s="256"/>
      <c r="AZ250" s="250"/>
      <c r="BA250" s="251"/>
      <c r="BB250" s="251"/>
      <c r="BC250" s="251"/>
      <c r="BD250" s="251"/>
      <c r="BE250" s="251"/>
      <c r="BF250" s="251"/>
      <c r="BG250" s="252"/>
      <c r="BH250" s="249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155">
        <f t="shared" si="3"/>
        <v>0</v>
      </c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50"/>
      <c r="CD250" s="251"/>
      <c r="CE250" s="251"/>
      <c r="CF250" s="251"/>
      <c r="CG250" s="251"/>
      <c r="CH250" s="251"/>
      <c r="CI250" s="251"/>
      <c r="CJ250" s="252"/>
      <c r="CK250" s="249"/>
      <c r="CL250" s="248"/>
      <c r="CM250" s="248"/>
      <c r="CN250" s="248"/>
      <c r="CO250" s="248"/>
      <c r="CP250" s="248"/>
      <c r="CQ250" s="248"/>
      <c r="CR250" s="248"/>
      <c r="CS250" s="248"/>
      <c r="CT250" s="248"/>
      <c r="CU250" s="248"/>
      <c r="CV250" s="162">
        <f t="shared" si="4"/>
        <v>0</v>
      </c>
      <c r="CW250" s="248"/>
      <c r="CX250" s="248"/>
      <c r="CY250" s="248"/>
      <c r="CZ250" s="248"/>
      <c r="DA250" s="248"/>
      <c r="DB250" s="248"/>
      <c r="DC250" s="248"/>
      <c r="DD250" s="248"/>
      <c r="DE250" s="248"/>
      <c r="DF250" s="250"/>
      <c r="DG250" s="251"/>
      <c r="DH250" s="251"/>
      <c r="DI250" s="251"/>
      <c r="DJ250" s="251"/>
      <c r="DK250" s="251"/>
      <c r="DL250" s="251"/>
      <c r="DM250" s="252"/>
    </row>
    <row r="251">
      <c r="A251" s="248"/>
      <c r="B251" s="249"/>
      <c r="C251" s="250"/>
      <c r="D251" s="251"/>
      <c r="E251" s="251"/>
      <c r="F251" s="251"/>
      <c r="G251" s="251"/>
      <c r="H251" s="251"/>
      <c r="I251" s="251"/>
      <c r="J251" s="251"/>
      <c r="K251" s="251"/>
      <c r="L251" s="251"/>
      <c r="M251" s="140">
        <f t="shared" si="1"/>
        <v>0</v>
      </c>
      <c r="N251" s="251"/>
      <c r="O251" s="251"/>
      <c r="P251" s="251"/>
      <c r="Q251" s="251"/>
      <c r="R251" s="251"/>
      <c r="S251" s="251"/>
      <c r="T251" s="251"/>
      <c r="U251" s="251"/>
      <c r="V251" s="252"/>
      <c r="W251" s="253"/>
      <c r="X251" s="251"/>
      <c r="Y251" s="251"/>
      <c r="Z251" s="251"/>
      <c r="AA251" s="251"/>
      <c r="AB251" s="251"/>
      <c r="AC251" s="251"/>
      <c r="AD251" s="254"/>
      <c r="AE251" s="249"/>
      <c r="AF251" s="255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  <c r="AX251" s="248"/>
      <c r="AY251" s="256"/>
      <c r="AZ251" s="250"/>
      <c r="BA251" s="251"/>
      <c r="BB251" s="251"/>
      <c r="BC251" s="251"/>
      <c r="BD251" s="251"/>
      <c r="BE251" s="251"/>
      <c r="BF251" s="251"/>
      <c r="BG251" s="252"/>
      <c r="BH251" s="249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155">
        <f t="shared" si="3"/>
        <v>0</v>
      </c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50"/>
      <c r="CD251" s="251"/>
      <c r="CE251" s="251"/>
      <c r="CF251" s="251"/>
      <c r="CG251" s="251"/>
      <c r="CH251" s="251"/>
      <c r="CI251" s="251"/>
      <c r="CJ251" s="252"/>
      <c r="CK251" s="249"/>
      <c r="CL251" s="248"/>
      <c r="CM251" s="248"/>
      <c r="CN251" s="248"/>
      <c r="CO251" s="248"/>
      <c r="CP251" s="248"/>
      <c r="CQ251" s="248"/>
      <c r="CR251" s="248"/>
      <c r="CS251" s="248"/>
      <c r="CT251" s="248"/>
      <c r="CU251" s="248"/>
      <c r="CV251" s="162">
        <f t="shared" si="4"/>
        <v>0</v>
      </c>
      <c r="CW251" s="248"/>
      <c r="CX251" s="248"/>
      <c r="CY251" s="248"/>
      <c r="CZ251" s="248"/>
      <c r="DA251" s="248"/>
      <c r="DB251" s="248"/>
      <c r="DC251" s="248"/>
      <c r="DD251" s="248"/>
      <c r="DE251" s="248"/>
      <c r="DF251" s="250"/>
      <c r="DG251" s="251"/>
      <c r="DH251" s="251"/>
      <c r="DI251" s="251"/>
      <c r="DJ251" s="251"/>
      <c r="DK251" s="251"/>
      <c r="DL251" s="251"/>
      <c r="DM251" s="252"/>
    </row>
    <row r="252">
      <c r="A252" s="248"/>
      <c r="B252" s="249"/>
      <c r="C252" s="250"/>
      <c r="D252" s="251"/>
      <c r="E252" s="251"/>
      <c r="F252" s="251"/>
      <c r="G252" s="251"/>
      <c r="H252" s="251"/>
      <c r="I252" s="251"/>
      <c r="J252" s="251"/>
      <c r="K252" s="251"/>
      <c r="L252" s="251"/>
      <c r="M252" s="140">
        <f t="shared" si="1"/>
        <v>0</v>
      </c>
      <c r="N252" s="251"/>
      <c r="O252" s="251"/>
      <c r="P252" s="251"/>
      <c r="Q252" s="251"/>
      <c r="R252" s="251"/>
      <c r="S252" s="251"/>
      <c r="T252" s="251"/>
      <c r="U252" s="251"/>
      <c r="V252" s="252"/>
      <c r="W252" s="253"/>
      <c r="X252" s="251"/>
      <c r="Y252" s="251"/>
      <c r="Z252" s="251"/>
      <c r="AA252" s="251"/>
      <c r="AB252" s="251"/>
      <c r="AC252" s="251"/>
      <c r="AD252" s="254"/>
      <c r="AE252" s="249"/>
      <c r="AF252" s="255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  <c r="AX252" s="248"/>
      <c r="AY252" s="256"/>
      <c r="AZ252" s="250"/>
      <c r="BA252" s="251"/>
      <c r="BB252" s="251"/>
      <c r="BC252" s="251"/>
      <c r="BD252" s="251"/>
      <c r="BE252" s="251"/>
      <c r="BF252" s="251"/>
      <c r="BG252" s="252"/>
      <c r="BH252" s="249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155">
        <f t="shared" si="3"/>
        <v>0</v>
      </c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50"/>
      <c r="CD252" s="251"/>
      <c r="CE252" s="251"/>
      <c r="CF252" s="251"/>
      <c r="CG252" s="251"/>
      <c r="CH252" s="251"/>
      <c r="CI252" s="251"/>
      <c r="CJ252" s="252"/>
      <c r="CK252" s="249"/>
      <c r="CL252" s="248"/>
      <c r="CM252" s="248"/>
      <c r="CN252" s="248"/>
      <c r="CO252" s="248"/>
      <c r="CP252" s="248"/>
      <c r="CQ252" s="248"/>
      <c r="CR252" s="248"/>
      <c r="CS252" s="248"/>
      <c r="CT252" s="248"/>
      <c r="CU252" s="248"/>
      <c r="CV252" s="162">
        <f t="shared" si="4"/>
        <v>0</v>
      </c>
      <c r="CW252" s="248"/>
      <c r="CX252" s="248"/>
      <c r="CY252" s="248"/>
      <c r="CZ252" s="248"/>
      <c r="DA252" s="248"/>
      <c r="DB252" s="248"/>
      <c r="DC252" s="248"/>
      <c r="DD252" s="248"/>
      <c r="DE252" s="248"/>
      <c r="DF252" s="250"/>
      <c r="DG252" s="251"/>
      <c r="DH252" s="251"/>
      <c r="DI252" s="251"/>
      <c r="DJ252" s="251"/>
      <c r="DK252" s="251"/>
      <c r="DL252" s="251"/>
      <c r="DM252" s="252"/>
    </row>
    <row r="253">
      <c r="A253" s="248"/>
      <c r="B253" s="249"/>
      <c r="C253" s="250"/>
      <c r="D253" s="251"/>
      <c r="E253" s="251"/>
      <c r="F253" s="251"/>
      <c r="G253" s="251"/>
      <c r="H253" s="251"/>
      <c r="I253" s="251"/>
      <c r="J253" s="251"/>
      <c r="K253" s="251"/>
      <c r="L253" s="251"/>
      <c r="M253" s="140">
        <f t="shared" si="1"/>
        <v>0</v>
      </c>
      <c r="N253" s="251"/>
      <c r="O253" s="251"/>
      <c r="P253" s="251"/>
      <c r="Q253" s="251"/>
      <c r="R253" s="251"/>
      <c r="S253" s="251"/>
      <c r="T253" s="251"/>
      <c r="U253" s="251"/>
      <c r="V253" s="252"/>
      <c r="W253" s="253"/>
      <c r="X253" s="251"/>
      <c r="Y253" s="251"/>
      <c r="Z253" s="251"/>
      <c r="AA253" s="251"/>
      <c r="AB253" s="251"/>
      <c r="AC253" s="251"/>
      <c r="AD253" s="254"/>
      <c r="AE253" s="249"/>
      <c r="AF253" s="255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  <c r="AX253" s="248"/>
      <c r="AY253" s="256"/>
      <c r="AZ253" s="250"/>
      <c r="BA253" s="251"/>
      <c r="BB253" s="251"/>
      <c r="BC253" s="251"/>
      <c r="BD253" s="251"/>
      <c r="BE253" s="251"/>
      <c r="BF253" s="251"/>
      <c r="BG253" s="252"/>
      <c r="BH253" s="249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155">
        <f t="shared" si="3"/>
        <v>0</v>
      </c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50"/>
      <c r="CD253" s="251"/>
      <c r="CE253" s="251"/>
      <c r="CF253" s="251"/>
      <c r="CG253" s="251"/>
      <c r="CH253" s="251"/>
      <c r="CI253" s="251"/>
      <c r="CJ253" s="252"/>
      <c r="CK253" s="249"/>
      <c r="CL253" s="248"/>
      <c r="CM253" s="248"/>
      <c r="CN253" s="248"/>
      <c r="CO253" s="248"/>
      <c r="CP253" s="248"/>
      <c r="CQ253" s="248"/>
      <c r="CR253" s="248"/>
      <c r="CS253" s="248"/>
      <c r="CT253" s="248"/>
      <c r="CU253" s="248"/>
      <c r="CV253" s="162">
        <f t="shared" si="4"/>
        <v>0</v>
      </c>
      <c r="CW253" s="248"/>
      <c r="CX253" s="248"/>
      <c r="CY253" s="248"/>
      <c r="CZ253" s="248"/>
      <c r="DA253" s="248"/>
      <c r="DB253" s="248"/>
      <c r="DC253" s="248"/>
      <c r="DD253" s="248"/>
      <c r="DE253" s="248"/>
      <c r="DF253" s="250"/>
      <c r="DG253" s="251"/>
      <c r="DH253" s="251"/>
      <c r="DI253" s="251"/>
      <c r="DJ253" s="251"/>
      <c r="DK253" s="251"/>
      <c r="DL253" s="251"/>
      <c r="DM253" s="252"/>
    </row>
    <row r="254">
      <c r="A254" s="248"/>
      <c r="B254" s="249"/>
      <c r="C254" s="250"/>
      <c r="D254" s="251"/>
      <c r="E254" s="251"/>
      <c r="F254" s="251"/>
      <c r="G254" s="251"/>
      <c r="H254" s="251"/>
      <c r="I254" s="251"/>
      <c r="J254" s="251"/>
      <c r="K254" s="251"/>
      <c r="L254" s="251"/>
      <c r="M254" s="140">
        <f t="shared" si="1"/>
        <v>0</v>
      </c>
      <c r="N254" s="251"/>
      <c r="O254" s="251"/>
      <c r="P254" s="251"/>
      <c r="Q254" s="251"/>
      <c r="R254" s="251"/>
      <c r="S254" s="251"/>
      <c r="T254" s="251"/>
      <c r="U254" s="251"/>
      <c r="V254" s="252"/>
      <c r="W254" s="253"/>
      <c r="X254" s="251"/>
      <c r="Y254" s="251"/>
      <c r="Z254" s="251"/>
      <c r="AA254" s="251"/>
      <c r="AB254" s="251"/>
      <c r="AC254" s="251"/>
      <c r="AD254" s="254"/>
      <c r="AE254" s="249"/>
      <c r="AF254" s="255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  <c r="AX254" s="248"/>
      <c r="AY254" s="256"/>
      <c r="AZ254" s="250"/>
      <c r="BA254" s="251"/>
      <c r="BB254" s="251"/>
      <c r="BC254" s="251"/>
      <c r="BD254" s="251"/>
      <c r="BE254" s="251"/>
      <c r="BF254" s="251"/>
      <c r="BG254" s="252"/>
      <c r="BH254" s="249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155">
        <f t="shared" si="3"/>
        <v>0</v>
      </c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50"/>
      <c r="CD254" s="251"/>
      <c r="CE254" s="251"/>
      <c r="CF254" s="251"/>
      <c r="CG254" s="251"/>
      <c r="CH254" s="251"/>
      <c r="CI254" s="251"/>
      <c r="CJ254" s="252"/>
      <c r="CK254" s="249"/>
      <c r="CL254" s="248"/>
      <c r="CM254" s="248"/>
      <c r="CN254" s="248"/>
      <c r="CO254" s="248"/>
      <c r="CP254" s="248"/>
      <c r="CQ254" s="248"/>
      <c r="CR254" s="248"/>
      <c r="CS254" s="248"/>
      <c r="CT254" s="248"/>
      <c r="CU254" s="248"/>
      <c r="CV254" s="162">
        <f t="shared" si="4"/>
        <v>0</v>
      </c>
      <c r="CW254" s="248"/>
      <c r="CX254" s="248"/>
      <c r="CY254" s="248"/>
      <c r="CZ254" s="248"/>
      <c r="DA254" s="248"/>
      <c r="DB254" s="248"/>
      <c r="DC254" s="248"/>
      <c r="DD254" s="248"/>
      <c r="DE254" s="248"/>
      <c r="DF254" s="250"/>
      <c r="DG254" s="251"/>
      <c r="DH254" s="251"/>
      <c r="DI254" s="251"/>
      <c r="DJ254" s="251"/>
      <c r="DK254" s="251"/>
      <c r="DL254" s="251"/>
      <c r="DM254" s="252"/>
    </row>
    <row r="255">
      <c r="A255" s="248"/>
      <c r="B255" s="249"/>
      <c r="C255" s="250"/>
      <c r="D255" s="251"/>
      <c r="E255" s="251"/>
      <c r="F255" s="251"/>
      <c r="G255" s="251"/>
      <c r="H255" s="251"/>
      <c r="I255" s="251"/>
      <c r="J255" s="251"/>
      <c r="K255" s="251"/>
      <c r="L255" s="251"/>
      <c r="M255" s="140">
        <f t="shared" si="1"/>
        <v>0</v>
      </c>
      <c r="N255" s="251"/>
      <c r="O255" s="251"/>
      <c r="P255" s="251"/>
      <c r="Q255" s="251"/>
      <c r="R255" s="251"/>
      <c r="S255" s="251"/>
      <c r="T255" s="251"/>
      <c r="U255" s="251"/>
      <c r="V255" s="252"/>
      <c r="W255" s="253"/>
      <c r="X255" s="251"/>
      <c r="Y255" s="251"/>
      <c r="Z255" s="251"/>
      <c r="AA255" s="251"/>
      <c r="AB255" s="251"/>
      <c r="AC255" s="251"/>
      <c r="AD255" s="254"/>
      <c r="AE255" s="249"/>
      <c r="AF255" s="255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  <c r="AX255" s="248"/>
      <c r="AY255" s="256"/>
      <c r="AZ255" s="250"/>
      <c r="BA255" s="251"/>
      <c r="BB255" s="251"/>
      <c r="BC255" s="251"/>
      <c r="BD255" s="251"/>
      <c r="BE255" s="251"/>
      <c r="BF255" s="251"/>
      <c r="BG255" s="252"/>
      <c r="BH255" s="249"/>
      <c r="BI255" s="248"/>
      <c r="BJ255" s="248"/>
      <c r="BK255" s="248"/>
      <c r="BL255" s="248"/>
      <c r="BM255" s="248"/>
      <c r="BN255" s="248"/>
      <c r="BO255" s="248"/>
      <c r="BP255" s="248"/>
      <c r="BQ255" s="248"/>
      <c r="BR255" s="248"/>
      <c r="BS255" s="155">
        <f t="shared" si="3"/>
        <v>0</v>
      </c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50"/>
      <c r="CD255" s="251"/>
      <c r="CE255" s="251"/>
      <c r="CF255" s="251"/>
      <c r="CG255" s="251"/>
      <c r="CH255" s="251"/>
      <c r="CI255" s="251"/>
      <c r="CJ255" s="252"/>
      <c r="CK255" s="249"/>
      <c r="CL255" s="248"/>
      <c r="CM255" s="248"/>
      <c r="CN255" s="248"/>
      <c r="CO255" s="248"/>
      <c r="CP255" s="248"/>
      <c r="CQ255" s="248"/>
      <c r="CR255" s="248"/>
      <c r="CS255" s="248"/>
      <c r="CT255" s="248"/>
      <c r="CU255" s="248"/>
      <c r="CV255" s="162">
        <f t="shared" si="4"/>
        <v>0</v>
      </c>
      <c r="CW255" s="248"/>
      <c r="CX255" s="248"/>
      <c r="CY255" s="248"/>
      <c r="CZ255" s="248"/>
      <c r="DA255" s="248"/>
      <c r="DB255" s="248"/>
      <c r="DC255" s="248"/>
      <c r="DD255" s="248"/>
      <c r="DE255" s="248"/>
      <c r="DF255" s="250"/>
      <c r="DG255" s="251"/>
      <c r="DH255" s="251"/>
      <c r="DI255" s="251"/>
      <c r="DJ255" s="251"/>
      <c r="DK255" s="251"/>
      <c r="DL255" s="251"/>
      <c r="DM255" s="252"/>
    </row>
    <row r="256">
      <c r="A256" s="248"/>
      <c r="B256" s="249"/>
      <c r="C256" s="250"/>
      <c r="D256" s="251"/>
      <c r="E256" s="251"/>
      <c r="F256" s="251"/>
      <c r="G256" s="251"/>
      <c r="H256" s="251"/>
      <c r="I256" s="251"/>
      <c r="J256" s="251"/>
      <c r="K256" s="251"/>
      <c r="L256" s="251"/>
      <c r="M256" s="140">
        <f t="shared" si="1"/>
        <v>0</v>
      </c>
      <c r="N256" s="251"/>
      <c r="O256" s="251"/>
      <c r="P256" s="251"/>
      <c r="Q256" s="251"/>
      <c r="R256" s="251"/>
      <c r="S256" s="251"/>
      <c r="T256" s="251"/>
      <c r="U256" s="251"/>
      <c r="V256" s="252"/>
      <c r="W256" s="253"/>
      <c r="X256" s="251"/>
      <c r="Y256" s="251"/>
      <c r="Z256" s="251"/>
      <c r="AA256" s="251"/>
      <c r="AB256" s="251"/>
      <c r="AC256" s="251"/>
      <c r="AD256" s="254"/>
      <c r="AE256" s="249"/>
      <c r="AF256" s="255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  <c r="AX256" s="248"/>
      <c r="AY256" s="256"/>
      <c r="AZ256" s="250"/>
      <c r="BA256" s="251"/>
      <c r="BB256" s="251"/>
      <c r="BC256" s="251"/>
      <c r="BD256" s="251"/>
      <c r="BE256" s="251"/>
      <c r="BF256" s="251"/>
      <c r="BG256" s="252"/>
      <c r="BH256" s="249"/>
      <c r="BI256" s="248"/>
      <c r="BJ256" s="248"/>
      <c r="BK256" s="248"/>
      <c r="BL256" s="248"/>
      <c r="BM256" s="248"/>
      <c r="BN256" s="248"/>
      <c r="BO256" s="248"/>
      <c r="BP256" s="248"/>
      <c r="BQ256" s="248"/>
      <c r="BR256" s="248"/>
      <c r="BS256" s="155">
        <f t="shared" si="3"/>
        <v>0</v>
      </c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50"/>
      <c r="CD256" s="251"/>
      <c r="CE256" s="251"/>
      <c r="CF256" s="251"/>
      <c r="CG256" s="251"/>
      <c r="CH256" s="251"/>
      <c r="CI256" s="251"/>
      <c r="CJ256" s="252"/>
      <c r="CK256" s="249"/>
      <c r="CL256" s="248"/>
      <c r="CM256" s="248"/>
      <c r="CN256" s="248"/>
      <c r="CO256" s="248"/>
      <c r="CP256" s="248"/>
      <c r="CQ256" s="248"/>
      <c r="CR256" s="248"/>
      <c r="CS256" s="248"/>
      <c r="CT256" s="248"/>
      <c r="CU256" s="248"/>
      <c r="CV256" s="162">
        <f t="shared" si="4"/>
        <v>0</v>
      </c>
      <c r="CW256" s="248"/>
      <c r="CX256" s="248"/>
      <c r="CY256" s="248"/>
      <c r="CZ256" s="248"/>
      <c r="DA256" s="248"/>
      <c r="DB256" s="248"/>
      <c r="DC256" s="248"/>
      <c r="DD256" s="248"/>
      <c r="DE256" s="248"/>
      <c r="DF256" s="250"/>
      <c r="DG256" s="251"/>
      <c r="DH256" s="251"/>
      <c r="DI256" s="251"/>
      <c r="DJ256" s="251"/>
      <c r="DK256" s="251"/>
      <c r="DL256" s="251"/>
      <c r="DM256" s="252"/>
    </row>
    <row r="257">
      <c r="A257" s="248"/>
      <c r="B257" s="249"/>
      <c r="C257" s="250"/>
      <c r="D257" s="251"/>
      <c r="E257" s="251"/>
      <c r="F257" s="251"/>
      <c r="G257" s="251"/>
      <c r="H257" s="251"/>
      <c r="I257" s="251"/>
      <c r="J257" s="251"/>
      <c r="K257" s="251"/>
      <c r="L257" s="251"/>
      <c r="M257" s="140">
        <f t="shared" si="1"/>
        <v>0</v>
      </c>
      <c r="N257" s="251"/>
      <c r="O257" s="251"/>
      <c r="P257" s="251"/>
      <c r="Q257" s="251"/>
      <c r="R257" s="251"/>
      <c r="S257" s="251"/>
      <c r="T257" s="251"/>
      <c r="U257" s="251"/>
      <c r="V257" s="252"/>
      <c r="W257" s="253"/>
      <c r="X257" s="251"/>
      <c r="Y257" s="251"/>
      <c r="Z257" s="251"/>
      <c r="AA257" s="251"/>
      <c r="AB257" s="251"/>
      <c r="AC257" s="251"/>
      <c r="AD257" s="254"/>
      <c r="AE257" s="249"/>
      <c r="AF257" s="255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  <c r="AX257" s="248"/>
      <c r="AY257" s="256"/>
      <c r="AZ257" s="250"/>
      <c r="BA257" s="251"/>
      <c r="BB257" s="251"/>
      <c r="BC257" s="251"/>
      <c r="BD257" s="251"/>
      <c r="BE257" s="251"/>
      <c r="BF257" s="251"/>
      <c r="BG257" s="252"/>
      <c r="BH257" s="249"/>
      <c r="BI257" s="248"/>
      <c r="BJ257" s="248"/>
      <c r="BK257" s="248"/>
      <c r="BL257" s="248"/>
      <c r="BM257" s="248"/>
      <c r="BN257" s="248"/>
      <c r="BO257" s="248"/>
      <c r="BP257" s="248"/>
      <c r="BQ257" s="248"/>
      <c r="BR257" s="248"/>
      <c r="BS257" s="155">
        <f t="shared" si="3"/>
        <v>0</v>
      </c>
      <c r="BT257" s="248"/>
      <c r="BU257" s="248"/>
      <c r="BV257" s="248"/>
      <c r="BW257" s="248"/>
      <c r="BX257" s="248"/>
      <c r="BY257" s="248"/>
      <c r="BZ257" s="248"/>
      <c r="CA257" s="248"/>
      <c r="CB257" s="248"/>
      <c r="CC257" s="250"/>
      <c r="CD257" s="251"/>
      <c r="CE257" s="251"/>
      <c r="CF257" s="251"/>
      <c r="CG257" s="251"/>
      <c r="CH257" s="251"/>
      <c r="CI257" s="251"/>
      <c r="CJ257" s="252"/>
      <c r="CK257" s="249"/>
      <c r="CL257" s="248"/>
      <c r="CM257" s="248"/>
      <c r="CN257" s="248"/>
      <c r="CO257" s="248"/>
      <c r="CP257" s="248"/>
      <c r="CQ257" s="248"/>
      <c r="CR257" s="248"/>
      <c r="CS257" s="248"/>
      <c r="CT257" s="248"/>
      <c r="CU257" s="248"/>
      <c r="CV257" s="162">
        <f t="shared" si="4"/>
        <v>0</v>
      </c>
      <c r="CW257" s="248"/>
      <c r="CX257" s="248"/>
      <c r="CY257" s="248"/>
      <c r="CZ257" s="248"/>
      <c r="DA257" s="248"/>
      <c r="DB257" s="248"/>
      <c r="DC257" s="248"/>
      <c r="DD257" s="248"/>
      <c r="DE257" s="248"/>
      <c r="DF257" s="250"/>
      <c r="DG257" s="251"/>
      <c r="DH257" s="251"/>
      <c r="DI257" s="251"/>
      <c r="DJ257" s="251"/>
      <c r="DK257" s="251"/>
      <c r="DL257" s="251"/>
      <c r="DM257" s="252"/>
    </row>
    <row r="258">
      <c r="A258" s="248"/>
      <c r="B258" s="249"/>
      <c r="C258" s="250"/>
      <c r="D258" s="251"/>
      <c r="E258" s="251"/>
      <c r="F258" s="251"/>
      <c r="G258" s="251"/>
      <c r="H258" s="251"/>
      <c r="I258" s="251"/>
      <c r="J258" s="251"/>
      <c r="K258" s="251"/>
      <c r="L258" s="251"/>
      <c r="M258" s="140">
        <f t="shared" si="1"/>
        <v>0</v>
      </c>
      <c r="N258" s="251"/>
      <c r="O258" s="251"/>
      <c r="P258" s="251"/>
      <c r="Q258" s="251"/>
      <c r="R258" s="251"/>
      <c r="S258" s="251"/>
      <c r="T258" s="251"/>
      <c r="U258" s="251"/>
      <c r="V258" s="252"/>
      <c r="W258" s="253"/>
      <c r="X258" s="251"/>
      <c r="Y258" s="251"/>
      <c r="Z258" s="251"/>
      <c r="AA258" s="251"/>
      <c r="AB258" s="251"/>
      <c r="AC258" s="251"/>
      <c r="AD258" s="254"/>
      <c r="AE258" s="249"/>
      <c r="AF258" s="255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  <c r="AX258" s="248"/>
      <c r="AY258" s="256"/>
      <c r="AZ258" s="250"/>
      <c r="BA258" s="251"/>
      <c r="BB258" s="251"/>
      <c r="BC258" s="251"/>
      <c r="BD258" s="251"/>
      <c r="BE258" s="251"/>
      <c r="BF258" s="251"/>
      <c r="BG258" s="252"/>
      <c r="BH258" s="249"/>
      <c r="BI258" s="248"/>
      <c r="BJ258" s="248"/>
      <c r="BK258" s="248"/>
      <c r="BL258" s="248"/>
      <c r="BM258" s="248"/>
      <c r="BN258" s="248"/>
      <c r="BO258" s="248"/>
      <c r="BP258" s="248"/>
      <c r="BQ258" s="248"/>
      <c r="BR258" s="248"/>
      <c r="BS258" s="155">
        <f t="shared" si="3"/>
        <v>0</v>
      </c>
      <c r="BT258" s="248"/>
      <c r="BU258" s="248"/>
      <c r="BV258" s="248"/>
      <c r="BW258" s="248"/>
      <c r="BX258" s="248"/>
      <c r="BY258" s="248"/>
      <c r="BZ258" s="248"/>
      <c r="CA258" s="248"/>
      <c r="CB258" s="248"/>
      <c r="CC258" s="250"/>
      <c r="CD258" s="251"/>
      <c r="CE258" s="251"/>
      <c r="CF258" s="251"/>
      <c r="CG258" s="251"/>
      <c r="CH258" s="251"/>
      <c r="CI258" s="251"/>
      <c r="CJ258" s="252"/>
      <c r="CK258" s="249"/>
      <c r="CL258" s="248"/>
      <c r="CM258" s="248"/>
      <c r="CN258" s="248"/>
      <c r="CO258" s="248"/>
      <c r="CP258" s="248"/>
      <c r="CQ258" s="248"/>
      <c r="CR258" s="248"/>
      <c r="CS258" s="248"/>
      <c r="CT258" s="248"/>
      <c r="CU258" s="248"/>
      <c r="CV258" s="162">
        <f t="shared" si="4"/>
        <v>0</v>
      </c>
      <c r="CW258" s="248"/>
      <c r="CX258" s="248"/>
      <c r="CY258" s="248"/>
      <c r="CZ258" s="248"/>
      <c r="DA258" s="248"/>
      <c r="DB258" s="248"/>
      <c r="DC258" s="248"/>
      <c r="DD258" s="248"/>
      <c r="DE258" s="248"/>
      <c r="DF258" s="250"/>
      <c r="DG258" s="251"/>
      <c r="DH258" s="251"/>
      <c r="DI258" s="251"/>
      <c r="DJ258" s="251"/>
      <c r="DK258" s="251"/>
      <c r="DL258" s="251"/>
      <c r="DM258" s="252"/>
    </row>
    <row r="259">
      <c r="A259" s="248"/>
      <c r="B259" s="249"/>
      <c r="C259" s="250"/>
      <c r="D259" s="251"/>
      <c r="E259" s="251"/>
      <c r="F259" s="251"/>
      <c r="G259" s="251"/>
      <c r="H259" s="251"/>
      <c r="I259" s="251"/>
      <c r="J259" s="251"/>
      <c r="K259" s="251"/>
      <c r="L259" s="251"/>
      <c r="M259" s="140">
        <f t="shared" si="1"/>
        <v>0</v>
      </c>
      <c r="N259" s="251"/>
      <c r="O259" s="251"/>
      <c r="P259" s="251"/>
      <c r="Q259" s="251"/>
      <c r="R259" s="251"/>
      <c r="S259" s="251"/>
      <c r="T259" s="251"/>
      <c r="U259" s="251"/>
      <c r="V259" s="252"/>
      <c r="W259" s="253"/>
      <c r="X259" s="251"/>
      <c r="Y259" s="251"/>
      <c r="Z259" s="251"/>
      <c r="AA259" s="251"/>
      <c r="AB259" s="251"/>
      <c r="AC259" s="251"/>
      <c r="AD259" s="254"/>
      <c r="AE259" s="249"/>
      <c r="AF259" s="255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  <c r="AX259" s="248"/>
      <c r="AY259" s="256"/>
      <c r="AZ259" s="250"/>
      <c r="BA259" s="251"/>
      <c r="BB259" s="251"/>
      <c r="BC259" s="251"/>
      <c r="BD259" s="251"/>
      <c r="BE259" s="251"/>
      <c r="BF259" s="251"/>
      <c r="BG259" s="252"/>
      <c r="BH259" s="249"/>
      <c r="BI259" s="248"/>
      <c r="BJ259" s="248"/>
      <c r="BK259" s="248"/>
      <c r="BL259" s="248"/>
      <c r="BM259" s="248"/>
      <c r="BN259" s="248"/>
      <c r="BO259" s="248"/>
      <c r="BP259" s="248"/>
      <c r="BQ259" s="248"/>
      <c r="BR259" s="248"/>
      <c r="BS259" s="155">
        <f t="shared" si="3"/>
        <v>0</v>
      </c>
      <c r="BT259" s="248"/>
      <c r="BU259" s="248"/>
      <c r="BV259" s="248"/>
      <c r="BW259" s="248"/>
      <c r="BX259" s="248"/>
      <c r="BY259" s="248"/>
      <c r="BZ259" s="248"/>
      <c r="CA259" s="248"/>
      <c r="CB259" s="248"/>
      <c r="CC259" s="250"/>
      <c r="CD259" s="251"/>
      <c r="CE259" s="251"/>
      <c r="CF259" s="251"/>
      <c r="CG259" s="251"/>
      <c r="CH259" s="251"/>
      <c r="CI259" s="251"/>
      <c r="CJ259" s="252"/>
      <c r="CK259" s="249"/>
      <c r="CL259" s="248"/>
      <c r="CM259" s="248"/>
      <c r="CN259" s="248"/>
      <c r="CO259" s="248"/>
      <c r="CP259" s="248"/>
      <c r="CQ259" s="248"/>
      <c r="CR259" s="248"/>
      <c r="CS259" s="248"/>
      <c r="CT259" s="248"/>
      <c r="CU259" s="248"/>
      <c r="CV259" s="162">
        <f t="shared" si="4"/>
        <v>0</v>
      </c>
      <c r="CW259" s="248"/>
      <c r="CX259" s="248"/>
      <c r="CY259" s="248"/>
      <c r="CZ259" s="248"/>
      <c r="DA259" s="248"/>
      <c r="DB259" s="248"/>
      <c r="DC259" s="248"/>
      <c r="DD259" s="248"/>
      <c r="DE259" s="248"/>
      <c r="DF259" s="250"/>
      <c r="DG259" s="251"/>
      <c r="DH259" s="251"/>
      <c r="DI259" s="251"/>
      <c r="DJ259" s="251"/>
      <c r="DK259" s="251"/>
      <c r="DL259" s="251"/>
      <c r="DM259" s="252"/>
    </row>
    <row r="260">
      <c r="A260" s="248"/>
      <c r="B260" s="249"/>
      <c r="C260" s="250"/>
      <c r="D260" s="251"/>
      <c r="E260" s="251"/>
      <c r="F260" s="251"/>
      <c r="G260" s="251"/>
      <c r="H260" s="251"/>
      <c r="I260" s="251"/>
      <c r="J260" s="251"/>
      <c r="K260" s="251"/>
      <c r="L260" s="251"/>
      <c r="M260" s="140">
        <f t="shared" si="1"/>
        <v>0</v>
      </c>
      <c r="N260" s="251"/>
      <c r="O260" s="251"/>
      <c r="P260" s="251"/>
      <c r="Q260" s="251"/>
      <c r="R260" s="251"/>
      <c r="S260" s="251"/>
      <c r="T260" s="251"/>
      <c r="U260" s="251"/>
      <c r="V260" s="252"/>
      <c r="W260" s="253"/>
      <c r="X260" s="251"/>
      <c r="Y260" s="251"/>
      <c r="Z260" s="251"/>
      <c r="AA260" s="251"/>
      <c r="AB260" s="251"/>
      <c r="AC260" s="251"/>
      <c r="AD260" s="254"/>
      <c r="AE260" s="249"/>
      <c r="AF260" s="255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  <c r="AX260" s="248"/>
      <c r="AY260" s="256"/>
      <c r="AZ260" s="250"/>
      <c r="BA260" s="251"/>
      <c r="BB260" s="251"/>
      <c r="BC260" s="251"/>
      <c r="BD260" s="251"/>
      <c r="BE260" s="251"/>
      <c r="BF260" s="251"/>
      <c r="BG260" s="252"/>
      <c r="BH260" s="249"/>
      <c r="BI260" s="248"/>
      <c r="BJ260" s="248"/>
      <c r="BK260" s="248"/>
      <c r="BL260" s="248"/>
      <c r="BM260" s="248"/>
      <c r="BN260" s="248"/>
      <c r="BO260" s="248"/>
      <c r="BP260" s="248"/>
      <c r="BQ260" s="248"/>
      <c r="BR260" s="248"/>
      <c r="BS260" s="155">
        <f t="shared" si="3"/>
        <v>0</v>
      </c>
      <c r="BT260" s="248"/>
      <c r="BU260" s="248"/>
      <c r="BV260" s="248"/>
      <c r="BW260" s="248"/>
      <c r="BX260" s="248"/>
      <c r="BY260" s="248"/>
      <c r="BZ260" s="248"/>
      <c r="CA260" s="248"/>
      <c r="CB260" s="248"/>
      <c r="CC260" s="250"/>
      <c r="CD260" s="251"/>
      <c r="CE260" s="251"/>
      <c r="CF260" s="251"/>
      <c r="CG260" s="251"/>
      <c r="CH260" s="251"/>
      <c r="CI260" s="251"/>
      <c r="CJ260" s="252"/>
      <c r="CK260" s="249"/>
      <c r="CL260" s="248"/>
      <c r="CM260" s="248"/>
      <c r="CN260" s="248"/>
      <c r="CO260" s="248"/>
      <c r="CP260" s="248"/>
      <c r="CQ260" s="248"/>
      <c r="CR260" s="248"/>
      <c r="CS260" s="248"/>
      <c r="CT260" s="248"/>
      <c r="CU260" s="248"/>
      <c r="CV260" s="162">
        <f t="shared" si="4"/>
        <v>0</v>
      </c>
      <c r="CW260" s="248"/>
      <c r="CX260" s="248"/>
      <c r="CY260" s="248"/>
      <c r="CZ260" s="248"/>
      <c r="DA260" s="248"/>
      <c r="DB260" s="248"/>
      <c r="DC260" s="248"/>
      <c r="DD260" s="248"/>
      <c r="DE260" s="248"/>
      <c r="DF260" s="250"/>
      <c r="DG260" s="251"/>
      <c r="DH260" s="251"/>
      <c r="DI260" s="251"/>
      <c r="DJ260" s="251"/>
      <c r="DK260" s="251"/>
      <c r="DL260" s="251"/>
      <c r="DM260" s="252"/>
    </row>
    <row r="261">
      <c r="A261" s="248"/>
      <c r="B261" s="249"/>
      <c r="C261" s="250"/>
      <c r="D261" s="251"/>
      <c r="E261" s="251"/>
      <c r="F261" s="251"/>
      <c r="G261" s="251"/>
      <c r="H261" s="251"/>
      <c r="I261" s="251"/>
      <c r="J261" s="251"/>
      <c r="K261" s="251"/>
      <c r="L261" s="251"/>
      <c r="M261" s="140">
        <f t="shared" si="1"/>
        <v>0</v>
      </c>
      <c r="N261" s="251"/>
      <c r="O261" s="251"/>
      <c r="P261" s="251"/>
      <c r="Q261" s="251"/>
      <c r="R261" s="251"/>
      <c r="S261" s="251"/>
      <c r="T261" s="251"/>
      <c r="U261" s="251"/>
      <c r="V261" s="252"/>
      <c r="W261" s="253"/>
      <c r="X261" s="251"/>
      <c r="Y261" s="251"/>
      <c r="Z261" s="251"/>
      <c r="AA261" s="251"/>
      <c r="AB261" s="251"/>
      <c r="AC261" s="251"/>
      <c r="AD261" s="254"/>
      <c r="AE261" s="249"/>
      <c r="AF261" s="255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  <c r="AX261" s="248"/>
      <c r="AY261" s="256"/>
      <c r="AZ261" s="250"/>
      <c r="BA261" s="251"/>
      <c r="BB261" s="251"/>
      <c r="BC261" s="251"/>
      <c r="BD261" s="251"/>
      <c r="BE261" s="251"/>
      <c r="BF261" s="251"/>
      <c r="BG261" s="252"/>
      <c r="BH261" s="249"/>
      <c r="BI261" s="248"/>
      <c r="BJ261" s="248"/>
      <c r="BK261" s="248"/>
      <c r="BL261" s="248"/>
      <c r="BM261" s="248"/>
      <c r="BN261" s="248"/>
      <c r="BO261" s="248"/>
      <c r="BP261" s="248"/>
      <c r="BQ261" s="248"/>
      <c r="BR261" s="248"/>
      <c r="BS261" s="155">
        <f t="shared" si="3"/>
        <v>0</v>
      </c>
      <c r="BT261" s="248"/>
      <c r="BU261" s="248"/>
      <c r="BV261" s="248"/>
      <c r="BW261" s="248"/>
      <c r="BX261" s="248"/>
      <c r="BY261" s="248"/>
      <c r="BZ261" s="248"/>
      <c r="CA261" s="248"/>
      <c r="CB261" s="248"/>
      <c r="CC261" s="250"/>
      <c r="CD261" s="251"/>
      <c r="CE261" s="251"/>
      <c r="CF261" s="251"/>
      <c r="CG261" s="251"/>
      <c r="CH261" s="251"/>
      <c r="CI261" s="251"/>
      <c r="CJ261" s="252"/>
      <c r="CK261" s="249"/>
      <c r="CL261" s="248"/>
      <c r="CM261" s="248"/>
      <c r="CN261" s="248"/>
      <c r="CO261" s="248"/>
      <c r="CP261" s="248"/>
      <c r="CQ261" s="248"/>
      <c r="CR261" s="248"/>
      <c r="CS261" s="248"/>
      <c r="CT261" s="248"/>
      <c r="CU261" s="248"/>
      <c r="CV261" s="162">
        <f t="shared" si="4"/>
        <v>0</v>
      </c>
      <c r="CW261" s="248"/>
      <c r="CX261" s="248"/>
      <c r="CY261" s="248"/>
      <c r="CZ261" s="248"/>
      <c r="DA261" s="248"/>
      <c r="DB261" s="248"/>
      <c r="DC261" s="248"/>
      <c r="DD261" s="248"/>
      <c r="DE261" s="248"/>
      <c r="DF261" s="250"/>
      <c r="DG261" s="251"/>
      <c r="DH261" s="251"/>
      <c r="DI261" s="251"/>
      <c r="DJ261" s="251"/>
      <c r="DK261" s="251"/>
      <c r="DL261" s="251"/>
      <c r="DM261" s="252"/>
    </row>
    <row r="262">
      <c r="A262" s="248"/>
      <c r="B262" s="249"/>
      <c r="C262" s="250"/>
      <c r="D262" s="251"/>
      <c r="E262" s="251"/>
      <c r="F262" s="251"/>
      <c r="G262" s="251"/>
      <c r="H262" s="251"/>
      <c r="I262" s="251"/>
      <c r="J262" s="251"/>
      <c r="K262" s="251"/>
      <c r="L262" s="251"/>
      <c r="M262" s="140">
        <f t="shared" si="1"/>
        <v>0</v>
      </c>
      <c r="N262" s="251"/>
      <c r="O262" s="251"/>
      <c r="P262" s="251"/>
      <c r="Q262" s="251"/>
      <c r="R262" s="251"/>
      <c r="S262" s="251"/>
      <c r="T262" s="251"/>
      <c r="U262" s="251"/>
      <c r="V262" s="252"/>
      <c r="W262" s="253"/>
      <c r="X262" s="251"/>
      <c r="Y262" s="251"/>
      <c r="Z262" s="251"/>
      <c r="AA262" s="251"/>
      <c r="AB262" s="251"/>
      <c r="AC262" s="251"/>
      <c r="AD262" s="254"/>
      <c r="AE262" s="249"/>
      <c r="AF262" s="255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  <c r="AX262" s="248"/>
      <c r="AY262" s="256"/>
      <c r="AZ262" s="250"/>
      <c r="BA262" s="251"/>
      <c r="BB262" s="251"/>
      <c r="BC262" s="251"/>
      <c r="BD262" s="251"/>
      <c r="BE262" s="251"/>
      <c r="BF262" s="251"/>
      <c r="BG262" s="252"/>
      <c r="BH262" s="249"/>
      <c r="BI262" s="248"/>
      <c r="BJ262" s="248"/>
      <c r="BK262" s="248"/>
      <c r="BL262" s="248"/>
      <c r="BM262" s="248"/>
      <c r="BN262" s="248"/>
      <c r="BO262" s="248"/>
      <c r="BP262" s="248"/>
      <c r="BQ262" s="248"/>
      <c r="BR262" s="248"/>
      <c r="BS262" s="155">
        <f t="shared" si="3"/>
        <v>0</v>
      </c>
      <c r="BT262" s="248"/>
      <c r="BU262" s="248"/>
      <c r="BV262" s="248"/>
      <c r="BW262" s="248"/>
      <c r="BX262" s="248"/>
      <c r="BY262" s="248"/>
      <c r="BZ262" s="248"/>
      <c r="CA262" s="248"/>
      <c r="CB262" s="248"/>
      <c r="CC262" s="250"/>
      <c r="CD262" s="251"/>
      <c r="CE262" s="251"/>
      <c r="CF262" s="251"/>
      <c r="CG262" s="251"/>
      <c r="CH262" s="251"/>
      <c r="CI262" s="251"/>
      <c r="CJ262" s="252"/>
      <c r="CK262" s="249"/>
      <c r="CL262" s="248"/>
      <c r="CM262" s="248"/>
      <c r="CN262" s="248"/>
      <c r="CO262" s="248"/>
      <c r="CP262" s="248"/>
      <c r="CQ262" s="248"/>
      <c r="CR262" s="248"/>
      <c r="CS262" s="248"/>
      <c r="CT262" s="248"/>
      <c r="CU262" s="248"/>
      <c r="CV262" s="162">
        <f t="shared" si="4"/>
        <v>0</v>
      </c>
      <c r="CW262" s="248"/>
      <c r="CX262" s="248"/>
      <c r="CY262" s="248"/>
      <c r="CZ262" s="248"/>
      <c r="DA262" s="248"/>
      <c r="DB262" s="248"/>
      <c r="DC262" s="248"/>
      <c r="DD262" s="248"/>
      <c r="DE262" s="248"/>
      <c r="DF262" s="250"/>
      <c r="DG262" s="251"/>
      <c r="DH262" s="251"/>
      <c r="DI262" s="251"/>
      <c r="DJ262" s="251"/>
      <c r="DK262" s="251"/>
      <c r="DL262" s="251"/>
      <c r="DM262" s="252"/>
    </row>
    <row r="263">
      <c r="A263" s="248"/>
      <c r="B263" s="249"/>
      <c r="C263" s="250"/>
      <c r="D263" s="251"/>
      <c r="E263" s="251"/>
      <c r="F263" s="251"/>
      <c r="G263" s="251"/>
      <c r="H263" s="251"/>
      <c r="I263" s="251"/>
      <c r="J263" s="251"/>
      <c r="K263" s="251"/>
      <c r="L263" s="251"/>
      <c r="M263" s="140">
        <f t="shared" si="1"/>
        <v>0</v>
      </c>
      <c r="N263" s="251"/>
      <c r="O263" s="251"/>
      <c r="P263" s="251"/>
      <c r="Q263" s="251"/>
      <c r="R263" s="251"/>
      <c r="S263" s="251"/>
      <c r="T263" s="251"/>
      <c r="U263" s="251"/>
      <c r="V263" s="252"/>
      <c r="W263" s="253"/>
      <c r="X263" s="251"/>
      <c r="Y263" s="251"/>
      <c r="Z263" s="251"/>
      <c r="AA263" s="251"/>
      <c r="AB263" s="251"/>
      <c r="AC263" s="251"/>
      <c r="AD263" s="254"/>
      <c r="AE263" s="249"/>
      <c r="AF263" s="255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  <c r="AX263" s="248"/>
      <c r="AY263" s="256"/>
      <c r="AZ263" s="250"/>
      <c r="BA263" s="251"/>
      <c r="BB263" s="251"/>
      <c r="BC263" s="251"/>
      <c r="BD263" s="251"/>
      <c r="BE263" s="251"/>
      <c r="BF263" s="251"/>
      <c r="BG263" s="252"/>
      <c r="BH263" s="249"/>
      <c r="BI263" s="248"/>
      <c r="BJ263" s="248"/>
      <c r="BK263" s="248"/>
      <c r="BL263" s="248"/>
      <c r="BM263" s="248"/>
      <c r="BN263" s="248"/>
      <c r="BO263" s="248"/>
      <c r="BP263" s="248"/>
      <c r="BQ263" s="248"/>
      <c r="BR263" s="248"/>
      <c r="BS263" s="155">
        <f t="shared" si="3"/>
        <v>0</v>
      </c>
      <c r="BT263" s="248"/>
      <c r="BU263" s="248"/>
      <c r="BV263" s="248"/>
      <c r="BW263" s="248"/>
      <c r="BX263" s="248"/>
      <c r="BY263" s="248"/>
      <c r="BZ263" s="248"/>
      <c r="CA263" s="248"/>
      <c r="CB263" s="248"/>
      <c r="CC263" s="250"/>
      <c r="CD263" s="251"/>
      <c r="CE263" s="251"/>
      <c r="CF263" s="251"/>
      <c r="CG263" s="251"/>
      <c r="CH263" s="251"/>
      <c r="CI263" s="251"/>
      <c r="CJ263" s="252"/>
      <c r="CK263" s="249"/>
      <c r="CL263" s="248"/>
      <c r="CM263" s="248"/>
      <c r="CN263" s="248"/>
      <c r="CO263" s="248"/>
      <c r="CP263" s="248"/>
      <c r="CQ263" s="248"/>
      <c r="CR263" s="248"/>
      <c r="CS263" s="248"/>
      <c r="CT263" s="248"/>
      <c r="CU263" s="248"/>
      <c r="CV263" s="162">
        <f t="shared" si="4"/>
        <v>0</v>
      </c>
      <c r="CW263" s="248"/>
      <c r="CX263" s="248"/>
      <c r="CY263" s="248"/>
      <c r="CZ263" s="248"/>
      <c r="DA263" s="248"/>
      <c r="DB263" s="248"/>
      <c r="DC263" s="248"/>
      <c r="DD263" s="248"/>
      <c r="DE263" s="248"/>
      <c r="DF263" s="250"/>
      <c r="DG263" s="251"/>
      <c r="DH263" s="251"/>
      <c r="DI263" s="251"/>
      <c r="DJ263" s="251"/>
      <c r="DK263" s="251"/>
      <c r="DL263" s="251"/>
      <c r="DM263" s="252"/>
    </row>
    <row r="264">
      <c r="A264" s="248"/>
      <c r="B264" s="249"/>
      <c r="C264" s="250"/>
      <c r="D264" s="251"/>
      <c r="E264" s="251"/>
      <c r="F264" s="251"/>
      <c r="G264" s="251"/>
      <c r="H264" s="251"/>
      <c r="I264" s="251"/>
      <c r="J264" s="251"/>
      <c r="K264" s="251"/>
      <c r="L264" s="251"/>
      <c r="M264" s="140">
        <f t="shared" si="1"/>
        <v>0</v>
      </c>
      <c r="N264" s="251"/>
      <c r="O264" s="251"/>
      <c r="P264" s="251"/>
      <c r="Q264" s="251"/>
      <c r="R264" s="251"/>
      <c r="S264" s="251"/>
      <c r="T264" s="251"/>
      <c r="U264" s="251"/>
      <c r="V264" s="252"/>
      <c r="W264" s="253"/>
      <c r="X264" s="251"/>
      <c r="Y264" s="251"/>
      <c r="Z264" s="251"/>
      <c r="AA264" s="251"/>
      <c r="AB264" s="251"/>
      <c r="AC264" s="251"/>
      <c r="AD264" s="254"/>
      <c r="AE264" s="249"/>
      <c r="AF264" s="255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  <c r="AX264" s="248"/>
      <c r="AY264" s="256"/>
      <c r="AZ264" s="250"/>
      <c r="BA264" s="251"/>
      <c r="BB264" s="251"/>
      <c r="BC264" s="251"/>
      <c r="BD264" s="251"/>
      <c r="BE264" s="251"/>
      <c r="BF264" s="251"/>
      <c r="BG264" s="252"/>
      <c r="BH264" s="249"/>
      <c r="BI264" s="248"/>
      <c r="BJ264" s="248"/>
      <c r="BK264" s="248"/>
      <c r="BL264" s="248"/>
      <c r="BM264" s="248"/>
      <c r="BN264" s="248"/>
      <c r="BO264" s="248"/>
      <c r="BP264" s="248"/>
      <c r="BQ264" s="248"/>
      <c r="BR264" s="248"/>
      <c r="BS264" s="155">
        <f t="shared" si="3"/>
        <v>0</v>
      </c>
      <c r="BT264" s="248"/>
      <c r="BU264" s="248"/>
      <c r="BV264" s="248"/>
      <c r="BW264" s="248"/>
      <c r="BX264" s="248"/>
      <c r="BY264" s="248"/>
      <c r="BZ264" s="248"/>
      <c r="CA264" s="248"/>
      <c r="CB264" s="248"/>
      <c r="CC264" s="250"/>
      <c r="CD264" s="251"/>
      <c r="CE264" s="251"/>
      <c r="CF264" s="251"/>
      <c r="CG264" s="251"/>
      <c r="CH264" s="251"/>
      <c r="CI264" s="251"/>
      <c r="CJ264" s="252"/>
      <c r="CK264" s="249"/>
      <c r="CL264" s="248"/>
      <c r="CM264" s="248"/>
      <c r="CN264" s="248"/>
      <c r="CO264" s="248"/>
      <c r="CP264" s="248"/>
      <c r="CQ264" s="248"/>
      <c r="CR264" s="248"/>
      <c r="CS264" s="248"/>
      <c r="CT264" s="248"/>
      <c r="CU264" s="248"/>
      <c r="CV264" s="162">
        <f t="shared" si="4"/>
        <v>0</v>
      </c>
      <c r="CW264" s="248"/>
      <c r="CX264" s="248"/>
      <c r="CY264" s="248"/>
      <c r="CZ264" s="248"/>
      <c r="DA264" s="248"/>
      <c r="DB264" s="248"/>
      <c r="DC264" s="248"/>
      <c r="DD264" s="248"/>
      <c r="DE264" s="248"/>
      <c r="DF264" s="250"/>
      <c r="DG264" s="251"/>
      <c r="DH264" s="251"/>
      <c r="DI264" s="251"/>
      <c r="DJ264" s="251"/>
      <c r="DK264" s="251"/>
      <c r="DL264" s="251"/>
      <c r="DM264" s="252"/>
    </row>
    <row r="265">
      <c r="A265" s="248"/>
      <c r="B265" s="249"/>
      <c r="C265" s="250"/>
      <c r="D265" s="251"/>
      <c r="E265" s="251"/>
      <c r="F265" s="251"/>
      <c r="G265" s="251"/>
      <c r="H265" s="251"/>
      <c r="I265" s="251"/>
      <c r="J265" s="251"/>
      <c r="K265" s="251"/>
      <c r="L265" s="251"/>
      <c r="M265" s="140">
        <f t="shared" si="1"/>
        <v>0</v>
      </c>
      <c r="N265" s="251"/>
      <c r="O265" s="251"/>
      <c r="P265" s="251"/>
      <c r="Q265" s="251"/>
      <c r="R265" s="251"/>
      <c r="S265" s="251"/>
      <c r="T265" s="251"/>
      <c r="U265" s="251"/>
      <c r="V265" s="252"/>
      <c r="W265" s="253"/>
      <c r="X265" s="251"/>
      <c r="Y265" s="251"/>
      <c r="Z265" s="251"/>
      <c r="AA265" s="251"/>
      <c r="AB265" s="251"/>
      <c r="AC265" s="251"/>
      <c r="AD265" s="254"/>
      <c r="AE265" s="249"/>
      <c r="AF265" s="255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  <c r="AX265" s="248"/>
      <c r="AY265" s="256"/>
      <c r="AZ265" s="250"/>
      <c r="BA265" s="251"/>
      <c r="BB265" s="251"/>
      <c r="BC265" s="251"/>
      <c r="BD265" s="251"/>
      <c r="BE265" s="251"/>
      <c r="BF265" s="251"/>
      <c r="BG265" s="252"/>
      <c r="BH265" s="249"/>
      <c r="BI265" s="248"/>
      <c r="BJ265" s="248"/>
      <c r="BK265" s="248"/>
      <c r="BL265" s="248"/>
      <c r="BM265" s="248"/>
      <c r="BN265" s="248"/>
      <c r="BO265" s="248"/>
      <c r="BP265" s="248"/>
      <c r="BQ265" s="248"/>
      <c r="BR265" s="248"/>
      <c r="BS265" s="155">
        <f t="shared" si="3"/>
        <v>0</v>
      </c>
      <c r="BT265" s="248"/>
      <c r="BU265" s="248"/>
      <c r="BV265" s="248"/>
      <c r="BW265" s="248"/>
      <c r="BX265" s="248"/>
      <c r="BY265" s="248"/>
      <c r="BZ265" s="248"/>
      <c r="CA265" s="248"/>
      <c r="CB265" s="248"/>
      <c r="CC265" s="250"/>
      <c r="CD265" s="251"/>
      <c r="CE265" s="251"/>
      <c r="CF265" s="251"/>
      <c r="CG265" s="251"/>
      <c r="CH265" s="251"/>
      <c r="CI265" s="251"/>
      <c r="CJ265" s="252"/>
      <c r="CK265" s="249"/>
      <c r="CL265" s="248"/>
      <c r="CM265" s="248"/>
      <c r="CN265" s="248"/>
      <c r="CO265" s="248"/>
      <c r="CP265" s="248"/>
      <c r="CQ265" s="248"/>
      <c r="CR265" s="248"/>
      <c r="CS265" s="248"/>
      <c r="CT265" s="248"/>
      <c r="CU265" s="248"/>
      <c r="CV265" s="162">
        <f t="shared" si="4"/>
        <v>0</v>
      </c>
      <c r="CW265" s="248"/>
      <c r="CX265" s="248"/>
      <c r="CY265" s="248"/>
      <c r="CZ265" s="248"/>
      <c r="DA265" s="248"/>
      <c r="DB265" s="248"/>
      <c r="DC265" s="248"/>
      <c r="DD265" s="248"/>
      <c r="DE265" s="248"/>
      <c r="DF265" s="250"/>
      <c r="DG265" s="251"/>
      <c r="DH265" s="251"/>
      <c r="DI265" s="251"/>
      <c r="DJ265" s="251"/>
      <c r="DK265" s="251"/>
      <c r="DL265" s="251"/>
      <c r="DM265" s="252"/>
    </row>
    <row r="266">
      <c r="A266" s="248"/>
      <c r="B266" s="249"/>
      <c r="C266" s="250"/>
      <c r="D266" s="251"/>
      <c r="E266" s="251"/>
      <c r="F266" s="251"/>
      <c r="G266" s="251"/>
      <c r="H266" s="251"/>
      <c r="I266" s="251"/>
      <c r="J266" s="251"/>
      <c r="K266" s="251"/>
      <c r="L266" s="251"/>
      <c r="M266" s="140">
        <f t="shared" si="1"/>
        <v>0</v>
      </c>
      <c r="N266" s="251"/>
      <c r="O266" s="251"/>
      <c r="P266" s="251"/>
      <c r="Q266" s="251"/>
      <c r="R266" s="251"/>
      <c r="S266" s="251"/>
      <c r="T266" s="251"/>
      <c r="U266" s="251"/>
      <c r="V266" s="252"/>
      <c r="W266" s="253"/>
      <c r="X266" s="251"/>
      <c r="Y266" s="251"/>
      <c r="Z266" s="251"/>
      <c r="AA266" s="251"/>
      <c r="AB266" s="251"/>
      <c r="AC266" s="251"/>
      <c r="AD266" s="254"/>
      <c r="AE266" s="249"/>
      <c r="AF266" s="255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  <c r="AX266" s="248"/>
      <c r="AY266" s="256"/>
      <c r="AZ266" s="250"/>
      <c r="BA266" s="251"/>
      <c r="BB266" s="251"/>
      <c r="BC266" s="251"/>
      <c r="BD266" s="251"/>
      <c r="BE266" s="251"/>
      <c r="BF266" s="251"/>
      <c r="BG266" s="252"/>
      <c r="BH266" s="249"/>
      <c r="BI266" s="248"/>
      <c r="BJ266" s="248"/>
      <c r="BK266" s="248"/>
      <c r="BL266" s="248"/>
      <c r="BM266" s="248"/>
      <c r="BN266" s="248"/>
      <c r="BO266" s="248"/>
      <c r="BP266" s="248"/>
      <c r="BQ266" s="248"/>
      <c r="BR266" s="248"/>
      <c r="BS266" s="155">
        <f t="shared" si="3"/>
        <v>0</v>
      </c>
      <c r="BT266" s="248"/>
      <c r="BU266" s="248"/>
      <c r="BV266" s="248"/>
      <c r="BW266" s="248"/>
      <c r="BX266" s="248"/>
      <c r="BY266" s="248"/>
      <c r="BZ266" s="248"/>
      <c r="CA266" s="248"/>
      <c r="CB266" s="248"/>
      <c r="CC266" s="250"/>
      <c r="CD266" s="251"/>
      <c r="CE266" s="251"/>
      <c r="CF266" s="251"/>
      <c r="CG266" s="251"/>
      <c r="CH266" s="251"/>
      <c r="CI266" s="251"/>
      <c r="CJ266" s="252"/>
      <c r="CK266" s="249"/>
      <c r="CL266" s="248"/>
      <c r="CM266" s="248"/>
      <c r="CN266" s="248"/>
      <c r="CO266" s="248"/>
      <c r="CP266" s="248"/>
      <c r="CQ266" s="248"/>
      <c r="CR266" s="248"/>
      <c r="CS266" s="248"/>
      <c r="CT266" s="248"/>
      <c r="CU266" s="248"/>
      <c r="CV266" s="162">
        <f t="shared" si="4"/>
        <v>0</v>
      </c>
      <c r="CW266" s="248"/>
      <c r="CX266" s="248"/>
      <c r="CY266" s="248"/>
      <c r="CZ266" s="248"/>
      <c r="DA266" s="248"/>
      <c r="DB266" s="248"/>
      <c r="DC266" s="248"/>
      <c r="DD266" s="248"/>
      <c r="DE266" s="248"/>
      <c r="DF266" s="250"/>
      <c r="DG266" s="251"/>
      <c r="DH266" s="251"/>
      <c r="DI266" s="251"/>
      <c r="DJ266" s="251"/>
      <c r="DK266" s="251"/>
      <c r="DL266" s="251"/>
      <c r="DM266" s="252"/>
    </row>
    <row r="267">
      <c r="A267" s="248"/>
      <c r="B267" s="249"/>
      <c r="C267" s="250"/>
      <c r="D267" s="251"/>
      <c r="E267" s="251"/>
      <c r="F267" s="251"/>
      <c r="G267" s="251"/>
      <c r="H267" s="251"/>
      <c r="I267" s="251"/>
      <c r="J267" s="251"/>
      <c r="K267" s="251"/>
      <c r="L267" s="251"/>
      <c r="M267" s="140">
        <f t="shared" si="1"/>
        <v>0</v>
      </c>
      <c r="N267" s="251"/>
      <c r="O267" s="251"/>
      <c r="P267" s="251"/>
      <c r="Q267" s="251"/>
      <c r="R267" s="251"/>
      <c r="S267" s="251"/>
      <c r="T267" s="251"/>
      <c r="U267" s="251"/>
      <c r="V267" s="252"/>
      <c r="W267" s="253"/>
      <c r="X267" s="251"/>
      <c r="Y267" s="251"/>
      <c r="Z267" s="251"/>
      <c r="AA267" s="251"/>
      <c r="AB267" s="251"/>
      <c r="AC267" s="251"/>
      <c r="AD267" s="254"/>
      <c r="AE267" s="249"/>
      <c r="AF267" s="255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  <c r="AX267" s="248"/>
      <c r="AY267" s="256"/>
      <c r="AZ267" s="250"/>
      <c r="BA267" s="251"/>
      <c r="BB267" s="251"/>
      <c r="BC267" s="251"/>
      <c r="BD267" s="251"/>
      <c r="BE267" s="251"/>
      <c r="BF267" s="251"/>
      <c r="BG267" s="252"/>
      <c r="BH267" s="249"/>
      <c r="BI267" s="248"/>
      <c r="BJ267" s="248"/>
      <c r="BK267" s="248"/>
      <c r="BL267" s="248"/>
      <c r="BM267" s="248"/>
      <c r="BN267" s="248"/>
      <c r="BO267" s="248"/>
      <c r="BP267" s="248"/>
      <c r="BQ267" s="248"/>
      <c r="BR267" s="248"/>
      <c r="BS267" s="155">
        <f t="shared" si="3"/>
        <v>0</v>
      </c>
      <c r="BT267" s="248"/>
      <c r="BU267" s="248"/>
      <c r="BV267" s="248"/>
      <c r="BW267" s="248"/>
      <c r="BX267" s="248"/>
      <c r="BY267" s="248"/>
      <c r="BZ267" s="248"/>
      <c r="CA267" s="248"/>
      <c r="CB267" s="248"/>
      <c r="CC267" s="250"/>
      <c r="CD267" s="251"/>
      <c r="CE267" s="251"/>
      <c r="CF267" s="251"/>
      <c r="CG267" s="251"/>
      <c r="CH267" s="251"/>
      <c r="CI267" s="251"/>
      <c r="CJ267" s="252"/>
      <c r="CK267" s="249"/>
      <c r="CL267" s="248"/>
      <c r="CM267" s="248"/>
      <c r="CN267" s="248"/>
      <c r="CO267" s="248"/>
      <c r="CP267" s="248"/>
      <c r="CQ267" s="248"/>
      <c r="CR267" s="248"/>
      <c r="CS267" s="248"/>
      <c r="CT267" s="248"/>
      <c r="CU267" s="248"/>
      <c r="CV267" s="162">
        <f t="shared" si="4"/>
        <v>0</v>
      </c>
      <c r="CW267" s="248"/>
      <c r="CX267" s="248"/>
      <c r="CY267" s="248"/>
      <c r="CZ267" s="248"/>
      <c r="DA267" s="248"/>
      <c r="DB267" s="248"/>
      <c r="DC267" s="248"/>
      <c r="DD267" s="248"/>
      <c r="DE267" s="248"/>
      <c r="DF267" s="250"/>
      <c r="DG267" s="251"/>
      <c r="DH267" s="251"/>
      <c r="DI267" s="251"/>
      <c r="DJ267" s="251"/>
      <c r="DK267" s="251"/>
      <c r="DL267" s="251"/>
      <c r="DM267" s="252"/>
    </row>
    <row r="268">
      <c r="A268" s="248"/>
      <c r="B268" s="249"/>
      <c r="C268" s="250"/>
      <c r="D268" s="251"/>
      <c r="E268" s="251"/>
      <c r="F268" s="251"/>
      <c r="G268" s="251"/>
      <c r="H268" s="251"/>
      <c r="I268" s="251"/>
      <c r="J268" s="251"/>
      <c r="K268" s="251"/>
      <c r="L268" s="251"/>
      <c r="M268" s="140">
        <f t="shared" si="1"/>
        <v>0</v>
      </c>
      <c r="N268" s="251"/>
      <c r="O268" s="251"/>
      <c r="P268" s="251"/>
      <c r="Q268" s="251"/>
      <c r="R268" s="251"/>
      <c r="S268" s="251"/>
      <c r="T268" s="251"/>
      <c r="U268" s="251"/>
      <c r="V268" s="252"/>
      <c r="W268" s="253"/>
      <c r="X268" s="251"/>
      <c r="Y268" s="251"/>
      <c r="Z268" s="251"/>
      <c r="AA268" s="251"/>
      <c r="AB268" s="251"/>
      <c r="AC268" s="251"/>
      <c r="AD268" s="254"/>
      <c r="AE268" s="249"/>
      <c r="AF268" s="255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  <c r="AX268" s="248"/>
      <c r="AY268" s="256"/>
      <c r="AZ268" s="250"/>
      <c r="BA268" s="251"/>
      <c r="BB268" s="251"/>
      <c r="BC268" s="251"/>
      <c r="BD268" s="251"/>
      <c r="BE268" s="251"/>
      <c r="BF268" s="251"/>
      <c r="BG268" s="252"/>
      <c r="BH268" s="249"/>
      <c r="BI268" s="248"/>
      <c r="BJ268" s="248"/>
      <c r="BK268" s="248"/>
      <c r="BL268" s="248"/>
      <c r="BM268" s="248"/>
      <c r="BN268" s="248"/>
      <c r="BO268" s="248"/>
      <c r="BP268" s="248"/>
      <c r="BQ268" s="248"/>
      <c r="BR268" s="248"/>
      <c r="BS268" s="155">
        <f t="shared" si="3"/>
        <v>0</v>
      </c>
      <c r="BT268" s="248"/>
      <c r="BU268" s="248"/>
      <c r="BV268" s="248"/>
      <c r="BW268" s="248"/>
      <c r="BX268" s="248"/>
      <c r="BY268" s="248"/>
      <c r="BZ268" s="248"/>
      <c r="CA268" s="248"/>
      <c r="CB268" s="248"/>
      <c r="CC268" s="250"/>
      <c r="CD268" s="251"/>
      <c r="CE268" s="251"/>
      <c r="CF268" s="251"/>
      <c r="CG268" s="251"/>
      <c r="CH268" s="251"/>
      <c r="CI268" s="251"/>
      <c r="CJ268" s="252"/>
      <c r="CK268" s="249"/>
      <c r="CL268" s="248"/>
      <c r="CM268" s="248"/>
      <c r="CN268" s="248"/>
      <c r="CO268" s="248"/>
      <c r="CP268" s="248"/>
      <c r="CQ268" s="248"/>
      <c r="CR268" s="248"/>
      <c r="CS268" s="248"/>
      <c r="CT268" s="248"/>
      <c r="CU268" s="248"/>
      <c r="CV268" s="162">
        <f t="shared" si="4"/>
        <v>0</v>
      </c>
      <c r="CW268" s="248"/>
      <c r="CX268" s="248"/>
      <c r="CY268" s="248"/>
      <c r="CZ268" s="248"/>
      <c r="DA268" s="248"/>
      <c r="DB268" s="248"/>
      <c r="DC268" s="248"/>
      <c r="DD268" s="248"/>
      <c r="DE268" s="248"/>
      <c r="DF268" s="250"/>
      <c r="DG268" s="251"/>
      <c r="DH268" s="251"/>
      <c r="DI268" s="251"/>
      <c r="DJ268" s="251"/>
      <c r="DK268" s="251"/>
      <c r="DL268" s="251"/>
      <c r="DM268" s="252"/>
    </row>
    <row r="269">
      <c r="A269" s="248"/>
      <c r="B269" s="249"/>
      <c r="C269" s="250"/>
      <c r="D269" s="251"/>
      <c r="E269" s="251"/>
      <c r="F269" s="251"/>
      <c r="G269" s="251"/>
      <c r="H269" s="251"/>
      <c r="I269" s="251"/>
      <c r="J269" s="251"/>
      <c r="K269" s="251"/>
      <c r="L269" s="251"/>
      <c r="M269" s="140">
        <f t="shared" si="1"/>
        <v>0</v>
      </c>
      <c r="N269" s="251"/>
      <c r="O269" s="251"/>
      <c r="P269" s="251"/>
      <c r="Q269" s="251"/>
      <c r="R269" s="251"/>
      <c r="S269" s="251"/>
      <c r="T269" s="251"/>
      <c r="U269" s="251"/>
      <c r="V269" s="252"/>
      <c r="W269" s="253"/>
      <c r="X269" s="251"/>
      <c r="Y269" s="251"/>
      <c r="Z269" s="251"/>
      <c r="AA269" s="251"/>
      <c r="AB269" s="251"/>
      <c r="AC269" s="251"/>
      <c r="AD269" s="254"/>
      <c r="AE269" s="249"/>
      <c r="AF269" s="255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  <c r="AX269" s="248"/>
      <c r="AY269" s="256"/>
      <c r="AZ269" s="250"/>
      <c r="BA269" s="251"/>
      <c r="BB269" s="251"/>
      <c r="BC269" s="251"/>
      <c r="BD269" s="251"/>
      <c r="BE269" s="251"/>
      <c r="BF269" s="251"/>
      <c r="BG269" s="252"/>
      <c r="BH269" s="249"/>
      <c r="BI269" s="248"/>
      <c r="BJ269" s="248"/>
      <c r="BK269" s="248"/>
      <c r="BL269" s="248"/>
      <c r="BM269" s="248"/>
      <c r="BN269" s="248"/>
      <c r="BO269" s="248"/>
      <c r="BP269" s="248"/>
      <c r="BQ269" s="248"/>
      <c r="BR269" s="248"/>
      <c r="BS269" s="155">
        <f t="shared" si="3"/>
        <v>0</v>
      </c>
      <c r="BT269" s="248"/>
      <c r="BU269" s="248"/>
      <c r="BV269" s="248"/>
      <c r="BW269" s="248"/>
      <c r="BX269" s="248"/>
      <c r="BY269" s="248"/>
      <c r="BZ269" s="248"/>
      <c r="CA269" s="248"/>
      <c r="CB269" s="248"/>
      <c r="CC269" s="250"/>
      <c r="CD269" s="251"/>
      <c r="CE269" s="251"/>
      <c r="CF269" s="251"/>
      <c r="CG269" s="251"/>
      <c r="CH269" s="251"/>
      <c r="CI269" s="251"/>
      <c r="CJ269" s="252"/>
      <c r="CK269" s="249"/>
      <c r="CL269" s="248"/>
      <c r="CM269" s="248"/>
      <c r="CN269" s="248"/>
      <c r="CO269" s="248"/>
      <c r="CP269" s="248"/>
      <c r="CQ269" s="248"/>
      <c r="CR269" s="248"/>
      <c r="CS269" s="248"/>
      <c r="CT269" s="248"/>
      <c r="CU269" s="248"/>
      <c r="CV269" s="162">
        <f t="shared" si="4"/>
        <v>0</v>
      </c>
      <c r="CW269" s="248"/>
      <c r="CX269" s="248"/>
      <c r="CY269" s="248"/>
      <c r="CZ269" s="248"/>
      <c r="DA269" s="248"/>
      <c r="DB269" s="248"/>
      <c r="DC269" s="248"/>
      <c r="DD269" s="248"/>
      <c r="DE269" s="248"/>
      <c r="DF269" s="250"/>
      <c r="DG269" s="251"/>
      <c r="DH269" s="251"/>
      <c r="DI269" s="251"/>
      <c r="DJ269" s="251"/>
      <c r="DK269" s="251"/>
      <c r="DL269" s="251"/>
      <c r="DM269" s="252"/>
    </row>
    <row r="270">
      <c r="A270" s="248"/>
      <c r="B270" s="249"/>
      <c r="C270" s="250"/>
      <c r="D270" s="251"/>
      <c r="E270" s="251"/>
      <c r="F270" s="251"/>
      <c r="G270" s="251"/>
      <c r="H270" s="251"/>
      <c r="I270" s="251"/>
      <c r="J270" s="251"/>
      <c r="K270" s="251"/>
      <c r="L270" s="251"/>
      <c r="M270" s="140">
        <f t="shared" si="1"/>
        <v>0</v>
      </c>
      <c r="N270" s="251"/>
      <c r="O270" s="251"/>
      <c r="P270" s="251"/>
      <c r="Q270" s="251"/>
      <c r="R270" s="251"/>
      <c r="S270" s="251"/>
      <c r="T270" s="251"/>
      <c r="U270" s="251"/>
      <c r="V270" s="252"/>
      <c r="W270" s="253"/>
      <c r="X270" s="251"/>
      <c r="Y270" s="251"/>
      <c r="Z270" s="251"/>
      <c r="AA270" s="251"/>
      <c r="AB270" s="251"/>
      <c r="AC270" s="251"/>
      <c r="AD270" s="254"/>
      <c r="AE270" s="249"/>
      <c r="AF270" s="255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  <c r="AX270" s="248"/>
      <c r="AY270" s="256"/>
      <c r="AZ270" s="250"/>
      <c r="BA270" s="251"/>
      <c r="BB270" s="251"/>
      <c r="BC270" s="251"/>
      <c r="BD270" s="251"/>
      <c r="BE270" s="251"/>
      <c r="BF270" s="251"/>
      <c r="BG270" s="252"/>
      <c r="BH270" s="249"/>
      <c r="BI270" s="248"/>
      <c r="BJ270" s="248"/>
      <c r="BK270" s="248"/>
      <c r="BL270" s="248"/>
      <c r="BM270" s="248"/>
      <c r="BN270" s="248"/>
      <c r="BO270" s="248"/>
      <c r="BP270" s="248"/>
      <c r="BQ270" s="248"/>
      <c r="BR270" s="248"/>
      <c r="BS270" s="155">
        <f t="shared" si="3"/>
        <v>0</v>
      </c>
      <c r="BT270" s="248"/>
      <c r="BU270" s="248"/>
      <c r="BV270" s="248"/>
      <c r="BW270" s="248"/>
      <c r="BX270" s="248"/>
      <c r="BY270" s="248"/>
      <c r="BZ270" s="248"/>
      <c r="CA270" s="248"/>
      <c r="CB270" s="248"/>
      <c r="CC270" s="250"/>
      <c r="CD270" s="251"/>
      <c r="CE270" s="251"/>
      <c r="CF270" s="251"/>
      <c r="CG270" s="251"/>
      <c r="CH270" s="251"/>
      <c r="CI270" s="251"/>
      <c r="CJ270" s="252"/>
      <c r="CK270" s="249"/>
      <c r="CL270" s="248"/>
      <c r="CM270" s="248"/>
      <c r="CN270" s="248"/>
      <c r="CO270" s="248"/>
      <c r="CP270" s="248"/>
      <c r="CQ270" s="248"/>
      <c r="CR270" s="248"/>
      <c r="CS270" s="248"/>
      <c r="CT270" s="248"/>
      <c r="CU270" s="248"/>
      <c r="CV270" s="162">
        <f t="shared" si="4"/>
        <v>0</v>
      </c>
      <c r="CW270" s="248"/>
      <c r="CX270" s="248"/>
      <c r="CY270" s="248"/>
      <c r="CZ270" s="248"/>
      <c r="DA270" s="248"/>
      <c r="DB270" s="248"/>
      <c r="DC270" s="248"/>
      <c r="DD270" s="248"/>
      <c r="DE270" s="248"/>
      <c r="DF270" s="250"/>
      <c r="DG270" s="251"/>
      <c r="DH270" s="251"/>
      <c r="DI270" s="251"/>
      <c r="DJ270" s="251"/>
      <c r="DK270" s="251"/>
      <c r="DL270" s="251"/>
      <c r="DM270" s="252"/>
    </row>
    <row r="271">
      <c r="A271" s="248"/>
      <c r="B271" s="249"/>
      <c r="C271" s="250"/>
      <c r="D271" s="251"/>
      <c r="E271" s="251"/>
      <c r="F271" s="251"/>
      <c r="G271" s="251"/>
      <c r="H271" s="251"/>
      <c r="I271" s="251"/>
      <c r="J271" s="251"/>
      <c r="K271" s="251"/>
      <c r="L271" s="251"/>
      <c r="M271" s="140">
        <f t="shared" si="1"/>
        <v>0</v>
      </c>
      <c r="N271" s="251"/>
      <c r="O271" s="251"/>
      <c r="P271" s="251"/>
      <c r="Q271" s="251"/>
      <c r="R271" s="251"/>
      <c r="S271" s="251"/>
      <c r="T271" s="251"/>
      <c r="U271" s="251"/>
      <c r="V271" s="252"/>
      <c r="W271" s="253"/>
      <c r="X271" s="251"/>
      <c r="Y271" s="251"/>
      <c r="Z271" s="251"/>
      <c r="AA271" s="251"/>
      <c r="AB271" s="251"/>
      <c r="AC271" s="251"/>
      <c r="AD271" s="254"/>
      <c r="AE271" s="249"/>
      <c r="AF271" s="255"/>
      <c r="AG271" s="248"/>
      <c r="AH271" s="248"/>
      <c r="AI271" s="248"/>
      <c r="AJ271" s="248"/>
      <c r="AK271" s="248"/>
      <c r="AL271" s="248"/>
      <c r="AM271" s="248"/>
      <c r="AN271" s="248"/>
      <c r="AO271" s="248"/>
      <c r="AP271" s="248"/>
      <c r="AQ271" s="248"/>
      <c r="AR271" s="248"/>
      <c r="AS271" s="248"/>
      <c r="AT271" s="248"/>
      <c r="AU271" s="248"/>
      <c r="AV271" s="248"/>
      <c r="AW271" s="248"/>
      <c r="AX271" s="248"/>
      <c r="AY271" s="256"/>
      <c r="AZ271" s="250"/>
      <c r="BA271" s="251"/>
      <c r="BB271" s="251"/>
      <c r="BC271" s="251"/>
      <c r="BD271" s="251"/>
      <c r="BE271" s="251"/>
      <c r="BF271" s="251"/>
      <c r="BG271" s="252"/>
      <c r="BH271" s="249"/>
      <c r="BI271" s="248"/>
      <c r="BJ271" s="248"/>
      <c r="BK271" s="248"/>
      <c r="BL271" s="248"/>
      <c r="BM271" s="248"/>
      <c r="BN271" s="248"/>
      <c r="BO271" s="248"/>
      <c r="BP271" s="248"/>
      <c r="BQ271" s="248"/>
      <c r="BR271" s="248"/>
      <c r="BS271" s="155">
        <f t="shared" si="3"/>
        <v>0</v>
      </c>
      <c r="BT271" s="248"/>
      <c r="BU271" s="248"/>
      <c r="BV271" s="248"/>
      <c r="BW271" s="248"/>
      <c r="BX271" s="248"/>
      <c r="BY271" s="248"/>
      <c r="BZ271" s="248"/>
      <c r="CA271" s="248"/>
      <c r="CB271" s="248"/>
      <c r="CC271" s="250"/>
      <c r="CD271" s="251"/>
      <c r="CE271" s="251"/>
      <c r="CF271" s="251"/>
      <c r="CG271" s="251"/>
      <c r="CH271" s="251"/>
      <c r="CI271" s="251"/>
      <c r="CJ271" s="252"/>
      <c r="CK271" s="249"/>
      <c r="CL271" s="248"/>
      <c r="CM271" s="248"/>
      <c r="CN271" s="248"/>
      <c r="CO271" s="248"/>
      <c r="CP271" s="248"/>
      <c r="CQ271" s="248"/>
      <c r="CR271" s="248"/>
      <c r="CS271" s="248"/>
      <c r="CT271" s="248"/>
      <c r="CU271" s="248"/>
      <c r="CV271" s="162">
        <f t="shared" si="4"/>
        <v>0</v>
      </c>
      <c r="CW271" s="248"/>
      <c r="CX271" s="248"/>
      <c r="CY271" s="248"/>
      <c r="CZ271" s="248"/>
      <c r="DA271" s="248"/>
      <c r="DB271" s="248"/>
      <c r="DC271" s="248"/>
      <c r="DD271" s="248"/>
      <c r="DE271" s="248"/>
      <c r="DF271" s="250"/>
      <c r="DG271" s="251"/>
      <c r="DH271" s="251"/>
      <c r="DI271" s="251"/>
      <c r="DJ271" s="251"/>
      <c r="DK271" s="251"/>
      <c r="DL271" s="251"/>
      <c r="DM271" s="252"/>
    </row>
    <row r="272">
      <c r="A272" s="248"/>
      <c r="B272" s="249"/>
      <c r="C272" s="250"/>
      <c r="D272" s="251"/>
      <c r="E272" s="251"/>
      <c r="F272" s="251"/>
      <c r="G272" s="251"/>
      <c r="H272" s="251"/>
      <c r="I272" s="251"/>
      <c r="J272" s="251"/>
      <c r="K272" s="251"/>
      <c r="L272" s="251"/>
      <c r="M272" s="140">
        <f t="shared" si="1"/>
        <v>0</v>
      </c>
      <c r="N272" s="251"/>
      <c r="O272" s="251"/>
      <c r="P272" s="251"/>
      <c r="Q272" s="251"/>
      <c r="R272" s="251"/>
      <c r="S272" s="251"/>
      <c r="T272" s="251"/>
      <c r="U272" s="251"/>
      <c r="V272" s="252"/>
      <c r="W272" s="253"/>
      <c r="X272" s="251"/>
      <c r="Y272" s="251"/>
      <c r="Z272" s="251"/>
      <c r="AA272" s="251"/>
      <c r="AB272" s="251"/>
      <c r="AC272" s="251"/>
      <c r="AD272" s="254"/>
      <c r="AE272" s="249"/>
      <c r="AF272" s="255"/>
      <c r="AG272" s="248"/>
      <c r="AH272" s="248"/>
      <c r="AI272" s="248"/>
      <c r="AJ272" s="248"/>
      <c r="AK272" s="248"/>
      <c r="AL272" s="248"/>
      <c r="AM272" s="248"/>
      <c r="AN272" s="248"/>
      <c r="AO272" s="248"/>
      <c r="AP272" s="248"/>
      <c r="AQ272" s="248"/>
      <c r="AR272" s="248"/>
      <c r="AS272" s="248"/>
      <c r="AT272" s="248"/>
      <c r="AU272" s="248"/>
      <c r="AV272" s="248"/>
      <c r="AW272" s="248"/>
      <c r="AX272" s="248"/>
      <c r="AY272" s="256"/>
      <c r="AZ272" s="250"/>
      <c r="BA272" s="251"/>
      <c r="BB272" s="251"/>
      <c r="BC272" s="251"/>
      <c r="BD272" s="251"/>
      <c r="BE272" s="251"/>
      <c r="BF272" s="251"/>
      <c r="BG272" s="252"/>
      <c r="BH272" s="249"/>
      <c r="BI272" s="248"/>
      <c r="BJ272" s="248"/>
      <c r="BK272" s="248"/>
      <c r="BL272" s="248"/>
      <c r="BM272" s="248"/>
      <c r="BN272" s="248"/>
      <c r="BO272" s="248"/>
      <c r="BP272" s="248"/>
      <c r="BQ272" s="248"/>
      <c r="BR272" s="248"/>
      <c r="BS272" s="155">
        <f t="shared" si="3"/>
        <v>0</v>
      </c>
      <c r="BT272" s="248"/>
      <c r="BU272" s="248"/>
      <c r="BV272" s="248"/>
      <c r="BW272" s="248"/>
      <c r="BX272" s="248"/>
      <c r="BY272" s="248"/>
      <c r="BZ272" s="248"/>
      <c r="CA272" s="248"/>
      <c r="CB272" s="248"/>
      <c r="CC272" s="250"/>
      <c r="CD272" s="251"/>
      <c r="CE272" s="251"/>
      <c r="CF272" s="251"/>
      <c r="CG272" s="251"/>
      <c r="CH272" s="251"/>
      <c r="CI272" s="251"/>
      <c r="CJ272" s="252"/>
      <c r="CK272" s="249"/>
      <c r="CL272" s="248"/>
      <c r="CM272" s="248"/>
      <c r="CN272" s="248"/>
      <c r="CO272" s="248"/>
      <c r="CP272" s="248"/>
      <c r="CQ272" s="248"/>
      <c r="CR272" s="248"/>
      <c r="CS272" s="248"/>
      <c r="CT272" s="248"/>
      <c r="CU272" s="248"/>
      <c r="CV272" s="162">
        <f t="shared" si="4"/>
        <v>0</v>
      </c>
      <c r="CW272" s="248"/>
      <c r="CX272" s="248"/>
      <c r="CY272" s="248"/>
      <c r="CZ272" s="248"/>
      <c r="DA272" s="248"/>
      <c r="DB272" s="248"/>
      <c r="DC272" s="248"/>
      <c r="DD272" s="248"/>
      <c r="DE272" s="248"/>
      <c r="DF272" s="250"/>
      <c r="DG272" s="251"/>
      <c r="DH272" s="251"/>
      <c r="DI272" s="251"/>
      <c r="DJ272" s="251"/>
      <c r="DK272" s="251"/>
      <c r="DL272" s="251"/>
      <c r="DM272" s="252"/>
    </row>
    <row r="273">
      <c r="A273" s="248"/>
      <c r="B273" s="249"/>
      <c r="C273" s="250"/>
      <c r="D273" s="251"/>
      <c r="E273" s="251"/>
      <c r="F273" s="251"/>
      <c r="G273" s="251"/>
      <c r="H273" s="251"/>
      <c r="I273" s="251"/>
      <c r="J273" s="251"/>
      <c r="K273" s="251"/>
      <c r="L273" s="251"/>
      <c r="M273" s="140">
        <f t="shared" si="1"/>
        <v>0</v>
      </c>
      <c r="N273" s="251"/>
      <c r="O273" s="251"/>
      <c r="P273" s="251"/>
      <c r="Q273" s="251"/>
      <c r="R273" s="251"/>
      <c r="S273" s="251"/>
      <c r="T273" s="251"/>
      <c r="U273" s="251"/>
      <c r="V273" s="252"/>
      <c r="W273" s="253"/>
      <c r="X273" s="251"/>
      <c r="Y273" s="251"/>
      <c r="Z273" s="251"/>
      <c r="AA273" s="251"/>
      <c r="AB273" s="251"/>
      <c r="AC273" s="251"/>
      <c r="AD273" s="254"/>
      <c r="AE273" s="249"/>
      <c r="AF273" s="255"/>
      <c r="AG273" s="248"/>
      <c r="AH273" s="248"/>
      <c r="AI273" s="248"/>
      <c r="AJ273" s="248"/>
      <c r="AK273" s="248"/>
      <c r="AL273" s="248"/>
      <c r="AM273" s="248"/>
      <c r="AN273" s="248"/>
      <c r="AO273" s="248"/>
      <c r="AP273" s="248"/>
      <c r="AQ273" s="248"/>
      <c r="AR273" s="248"/>
      <c r="AS273" s="248"/>
      <c r="AT273" s="248"/>
      <c r="AU273" s="248"/>
      <c r="AV273" s="248"/>
      <c r="AW273" s="248"/>
      <c r="AX273" s="248"/>
      <c r="AY273" s="256"/>
      <c r="AZ273" s="250"/>
      <c r="BA273" s="251"/>
      <c r="BB273" s="251"/>
      <c r="BC273" s="251"/>
      <c r="BD273" s="251"/>
      <c r="BE273" s="251"/>
      <c r="BF273" s="251"/>
      <c r="BG273" s="252"/>
      <c r="BH273" s="249"/>
      <c r="BI273" s="248"/>
      <c r="BJ273" s="248"/>
      <c r="BK273" s="248"/>
      <c r="BL273" s="248"/>
      <c r="BM273" s="248"/>
      <c r="BN273" s="248"/>
      <c r="BO273" s="248"/>
      <c r="BP273" s="248"/>
      <c r="BQ273" s="248"/>
      <c r="BR273" s="248"/>
      <c r="BS273" s="155">
        <f t="shared" si="3"/>
        <v>0</v>
      </c>
      <c r="BT273" s="248"/>
      <c r="BU273" s="248"/>
      <c r="BV273" s="248"/>
      <c r="BW273" s="248"/>
      <c r="BX273" s="248"/>
      <c r="BY273" s="248"/>
      <c r="BZ273" s="248"/>
      <c r="CA273" s="248"/>
      <c r="CB273" s="248"/>
      <c r="CC273" s="250"/>
      <c r="CD273" s="251"/>
      <c r="CE273" s="251"/>
      <c r="CF273" s="251"/>
      <c r="CG273" s="251"/>
      <c r="CH273" s="251"/>
      <c r="CI273" s="251"/>
      <c r="CJ273" s="252"/>
      <c r="CK273" s="249"/>
      <c r="CL273" s="248"/>
      <c r="CM273" s="248"/>
      <c r="CN273" s="248"/>
      <c r="CO273" s="248"/>
      <c r="CP273" s="248"/>
      <c r="CQ273" s="248"/>
      <c r="CR273" s="248"/>
      <c r="CS273" s="248"/>
      <c r="CT273" s="248"/>
      <c r="CU273" s="248"/>
      <c r="CV273" s="162">
        <f t="shared" si="4"/>
        <v>0</v>
      </c>
      <c r="CW273" s="248"/>
      <c r="CX273" s="248"/>
      <c r="CY273" s="248"/>
      <c r="CZ273" s="248"/>
      <c r="DA273" s="248"/>
      <c r="DB273" s="248"/>
      <c r="DC273" s="248"/>
      <c r="DD273" s="248"/>
      <c r="DE273" s="248"/>
      <c r="DF273" s="250"/>
      <c r="DG273" s="251"/>
      <c r="DH273" s="251"/>
      <c r="DI273" s="251"/>
      <c r="DJ273" s="251"/>
      <c r="DK273" s="251"/>
      <c r="DL273" s="251"/>
      <c r="DM273" s="252"/>
    </row>
    <row r="274">
      <c r="A274" s="248"/>
      <c r="B274" s="249"/>
      <c r="C274" s="250"/>
      <c r="D274" s="251"/>
      <c r="E274" s="251"/>
      <c r="F274" s="251"/>
      <c r="G274" s="251"/>
      <c r="H274" s="251"/>
      <c r="I274" s="251"/>
      <c r="J274" s="251"/>
      <c r="K274" s="251"/>
      <c r="L274" s="251"/>
      <c r="M274" s="140">
        <f t="shared" si="1"/>
        <v>0</v>
      </c>
      <c r="N274" s="251"/>
      <c r="O274" s="251"/>
      <c r="P274" s="251"/>
      <c r="Q274" s="251"/>
      <c r="R274" s="251"/>
      <c r="S274" s="251"/>
      <c r="T274" s="251"/>
      <c r="U274" s="251"/>
      <c r="V274" s="252"/>
      <c r="W274" s="253"/>
      <c r="X274" s="251"/>
      <c r="Y274" s="251"/>
      <c r="Z274" s="251"/>
      <c r="AA274" s="251"/>
      <c r="AB274" s="251"/>
      <c r="AC274" s="251"/>
      <c r="AD274" s="254"/>
      <c r="AE274" s="249"/>
      <c r="AF274" s="255"/>
      <c r="AG274" s="248"/>
      <c r="AH274" s="248"/>
      <c r="AI274" s="248"/>
      <c r="AJ274" s="248"/>
      <c r="AK274" s="248"/>
      <c r="AL274" s="248"/>
      <c r="AM274" s="248"/>
      <c r="AN274" s="248"/>
      <c r="AO274" s="248"/>
      <c r="AP274" s="248"/>
      <c r="AQ274" s="248"/>
      <c r="AR274" s="248"/>
      <c r="AS274" s="248"/>
      <c r="AT274" s="248"/>
      <c r="AU274" s="248"/>
      <c r="AV274" s="248"/>
      <c r="AW274" s="248"/>
      <c r="AX274" s="248"/>
      <c r="AY274" s="256"/>
      <c r="AZ274" s="250"/>
      <c r="BA274" s="251"/>
      <c r="BB274" s="251"/>
      <c r="BC274" s="251"/>
      <c r="BD274" s="251"/>
      <c r="BE274" s="251"/>
      <c r="BF274" s="251"/>
      <c r="BG274" s="252"/>
      <c r="BH274" s="249"/>
      <c r="BI274" s="248"/>
      <c r="BJ274" s="248"/>
      <c r="BK274" s="248"/>
      <c r="BL274" s="248"/>
      <c r="BM274" s="248"/>
      <c r="BN274" s="248"/>
      <c r="BO274" s="248"/>
      <c r="BP274" s="248"/>
      <c r="BQ274" s="248"/>
      <c r="BR274" s="248"/>
      <c r="BS274" s="155">
        <f t="shared" si="3"/>
        <v>0</v>
      </c>
      <c r="BT274" s="248"/>
      <c r="BU274" s="248"/>
      <c r="BV274" s="248"/>
      <c r="BW274" s="248"/>
      <c r="BX274" s="248"/>
      <c r="BY274" s="248"/>
      <c r="BZ274" s="248"/>
      <c r="CA274" s="248"/>
      <c r="CB274" s="248"/>
      <c r="CC274" s="250"/>
      <c r="CD274" s="251"/>
      <c r="CE274" s="251"/>
      <c r="CF274" s="251"/>
      <c r="CG274" s="251"/>
      <c r="CH274" s="251"/>
      <c r="CI274" s="251"/>
      <c r="CJ274" s="252"/>
      <c r="CK274" s="249"/>
      <c r="CL274" s="248"/>
      <c r="CM274" s="248"/>
      <c r="CN274" s="248"/>
      <c r="CO274" s="248"/>
      <c r="CP274" s="248"/>
      <c r="CQ274" s="248"/>
      <c r="CR274" s="248"/>
      <c r="CS274" s="248"/>
      <c r="CT274" s="248"/>
      <c r="CU274" s="248"/>
      <c r="CV274" s="162">
        <f t="shared" si="4"/>
        <v>0</v>
      </c>
      <c r="CW274" s="248"/>
      <c r="CX274" s="248"/>
      <c r="CY274" s="248"/>
      <c r="CZ274" s="248"/>
      <c r="DA274" s="248"/>
      <c r="DB274" s="248"/>
      <c r="DC274" s="248"/>
      <c r="DD274" s="248"/>
      <c r="DE274" s="248"/>
      <c r="DF274" s="250"/>
      <c r="DG274" s="251"/>
      <c r="DH274" s="251"/>
      <c r="DI274" s="251"/>
      <c r="DJ274" s="251"/>
      <c r="DK274" s="251"/>
      <c r="DL274" s="251"/>
      <c r="DM274" s="252"/>
    </row>
    <row r="275">
      <c r="A275" s="248"/>
      <c r="B275" s="249"/>
      <c r="C275" s="250"/>
      <c r="D275" s="251"/>
      <c r="E275" s="251"/>
      <c r="F275" s="251"/>
      <c r="G275" s="251"/>
      <c r="H275" s="251"/>
      <c r="I275" s="251"/>
      <c r="J275" s="251"/>
      <c r="K275" s="251"/>
      <c r="L275" s="251"/>
      <c r="M275" s="140">
        <f t="shared" si="1"/>
        <v>0</v>
      </c>
      <c r="N275" s="251"/>
      <c r="O275" s="251"/>
      <c r="P275" s="251"/>
      <c r="Q275" s="251"/>
      <c r="R275" s="251"/>
      <c r="S275" s="251"/>
      <c r="T275" s="251"/>
      <c r="U275" s="251"/>
      <c r="V275" s="252"/>
      <c r="W275" s="253"/>
      <c r="X275" s="251"/>
      <c r="Y275" s="251"/>
      <c r="Z275" s="251"/>
      <c r="AA275" s="251"/>
      <c r="AB275" s="251"/>
      <c r="AC275" s="251"/>
      <c r="AD275" s="254"/>
      <c r="AE275" s="249"/>
      <c r="AF275" s="255"/>
      <c r="AG275" s="248"/>
      <c r="AH275" s="248"/>
      <c r="AI275" s="248"/>
      <c r="AJ275" s="248"/>
      <c r="AK275" s="248"/>
      <c r="AL275" s="248"/>
      <c r="AM275" s="248"/>
      <c r="AN275" s="248"/>
      <c r="AO275" s="248"/>
      <c r="AP275" s="248"/>
      <c r="AQ275" s="248"/>
      <c r="AR275" s="248"/>
      <c r="AS275" s="248"/>
      <c r="AT275" s="248"/>
      <c r="AU275" s="248"/>
      <c r="AV275" s="248"/>
      <c r="AW275" s="248"/>
      <c r="AX275" s="248"/>
      <c r="AY275" s="256"/>
      <c r="AZ275" s="250"/>
      <c r="BA275" s="251"/>
      <c r="BB275" s="251"/>
      <c r="BC275" s="251"/>
      <c r="BD275" s="251"/>
      <c r="BE275" s="251"/>
      <c r="BF275" s="251"/>
      <c r="BG275" s="252"/>
      <c r="BH275" s="249"/>
      <c r="BI275" s="248"/>
      <c r="BJ275" s="248"/>
      <c r="BK275" s="248"/>
      <c r="BL275" s="248"/>
      <c r="BM275" s="248"/>
      <c r="BN275" s="248"/>
      <c r="BO275" s="248"/>
      <c r="BP275" s="248"/>
      <c r="BQ275" s="248"/>
      <c r="BR275" s="248"/>
      <c r="BS275" s="155">
        <f t="shared" si="3"/>
        <v>0</v>
      </c>
      <c r="BT275" s="248"/>
      <c r="BU275" s="248"/>
      <c r="BV275" s="248"/>
      <c r="BW275" s="248"/>
      <c r="BX275" s="248"/>
      <c r="BY275" s="248"/>
      <c r="BZ275" s="248"/>
      <c r="CA275" s="248"/>
      <c r="CB275" s="248"/>
      <c r="CC275" s="250"/>
      <c r="CD275" s="251"/>
      <c r="CE275" s="251"/>
      <c r="CF275" s="251"/>
      <c r="CG275" s="251"/>
      <c r="CH275" s="251"/>
      <c r="CI275" s="251"/>
      <c r="CJ275" s="252"/>
      <c r="CK275" s="249"/>
      <c r="CL275" s="248"/>
      <c r="CM275" s="248"/>
      <c r="CN275" s="248"/>
      <c r="CO275" s="248"/>
      <c r="CP275" s="248"/>
      <c r="CQ275" s="248"/>
      <c r="CR275" s="248"/>
      <c r="CS275" s="248"/>
      <c r="CT275" s="248"/>
      <c r="CU275" s="248"/>
      <c r="CV275" s="162">
        <f t="shared" si="4"/>
        <v>0</v>
      </c>
      <c r="CW275" s="248"/>
      <c r="CX275" s="248"/>
      <c r="CY275" s="248"/>
      <c r="CZ275" s="248"/>
      <c r="DA275" s="248"/>
      <c r="DB275" s="248"/>
      <c r="DC275" s="248"/>
      <c r="DD275" s="248"/>
      <c r="DE275" s="248"/>
      <c r="DF275" s="250"/>
      <c r="DG275" s="251"/>
      <c r="DH275" s="251"/>
      <c r="DI275" s="251"/>
      <c r="DJ275" s="251"/>
      <c r="DK275" s="251"/>
      <c r="DL275" s="251"/>
      <c r="DM275" s="252"/>
    </row>
    <row r="276">
      <c r="A276" s="248"/>
      <c r="B276" s="249"/>
      <c r="C276" s="250"/>
      <c r="D276" s="251"/>
      <c r="E276" s="251"/>
      <c r="F276" s="251"/>
      <c r="G276" s="251"/>
      <c r="H276" s="251"/>
      <c r="I276" s="251"/>
      <c r="J276" s="251"/>
      <c r="K276" s="251"/>
      <c r="L276" s="251"/>
      <c r="M276" s="140">
        <f t="shared" si="1"/>
        <v>0</v>
      </c>
      <c r="N276" s="251"/>
      <c r="O276" s="251"/>
      <c r="P276" s="251"/>
      <c r="Q276" s="251"/>
      <c r="R276" s="251"/>
      <c r="S276" s="251"/>
      <c r="T276" s="251"/>
      <c r="U276" s="251"/>
      <c r="V276" s="252"/>
      <c r="W276" s="253"/>
      <c r="X276" s="251"/>
      <c r="Y276" s="251"/>
      <c r="Z276" s="251"/>
      <c r="AA276" s="251"/>
      <c r="AB276" s="251"/>
      <c r="AC276" s="251"/>
      <c r="AD276" s="254"/>
      <c r="AE276" s="249"/>
      <c r="AF276" s="255"/>
      <c r="AG276" s="248"/>
      <c r="AH276" s="248"/>
      <c r="AI276" s="248"/>
      <c r="AJ276" s="248"/>
      <c r="AK276" s="248"/>
      <c r="AL276" s="248"/>
      <c r="AM276" s="248"/>
      <c r="AN276" s="248"/>
      <c r="AO276" s="248"/>
      <c r="AP276" s="248"/>
      <c r="AQ276" s="248"/>
      <c r="AR276" s="248"/>
      <c r="AS276" s="248"/>
      <c r="AT276" s="248"/>
      <c r="AU276" s="248"/>
      <c r="AV276" s="248"/>
      <c r="AW276" s="248"/>
      <c r="AX276" s="248"/>
      <c r="AY276" s="256"/>
      <c r="AZ276" s="250"/>
      <c r="BA276" s="251"/>
      <c r="BB276" s="251"/>
      <c r="BC276" s="251"/>
      <c r="BD276" s="251"/>
      <c r="BE276" s="251"/>
      <c r="BF276" s="251"/>
      <c r="BG276" s="252"/>
      <c r="BH276" s="249"/>
      <c r="BI276" s="248"/>
      <c r="BJ276" s="248"/>
      <c r="BK276" s="248"/>
      <c r="BL276" s="248"/>
      <c r="BM276" s="248"/>
      <c r="BN276" s="248"/>
      <c r="BO276" s="248"/>
      <c r="BP276" s="248"/>
      <c r="BQ276" s="248"/>
      <c r="BR276" s="248"/>
      <c r="BS276" s="155">
        <f t="shared" si="3"/>
        <v>0</v>
      </c>
      <c r="BT276" s="248"/>
      <c r="BU276" s="248"/>
      <c r="BV276" s="248"/>
      <c r="BW276" s="248"/>
      <c r="BX276" s="248"/>
      <c r="BY276" s="248"/>
      <c r="BZ276" s="248"/>
      <c r="CA276" s="248"/>
      <c r="CB276" s="248"/>
      <c r="CC276" s="250"/>
      <c r="CD276" s="251"/>
      <c r="CE276" s="251"/>
      <c r="CF276" s="251"/>
      <c r="CG276" s="251"/>
      <c r="CH276" s="251"/>
      <c r="CI276" s="251"/>
      <c r="CJ276" s="252"/>
      <c r="CK276" s="249"/>
      <c r="CL276" s="248"/>
      <c r="CM276" s="248"/>
      <c r="CN276" s="248"/>
      <c r="CO276" s="248"/>
      <c r="CP276" s="248"/>
      <c r="CQ276" s="248"/>
      <c r="CR276" s="248"/>
      <c r="CS276" s="248"/>
      <c r="CT276" s="248"/>
      <c r="CU276" s="248"/>
      <c r="CV276" s="162">
        <f t="shared" si="4"/>
        <v>0</v>
      </c>
      <c r="CW276" s="248"/>
      <c r="CX276" s="248"/>
      <c r="CY276" s="248"/>
      <c r="CZ276" s="248"/>
      <c r="DA276" s="248"/>
      <c r="DB276" s="248"/>
      <c r="DC276" s="248"/>
      <c r="DD276" s="248"/>
      <c r="DE276" s="248"/>
      <c r="DF276" s="250"/>
      <c r="DG276" s="251"/>
      <c r="DH276" s="251"/>
      <c r="DI276" s="251"/>
      <c r="DJ276" s="251"/>
      <c r="DK276" s="251"/>
      <c r="DL276" s="251"/>
      <c r="DM276" s="252"/>
    </row>
    <row r="277">
      <c r="A277" s="248"/>
      <c r="B277" s="249"/>
      <c r="C277" s="250"/>
      <c r="D277" s="251"/>
      <c r="E277" s="251"/>
      <c r="F277" s="251"/>
      <c r="G277" s="251"/>
      <c r="H277" s="251"/>
      <c r="I277" s="251"/>
      <c r="J277" s="251"/>
      <c r="K277" s="251"/>
      <c r="L277" s="251"/>
      <c r="M277" s="140">
        <f t="shared" si="1"/>
        <v>0</v>
      </c>
      <c r="N277" s="251"/>
      <c r="O277" s="251"/>
      <c r="P277" s="251"/>
      <c r="Q277" s="251"/>
      <c r="R277" s="251"/>
      <c r="S277" s="251"/>
      <c r="T277" s="251"/>
      <c r="U277" s="251"/>
      <c r="V277" s="252"/>
      <c r="W277" s="253"/>
      <c r="X277" s="251"/>
      <c r="Y277" s="251"/>
      <c r="Z277" s="251"/>
      <c r="AA277" s="251"/>
      <c r="AB277" s="251"/>
      <c r="AC277" s="251"/>
      <c r="AD277" s="254"/>
      <c r="AE277" s="249"/>
      <c r="AF277" s="255"/>
      <c r="AG277" s="248"/>
      <c r="AH277" s="248"/>
      <c r="AI277" s="248"/>
      <c r="AJ277" s="248"/>
      <c r="AK277" s="248"/>
      <c r="AL277" s="248"/>
      <c r="AM277" s="248"/>
      <c r="AN277" s="248"/>
      <c r="AO277" s="248"/>
      <c r="AP277" s="248"/>
      <c r="AQ277" s="248"/>
      <c r="AR277" s="248"/>
      <c r="AS277" s="248"/>
      <c r="AT277" s="248"/>
      <c r="AU277" s="248"/>
      <c r="AV277" s="248"/>
      <c r="AW277" s="248"/>
      <c r="AX277" s="248"/>
      <c r="AY277" s="256"/>
      <c r="AZ277" s="250"/>
      <c r="BA277" s="251"/>
      <c r="BB277" s="251"/>
      <c r="BC277" s="251"/>
      <c r="BD277" s="251"/>
      <c r="BE277" s="251"/>
      <c r="BF277" s="251"/>
      <c r="BG277" s="252"/>
      <c r="BH277" s="249"/>
      <c r="BI277" s="248"/>
      <c r="BJ277" s="248"/>
      <c r="BK277" s="248"/>
      <c r="BL277" s="248"/>
      <c r="BM277" s="248"/>
      <c r="BN277" s="248"/>
      <c r="BO277" s="248"/>
      <c r="BP277" s="248"/>
      <c r="BQ277" s="248"/>
      <c r="BR277" s="248"/>
      <c r="BS277" s="155">
        <f t="shared" si="3"/>
        <v>0</v>
      </c>
      <c r="BT277" s="248"/>
      <c r="BU277" s="248"/>
      <c r="BV277" s="248"/>
      <c r="BW277" s="248"/>
      <c r="BX277" s="248"/>
      <c r="BY277" s="248"/>
      <c r="BZ277" s="248"/>
      <c r="CA277" s="248"/>
      <c r="CB277" s="248"/>
      <c r="CC277" s="250"/>
      <c r="CD277" s="251"/>
      <c r="CE277" s="251"/>
      <c r="CF277" s="251"/>
      <c r="CG277" s="251"/>
      <c r="CH277" s="251"/>
      <c r="CI277" s="251"/>
      <c r="CJ277" s="252"/>
      <c r="CK277" s="249"/>
      <c r="CL277" s="248"/>
      <c r="CM277" s="248"/>
      <c r="CN277" s="248"/>
      <c r="CO277" s="248"/>
      <c r="CP277" s="248"/>
      <c r="CQ277" s="248"/>
      <c r="CR277" s="248"/>
      <c r="CS277" s="248"/>
      <c r="CT277" s="248"/>
      <c r="CU277" s="248"/>
      <c r="CV277" s="162">
        <f t="shared" si="4"/>
        <v>0</v>
      </c>
      <c r="CW277" s="248"/>
      <c r="CX277" s="248"/>
      <c r="CY277" s="248"/>
      <c r="CZ277" s="248"/>
      <c r="DA277" s="248"/>
      <c r="DB277" s="248"/>
      <c r="DC277" s="248"/>
      <c r="DD277" s="248"/>
      <c r="DE277" s="248"/>
      <c r="DF277" s="250"/>
      <c r="DG277" s="251"/>
      <c r="DH277" s="251"/>
      <c r="DI277" s="251"/>
      <c r="DJ277" s="251"/>
      <c r="DK277" s="251"/>
      <c r="DL277" s="251"/>
      <c r="DM277" s="252"/>
    </row>
    <row r="278">
      <c r="A278" s="248"/>
      <c r="B278" s="249"/>
      <c r="C278" s="250"/>
      <c r="D278" s="251"/>
      <c r="E278" s="251"/>
      <c r="F278" s="251"/>
      <c r="G278" s="251"/>
      <c r="H278" s="251"/>
      <c r="I278" s="251"/>
      <c r="J278" s="251"/>
      <c r="K278" s="251"/>
      <c r="L278" s="251"/>
      <c r="M278" s="140">
        <f t="shared" si="1"/>
        <v>0</v>
      </c>
      <c r="N278" s="251"/>
      <c r="O278" s="251"/>
      <c r="P278" s="251"/>
      <c r="Q278" s="251"/>
      <c r="R278" s="251"/>
      <c r="S278" s="251"/>
      <c r="T278" s="251"/>
      <c r="U278" s="251"/>
      <c r="V278" s="252"/>
      <c r="W278" s="253"/>
      <c r="X278" s="251"/>
      <c r="Y278" s="251"/>
      <c r="Z278" s="251"/>
      <c r="AA278" s="251"/>
      <c r="AB278" s="251"/>
      <c r="AC278" s="251"/>
      <c r="AD278" s="254"/>
      <c r="AE278" s="249"/>
      <c r="AF278" s="255"/>
      <c r="AG278" s="248"/>
      <c r="AH278" s="248"/>
      <c r="AI278" s="248"/>
      <c r="AJ278" s="248"/>
      <c r="AK278" s="248"/>
      <c r="AL278" s="248"/>
      <c r="AM278" s="248"/>
      <c r="AN278" s="248"/>
      <c r="AO278" s="248"/>
      <c r="AP278" s="248"/>
      <c r="AQ278" s="248"/>
      <c r="AR278" s="248"/>
      <c r="AS278" s="248"/>
      <c r="AT278" s="248"/>
      <c r="AU278" s="248"/>
      <c r="AV278" s="248"/>
      <c r="AW278" s="248"/>
      <c r="AX278" s="248"/>
      <c r="AY278" s="256"/>
      <c r="AZ278" s="250"/>
      <c r="BA278" s="251"/>
      <c r="BB278" s="251"/>
      <c r="BC278" s="251"/>
      <c r="BD278" s="251"/>
      <c r="BE278" s="251"/>
      <c r="BF278" s="251"/>
      <c r="BG278" s="252"/>
      <c r="BH278" s="249"/>
      <c r="BI278" s="248"/>
      <c r="BJ278" s="248"/>
      <c r="BK278" s="248"/>
      <c r="BL278" s="248"/>
      <c r="BM278" s="248"/>
      <c r="BN278" s="248"/>
      <c r="BO278" s="248"/>
      <c r="BP278" s="248"/>
      <c r="BQ278" s="248"/>
      <c r="BR278" s="248"/>
      <c r="BS278" s="155">
        <f t="shared" si="3"/>
        <v>0</v>
      </c>
      <c r="BT278" s="248"/>
      <c r="BU278" s="248"/>
      <c r="BV278" s="248"/>
      <c r="BW278" s="248"/>
      <c r="BX278" s="248"/>
      <c r="BY278" s="248"/>
      <c r="BZ278" s="248"/>
      <c r="CA278" s="248"/>
      <c r="CB278" s="248"/>
      <c r="CC278" s="250"/>
      <c r="CD278" s="251"/>
      <c r="CE278" s="251"/>
      <c r="CF278" s="251"/>
      <c r="CG278" s="251"/>
      <c r="CH278" s="251"/>
      <c r="CI278" s="251"/>
      <c r="CJ278" s="252"/>
      <c r="CK278" s="249"/>
      <c r="CL278" s="248"/>
      <c r="CM278" s="248"/>
      <c r="CN278" s="248"/>
      <c r="CO278" s="248"/>
      <c r="CP278" s="248"/>
      <c r="CQ278" s="248"/>
      <c r="CR278" s="248"/>
      <c r="CS278" s="248"/>
      <c r="CT278" s="248"/>
      <c r="CU278" s="248"/>
      <c r="CV278" s="162">
        <f t="shared" si="4"/>
        <v>0</v>
      </c>
      <c r="CW278" s="248"/>
      <c r="CX278" s="248"/>
      <c r="CY278" s="248"/>
      <c r="CZ278" s="248"/>
      <c r="DA278" s="248"/>
      <c r="DB278" s="248"/>
      <c r="DC278" s="248"/>
      <c r="DD278" s="248"/>
      <c r="DE278" s="248"/>
      <c r="DF278" s="250"/>
      <c r="DG278" s="251"/>
      <c r="DH278" s="251"/>
      <c r="DI278" s="251"/>
      <c r="DJ278" s="251"/>
      <c r="DK278" s="251"/>
      <c r="DL278" s="251"/>
      <c r="DM278" s="252"/>
    </row>
    <row r="279">
      <c r="A279" s="248"/>
      <c r="B279" s="249"/>
      <c r="C279" s="250"/>
      <c r="D279" s="251"/>
      <c r="E279" s="251"/>
      <c r="F279" s="251"/>
      <c r="G279" s="251"/>
      <c r="H279" s="251"/>
      <c r="I279" s="251"/>
      <c r="J279" s="251"/>
      <c r="K279" s="251"/>
      <c r="L279" s="251"/>
      <c r="M279" s="140">
        <f t="shared" si="1"/>
        <v>0</v>
      </c>
      <c r="N279" s="251"/>
      <c r="O279" s="251"/>
      <c r="P279" s="251"/>
      <c r="Q279" s="251"/>
      <c r="R279" s="251"/>
      <c r="S279" s="251"/>
      <c r="T279" s="251"/>
      <c r="U279" s="251"/>
      <c r="V279" s="252"/>
      <c r="W279" s="253"/>
      <c r="X279" s="251"/>
      <c r="Y279" s="251"/>
      <c r="Z279" s="251"/>
      <c r="AA279" s="251"/>
      <c r="AB279" s="251"/>
      <c r="AC279" s="251"/>
      <c r="AD279" s="254"/>
      <c r="AE279" s="249"/>
      <c r="AF279" s="255"/>
      <c r="AG279" s="248"/>
      <c r="AH279" s="248"/>
      <c r="AI279" s="248"/>
      <c r="AJ279" s="248"/>
      <c r="AK279" s="248"/>
      <c r="AL279" s="248"/>
      <c r="AM279" s="248"/>
      <c r="AN279" s="248"/>
      <c r="AO279" s="248"/>
      <c r="AP279" s="248"/>
      <c r="AQ279" s="248"/>
      <c r="AR279" s="248"/>
      <c r="AS279" s="248"/>
      <c r="AT279" s="248"/>
      <c r="AU279" s="248"/>
      <c r="AV279" s="248"/>
      <c r="AW279" s="248"/>
      <c r="AX279" s="248"/>
      <c r="AY279" s="256"/>
      <c r="AZ279" s="250"/>
      <c r="BA279" s="251"/>
      <c r="BB279" s="251"/>
      <c r="BC279" s="251"/>
      <c r="BD279" s="251"/>
      <c r="BE279" s="251"/>
      <c r="BF279" s="251"/>
      <c r="BG279" s="252"/>
      <c r="BH279" s="249"/>
      <c r="BI279" s="248"/>
      <c r="BJ279" s="248"/>
      <c r="BK279" s="248"/>
      <c r="BL279" s="248"/>
      <c r="BM279" s="248"/>
      <c r="BN279" s="248"/>
      <c r="BO279" s="248"/>
      <c r="BP279" s="248"/>
      <c r="BQ279" s="248"/>
      <c r="BR279" s="248"/>
      <c r="BS279" s="155">
        <f t="shared" si="3"/>
        <v>0</v>
      </c>
      <c r="BT279" s="248"/>
      <c r="BU279" s="248"/>
      <c r="BV279" s="248"/>
      <c r="BW279" s="248"/>
      <c r="BX279" s="248"/>
      <c r="BY279" s="248"/>
      <c r="BZ279" s="248"/>
      <c r="CA279" s="248"/>
      <c r="CB279" s="248"/>
      <c r="CC279" s="250"/>
      <c r="CD279" s="251"/>
      <c r="CE279" s="251"/>
      <c r="CF279" s="251"/>
      <c r="CG279" s="251"/>
      <c r="CH279" s="251"/>
      <c r="CI279" s="251"/>
      <c r="CJ279" s="252"/>
      <c r="CK279" s="249"/>
      <c r="CL279" s="248"/>
      <c r="CM279" s="248"/>
      <c r="CN279" s="248"/>
      <c r="CO279" s="248"/>
      <c r="CP279" s="248"/>
      <c r="CQ279" s="248"/>
      <c r="CR279" s="248"/>
      <c r="CS279" s="248"/>
      <c r="CT279" s="248"/>
      <c r="CU279" s="248"/>
      <c r="CV279" s="162">
        <f t="shared" si="4"/>
        <v>0</v>
      </c>
      <c r="CW279" s="248"/>
      <c r="CX279" s="248"/>
      <c r="CY279" s="248"/>
      <c r="CZ279" s="248"/>
      <c r="DA279" s="248"/>
      <c r="DB279" s="248"/>
      <c r="DC279" s="248"/>
      <c r="DD279" s="248"/>
      <c r="DE279" s="248"/>
      <c r="DF279" s="250"/>
      <c r="DG279" s="251"/>
      <c r="DH279" s="251"/>
      <c r="DI279" s="251"/>
      <c r="DJ279" s="251"/>
      <c r="DK279" s="251"/>
      <c r="DL279" s="251"/>
      <c r="DM279" s="252"/>
    </row>
    <row r="280">
      <c r="A280" s="248"/>
      <c r="B280" s="249"/>
      <c r="C280" s="250"/>
      <c r="D280" s="251"/>
      <c r="E280" s="251"/>
      <c r="F280" s="251"/>
      <c r="G280" s="251"/>
      <c r="H280" s="251"/>
      <c r="I280" s="251"/>
      <c r="J280" s="251"/>
      <c r="K280" s="251"/>
      <c r="L280" s="251"/>
      <c r="M280" s="140">
        <f t="shared" si="1"/>
        <v>0</v>
      </c>
      <c r="N280" s="251"/>
      <c r="O280" s="251"/>
      <c r="P280" s="251"/>
      <c r="Q280" s="251"/>
      <c r="R280" s="251"/>
      <c r="S280" s="251"/>
      <c r="T280" s="251"/>
      <c r="U280" s="251"/>
      <c r="V280" s="252"/>
      <c r="W280" s="253"/>
      <c r="X280" s="251"/>
      <c r="Y280" s="251"/>
      <c r="Z280" s="251"/>
      <c r="AA280" s="251"/>
      <c r="AB280" s="251"/>
      <c r="AC280" s="251"/>
      <c r="AD280" s="254"/>
      <c r="AE280" s="249"/>
      <c r="AF280" s="255"/>
      <c r="AG280" s="248"/>
      <c r="AH280" s="248"/>
      <c r="AI280" s="248"/>
      <c r="AJ280" s="248"/>
      <c r="AK280" s="248"/>
      <c r="AL280" s="248"/>
      <c r="AM280" s="248"/>
      <c r="AN280" s="248"/>
      <c r="AO280" s="248"/>
      <c r="AP280" s="248"/>
      <c r="AQ280" s="248"/>
      <c r="AR280" s="248"/>
      <c r="AS280" s="248"/>
      <c r="AT280" s="248"/>
      <c r="AU280" s="248"/>
      <c r="AV280" s="248"/>
      <c r="AW280" s="248"/>
      <c r="AX280" s="248"/>
      <c r="AY280" s="256"/>
      <c r="AZ280" s="250"/>
      <c r="BA280" s="251"/>
      <c r="BB280" s="251"/>
      <c r="BC280" s="251"/>
      <c r="BD280" s="251"/>
      <c r="BE280" s="251"/>
      <c r="BF280" s="251"/>
      <c r="BG280" s="252"/>
      <c r="BH280" s="249"/>
      <c r="BI280" s="248"/>
      <c r="BJ280" s="248"/>
      <c r="BK280" s="248"/>
      <c r="BL280" s="248"/>
      <c r="BM280" s="248"/>
      <c r="BN280" s="248"/>
      <c r="BO280" s="248"/>
      <c r="BP280" s="248"/>
      <c r="BQ280" s="248"/>
      <c r="BR280" s="248"/>
      <c r="BS280" s="155">
        <f t="shared" si="3"/>
        <v>0</v>
      </c>
      <c r="BT280" s="248"/>
      <c r="BU280" s="248"/>
      <c r="BV280" s="248"/>
      <c r="BW280" s="248"/>
      <c r="BX280" s="248"/>
      <c r="BY280" s="248"/>
      <c r="BZ280" s="248"/>
      <c r="CA280" s="248"/>
      <c r="CB280" s="248"/>
      <c r="CC280" s="250"/>
      <c r="CD280" s="251"/>
      <c r="CE280" s="251"/>
      <c r="CF280" s="251"/>
      <c r="CG280" s="251"/>
      <c r="CH280" s="251"/>
      <c r="CI280" s="251"/>
      <c r="CJ280" s="252"/>
      <c r="CK280" s="249"/>
      <c r="CL280" s="248"/>
      <c r="CM280" s="248"/>
      <c r="CN280" s="248"/>
      <c r="CO280" s="248"/>
      <c r="CP280" s="248"/>
      <c r="CQ280" s="248"/>
      <c r="CR280" s="248"/>
      <c r="CS280" s="248"/>
      <c r="CT280" s="248"/>
      <c r="CU280" s="248"/>
      <c r="CV280" s="162">
        <f t="shared" si="4"/>
        <v>0</v>
      </c>
      <c r="CW280" s="248"/>
      <c r="CX280" s="248"/>
      <c r="CY280" s="248"/>
      <c r="CZ280" s="248"/>
      <c r="DA280" s="248"/>
      <c r="DB280" s="248"/>
      <c r="DC280" s="248"/>
      <c r="DD280" s="248"/>
      <c r="DE280" s="248"/>
      <c r="DF280" s="250"/>
      <c r="DG280" s="251"/>
      <c r="DH280" s="251"/>
      <c r="DI280" s="251"/>
      <c r="DJ280" s="251"/>
      <c r="DK280" s="251"/>
      <c r="DL280" s="251"/>
      <c r="DM280" s="252"/>
    </row>
    <row r="281">
      <c r="A281" s="248"/>
      <c r="B281" s="249"/>
      <c r="C281" s="250"/>
      <c r="D281" s="251"/>
      <c r="E281" s="251"/>
      <c r="F281" s="251"/>
      <c r="G281" s="251"/>
      <c r="H281" s="251"/>
      <c r="I281" s="251"/>
      <c r="J281" s="251"/>
      <c r="K281" s="251"/>
      <c r="L281" s="251"/>
      <c r="M281" s="140">
        <f t="shared" si="1"/>
        <v>0</v>
      </c>
      <c r="N281" s="251"/>
      <c r="O281" s="251"/>
      <c r="P281" s="251"/>
      <c r="Q281" s="251"/>
      <c r="R281" s="251"/>
      <c r="S281" s="251"/>
      <c r="T281" s="251"/>
      <c r="U281" s="251"/>
      <c r="V281" s="252"/>
      <c r="W281" s="253"/>
      <c r="X281" s="251"/>
      <c r="Y281" s="251"/>
      <c r="Z281" s="251"/>
      <c r="AA281" s="251"/>
      <c r="AB281" s="251"/>
      <c r="AC281" s="251"/>
      <c r="AD281" s="254"/>
      <c r="AE281" s="249"/>
      <c r="AF281" s="255"/>
      <c r="AG281" s="248"/>
      <c r="AH281" s="248"/>
      <c r="AI281" s="248"/>
      <c r="AJ281" s="248"/>
      <c r="AK281" s="248"/>
      <c r="AL281" s="248"/>
      <c r="AM281" s="248"/>
      <c r="AN281" s="248"/>
      <c r="AO281" s="248"/>
      <c r="AP281" s="248"/>
      <c r="AQ281" s="248"/>
      <c r="AR281" s="248"/>
      <c r="AS281" s="248"/>
      <c r="AT281" s="248"/>
      <c r="AU281" s="248"/>
      <c r="AV281" s="248"/>
      <c r="AW281" s="248"/>
      <c r="AX281" s="248"/>
      <c r="AY281" s="256"/>
      <c r="AZ281" s="250"/>
      <c r="BA281" s="251"/>
      <c r="BB281" s="251"/>
      <c r="BC281" s="251"/>
      <c r="BD281" s="251"/>
      <c r="BE281" s="251"/>
      <c r="BF281" s="251"/>
      <c r="BG281" s="252"/>
      <c r="BH281" s="249"/>
      <c r="BI281" s="248"/>
      <c r="BJ281" s="248"/>
      <c r="BK281" s="248"/>
      <c r="BL281" s="248"/>
      <c r="BM281" s="248"/>
      <c r="BN281" s="248"/>
      <c r="BO281" s="248"/>
      <c r="BP281" s="248"/>
      <c r="BQ281" s="248"/>
      <c r="BR281" s="248"/>
      <c r="BS281" s="155">
        <f t="shared" si="3"/>
        <v>0</v>
      </c>
      <c r="BT281" s="248"/>
      <c r="BU281" s="248"/>
      <c r="BV281" s="248"/>
      <c r="BW281" s="248"/>
      <c r="BX281" s="248"/>
      <c r="BY281" s="248"/>
      <c r="BZ281" s="248"/>
      <c r="CA281" s="248"/>
      <c r="CB281" s="248"/>
      <c r="CC281" s="250"/>
      <c r="CD281" s="251"/>
      <c r="CE281" s="251"/>
      <c r="CF281" s="251"/>
      <c r="CG281" s="251"/>
      <c r="CH281" s="251"/>
      <c r="CI281" s="251"/>
      <c r="CJ281" s="252"/>
      <c r="CK281" s="249"/>
      <c r="CL281" s="248"/>
      <c r="CM281" s="248"/>
      <c r="CN281" s="248"/>
      <c r="CO281" s="248"/>
      <c r="CP281" s="248"/>
      <c r="CQ281" s="248"/>
      <c r="CR281" s="248"/>
      <c r="CS281" s="248"/>
      <c r="CT281" s="248"/>
      <c r="CU281" s="248"/>
      <c r="CV281" s="162">
        <f t="shared" si="4"/>
        <v>0</v>
      </c>
      <c r="CW281" s="248"/>
      <c r="CX281" s="248"/>
      <c r="CY281" s="248"/>
      <c r="CZ281" s="248"/>
      <c r="DA281" s="248"/>
      <c r="DB281" s="248"/>
      <c r="DC281" s="248"/>
      <c r="DD281" s="248"/>
      <c r="DE281" s="248"/>
      <c r="DF281" s="250"/>
      <c r="DG281" s="251"/>
      <c r="DH281" s="251"/>
      <c r="DI281" s="251"/>
      <c r="DJ281" s="251"/>
      <c r="DK281" s="251"/>
      <c r="DL281" s="251"/>
      <c r="DM281" s="252"/>
    </row>
    <row r="282">
      <c r="A282" s="248"/>
      <c r="B282" s="249"/>
      <c r="C282" s="250"/>
      <c r="D282" s="251"/>
      <c r="E282" s="251"/>
      <c r="F282" s="251"/>
      <c r="G282" s="251"/>
      <c r="H282" s="251"/>
      <c r="I282" s="251"/>
      <c r="J282" s="251"/>
      <c r="K282" s="251"/>
      <c r="L282" s="251"/>
      <c r="M282" s="140">
        <f t="shared" si="1"/>
        <v>0</v>
      </c>
      <c r="N282" s="251"/>
      <c r="O282" s="251"/>
      <c r="P282" s="251"/>
      <c r="Q282" s="251"/>
      <c r="R282" s="251"/>
      <c r="S282" s="251"/>
      <c r="T282" s="251"/>
      <c r="U282" s="251"/>
      <c r="V282" s="252"/>
      <c r="W282" s="253"/>
      <c r="X282" s="251"/>
      <c r="Y282" s="251"/>
      <c r="Z282" s="251"/>
      <c r="AA282" s="251"/>
      <c r="AB282" s="251"/>
      <c r="AC282" s="251"/>
      <c r="AD282" s="254"/>
      <c r="AE282" s="249"/>
      <c r="AF282" s="255"/>
      <c r="AG282" s="248"/>
      <c r="AH282" s="248"/>
      <c r="AI282" s="248"/>
      <c r="AJ282" s="248"/>
      <c r="AK282" s="248"/>
      <c r="AL282" s="248"/>
      <c r="AM282" s="248"/>
      <c r="AN282" s="248"/>
      <c r="AO282" s="248"/>
      <c r="AP282" s="248"/>
      <c r="AQ282" s="248"/>
      <c r="AR282" s="248"/>
      <c r="AS282" s="248"/>
      <c r="AT282" s="248"/>
      <c r="AU282" s="248"/>
      <c r="AV282" s="248"/>
      <c r="AW282" s="248"/>
      <c r="AX282" s="248"/>
      <c r="AY282" s="256"/>
      <c r="AZ282" s="250"/>
      <c r="BA282" s="251"/>
      <c r="BB282" s="251"/>
      <c r="BC282" s="251"/>
      <c r="BD282" s="251"/>
      <c r="BE282" s="251"/>
      <c r="BF282" s="251"/>
      <c r="BG282" s="252"/>
      <c r="BH282" s="249"/>
      <c r="BI282" s="248"/>
      <c r="BJ282" s="248"/>
      <c r="BK282" s="248"/>
      <c r="BL282" s="248"/>
      <c r="BM282" s="248"/>
      <c r="BN282" s="248"/>
      <c r="BO282" s="248"/>
      <c r="BP282" s="248"/>
      <c r="BQ282" s="248"/>
      <c r="BR282" s="248"/>
      <c r="BS282" s="155">
        <f t="shared" si="3"/>
        <v>0</v>
      </c>
      <c r="BT282" s="248"/>
      <c r="BU282" s="248"/>
      <c r="BV282" s="248"/>
      <c r="BW282" s="248"/>
      <c r="BX282" s="248"/>
      <c r="BY282" s="248"/>
      <c r="BZ282" s="248"/>
      <c r="CA282" s="248"/>
      <c r="CB282" s="248"/>
      <c r="CC282" s="250"/>
      <c r="CD282" s="251"/>
      <c r="CE282" s="251"/>
      <c r="CF282" s="251"/>
      <c r="CG282" s="251"/>
      <c r="CH282" s="251"/>
      <c r="CI282" s="251"/>
      <c r="CJ282" s="252"/>
      <c r="CK282" s="249"/>
      <c r="CL282" s="248"/>
      <c r="CM282" s="248"/>
      <c r="CN282" s="248"/>
      <c r="CO282" s="248"/>
      <c r="CP282" s="248"/>
      <c r="CQ282" s="248"/>
      <c r="CR282" s="248"/>
      <c r="CS282" s="248"/>
      <c r="CT282" s="248"/>
      <c r="CU282" s="248"/>
      <c r="CV282" s="162">
        <f t="shared" si="4"/>
        <v>0</v>
      </c>
      <c r="CW282" s="248"/>
      <c r="CX282" s="248"/>
      <c r="CY282" s="248"/>
      <c r="CZ282" s="248"/>
      <c r="DA282" s="248"/>
      <c r="DB282" s="248"/>
      <c r="DC282" s="248"/>
      <c r="DD282" s="248"/>
      <c r="DE282" s="248"/>
      <c r="DF282" s="250"/>
      <c r="DG282" s="251"/>
      <c r="DH282" s="251"/>
      <c r="DI282" s="251"/>
      <c r="DJ282" s="251"/>
      <c r="DK282" s="251"/>
      <c r="DL282" s="251"/>
      <c r="DM282" s="252"/>
    </row>
    <row r="283">
      <c r="A283" s="248"/>
      <c r="B283" s="249"/>
      <c r="C283" s="250"/>
      <c r="D283" s="251"/>
      <c r="E283" s="251"/>
      <c r="F283" s="251"/>
      <c r="G283" s="251"/>
      <c r="H283" s="251"/>
      <c r="I283" s="251"/>
      <c r="J283" s="251"/>
      <c r="K283" s="251"/>
      <c r="L283" s="251"/>
      <c r="M283" s="140">
        <f t="shared" si="1"/>
        <v>0</v>
      </c>
      <c r="N283" s="251"/>
      <c r="O283" s="251"/>
      <c r="P283" s="251"/>
      <c r="Q283" s="251"/>
      <c r="R283" s="251"/>
      <c r="S283" s="251"/>
      <c r="T283" s="251"/>
      <c r="U283" s="251"/>
      <c r="V283" s="252"/>
      <c r="W283" s="253"/>
      <c r="X283" s="251"/>
      <c r="Y283" s="251"/>
      <c r="Z283" s="251"/>
      <c r="AA283" s="251"/>
      <c r="AB283" s="251"/>
      <c r="AC283" s="251"/>
      <c r="AD283" s="254"/>
      <c r="AE283" s="249"/>
      <c r="AF283" s="255"/>
      <c r="AG283" s="248"/>
      <c r="AH283" s="248"/>
      <c r="AI283" s="248"/>
      <c r="AJ283" s="248"/>
      <c r="AK283" s="248"/>
      <c r="AL283" s="248"/>
      <c r="AM283" s="248"/>
      <c r="AN283" s="248"/>
      <c r="AO283" s="248"/>
      <c r="AP283" s="248"/>
      <c r="AQ283" s="248"/>
      <c r="AR283" s="248"/>
      <c r="AS283" s="248"/>
      <c r="AT283" s="248"/>
      <c r="AU283" s="248"/>
      <c r="AV283" s="248"/>
      <c r="AW283" s="248"/>
      <c r="AX283" s="248"/>
      <c r="AY283" s="256"/>
      <c r="AZ283" s="250"/>
      <c r="BA283" s="251"/>
      <c r="BB283" s="251"/>
      <c r="BC283" s="251"/>
      <c r="BD283" s="251"/>
      <c r="BE283" s="251"/>
      <c r="BF283" s="251"/>
      <c r="BG283" s="252"/>
      <c r="BH283" s="249"/>
      <c r="BI283" s="248"/>
      <c r="BJ283" s="248"/>
      <c r="BK283" s="248"/>
      <c r="BL283" s="248"/>
      <c r="BM283" s="248"/>
      <c r="BN283" s="248"/>
      <c r="BO283" s="248"/>
      <c r="BP283" s="248"/>
      <c r="BQ283" s="248"/>
      <c r="BR283" s="248"/>
      <c r="BS283" s="155">
        <f t="shared" si="3"/>
        <v>0</v>
      </c>
      <c r="BT283" s="248"/>
      <c r="BU283" s="248"/>
      <c r="BV283" s="248"/>
      <c r="BW283" s="248"/>
      <c r="BX283" s="248"/>
      <c r="BY283" s="248"/>
      <c r="BZ283" s="248"/>
      <c r="CA283" s="248"/>
      <c r="CB283" s="248"/>
      <c r="CC283" s="250"/>
      <c r="CD283" s="251"/>
      <c r="CE283" s="251"/>
      <c r="CF283" s="251"/>
      <c r="CG283" s="251"/>
      <c r="CH283" s="251"/>
      <c r="CI283" s="251"/>
      <c r="CJ283" s="252"/>
      <c r="CK283" s="249"/>
      <c r="CL283" s="248"/>
      <c r="CM283" s="248"/>
      <c r="CN283" s="248"/>
      <c r="CO283" s="248"/>
      <c r="CP283" s="248"/>
      <c r="CQ283" s="248"/>
      <c r="CR283" s="248"/>
      <c r="CS283" s="248"/>
      <c r="CT283" s="248"/>
      <c r="CU283" s="248"/>
      <c r="CV283" s="162">
        <f t="shared" si="4"/>
        <v>0</v>
      </c>
      <c r="CW283" s="248"/>
      <c r="CX283" s="248"/>
      <c r="CY283" s="248"/>
      <c r="CZ283" s="248"/>
      <c r="DA283" s="248"/>
      <c r="DB283" s="248"/>
      <c r="DC283" s="248"/>
      <c r="DD283" s="248"/>
      <c r="DE283" s="248"/>
      <c r="DF283" s="250"/>
      <c r="DG283" s="251"/>
      <c r="DH283" s="251"/>
      <c r="DI283" s="251"/>
      <c r="DJ283" s="251"/>
      <c r="DK283" s="251"/>
      <c r="DL283" s="251"/>
      <c r="DM283" s="252"/>
    </row>
    <row r="284">
      <c r="A284" s="248"/>
      <c r="B284" s="249"/>
      <c r="C284" s="250"/>
      <c r="D284" s="251"/>
      <c r="E284" s="251"/>
      <c r="F284" s="251"/>
      <c r="G284" s="251"/>
      <c r="H284" s="251"/>
      <c r="I284" s="251"/>
      <c r="J284" s="251"/>
      <c r="K284" s="251"/>
      <c r="L284" s="251"/>
      <c r="M284" s="140">
        <f t="shared" si="1"/>
        <v>0</v>
      </c>
      <c r="N284" s="251"/>
      <c r="O284" s="251"/>
      <c r="P284" s="251"/>
      <c r="Q284" s="251"/>
      <c r="R284" s="251"/>
      <c r="S284" s="251"/>
      <c r="T284" s="251"/>
      <c r="U284" s="251"/>
      <c r="V284" s="252"/>
      <c r="W284" s="253"/>
      <c r="X284" s="251"/>
      <c r="Y284" s="251"/>
      <c r="Z284" s="251"/>
      <c r="AA284" s="251"/>
      <c r="AB284" s="251"/>
      <c r="AC284" s="251"/>
      <c r="AD284" s="254"/>
      <c r="AE284" s="249"/>
      <c r="AF284" s="255"/>
      <c r="AG284" s="248"/>
      <c r="AH284" s="248"/>
      <c r="AI284" s="248"/>
      <c r="AJ284" s="248"/>
      <c r="AK284" s="248"/>
      <c r="AL284" s="248"/>
      <c r="AM284" s="248"/>
      <c r="AN284" s="248"/>
      <c r="AO284" s="248"/>
      <c r="AP284" s="248"/>
      <c r="AQ284" s="248"/>
      <c r="AR284" s="248"/>
      <c r="AS284" s="248"/>
      <c r="AT284" s="248"/>
      <c r="AU284" s="248"/>
      <c r="AV284" s="248"/>
      <c r="AW284" s="248"/>
      <c r="AX284" s="248"/>
      <c r="AY284" s="256"/>
      <c r="AZ284" s="250"/>
      <c r="BA284" s="251"/>
      <c r="BB284" s="251"/>
      <c r="BC284" s="251"/>
      <c r="BD284" s="251"/>
      <c r="BE284" s="251"/>
      <c r="BF284" s="251"/>
      <c r="BG284" s="252"/>
      <c r="BH284" s="249"/>
      <c r="BI284" s="248"/>
      <c r="BJ284" s="248"/>
      <c r="BK284" s="248"/>
      <c r="BL284" s="248"/>
      <c r="BM284" s="248"/>
      <c r="BN284" s="248"/>
      <c r="BO284" s="248"/>
      <c r="BP284" s="248"/>
      <c r="BQ284" s="248"/>
      <c r="BR284" s="248"/>
      <c r="BS284" s="155">
        <f t="shared" si="3"/>
        <v>0</v>
      </c>
      <c r="BT284" s="248"/>
      <c r="BU284" s="248"/>
      <c r="BV284" s="248"/>
      <c r="BW284" s="248"/>
      <c r="BX284" s="248"/>
      <c r="BY284" s="248"/>
      <c r="BZ284" s="248"/>
      <c r="CA284" s="248"/>
      <c r="CB284" s="248"/>
      <c r="CC284" s="250"/>
      <c r="CD284" s="251"/>
      <c r="CE284" s="251"/>
      <c r="CF284" s="251"/>
      <c r="CG284" s="251"/>
      <c r="CH284" s="251"/>
      <c r="CI284" s="251"/>
      <c r="CJ284" s="252"/>
      <c r="CK284" s="249"/>
      <c r="CL284" s="248"/>
      <c r="CM284" s="248"/>
      <c r="CN284" s="248"/>
      <c r="CO284" s="248"/>
      <c r="CP284" s="248"/>
      <c r="CQ284" s="248"/>
      <c r="CR284" s="248"/>
      <c r="CS284" s="248"/>
      <c r="CT284" s="248"/>
      <c r="CU284" s="248"/>
      <c r="CV284" s="162">
        <f t="shared" si="4"/>
        <v>0</v>
      </c>
      <c r="CW284" s="248"/>
      <c r="CX284" s="248"/>
      <c r="CY284" s="248"/>
      <c r="CZ284" s="248"/>
      <c r="DA284" s="248"/>
      <c r="DB284" s="248"/>
      <c r="DC284" s="248"/>
      <c r="DD284" s="248"/>
      <c r="DE284" s="248"/>
      <c r="DF284" s="250"/>
      <c r="DG284" s="251"/>
      <c r="DH284" s="251"/>
      <c r="DI284" s="251"/>
      <c r="DJ284" s="251"/>
      <c r="DK284" s="251"/>
      <c r="DL284" s="251"/>
      <c r="DM284" s="252"/>
    </row>
    <row r="285">
      <c r="A285" s="248"/>
      <c r="B285" s="249"/>
      <c r="C285" s="250"/>
      <c r="D285" s="251"/>
      <c r="E285" s="251"/>
      <c r="F285" s="251"/>
      <c r="G285" s="251"/>
      <c r="H285" s="251"/>
      <c r="I285" s="251"/>
      <c r="J285" s="251"/>
      <c r="K285" s="251"/>
      <c r="L285" s="251"/>
      <c r="M285" s="140">
        <f t="shared" si="1"/>
        <v>0</v>
      </c>
      <c r="N285" s="251"/>
      <c r="O285" s="251"/>
      <c r="P285" s="251"/>
      <c r="Q285" s="251"/>
      <c r="R285" s="251"/>
      <c r="S285" s="251"/>
      <c r="T285" s="251"/>
      <c r="U285" s="251"/>
      <c r="V285" s="252"/>
      <c r="W285" s="253"/>
      <c r="X285" s="251"/>
      <c r="Y285" s="251"/>
      <c r="Z285" s="251"/>
      <c r="AA285" s="251"/>
      <c r="AB285" s="251"/>
      <c r="AC285" s="251"/>
      <c r="AD285" s="254"/>
      <c r="AE285" s="249"/>
      <c r="AF285" s="255"/>
      <c r="AG285" s="248"/>
      <c r="AH285" s="248"/>
      <c r="AI285" s="248"/>
      <c r="AJ285" s="248"/>
      <c r="AK285" s="248"/>
      <c r="AL285" s="248"/>
      <c r="AM285" s="248"/>
      <c r="AN285" s="248"/>
      <c r="AO285" s="248"/>
      <c r="AP285" s="248"/>
      <c r="AQ285" s="248"/>
      <c r="AR285" s="248"/>
      <c r="AS285" s="248"/>
      <c r="AT285" s="248"/>
      <c r="AU285" s="248"/>
      <c r="AV285" s="248"/>
      <c r="AW285" s="248"/>
      <c r="AX285" s="248"/>
      <c r="AY285" s="256"/>
      <c r="AZ285" s="250"/>
      <c r="BA285" s="251"/>
      <c r="BB285" s="251"/>
      <c r="BC285" s="251"/>
      <c r="BD285" s="251"/>
      <c r="BE285" s="251"/>
      <c r="BF285" s="251"/>
      <c r="BG285" s="252"/>
      <c r="BH285" s="249"/>
      <c r="BI285" s="248"/>
      <c r="BJ285" s="248"/>
      <c r="BK285" s="248"/>
      <c r="BL285" s="248"/>
      <c r="BM285" s="248"/>
      <c r="BN285" s="248"/>
      <c r="BO285" s="248"/>
      <c r="BP285" s="248"/>
      <c r="BQ285" s="248"/>
      <c r="BR285" s="248"/>
      <c r="BS285" s="155">
        <f t="shared" si="3"/>
        <v>0</v>
      </c>
      <c r="BT285" s="248"/>
      <c r="BU285" s="248"/>
      <c r="BV285" s="248"/>
      <c r="BW285" s="248"/>
      <c r="BX285" s="248"/>
      <c r="BY285" s="248"/>
      <c r="BZ285" s="248"/>
      <c r="CA285" s="248"/>
      <c r="CB285" s="248"/>
      <c r="CC285" s="250"/>
      <c r="CD285" s="251"/>
      <c r="CE285" s="251"/>
      <c r="CF285" s="251"/>
      <c r="CG285" s="251"/>
      <c r="CH285" s="251"/>
      <c r="CI285" s="251"/>
      <c r="CJ285" s="252"/>
      <c r="CK285" s="249"/>
      <c r="CL285" s="248"/>
      <c r="CM285" s="248"/>
      <c r="CN285" s="248"/>
      <c r="CO285" s="248"/>
      <c r="CP285" s="248"/>
      <c r="CQ285" s="248"/>
      <c r="CR285" s="248"/>
      <c r="CS285" s="248"/>
      <c r="CT285" s="248"/>
      <c r="CU285" s="248"/>
      <c r="CV285" s="162">
        <f t="shared" si="4"/>
        <v>0</v>
      </c>
      <c r="CW285" s="248"/>
      <c r="CX285" s="248"/>
      <c r="CY285" s="248"/>
      <c r="CZ285" s="248"/>
      <c r="DA285" s="248"/>
      <c r="DB285" s="248"/>
      <c r="DC285" s="248"/>
      <c r="DD285" s="248"/>
      <c r="DE285" s="248"/>
      <c r="DF285" s="250"/>
      <c r="DG285" s="251"/>
      <c r="DH285" s="251"/>
      <c r="DI285" s="251"/>
      <c r="DJ285" s="251"/>
      <c r="DK285" s="251"/>
      <c r="DL285" s="251"/>
      <c r="DM285" s="252"/>
    </row>
    <row r="286">
      <c r="A286" s="248"/>
      <c r="B286" s="249"/>
      <c r="C286" s="250"/>
      <c r="D286" s="251"/>
      <c r="E286" s="251"/>
      <c r="F286" s="251"/>
      <c r="G286" s="251"/>
      <c r="H286" s="251"/>
      <c r="I286" s="251"/>
      <c r="J286" s="251"/>
      <c r="K286" s="251"/>
      <c r="L286" s="251"/>
      <c r="M286" s="140">
        <f t="shared" si="1"/>
        <v>0</v>
      </c>
      <c r="N286" s="251"/>
      <c r="O286" s="251"/>
      <c r="P286" s="251"/>
      <c r="Q286" s="251"/>
      <c r="R286" s="251"/>
      <c r="S286" s="251"/>
      <c r="T286" s="251"/>
      <c r="U286" s="251"/>
      <c r="V286" s="252"/>
      <c r="W286" s="253"/>
      <c r="X286" s="251"/>
      <c r="Y286" s="251"/>
      <c r="Z286" s="251"/>
      <c r="AA286" s="251"/>
      <c r="AB286" s="251"/>
      <c r="AC286" s="251"/>
      <c r="AD286" s="254"/>
      <c r="AE286" s="249"/>
      <c r="AF286" s="255"/>
      <c r="AG286" s="248"/>
      <c r="AH286" s="248"/>
      <c r="AI286" s="248"/>
      <c r="AJ286" s="248"/>
      <c r="AK286" s="248"/>
      <c r="AL286" s="248"/>
      <c r="AM286" s="248"/>
      <c r="AN286" s="248"/>
      <c r="AO286" s="248"/>
      <c r="AP286" s="248"/>
      <c r="AQ286" s="248"/>
      <c r="AR286" s="248"/>
      <c r="AS286" s="248"/>
      <c r="AT286" s="248"/>
      <c r="AU286" s="248"/>
      <c r="AV286" s="248"/>
      <c r="AW286" s="248"/>
      <c r="AX286" s="248"/>
      <c r="AY286" s="256"/>
      <c r="AZ286" s="250"/>
      <c r="BA286" s="251"/>
      <c r="BB286" s="251"/>
      <c r="BC286" s="251"/>
      <c r="BD286" s="251"/>
      <c r="BE286" s="251"/>
      <c r="BF286" s="251"/>
      <c r="BG286" s="252"/>
      <c r="BH286" s="249"/>
      <c r="BI286" s="248"/>
      <c r="BJ286" s="248"/>
      <c r="BK286" s="248"/>
      <c r="BL286" s="248"/>
      <c r="BM286" s="248"/>
      <c r="BN286" s="248"/>
      <c r="BO286" s="248"/>
      <c r="BP286" s="248"/>
      <c r="BQ286" s="248"/>
      <c r="BR286" s="248"/>
      <c r="BS286" s="155">
        <f t="shared" si="3"/>
        <v>0</v>
      </c>
      <c r="BT286" s="248"/>
      <c r="BU286" s="248"/>
      <c r="BV286" s="248"/>
      <c r="BW286" s="248"/>
      <c r="BX286" s="248"/>
      <c r="BY286" s="248"/>
      <c r="BZ286" s="248"/>
      <c r="CA286" s="248"/>
      <c r="CB286" s="248"/>
      <c r="CC286" s="250"/>
      <c r="CD286" s="251"/>
      <c r="CE286" s="251"/>
      <c r="CF286" s="251"/>
      <c r="CG286" s="251"/>
      <c r="CH286" s="251"/>
      <c r="CI286" s="251"/>
      <c r="CJ286" s="252"/>
      <c r="CK286" s="249"/>
      <c r="CL286" s="248"/>
      <c r="CM286" s="248"/>
      <c r="CN286" s="248"/>
      <c r="CO286" s="248"/>
      <c r="CP286" s="248"/>
      <c r="CQ286" s="248"/>
      <c r="CR286" s="248"/>
      <c r="CS286" s="248"/>
      <c r="CT286" s="248"/>
      <c r="CU286" s="248"/>
      <c r="CV286" s="162">
        <f t="shared" si="4"/>
        <v>0</v>
      </c>
      <c r="CW286" s="248"/>
      <c r="CX286" s="248"/>
      <c r="CY286" s="248"/>
      <c r="CZ286" s="248"/>
      <c r="DA286" s="248"/>
      <c r="DB286" s="248"/>
      <c r="DC286" s="248"/>
      <c r="DD286" s="248"/>
      <c r="DE286" s="248"/>
      <c r="DF286" s="250"/>
      <c r="DG286" s="251"/>
      <c r="DH286" s="251"/>
      <c r="DI286" s="251"/>
      <c r="DJ286" s="251"/>
      <c r="DK286" s="251"/>
      <c r="DL286" s="251"/>
      <c r="DM286" s="252"/>
    </row>
    <row r="287">
      <c r="A287" s="248"/>
      <c r="B287" s="249"/>
      <c r="C287" s="250"/>
      <c r="D287" s="251"/>
      <c r="E287" s="251"/>
      <c r="F287" s="251"/>
      <c r="G287" s="251"/>
      <c r="H287" s="251"/>
      <c r="I287" s="251"/>
      <c r="J287" s="251"/>
      <c r="K287" s="251"/>
      <c r="L287" s="251"/>
      <c r="M287" s="140">
        <f t="shared" si="1"/>
        <v>0</v>
      </c>
      <c r="N287" s="251"/>
      <c r="O287" s="251"/>
      <c r="P287" s="251"/>
      <c r="Q287" s="251"/>
      <c r="R287" s="251"/>
      <c r="S287" s="251"/>
      <c r="T287" s="251"/>
      <c r="U287" s="251"/>
      <c r="V287" s="252"/>
      <c r="W287" s="253"/>
      <c r="X287" s="251"/>
      <c r="Y287" s="251"/>
      <c r="Z287" s="251"/>
      <c r="AA287" s="251"/>
      <c r="AB287" s="251"/>
      <c r="AC287" s="251"/>
      <c r="AD287" s="254"/>
      <c r="AE287" s="249"/>
      <c r="AF287" s="255"/>
      <c r="AG287" s="248"/>
      <c r="AH287" s="248"/>
      <c r="AI287" s="248"/>
      <c r="AJ287" s="248"/>
      <c r="AK287" s="248"/>
      <c r="AL287" s="248"/>
      <c r="AM287" s="248"/>
      <c r="AN287" s="248"/>
      <c r="AO287" s="248"/>
      <c r="AP287" s="248"/>
      <c r="AQ287" s="248"/>
      <c r="AR287" s="248"/>
      <c r="AS287" s="248"/>
      <c r="AT287" s="248"/>
      <c r="AU287" s="248"/>
      <c r="AV287" s="248"/>
      <c r="AW287" s="248"/>
      <c r="AX287" s="248"/>
      <c r="AY287" s="256"/>
      <c r="AZ287" s="250"/>
      <c r="BA287" s="251"/>
      <c r="BB287" s="251"/>
      <c r="BC287" s="251"/>
      <c r="BD287" s="251"/>
      <c r="BE287" s="251"/>
      <c r="BF287" s="251"/>
      <c r="BG287" s="252"/>
      <c r="BH287" s="249"/>
      <c r="BI287" s="248"/>
      <c r="BJ287" s="248"/>
      <c r="BK287" s="248"/>
      <c r="BL287" s="248"/>
      <c r="BM287" s="248"/>
      <c r="BN287" s="248"/>
      <c r="BO287" s="248"/>
      <c r="BP287" s="248"/>
      <c r="BQ287" s="248"/>
      <c r="BR287" s="248"/>
      <c r="BS287" s="155">
        <f t="shared" si="3"/>
        <v>0</v>
      </c>
      <c r="BT287" s="248"/>
      <c r="BU287" s="248"/>
      <c r="BV287" s="248"/>
      <c r="BW287" s="248"/>
      <c r="BX287" s="248"/>
      <c r="BY287" s="248"/>
      <c r="BZ287" s="248"/>
      <c r="CA287" s="248"/>
      <c r="CB287" s="248"/>
      <c r="CC287" s="250"/>
      <c r="CD287" s="251"/>
      <c r="CE287" s="251"/>
      <c r="CF287" s="251"/>
      <c r="CG287" s="251"/>
      <c r="CH287" s="251"/>
      <c r="CI287" s="251"/>
      <c r="CJ287" s="252"/>
      <c r="CK287" s="249"/>
      <c r="CL287" s="248"/>
      <c r="CM287" s="248"/>
      <c r="CN287" s="248"/>
      <c r="CO287" s="248"/>
      <c r="CP287" s="248"/>
      <c r="CQ287" s="248"/>
      <c r="CR287" s="248"/>
      <c r="CS287" s="248"/>
      <c r="CT287" s="248"/>
      <c r="CU287" s="248"/>
      <c r="CV287" s="162">
        <f t="shared" si="4"/>
        <v>0</v>
      </c>
      <c r="CW287" s="248"/>
      <c r="CX287" s="248"/>
      <c r="CY287" s="248"/>
      <c r="CZ287" s="248"/>
      <c r="DA287" s="248"/>
      <c r="DB287" s="248"/>
      <c r="DC287" s="248"/>
      <c r="DD287" s="248"/>
      <c r="DE287" s="248"/>
      <c r="DF287" s="250"/>
      <c r="DG287" s="251"/>
      <c r="DH287" s="251"/>
      <c r="DI287" s="251"/>
      <c r="DJ287" s="251"/>
      <c r="DK287" s="251"/>
      <c r="DL287" s="251"/>
      <c r="DM287" s="252"/>
    </row>
    <row r="288">
      <c r="A288" s="248"/>
      <c r="B288" s="249"/>
      <c r="C288" s="250"/>
      <c r="D288" s="251"/>
      <c r="E288" s="251"/>
      <c r="F288" s="251"/>
      <c r="G288" s="251"/>
      <c r="H288" s="251"/>
      <c r="I288" s="251"/>
      <c r="J288" s="251"/>
      <c r="K288" s="251"/>
      <c r="L288" s="251"/>
      <c r="M288" s="140">
        <f t="shared" si="1"/>
        <v>0</v>
      </c>
      <c r="N288" s="251"/>
      <c r="O288" s="251"/>
      <c r="P288" s="251"/>
      <c r="Q288" s="251"/>
      <c r="R288" s="251"/>
      <c r="S288" s="251"/>
      <c r="T288" s="251"/>
      <c r="U288" s="251"/>
      <c r="V288" s="252"/>
      <c r="W288" s="253"/>
      <c r="X288" s="251"/>
      <c r="Y288" s="251"/>
      <c r="Z288" s="251"/>
      <c r="AA288" s="251"/>
      <c r="AB288" s="251"/>
      <c r="AC288" s="251"/>
      <c r="AD288" s="254"/>
      <c r="AE288" s="249"/>
      <c r="AF288" s="255"/>
      <c r="AG288" s="248"/>
      <c r="AH288" s="248"/>
      <c r="AI288" s="248"/>
      <c r="AJ288" s="248"/>
      <c r="AK288" s="248"/>
      <c r="AL288" s="248"/>
      <c r="AM288" s="248"/>
      <c r="AN288" s="248"/>
      <c r="AO288" s="248"/>
      <c r="AP288" s="248"/>
      <c r="AQ288" s="248"/>
      <c r="AR288" s="248"/>
      <c r="AS288" s="248"/>
      <c r="AT288" s="248"/>
      <c r="AU288" s="248"/>
      <c r="AV288" s="248"/>
      <c r="AW288" s="248"/>
      <c r="AX288" s="248"/>
      <c r="AY288" s="256"/>
      <c r="AZ288" s="250"/>
      <c r="BA288" s="251"/>
      <c r="BB288" s="251"/>
      <c r="BC288" s="251"/>
      <c r="BD288" s="251"/>
      <c r="BE288" s="251"/>
      <c r="BF288" s="251"/>
      <c r="BG288" s="252"/>
      <c r="BH288" s="249"/>
      <c r="BI288" s="248"/>
      <c r="BJ288" s="248"/>
      <c r="BK288" s="248"/>
      <c r="BL288" s="248"/>
      <c r="BM288" s="248"/>
      <c r="BN288" s="248"/>
      <c r="BO288" s="248"/>
      <c r="BP288" s="248"/>
      <c r="BQ288" s="248"/>
      <c r="BR288" s="248"/>
      <c r="BS288" s="155">
        <f t="shared" si="3"/>
        <v>0</v>
      </c>
      <c r="BT288" s="248"/>
      <c r="BU288" s="248"/>
      <c r="BV288" s="248"/>
      <c r="BW288" s="248"/>
      <c r="BX288" s="248"/>
      <c r="BY288" s="248"/>
      <c r="BZ288" s="248"/>
      <c r="CA288" s="248"/>
      <c r="CB288" s="248"/>
      <c r="CC288" s="250"/>
      <c r="CD288" s="251"/>
      <c r="CE288" s="251"/>
      <c r="CF288" s="251"/>
      <c r="CG288" s="251"/>
      <c r="CH288" s="251"/>
      <c r="CI288" s="251"/>
      <c r="CJ288" s="252"/>
      <c r="CK288" s="249"/>
      <c r="CL288" s="248"/>
      <c r="CM288" s="248"/>
      <c r="CN288" s="248"/>
      <c r="CO288" s="248"/>
      <c r="CP288" s="248"/>
      <c r="CQ288" s="248"/>
      <c r="CR288" s="248"/>
      <c r="CS288" s="248"/>
      <c r="CT288" s="248"/>
      <c r="CU288" s="248"/>
      <c r="CV288" s="162">
        <f t="shared" si="4"/>
        <v>0</v>
      </c>
      <c r="CW288" s="248"/>
      <c r="CX288" s="248"/>
      <c r="CY288" s="248"/>
      <c r="CZ288" s="248"/>
      <c r="DA288" s="248"/>
      <c r="DB288" s="248"/>
      <c r="DC288" s="248"/>
      <c r="DD288" s="248"/>
      <c r="DE288" s="248"/>
      <c r="DF288" s="250"/>
      <c r="DG288" s="251"/>
      <c r="DH288" s="251"/>
      <c r="DI288" s="251"/>
      <c r="DJ288" s="251"/>
      <c r="DK288" s="251"/>
      <c r="DL288" s="251"/>
      <c r="DM288" s="252"/>
    </row>
    <row r="289">
      <c r="A289" s="248"/>
      <c r="B289" s="249"/>
      <c r="C289" s="250"/>
      <c r="D289" s="251"/>
      <c r="E289" s="251"/>
      <c r="F289" s="251"/>
      <c r="G289" s="251"/>
      <c r="H289" s="251"/>
      <c r="I289" s="251"/>
      <c r="J289" s="251"/>
      <c r="K289" s="251"/>
      <c r="L289" s="251"/>
      <c r="M289" s="140">
        <f t="shared" si="1"/>
        <v>0</v>
      </c>
      <c r="N289" s="251"/>
      <c r="O289" s="251"/>
      <c r="P289" s="251"/>
      <c r="Q289" s="251"/>
      <c r="R289" s="251"/>
      <c r="S289" s="251"/>
      <c r="T289" s="251"/>
      <c r="U289" s="251"/>
      <c r="V289" s="252"/>
      <c r="W289" s="253"/>
      <c r="X289" s="251"/>
      <c r="Y289" s="251"/>
      <c r="Z289" s="251"/>
      <c r="AA289" s="251"/>
      <c r="AB289" s="251"/>
      <c r="AC289" s="251"/>
      <c r="AD289" s="254"/>
      <c r="AE289" s="249"/>
      <c r="AF289" s="255"/>
      <c r="AG289" s="248"/>
      <c r="AH289" s="248"/>
      <c r="AI289" s="248"/>
      <c r="AJ289" s="248"/>
      <c r="AK289" s="248"/>
      <c r="AL289" s="248"/>
      <c r="AM289" s="248"/>
      <c r="AN289" s="248"/>
      <c r="AO289" s="248"/>
      <c r="AP289" s="248"/>
      <c r="AQ289" s="248"/>
      <c r="AR289" s="248"/>
      <c r="AS289" s="248"/>
      <c r="AT289" s="248"/>
      <c r="AU289" s="248"/>
      <c r="AV289" s="248"/>
      <c r="AW289" s="248"/>
      <c r="AX289" s="248"/>
      <c r="AY289" s="256"/>
      <c r="AZ289" s="250"/>
      <c r="BA289" s="251"/>
      <c r="BB289" s="251"/>
      <c r="BC289" s="251"/>
      <c r="BD289" s="251"/>
      <c r="BE289" s="251"/>
      <c r="BF289" s="251"/>
      <c r="BG289" s="252"/>
      <c r="BH289" s="249"/>
      <c r="BI289" s="248"/>
      <c r="BJ289" s="248"/>
      <c r="BK289" s="248"/>
      <c r="BL289" s="248"/>
      <c r="BM289" s="248"/>
      <c r="BN289" s="248"/>
      <c r="BO289" s="248"/>
      <c r="BP289" s="248"/>
      <c r="BQ289" s="248"/>
      <c r="BR289" s="248"/>
      <c r="BS289" s="155">
        <f t="shared" si="3"/>
        <v>0</v>
      </c>
      <c r="BT289" s="248"/>
      <c r="BU289" s="248"/>
      <c r="BV289" s="248"/>
      <c r="BW289" s="248"/>
      <c r="BX289" s="248"/>
      <c r="BY289" s="248"/>
      <c r="BZ289" s="248"/>
      <c r="CA289" s="248"/>
      <c r="CB289" s="248"/>
      <c r="CC289" s="250"/>
      <c r="CD289" s="251"/>
      <c r="CE289" s="251"/>
      <c r="CF289" s="251"/>
      <c r="CG289" s="251"/>
      <c r="CH289" s="251"/>
      <c r="CI289" s="251"/>
      <c r="CJ289" s="252"/>
      <c r="CK289" s="249"/>
      <c r="CL289" s="248"/>
      <c r="CM289" s="248"/>
      <c r="CN289" s="248"/>
      <c r="CO289" s="248"/>
      <c r="CP289" s="248"/>
      <c r="CQ289" s="248"/>
      <c r="CR289" s="248"/>
      <c r="CS289" s="248"/>
      <c r="CT289" s="248"/>
      <c r="CU289" s="248"/>
      <c r="CV289" s="162">
        <f t="shared" si="4"/>
        <v>0</v>
      </c>
      <c r="CW289" s="248"/>
      <c r="CX289" s="248"/>
      <c r="CY289" s="248"/>
      <c r="CZ289" s="248"/>
      <c r="DA289" s="248"/>
      <c r="DB289" s="248"/>
      <c r="DC289" s="248"/>
      <c r="DD289" s="248"/>
      <c r="DE289" s="248"/>
      <c r="DF289" s="250"/>
      <c r="DG289" s="251"/>
      <c r="DH289" s="251"/>
      <c r="DI289" s="251"/>
      <c r="DJ289" s="251"/>
      <c r="DK289" s="251"/>
      <c r="DL289" s="251"/>
      <c r="DM289" s="252"/>
    </row>
    <row r="290">
      <c r="A290" s="248"/>
      <c r="B290" s="249"/>
      <c r="C290" s="250"/>
      <c r="D290" s="251"/>
      <c r="E290" s="251"/>
      <c r="F290" s="251"/>
      <c r="G290" s="251"/>
      <c r="H290" s="251"/>
      <c r="I290" s="251"/>
      <c r="J290" s="251"/>
      <c r="K290" s="251"/>
      <c r="L290" s="251"/>
      <c r="M290" s="140">
        <f t="shared" si="1"/>
        <v>0</v>
      </c>
      <c r="N290" s="251"/>
      <c r="O290" s="251"/>
      <c r="P290" s="251"/>
      <c r="Q290" s="251"/>
      <c r="R290" s="251"/>
      <c r="S290" s="251"/>
      <c r="T290" s="251"/>
      <c r="U290" s="251"/>
      <c r="V290" s="252"/>
      <c r="W290" s="253"/>
      <c r="X290" s="251"/>
      <c r="Y290" s="251"/>
      <c r="Z290" s="251"/>
      <c r="AA290" s="251"/>
      <c r="AB290" s="251"/>
      <c r="AC290" s="251"/>
      <c r="AD290" s="254"/>
      <c r="AE290" s="249"/>
      <c r="AF290" s="255"/>
      <c r="AG290" s="248"/>
      <c r="AH290" s="248"/>
      <c r="AI290" s="248"/>
      <c r="AJ290" s="248"/>
      <c r="AK290" s="248"/>
      <c r="AL290" s="248"/>
      <c r="AM290" s="248"/>
      <c r="AN290" s="248"/>
      <c r="AO290" s="248"/>
      <c r="AP290" s="248"/>
      <c r="AQ290" s="248"/>
      <c r="AR290" s="248"/>
      <c r="AS290" s="248"/>
      <c r="AT290" s="248"/>
      <c r="AU290" s="248"/>
      <c r="AV290" s="248"/>
      <c r="AW290" s="248"/>
      <c r="AX290" s="248"/>
      <c r="AY290" s="256"/>
      <c r="AZ290" s="250"/>
      <c r="BA290" s="251"/>
      <c r="BB290" s="251"/>
      <c r="BC290" s="251"/>
      <c r="BD290" s="251"/>
      <c r="BE290" s="251"/>
      <c r="BF290" s="251"/>
      <c r="BG290" s="252"/>
      <c r="BH290" s="249"/>
      <c r="BI290" s="248"/>
      <c r="BJ290" s="248"/>
      <c r="BK290" s="248"/>
      <c r="BL290" s="248"/>
      <c r="BM290" s="248"/>
      <c r="BN290" s="248"/>
      <c r="BO290" s="248"/>
      <c r="BP290" s="248"/>
      <c r="BQ290" s="248"/>
      <c r="BR290" s="248"/>
      <c r="BS290" s="155">
        <f t="shared" si="3"/>
        <v>0</v>
      </c>
      <c r="BT290" s="248"/>
      <c r="BU290" s="248"/>
      <c r="BV290" s="248"/>
      <c r="BW290" s="248"/>
      <c r="BX290" s="248"/>
      <c r="BY290" s="248"/>
      <c r="BZ290" s="248"/>
      <c r="CA290" s="248"/>
      <c r="CB290" s="248"/>
      <c r="CC290" s="250"/>
      <c r="CD290" s="251"/>
      <c r="CE290" s="251"/>
      <c r="CF290" s="251"/>
      <c r="CG290" s="251"/>
      <c r="CH290" s="251"/>
      <c r="CI290" s="251"/>
      <c r="CJ290" s="252"/>
      <c r="CK290" s="249"/>
      <c r="CL290" s="248"/>
      <c r="CM290" s="248"/>
      <c r="CN290" s="248"/>
      <c r="CO290" s="248"/>
      <c r="CP290" s="248"/>
      <c r="CQ290" s="248"/>
      <c r="CR290" s="248"/>
      <c r="CS290" s="248"/>
      <c r="CT290" s="248"/>
      <c r="CU290" s="248"/>
      <c r="CV290" s="162">
        <f t="shared" si="4"/>
        <v>0</v>
      </c>
      <c r="CW290" s="248"/>
      <c r="CX290" s="248"/>
      <c r="CY290" s="248"/>
      <c r="CZ290" s="248"/>
      <c r="DA290" s="248"/>
      <c r="DB290" s="248"/>
      <c r="DC290" s="248"/>
      <c r="DD290" s="248"/>
      <c r="DE290" s="248"/>
      <c r="DF290" s="250"/>
      <c r="DG290" s="251"/>
      <c r="DH290" s="251"/>
      <c r="DI290" s="251"/>
      <c r="DJ290" s="251"/>
      <c r="DK290" s="251"/>
      <c r="DL290" s="251"/>
      <c r="DM290" s="252"/>
    </row>
    <row r="291">
      <c r="A291" s="248"/>
      <c r="B291" s="249"/>
      <c r="C291" s="250"/>
      <c r="D291" s="251"/>
      <c r="E291" s="251"/>
      <c r="F291" s="251"/>
      <c r="G291" s="251"/>
      <c r="H291" s="251"/>
      <c r="I291" s="251"/>
      <c r="J291" s="251"/>
      <c r="K291" s="251"/>
      <c r="L291" s="251"/>
      <c r="M291" s="140">
        <f t="shared" si="1"/>
        <v>0</v>
      </c>
      <c r="N291" s="251"/>
      <c r="O291" s="251"/>
      <c r="P291" s="251"/>
      <c r="Q291" s="251"/>
      <c r="R291" s="251"/>
      <c r="S291" s="251"/>
      <c r="T291" s="251"/>
      <c r="U291" s="251"/>
      <c r="V291" s="252"/>
      <c r="W291" s="253"/>
      <c r="X291" s="251"/>
      <c r="Y291" s="251"/>
      <c r="Z291" s="251"/>
      <c r="AA291" s="251"/>
      <c r="AB291" s="251"/>
      <c r="AC291" s="251"/>
      <c r="AD291" s="254"/>
      <c r="AE291" s="249"/>
      <c r="AF291" s="255"/>
      <c r="AG291" s="248"/>
      <c r="AH291" s="248"/>
      <c r="AI291" s="248"/>
      <c r="AJ291" s="248"/>
      <c r="AK291" s="248"/>
      <c r="AL291" s="248"/>
      <c r="AM291" s="248"/>
      <c r="AN291" s="248"/>
      <c r="AO291" s="248"/>
      <c r="AP291" s="248"/>
      <c r="AQ291" s="248"/>
      <c r="AR291" s="248"/>
      <c r="AS291" s="248"/>
      <c r="AT291" s="248"/>
      <c r="AU291" s="248"/>
      <c r="AV291" s="248"/>
      <c r="AW291" s="248"/>
      <c r="AX291" s="248"/>
      <c r="AY291" s="256"/>
      <c r="AZ291" s="250"/>
      <c r="BA291" s="251"/>
      <c r="BB291" s="251"/>
      <c r="BC291" s="251"/>
      <c r="BD291" s="251"/>
      <c r="BE291" s="251"/>
      <c r="BF291" s="251"/>
      <c r="BG291" s="252"/>
      <c r="BH291" s="249"/>
      <c r="BI291" s="248"/>
      <c r="BJ291" s="248"/>
      <c r="BK291" s="248"/>
      <c r="BL291" s="248"/>
      <c r="BM291" s="248"/>
      <c r="BN291" s="248"/>
      <c r="BO291" s="248"/>
      <c r="BP291" s="248"/>
      <c r="BQ291" s="248"/>
      <c r="BR291" s="248"/>
      <c r="BS291" s="155">
        <f t="shared" si="3"/>
        <v>0</v>
      </c>
      <c r="BT291" s="248"/>
      <c r="BU291" s="248"/>
      <c r="BV291" s="248"/>
      <c r="BW291" s="248"/>
      <c r="BX291" s="248"/>
      <c r="BY291" s="248"/>
      <c r="BZ291" s="248"/>
      <c r="CA291" s="248"/>
      <c r="CB291" s="248"/>
      <c r="CC291" s="250"/>
      <c r="CD291" s="251"/>
      <c r="CE291" s="251"/>
      <c r="CF291" s="251"/>
      <c r="CG291" s="251"/>
      <c r="CH291" s="251"/>
      <c r="CI291" s="251"/>
      <c r="CJ291" s="252"/>
      <c r="CK291" s="249"/>
      <c r="CL291" s="248"/>
      <c r="CM291" s="248"/>
      <c r="CN291" s="248"/>
      <c r="CO291" s="248"/>
      <c r="CP291" s="248"/>
      <c r="CQ291" s="248"/>
      <c r="CR291" s="248"/>
      <c r="CS291" s="248"/>
      <c r="CT291" s="248"/>
      <c r="CU291" s="248"/>
      <c r="CV291" s="162">
        <f t="shared" si="4"/>
        <v>0</v>
      </c>
      <c r="CW291" s="248"/>
      <c r="CX291" s="248"/>
      <c r="CY291" s="248"/>
      <c r="CZ291" s="248"/>
      <c r="DA291" s="248"/>
      <c r="DB291" s="248"/>
      <c r="DC291" s="248"/>
      <c r="DD291" s="248"/>
      <c r="DE291" s="248"/>
      <c r="DF291" s="250"/>
      <c r="DG291" s="251"/>
      <c r="DH291" s="251"/>
      <c r="DI291" s="251"/>
      <c r="DJ291" s="251"/>
      <c r="DK291" s="251"/>
      <c r="DL291" s="251"/>
      <c r="DM291" s="252"/>
    </row>
    <row r="292">
      <c r="A292" s="248"/>
      <c r="B292" s="249"/>
      <c r="C292" s="250"/>
      <c r="D292" s="251"/>
      <c r="E292" s="251"/>
      <c r="F292" s="251"/>
      <c r="G292" s="251"/>
      <c r="H292" s="251"/>
      <c r="I292" s="251"/>
      <c r="J292" s="251"/>
      <c r="K292" s="251"/>
      <c r="L292" s="251"/>
      <c r="M292" s="140">
        <f t="shared" si="1"/>
        <v>0</v>
      </c>
      <c r="N292" s="251"/>
      <c r="O292" s="251"/>
      <c r="P292" s="251"/>
      <c r="Q292" s="251"/>
      <c r="R292" s="251"/>
      <c r="S292" s="251"/>
      <c r="T292" s="251"/>
      <c r="U292" s="251"/>
      <c r="V292" s="252"/>
      <c r="W292" s="253"/>
      <c r="X292" s="251"/>
      <c r="Y292" s="251"/>
      <c r="Z292" s="251"/>
      <c r="AA292" s="251"/>
      <c r="AB292" s="251"/>
      <c r="AC292" s="251"/>
      <c r="AD292" s="254"/>
      <c r="AE292" s="249"/>
      <c r="AF292" s="255"/>
      <c r="AG292" s="248"/>
      <c r="AH292" s="248"/>
      <c r="AI292" s="248"/>
      <c r="AJ292" s="248"/>
      <c r="AK292" s="248"/>
      <c r="AL292" s="248"/>
      <c r="AM292" s="248"/>
      <c r="AN292" s="248"/>
      <c r="AO292" s="248"/>
      <c r="AP292" s="248"/>
      <c r="AQ292" s="248"/>
      <c r="AR292" s="248"/>
      <c r="AS292" s="248"/>
      <c r="AT292" s="248"/>
      <c r="AU292" s="248"/>
      <c r="AV292" s="248"/>
      <c r="AW292" s="248"/>
      <c r="AX292" s="248"/>
      <c r="AY292" s="256"/>
      <c r="AZ292" s="250"/>
      <c r="BA292" s="251"/>
      <c r="BB292" s="251"/>
      <c r="BC292" s="251"/>
      <c r="BD292" s="251"/>
      <c r="BE292" s="251"/>
      <c r="BF292" s="251"/>
      <c r="BG292" s="252"/>
      <c r="BH292" s="249"/>
      <c r="BI292" s="248"/>
      <c r="BJ292" s="248"/>
      <c r="BK292" s="248"/>
      <c r="BL292" s="248"/>
      <c r="BM292" s="248"/>
      <c r="BN292" s="248"/>
      <c r="BO292" s="248"/>
      <c r="BP292" s="248"/>
      <c r="BQ292" s="248"/>
      <c r="BR292" s="248"/>
      <c r="BS292" s="155">
        <f t="shared" si="3"/>
        <v>0</v>
      </c>
      <c r="BT292" s="248"/>
      <c r="BU292" s="248"/>
      <c r="BV292" s="248"/>
      <c r="BW292" s="248"/>
      <c r="BX292" s="248"/>
      <c r="BY292" s="248"/>
      <c r="BZ292" s="248"/>
      <c r="CA292" s="248"/>
      <c r="CB292" s="248"/>
      <c r="CC292" s="250"/>
      <c r="CD292" s="251"/>
      <c r="CE292" s="251"/>
      <c r="CF292" s="251"/>
      <c r="CG292" s="251"/>
      <c r="CH292" s="251"/>
      <c r="CI292" s="251"/>
      <c r="CJ292" s="252"/>
      <c r="CK292" s="249"/>
      <c r="CL292" s="248"/>
      <c r="CM292" s="248"/>
      <c r="CN292" s="248"/>
      <c r="CO292" s="248"/>
      <c r="CP292" s="248"/>
      <c r="CQ292" s="248"/>
      <c r="CR292" s="248"/>
      <c r="CS292" s="248"/>
      <c r="CT292" s="248"/>
      <c r="CU292" s="248"/>
      <c r="CV292" s="162">
        <f t="shared" si="4"/>
        <v>0</v>
      </c>
      <c r="CW292" s="248"/>
      <c r="CX292" s="248"/>
      <c r="CY292" s="248"/>
      <c r="CZ292" s="248"/>
      <c r="DA292" s="248"/>
      <c r="DB292" s="248"/>
      <c r="DC292" s="248"/>
      <c r="DD292" s="248"/>
      <c r="DE292" s="248"/>
      <c r="DF292" s="250"/>
      <c r="DG292" s="251"/>
      <c r="DH292" s="251"/>
      <c r="DI292" s="251"/>
      <c r="DJ292" s="251"/>
      <c r="DK292" s="251"/>
      <c r="DL292" s="251"/>
      <c r="DM292" s="252"/>
    </row>
    <row r="293">
      <c r="A293" s="248"/>
      <c r="B293" s="249"/>
      <c r="C293" s="250"/>
      <c r="D293" s="251"/>
      <c r="E293" s="251"/>
      <c r="F293" s="251"/>
      <c r="G293" s="251"/>
      <c r="H293" s="251"/>
      <c r="I293" s="251"/>
      <c r="J293" s="251"/>
      <c r="K293" s="251"/>
      <c r="L293" s="251"/>
      <c r="M293" s="140">
        <f t="shared" si="1"/>
        <v>0</v>
      </c>
      <c r="N293" s="251"/>
      <c r="O293" s="251"/>
      <c r="P293" s="251"/>
      <c r="Q293" s="251"/>
      <c r="R293" s="251"/>
      <c r="S293" s="251"/>
      <c r="T293" s="251"/>
      <c r="U293" s="251"/>
      <c r="V293" s="252"/>
      <c r="W293" s="253"/>
      <c r="X293" s="251"/>
      <c r="Y293" s="251"/>
      <c r="Z293" s="251"/>
      <c r="AA293" s="251"/>
      <c r="AB293" s="251"/>
      <c r="AC293" s="251"/>
      <c r="AD293" s="254"/>
      <c r="AE293" s="249"/>
      <c r="AF293" s="255"/>
      <c r="AG293" s="248"/>
      <c r="AH293" s="248"/>
      <c r="AI293" s="248"/>
      <c r="AJ293" s="248"/>
      <c r="AK293" s="248"/>
      <c r="AL293" s="248"/>
      <c r="AM293" s="248"/>
      <c r="AN293" s="248"/>
      <c r="AO293" s="248"/>
      <c r="AP293" s="248"/>
      <c r="AQ293" s="248"/>
      <c r="AR293" s="248"/>
      <c r="AS293" s="248"/>
      <c r="AT293" s="248"/>
      <c r="AU293" s="248"/>
      <c r="AV293" s="248"/>
      <c r="AW293" s="248"/>
      <c r="AX293" s="248"/>
      <c r="AY293" s="256"/>
      <c r="AZ293" s="250"/>
      <c r="BA293" s="251"/>
      <c r="BB293" s="251"/>
      <c r="BC293" s="251"/>
      <c r="BD293" s="251"/>
      <c r="BE293" s="251"/>
      <c r="BF293" s="251"/>
      <c r="BG293" s="252"/>
      <c r="BH293" s="249"/>
      <c r="BI293" s="248"/>
      <c r="BJ293" s="248"/>
      <c r="BK293" s="248"/>
      <c r="BL293" s="248"/>
      <c r="BM293" s="248"/>
      <c r="BN293" s="248"/>
      <c r="BO293" s="248"/>
      <c r="BP293" s="248"/>
      <c r="BQ293" s="248"/>
      <c r="BR293" s="248"/>
      <c r="BS293" s="155">
        <f t="shared" si="3"/>
        <v>0</v>
      </c>
      <c r="BT293" s="248"/>
      <c r="BU293" s="248"/>
      <c r="BV293" s="248"/>
      <c r="BW293" s="248"/>
      <c r="BX293" s="248"/>
      <c r="BY293" s="248"/>
      <c r="BZ293" s="248"/>
      <c r="CA293" s="248"/>
      <c r="CB293" s="248"/>
      <c r="CC293" s="250"/>
      <c r="CD293" s="251"/>
      <c r="CE293" s="251"/>
      <c r="CF293" s="251"/>
      <c r="CG293" s="251"/>
      <c r="CH293" s="251"/>
      <c r="CI293" s="251"/>
      <c r="CJ293" s="252"/>
      <c r="CK293" s="249"/>
      <c r="CL293" s="248"/>
      <c r="CM293" s="248"/>
      <c r="CN293" s="248"/>
      <c r="CO293" s="248"/>
      <c r="CP293" s="248"/>
      <c r="CQ293" s="248"/>
      <c r="CR293" s="248"/>
      <c r="CS293" s="248"/>
      <c r="CT293" s="248"/>
      <c r="CU293" s="248"/>
      <c r="CV293" s="162">
        <f t="shared" si="4"/>
        <v>0</v>
      </c>
      <c r="CW293" s="248"/>
      <c r="CX293" s="248"/>
      <c r="CY293" s="248"/>
      <c r="CZ293" s="248"/>
      <c r="DA293" s="248"/>
      <c r="DB293" s="248"/>
      <c r="DC293" s="248"/>
      <c r="DD293" s="248"/>
      <c r="DE293" s="248"/>
      <c r="DF293" s="250"/>
      <c r="DG293" s="251"/>
      <c r="DH293" s="251"/>
      <c r="DI293" s="251"/>
      <c r="DJ293" s="251"/>
      <c r="DK293" s="251"/>
      <c r="DL293" s="251"/>
      <c r="DM293" s="252"/>
    </row>
    <row r="294">
      <c r="A294" s="248"/>
      <c r="B294" s="249"/>
      <c r="C294" s="250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2"/>
      <c r="W294" s="253"/>
      <c r="X294" s="251"/>
      <c r="Y294" s="251"/>
      <c r="Z294" s="251"/>
      <c r="AA294" s="251"/>
      <c r="AB294" s="251"/>
      <c r="AC294" s="251"/>
      <c r="AD294" s="254"/>
      <c r="AE294" s="249"/>
      <c r="AF294" s="255"/>
      <c r="AG294" s="248"/>
      <c r="AH294" s="248"/>
      <c r="AI294" s="248"/>
      <c r="AJ294" s="248"/>
      <c r="AK294" s="248"/>
      <c r="AL294" s="248"/>
      <c r="AM294" s="248"/>
      <c r="AN294" s="248"/>
      <c r="AO294" s="248"/>
      <c r="AP294" s="248"/>
      <c r="AQ294" s="248"/>
      <c r="AR294" s="248"/>
      <c r="AS294" s="248"/>
      <c r="AT294" s="248"/>
      <c r="AU294" s="248"/>
      <c r="AV294" s="248"/>
      <c r="AW294" s="248"/>
      <c r="AX294" s="248"/>
      <c r="AY294" s="256"/>
      <c r="AZ294" s="250"/>
      <c r="BA294" s="251"/>
      <c r="BB294" s="251"/>
      <c r="BC294" s="251"/>
      <c r="BD294" s="251"/>
      <c r="BE294" s="251"/>
      <c r="BF294" s="251"/>
      <c r="BG294" s="252"/>
      <c r="BH294" s="249"/>
      <c r="BI294" s="248"/>
      <c r="BJ294" s="248"/>
      <c r="BK294" s="248"/>
      <c r="BL294" s="248"/>
      <c r="BM294" s="248"/>
      <c r="BN294" s="248"/>
      <c r="BO294" s="248"/>
      <c r="BP294" s="248"/>
      <c r="BQ294" s="248"/>
      <c r="BR294" s="248"/>
      <c r="BS294" s="248"/>
      <c r="BT294" s="248"/>
      <c r="BU294" s="248"/>
      <c r="BV294" s="248"/>
      <c r="BW294" s="248"/>
      <c r="BX294" s="248"/>
      <c r="BY294" s="248"/>
      <c r="BZ294" s="248"/>
      <c r="CA294" s="248"/>
      <c r="CB294" s="248"/>
      <c r="CC294" s="250"/>
      <c r="CD294" s="251"/>
      <c r="CE294" s="251"/>
      <c r="CF294" s="251"/>
      <c r="CG294" s="251"/>
      <c r="CH294" s="251"/>
      <c r="CI294" s="251"/>
      <c r="CJ294" s="252"/>
      <c r="CK294" s="249"/>
      <c r="CL294" s="248"/>
      <c r="CM294" s="248"/>
      <c r="CN294" s="248"/>
      <c r="CO294" s="248"/>
      <c r="CP294" s="248"/>
      <c r="CQ294" s="248"/>
      <c r="CR294" s="248"/>
      <c r="CS294" s="248"/>
      <c r="CT294" s="248"/>
      <c r="CU294" s="248"/>
      <c r="CV294" s="248"/>
      <c r="CW294" s="248"/>
      <c r="CX294" s="248"/>
      <c r="CY294" s="248"/>
      <c r="CZ294" s="248"/>
      <c r="DA294" s="248"/>
      <c r="DB294" s="248"/>
      <c r="DC294" s="248"/>
      <c r="DD294" s="248"/>
      <c r="DE294" s="248"/>
      <c r="DF294" s="250"/>
      <c r="DG294" s="251"/>
      <c r="DH294" s="251"/>
      <c r="DI294" s="251"/>
      <c r="DJ294" s="251"/>
      <c r="DK294" s="251"/>
      <c r="DL294" s="251"/>
      <c r="DM294" s="252"/>
    </row>
    <row r="295">
      <c r="A295" s="248"/>
      <c r="B295" s="249"/>
      <c r="C295" s="250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2"/>
      <c r="W295" s="253"/>
      <c r="X295" s="251"/>
      <c r="Y295" s="251"/>
      <c r="Z295" s="251"/>
      <c r="AA295" s="251"/>
      <c r="AB295" s="251"/>
      <c r="AC295" s="251"/>
      <c r="AD295" s="254"/>
      <c r="AE295" s="249"/>
      <c r="AF295" s="255"/>
      <c r="AG295" s="248"/>
      <c r="AH295" s="248"/>
      <c r="AI295" s="248"/>
      <c r="AJ295" s="248"/>
      <c r="AK295" s="248"/>
      <c r="AL295" s="248"/>
      <c r="AM295" s="248"/>
      <c r="AN295" s="248"/>
      <c r="AO295" s="248"/>
      <c r="AP295" s="248"/>
      <c r="AQ295" s="248"/>
      <c r="AR295" s="248"/>
      <c r="AS295" s="248"/>
      <c r="AT295" s="248"/>
      <c r="AU295" s="248"/>
      <c r="AV295" s="248"/>
      <c r="AW295" s="248"/>
      <c r="AX295" s="248"/>
      <c r="AY295" s="256"/>
      <c r="AZ295" s="250"/>
      <c r="BA295" s="251"/>
      <c r="BB295" s="251"/>
      <c r="BC295" s="251"/>
      <c r="BD295" s="251"/>
      <c r="BE295" s="251"/>
      <c r="BF295" s="251"/>
      <c r="BG295" s="252"/>
      <c r="BH295" s="249"/>
      <c r="BI295" s="248"/>
      <c r="BJ295" s="248"/>
      <c r="BK295" s="248"/>
      <c r="BL295" s="248"/>
      <c r="BM295" s="248"/>
      <c r="BN295" s="248"/>
      <c r="BO295" s="248"/>
      <c r="BP295" s="248"/>
      <c r="BQ295" s="248"/>
      <c r="BR295" s="248"/>
      <c r="BS295" s="248"/>
      <c r="BT295" s="248"/>
      <c r="BU295" s="248"/>
      <c r="BV295" s="248"/>
      <c r="BW295" s="248"/>
      <c r="BX295" s="248"/>
      <c r="BY295" s="248"/>
      <c r="BZ295" s="248"/>
      <c r="CA295" s="248"/>
      <c r="CB295" s="248"/>
      <c r="CC295" s="250"/>
      <c r="CD295" s="251"/>
      <c r="CE295" s="251"/>
      <c r="CF295" s="251"/>
      <c r="CG295" s="251"/>
      <c r="CH295" s="251"/>
      <c r="CI295" s="251"/>
      <c r="CJ295" s="252"/>
      <c r="CK295" s="249"/>
      <c r="CL295" s="248"/>
      <c r="CM295" s="248"/>
      <c r="CN295" s="248"/>
      <c r="CO295" s="248"/>
      <c r="CP295" s="248"/>
      <c r="CQ295" s="248"/>
      <c r="CR295" s="248"/>
      <c r="CS295" s="248"/>
      <c r="CT295" s="248"/>
      <c r="CU295" s="248"/>
      <c r="CV295" s="248"/>
      <c r="CW295" s="248"/>
      <c r="CX295" s="248"/>
      <c r="CY295" s="248"/>
      <c r="CZ295" s="248"/>
      <c r="DA295" s="248"/>
      <c r="DB295" s="248"/>
      <c r="DC295" s="248"/>
      <c r="DD295" s="248"/>
      <c r="DE295" s="248"/>
      <c r="DF295" s="250"/>
      <c r="DG295" s="251"/>
      <c r="DH295" s="251"/>
      <c r="DI295" s="251"/>
      <c r="DJ295" s="251"/>
      <c r="DK295" s="251"/>
      <c r="DL295" s="251"/>
      <c r="DM295" s="252"/>
    </row>
    <row r="296">
      <c r="A296" s="248"/>
      <c r="B296" s="249"/>
      <c r="C296" s="250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2"/>
      <c r="W296" s="253"/>
      <c r="X296" s="251"/>
      <c r="Y296" s="251"/>
      <c r="Z296" s="251"/>
      <c r="AA296" s="251"/>
      <c r="AB296" s="251"/>
      <c r="AC296" s="251"/>
      <c r="AD296" s="254"/>
      <c r="AE296" s="249"/>
      <c r="AF296" s="255"/>
      <c r="AG296" s="248"/>
      <c r="AH296" s="248"/>
      <c r="AI296" s="248"/>
      <c r="AJ296" s="248"/>
      <c r="AK296" s="248"/>
      <c r="AL296" s="248"/>
      <c r="AM296" s="248"/>
      <c r="AN296" s="248"/>
      <c r="AO296" s="248"/>
      <c r="AP296" s="248"/>
      <c r="AQ296" s="248"/>
      <c r="AR296" s="248"/>
      <c r="AS296" s="248"/>
      <c r="AT296" s="248"/>
      <c r="AU296" s="248"/>
      <c r="AV296" s="248"/>
      <c r="AW296" s="248"/>
      <c r="AX296" s="248"/>
      <c r="AY296" s="256"/>
      <c r="AZ296" s="250"/>
      <c r="BA296" s="251"/>
      <c r="BB296" s="251"/>
      <c r="BC296" s="251"/>
      <c r="BD296" s="251"/>
      <c r="BE296" s="251"/>
      <c r="BF296" s="251"/>
      <c r="BG296" s="252"/>
      <c r="BH296" s="249"/>
      <c r="BI296" s="248"/>
      <c r="BJ296" s="248"/>
      <c r="BK296" s="248"/>
      <c r="BL296" s="248"/>
      <c r="BM296" s="248"/>
      <c r="BN296" s="248"/>
      <c r="BO296" s="248"/>
      <c r="BP296" s="248"/>
      <c r="BQ296" s="248"/>
      <c r="BR296" s="248"/>
      <c r="BS296" s="248"/>
      <c r="BT296" s="248"/>
      <c r="BU296" s="248"/>
      <c r="BV296" s="248"/>
      <c r="BW296" s="248"/>
      <c r="BX296" s="248"/>
      <c r="BY296" s="248"/>
      <c r="BZ296" s="248"/>
      <c r="CA296" s="248"/>
      <c r="CB296" s="248"/>
      <c r="CC296" s="250"/>
      <c r="CD296" s="251"/>
      <c r="CE296" s="251"/>
      <c r="CF296" s="251"/>
      <c r="CG296" s="251"/>
      <c r="CH296" s="251"/>
      <c r="CI296" s="251"/>
      <c r="CJ296" s="252"/>
      <c r="CK296" s="249"/>
      <c r="CL296" s="248"/>
      <c r="CM296" s="248"/>
      <c r="CN296" s="248"/>
      <c r="CO296" s="248"/>
      <c r="CP296" s="248"/>
      <c r="CQ296" s="248"/>
      <c r="CR296" s="248"/>
      <c r="CS296" s="248"/>
      <c r="CT296" s="248"/>
      <c r="CU296" s="248"/>
      <c r="CV296" s="248"/>
      <c r="CW296" s="248"/>
      <c r="CX296" s="248"/>
      <c r="CY296" s="248"/>
      <c r="CZ296" s="248"/>
      <c r="DA296" s="248"/>
      <c r="DB296" s="248"/>
      <c r="DC296" s="248"/>
      <c r="DD296" s="248"/>
      <c r="DE296" s="248"/>
      <c r="DF296" s="250"/>
      <c r="DG296" s="251"/>
      <c r="DH296" s="251"/>
      <c r="DI296" s="251"/>
      <c r="DJ296" s="251"/>
      <c r="DK296" s="251"/>
      <c r="DL296" s="251"/>
      <c r="DM296" s="252"/>
    </row>
    <row r="297">
      <c r="A297" s="248"/>
      <c r="B297" s="249"/>
      <c r="C297" s="250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2"/>
      <c r="W297" s="253"/>
      <c r="X297" s="251"/>
      <c r="Y297" s="251"/>
      <c r="Z297" s="251"/>
      <c r="AA297" s="251"/>
      <c r="AB297" s="251"/>
      <c r="AC297" s="251"/>
      <c r="AD297" s="254"/>
      <c r="AE297" s="249"/>
      <c r="AF297" s="255"/>
      <c r="AG297" s="248"/>
      <c r="AH297" s="248"/>
      <c r="AI297" s="248"/>
      <c r="AJ297" s="248"/>
      <c r="AK297" s="248"/>
      <c r="AL297" s="248"/>
      <c r="AM297" s="248"/>
      <c r="AN297" s="248"/>
      <c r="AO297" s="248"/>
      <c r="AP297" s="248"/>
      <c r="AQ297" s="248"/>
      <c r="AR297" s="248"/>
      <c r="AS297" s="248"/>
      <c r="AT297" s="248"/>
      <c r="AU297" s="248"/>
      <c r="AV297" s="248"/>
      <c r="AW297" s="248"/>
      <c r="AX297" s="248"/>
      <c r="AY297" s="256"/>
      <c r="AZ297" s="250"/>
      <c r="BA297" s="251"/>
      <c r="BB297" s="251"/>
      <c r="BC297" s="251"/>
      <c r="BD297" s="251"/>
      <c r="BE297" s="251"/>
      <c r="BF297" s="251"/>
      <c r="BG297" s="252"/>
      <c r="BH297" s="249"/>
      <c r="BI297" s="248"/>
      <c r="BJ297" s="248"/>
      <c r="BK297" s="248"/>
      <c r="BL297" s="248"/>
      <c r="BM297" s="248"/>
      <c r="BN297" s="248"/>
      <c r="BO297" s="248"/>
      <c r="BP297" s="248"/>
      <c r="BQ297" s="248"/>
      <c r="BR297" s="248"/>
      <c r="BS297" s="248"/>
      <c r="BT297" s="248"/>
      <c r="BU297" s="248"/>
      <c r="BV297" s="248"/>
      <c r="BW297" s="248"/>
      <c r="BX297" s="248"/>
      <c r="BY297" s="248"/>
      <c r="BZ297" s="248"/>
      <c r="CA297" s="248"/>
      <c r="CB297" s="248"/>
      <c r="CC297" s="250"/>
      <c r="CD297" s="251"/>
      <c r="CE297" s="251"/>
      <c r="CF297" s="251"/>
      <c r="CG297" s="251"/>
      <c r="CH297" s="251"/>
      <c r="CI297" s="251"/>
      <c r="CJ297" s="252"/>
      <c r="CK297" s="249"/>
      <c r="CL297" s="248"/>
      <c r="CM297" s="248"/>
      <c r="CN297" s="248"/>
      <c r="CO297" s="248"/>
      <c r="CP297" s="248"/>
      <c r="CQ297" s="248"/>
      <c r="CR297" s="248"/>
      <c r="CS297" s="248"/>
      <c r="CT297" s="248"/>
      <c r="CU297" s="248"/>
      <c r="CV297" s="248"/>
      <c r="CW297" s="248"/>
      <c r="CX297" s="248"/>
      <c r="CY297" s="248"/>
      <c r="CZ297" s="248"/>
      <c r="DA297" s="248"/>
      <c r="DB297" s="248"/>
      <c r="DC297" s="248"/>
      <c r="DD297" s="248"/>
      <c r="DE297" s="248"/>
      <c r="DF297" s="250"/>
      <c r="DG297" s="251"/>
      <c r="DH297" s="251"/>
      <c r="DI297" s="251"/>
      <c r="DJ297" s="251"/>
      <c r="DK297" s="251"/>
      <c r="DL297" s="251"/>
      <c r="DM297" s="252"/>
    </row>
    <row r="298">
      <c r="A298" s="248"/>
      <c r="B298" s="249"/>
      <c r="C298" s="250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2"/>
      <c r="W298" s="253"/>
      <c r="X298" s="251"/>
      <c r="Y298" s="251"/>
      <c r="Z298" s="251"/>
      <c r="AA298" s="251"/>
      <c r="AB298" s="251"/>
      <c r="AC298" s="251"/>
      <c r="AD298" s="254"/>
      <c r="AE298" s="249"/>
      <c r="AF298" s="255"/>
      <c r="AG298" s="248"/>
      <c r="AH298" s="248"/>
      <c r="AI298" s="248"/>
      <c r="AJ298" s="248"/>
      <c r="AK298" s="248"/>
      <c r="AL298" s="248"/>
      <c r="AM298" s="248"/>
      <c r="AN298" s="248"/>
      <c r="AO298" s="248"/>
      <c r="AP298" s="248"/>
      <c r="AQ298" s="248"/>
      <c r="AR298" s="248"/>
      <c r="AS298" s="248"/>
      <c r="AT298" s="248"/>
      <c r="AU298" s="248"/>
      <c r="AV298" s="248"/>
      <c r="AW298" s="248"/>
      <c r="AX298" s="248"/>
      <c r="AY298" s="256"/>
      <c r="AZ298" s="250"/>
      <c r="BA298" s="251"/>
      <c r="BB298" s="251"/>
      <c r="BC298" s="251"/>
      <c r="BD298" s="251"/>
      <c r="BE298" s="251"/>
      <c r="BF298" s="251"/>
      <c r="BG298" s="252"/>
      <c r="BH298" s="249"/>
      <c r="BI298" s="248"/>
      <c r="BJ298" s="248"/>
      <c r="BK298" s="248"/>
      <c r="BL298" s="248"/>
      <c r="BM298" s="248"/>
      <c r="BN298" s="248"/>
      <c r="BO298" s="248"/>
      <c r="BP298" s="248"/>
      <c r="BQ298" s="248"/>
      <c r="BR298" s="248"/>
      <c r="BS298" s="248"/>
      <c r="BT298" s="248"/>
      <c r="BU298" s="248"/>
      <c r="BV298" s="248"/>
      <c r="BW298" s="248"/>
      <c r="BX298" s="248"/>
      <c r="BY298" s="248"/>
      <c r="BZ298" s="248"/>
      <c r="CA298" s="248"/>
      <c r="CB298" s="248"/>
      <c r="CC298" s="250"/>
      <c r="CD298" s="251"/>
      <c r="CE298" s="251"/>
      <c r="CF298" s="251"/>
      <c r="CG298" s="251"/>
      <c r="CH298" s="251"/>
      <c r="CI298" s="251"/>
      <c r="CJ298" s="252"/>
      <c r="CK298" s="249"/>
      <c r="CL298" s="248"/>
      <c r="CM298" s="248"/>
      <c r="CN298" s="248"/>
      <c r="CO298" s="248"/>
      <c r="CP298" s="248"/>
      <c r="CQ298" s="248"/>
      <c r="CR298" s="248"/>
      <c r="CS298" s="248"/>
      <c r="CT298" s="248"/>
      <c r="CU298" s="248"/>
      <c r="CV298" s="248"/>
      <c r="CW298" s="248"/>
      <c r="CX298" s="248"/>
      <c r="CY298" s="248"/>
      <c r="CZ298" s="248"/>
      <c r="DA298" s="248"/>
      <c r="DB298" s="248"/>
      <c r="DC298" s="248"/>
      <c r="DD298" s="248"/>
      <c r="DE298" s="248"/>
      <c r="DF298" s="250"/>
      <c r="DG298" s="251"/>
      <c r="DH298" s="251"/>
      <c r="DI298" s="251"/>
      <c r="DJ298" s="251"/>
      <c r="DK298" s="251"/>
      <c r="DL298" s="251"/>
      <c r="DM298" s="252"/>
    </row>
    <row r="299">
      <c r="A299" s="248"/>
      <c r="B299" s="249"/>
      <c r="C299" s="250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2"/>
      <c r="W299" s="253"/>
      <c r="X299" s="251"/>
      <c r="Y299" s="251"/>
      <c r="Z299" s="251"/>
      <c r="AA299" s="251"/>
      <c r="AB299" s="251"/>
      <c r="AC299" s="251"/>
      <c r="AD299" s="254"/>
      <c r="AE299" s="249"/>
      <c r="AF299" s="255"/>
      <c r="AG299" s="248"/>
      <c r="AH299" s="248"/>
      <c r="AI299" s="248"/>
      <c r="AJ299" s="248"/>
      <c r="AK299" s="248"/>
      <c r="AL299" s="248"/>
      <c r="AM299" s="248"/>
      <c r="AN299" s="248"/>
      <c r="AO299" s="248"/>
      <c r="AP299" s="248"/>
      <c r="AQ299" s="248"/>
      <c r="AR299" s="248"/>
      <c r="AS299" s="248"/>
      <c r="AT299" s="248"/>
      <c r="AU299" s="248"/>
      <c r="AV299" s="248"/>
      <c r="AW299" s="248"/>
      <c r="AX299" s="248"/>
      <c r="AY299" s="256"/>
      <c r="AZ299" s="250"/>
      <c r="BA299" s="251"/>
      <c r="BB299" s="251"/>
      <c r="BC299" s="251"/>
      <c r="BD299" s="251"/>
      <c r="BE299" s="251"/>
      <c r="BF299" s="251"/>
      <c r="BG299" s="252"/>
      <c r="BH299" s="249"/>
      <c r="BI299" s="248"/>
      <c r="BJ299" s="248"/>
      <c r="BK299" s="248"/>
      <c r="BL299" s="248"/>
      <c r="BM299" s="248"/>
      <c r="BN299" s="248"/>
      <c r="BO299" s="248"/>
      <c r="BP299" s="248"/>
      <c r="BQ299" s="248"/>
      <c r="BR299" s="248"/>
      <c r="BS299" s="248"/>
      <c r="BT299" s="248"/>
      <c r="BU299" s="248"/>
      <c r="BV299" s="248"/>
      <c r="BW299" s="248"/>
      <c r="BX299" s="248"/>
      <c r="BY299" s="248"/>
      <c r="BZ299" s="248"/>
      <c r="CA299" s="248"/>
      <c r="CB299" s="248"/>
      <c r="CC299" s="250"/>
      <c r="CD299" s="251"/>
      <c r="CE299" s="251"/>
      <c r="CF299" s="251"/>
      <c r="CG299" s="251"/>
      <c r="CH299" s="251"/>
      <c r="CI299" s="251"/>
      <c r="CJ299" s="252"/>
      <c r="CK299" s="249"/>
      <c r="CL299" s="248"/>
      <c r="CM299" s="248"/>
      <c r="CN299" s="248"/>
      <c r="CO299" s="248"/>
      <c r="CP299" s="248"/>
      <c r="CQ299" s="248"/>
      <c r="CR299" s="248"/>
      <c r="CS299" s="248"/>
      <c r="CT299" s="248"/>
      <c r="CU299" s="248"/>
      <c r="CV299" s="248"/>
      <c r="CW299" s="248"/>
      <c r="CX299" s="248"/>
      <c r="CY299" s="248"/>
      <c r="CZ299" s="248"/>
      <c r="DA299" s="248"/>
      <c r="DB299" s="248"/>
      <c r="DC299" s="248"/>
      <c r="DD299" s="248"/>
      <c r="DE299" s="248"/>
      <c r="DF299" s="250"/>
      <c r="DG299" s="251"/>
      <c r="DH299" s="251"/>
      <c r="DI299" s="251"/>
      <c r="DJ299" s="251"/>
      <c r="DK299" s="251"/>
      <c r="DL299" s="251"/>
      <c r="DM299" s="252"/>
    </row>
    <row r="300">
      <c r="A300" s="248"/>
      <c r="B300" s="249"/>
      <c r="C300" s="250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2"/>
      <c r="W300" s="253"/>
      <c r="X300" s="251"/>
      <c r="Y300" s="251"/>
      <c r="Z300" s="251"/>
      <c r="AA300" s="251"/>
      <c r="AB300" s="251"/>
      <c r="AC300" s="251"/>
      <c r="AD300" s="254"/>
      <c r="AE300" s="249"/>
      <c r="AF300" s="255"/>
      <c r="AG300" s="248"/>
      <c r="AH300" s="248"/>
      <c r="AI300" s="248"/>
      <c r="AJ300" s="248"/>
      <c r="AK300" s="248"/>
      <c r="AL300" s="248"/>
      <c r="AM300" s="248"/>
      <c r="AN300" s="248"/>
      <c r="AO300" s="248"/>
      <c r="AP300" s="248"/>
      <c r="AQ300" s="248"/>
      <c r="AR300" s="248"/>
      <c r="AS300" s="248"/>
      <c r="AT300" s="248"/>
      <c r="AU300" s="248"/>
      <c r="AV300" s="248"/>
      <c r="AW300" s="248"/>
      <c r="AX300" s="248"/>
      <c r="AY300" s="256"/>
      <c r="AZ300" s="250"/>
      <c r="BA300" s="251"/>
      <c r="BB300" s="251"/>
      <c r="BC300" s="251"/>
      <c r="BD300" s="251"/>
      <c r="BE300" s="251"/>
      <c r="BF300" s="251"/>
      <c r="BG300" s="252"/>
      <c r="BH300" s="249"/>
      <c r="BI300" s="248"/>
      <c r="BJ300" s="248"/>
      <c r="BK300" s="248"/>
      <c r="BL300" s="248"/>
      <c r="BM300" s="248"/>
      <c r="BN300" s="248"/>
      <c r="BO300" s="248"/>
      <c r="BP300" s="248"/>
      <c r="BQ300" s="248"/>
      <c r="BR300" s="248"/>
      <c r="BS300" s="248"/>
      <c r="BT300" s="248"/>
      <c r="BU300" s="248"/>
      <c r="BV300" s="248"/>
      <c r="BW300" s="248"/>
      <c r="BX300" s="248"/>
      <c r="BY300" s="248"/>
      <c r="BZ300" s="248"/>
      <c r="CA300" s="248"/>
      <c r="CB300" s="248"/>
      <c r="CC300" s="250"/>
      <c r="CD300" s="251"/>
      <c r="CE300" s="251"/>
      <c r="CF300" s="251"/>
      <c r="CG300" s="251"/>
      <c r="CH300" s="251"/>
      <c r="CI300" s="251"/>
      <c r="CJ300" s="252"/>
      <c r="CK300" s="249"/>
      <c r="CL300" s="248"/>
      <c r="CM300" s="248"/>
      <c r="CN300" s="248"/>
      <c r="CO300" s="248"/>
      <c r="CP300" s="248"/>
      <c r="CQ300" s="248"/>
      <c r="CR300" s="248"/>
      <c r="CS300" s="248"/>
      <c r="CT300" s="248"/>
      <c r="CU300" s="248"/>
      <c r="CV300" s="248"/>
      <c r="CW300" s="248"/>
      <c r="CX300" s="248"/>
      <c r="CY300" s="248"/>
      <c r="CZ300" s="248"/>
      <c r="DA300" s="248"/>
      <c r="DB300" s="248"/>
      <c r="DC300" s="248"/>
      <c r="DD300" s="248"/>
      <c r="DE300" s="248"/>
      <c r="DF300" s="250"/>
      <c r="DG300" s="251"/>
      <c r="DH300" s="251"/>
      <c r="DI300" s="251"/>
      <c r="DJ300" s="251"/>
      <c r="DK300" s="251"/>
      <c r="DL300" s="251"/>
      <c r="DM300" s="252"/>
    </row>
    <row r="301">
      <c r="A301" s="248"/>
      <c r="B301" s="249"/>
      <c r="C301" s="250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2"/>
      <c r="W301" s="253"/>
      <c r="X301" s="251"/>
      <c r="Y301" s="251"/>
      <c r="Z301" s="251"/>
      <c r="AA301" s="251"/>
      <c r="AB301" s="251"/>
      <c r="AC301" s="251"/>
      <c r="AD301" s="254"/>
      <c r="AE301" s="249"/>
      <c r="AF301" s="255"/>
      <c r="AG301" s="248"/>
      <c r="AH301" s="248"/>
      <c r="AI301" s="248"/>
      <c r="AJ301" s="248"/>
      <c r="AK301" s="248"/>
      <c r="AL301" s="248"/>
      <c r="AM301" s="248"/>
      <c r="AN301" s="248"/>
      <c r="AO301" s="248"/>
      <c r="AP301" s="248"/>
      <c r="AQ301" s="248"/>
      <c r="AR301" s="248"/>
      <c r="AS301" s="248"/>
      <c r="AT301" s="248"/>
      <c r="AU301" s="248"/>
      <c r="AV301" s="248"/>
      <c r="AW301" s="248"/>
      <c r="AX301" s="248"/>
      <c r="AY301" s="256"/>
      <c r="AZ301" s="250"/>
      <c r="BA301" s="251"/>
      <c r="BB301" s="251"/>
      <c r="BC301" s="251"/>
      <c r="BD301" s="251"/>
      <c r="BE301" s="251"/>
      <c r="BF301" s="251"/>
      <c r="BG301" s="252"/>
      <c r="BH301" s="249"/>
      <c r="BI301" s="248"/>
      <c r="BJ301" s="248"/>
      <c r="BK301" s="248"/>
      <c r="BL301" s="248"/>
      <c r="BM301" s="248"/>
      <c r="BN301" s="248"/>
      <c r="BO301" s="248"/>
      <c r="BP301" s="248"/>
      <c r="BQ301" s="248"/>
      <c r="BR301" s="248"/>
      <c r="BS301" s="248"/>
      <c r="BT301" s="248"/>
      <c r="BU301" s="248"/>
      <c r="BV301" s="248"/>
      <c r="BW301" s="248"/>
      <c r="BX301" s="248"/>
      <c r="BY301" s="248"/>
      <c r="BZ301" s="248"/>
      <c r="CA301" s="248"/>
      <c r="CB301" s="248"/>
      <c r="CC301" s="250"/>
      <c r="CD301" s="251"/>
      <c r="CE301" s="251"/>
      <c r="CF301" s="251"/>
      <c r="CG301" s="251"/>
      <c r="CH301" s="251"/>
      <c r="CI301" s="251"/>
      <c r="CJ301" s="252"/>
      <c r="CK301" s="249"/>
      <c r="CL301" s="248"/>
      <c r="CM301" s="248"/>
      <c r="CN301" s="248"/>
      <c r="CO301" s="248"/>
      <c r="CP301" s="248"/>
      <c r="CQ301" s="248"/>
      <c r="CR301" s="248"/>
      <c r="CS301" s="248"/>
      <c r="CT301" s="248"/>
      <c r="CU301" s="248"/>
      <c r="CV301" s="248"/>
      <c r="CW301" s="248"/>
      <c r="CX301" s="248"/>
      <c r="CY301" s="248"/>
      <c r="CZ301" s="248"/>
      <c r="DA301" s="248"/>
      <c r="DB301" s="248"/>
      <c r="DC301" s="248"/>
      <c r="DD301" s="248"/>
      <c r="DE301" s="248"/>
      <c r="DF301" s="250"/>
      <c r="DG301" s="251"/>
      <c r="DH301" s="251"/>
      <c r="DI301" s="251"/>
      <c r="DJ301" s="251"/>
      <c r="DK301" s="251"/>
      <c r="DL301" s="251"/>
      <c r="DM301" s="252"/>
    </row>
    <row r="302">
      <c r="A302" s="248"/>
      <c r="B302" s="249"/>
      <c r="C302" s="250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2"/>
      <c r="W302" s="253"/>
      <c r="X302" s="251"/>
      <c r="Y302" s="251"/>
      <c r="Z302" s="251"/>
      <c r="AA302" s="251"/>
      <c r="AB302" s="251"/>
      <c r="AC302" s="251"/>
      <c r="AD302" s="254"/>
      <c r="AE302" s="249"/>
      <c r="AF302" s="255"/>
      <c r="AG302" s="248"/>
      <c r="AH302" s="248"/>
      <c r="AI302" s="248"/>
      <c r="AJ302" s="248"/>
      <c r="AK302" s="248"/>
      <c r="AL302" s="248"/>
      <c r="AM302" s="248"/>
      <c r="AN302" s="248"/>
      <c r="AO302" s="248"/>
      <c r="AP302" s="248"/>
      <c r="AQ302" s="248"/>
      <c r="AR302" s="248"/>
      <c r="AS302" s="248"/>
      <c r="AT302" s="248"/>
      <c r="AU302" s="248"/>
      <c r="AV302" s="248"/>
      <c r="AW302" s="248"/>
      <c r="AX302" s="248"/>
      <c r="AY302" s="256"/>
      <c r="AZ302" s="250"/>
      <c r="BA302" s="251"/>
      <c r="BB302" s="251"/>
      <c r="BC302" s="251"/>
      <c r="BD302" s="251"/>
      <c r="BE302" s="251"/>
      <c r="BF302" s="251"/>
      <c r="BG302" s="252"/>
      <c r="BH302" s="249"/>
      <c r="BI302" s="248"/>
      <c r="BJ302" s="248"/>
      <c r="BK302" s="248"/>
      <c r="BL302" s="248"/>
      <c r="BM302" s="248"/>
      <c r="BN302" s="248"/>
      <c r="BO302" s="248"/>
      <c r="BP302" s="248"/>
      <c r="BQ302" s="248"/>
      <c r="BR302" s="248"/>
      <c r="BS302" s="248"/>
      <c r="BT302" s="248"/>
      <c r="BU302" s="248"/>
      <c r="BV302" s="248"/>
      <c r="BW302" s="248"/>
      <c r="BX302" s="248"/>
      <c r="BY302" s="248"/>
      <c r="BZ302" s="248"/>
      <c r="CA302" s="248"/>
      <c r="CB302" s="248"/>
      <c r="CC302" s="250"/>
      <c r="CD302" s="251"/>
      <c r="CE302" s="251"/>
      <c r="CF302" s="251"/>
      <c r="CG302" s="251"/>
      <c r="CH302" s="251"/>
      <c r="CI302" s="251"/>
      <c r="CJ302" s="252"/>
      <c r="CK302" s="249"/>
      <c r="CL302" s="248"/>
      <c r="CM302" s="248"/>
      <c r="CN302" s="248"/>
      <c r="CO302" s="248"/>
      <c r="CP302" s="248"/>
      <c r="CQ302" s="248"/>
      <c r="CR302" s="248"/>
      <c r="CS302" s="248"/>
      <c r="CT302" s="248"/>
      <c r="CU302" s="248"/>
      <c r="CV302" s="248"/>
      <c r="CW302" s="248"/>
      <c r="CX302" s="248"/>
      <c r="CY302" s="248"/>
      <c r="CZ302" s="248"/>
      <c r="DA302" s="248"/>
      <c r="DB302" s="248"/>
      <c r="DC302" s="248"/>
      <c r="DD302" s="248"/>
      <c r="DE302" s="248"/>
      <c r="DF302" s="250"/>
      <c r="DG302" s="251"/>
      <c r="DH302" s="251"/>
      <c r="DI302" s="251"/>
      <c r="DJ302" s="251"/>
      <c r="DK302" s="251"/>
      <c r="DL302" s="251"/>
      <c r="DM302" s="252"/>
    </row>
    <row r="303">
      <c r="A303" s="248"/>
      <c r="B303" s="249"/>
      <c r="C303" s="250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2"/>
      <c r="W303" s="253"/>
      <c r="X303" s="251"/>
      <c r="Y303" s="251"/>
      <c r="Z303" s="251"/>
      <c r="AA303" s="251"/>
      <c r="AB303" s="251"/>
      <c r="AC303" s="251"/>
      <c r="AD303" s="254"/>
      <c r="AE303" s="249"/>
      <c r="AF303" s="255"/>
      <c r="AG303" s="248"/>
      <c r="AH303" s="248"/>
      <c r="AI303" s="248"/>
      <c r="AJ303" s="248"/>
      <c r="AK303" s="248"/>
      <c r="AL303" s="248"/>
      <c r="AM303" s="248"/>
      <c r="AN303" s="248"/>
      <c r="AO303" s="248"/>
      <c r="AP303" s="248"/>
      <c r="AQ303" s="248"/>
      <c r="AR303" s="248"/>
      <c r="AS303" s="248"/>
      <c r="AT303" s="248"/>
      <c r="AU303" s="248"/>
      <c r="AV303" s="248"/>
      <c r="AW303" s="248"/>
      <c r="AX303" s="248"/>
      <c r="AY303" s="256"/>
      <c r="AZ303" s="250"/>
      <c r="BA303" s="251"/>
      <c r="BB303" s="251"/>
      <c r="BC303" s="251"/>
      <c r="BD303" s="251"/>
      <c r="BE303" s="251"/>
      <c r="BF303" s="251"/>
      <c r="BG303" s="252"/>
      <c r="BH303" s="249"/>
      <c r="BI303" s="248"/>
      <c r="BJ303" s="248"/>
      <c r="BK303" s="248"/>
      <c r="BL303" s="248"/>
      <c r="BM303" s="248"/>
      <c r="BN303" s="248"/>
      <c r="BO303" s="248"/>
      <c r="BP303" s="248"/>
      <c r="BQ303" s="248"/>
      <c r="BR303" s="248"/>
      <c r="BS303" s="248"/>
      <c r="BT303" s="248"/>
      <c r="BU303" s="248"/>
      <c r="BV303" s="248"/>
      <c r="BW303" s="248"/>
      <c r="BX303" s="248"/>
      <c r="BY303" s="248"/>
      <c r="BZ303" s="248"/>
      <c r="CA303" s="248"/>
      <c r="CB303" s="248"/>
      <c r="CC303" s="250"/>
      <c r="CD303" s="251"/>
      <c r="CE303" s="251"/>
      <c r="CF303" s="251"/>
      <c r="CG303" s="251"/>
      <c r="CH303" s="251"/>
      <c r="CI303" s="251"/>
      <c r="CJ303" s="252"/>
      <c r="CK303" s="249"/>
      <c r="CL303" s="248"/>
      <c r="CM303" s="248"/>
      <c r="CN303" s="248"/>
      <c r="CO303" s="248"/>
      <c r="CP303" s="248"/>
      <c r="CQ303" s="248"/>
      <c r="CR303" s="248"/>
      <c r="CS303" s="248"/>
      <c r="CT303" s="248"/>
      <c r="CU303" s="248"/>
      <c r="CV303" s="248"/>
      <c r="CW303" s="248"/>
      <c r="CX303" s="248"/>
      <c r="CY303" s="248"/>
      <c r="CZ303" s="248"/>
      <c r="DA303" s="248"/>
      <c r="DB303" s="248"/>
      <c r="DC303" s="248"/>
      <c r="DD303" s="248"/>
      <c r="DE303" s="248"/>
      <c r="DF303" s="250"/>
      <c r="DG303" s="251"/>
      <c r="DH303" s="251"/>
      <c r="DI303" s="251"/>
      <c r="DJ303" s="251"/>
      <c r="DK303" s="251"/>
      <c r="DL303" s="251"/>
      <c r="DM303" s="252"/>
    </row>
    <row r="304">
      <c r="A304" s="248"/>
      <c r="B304" s="249"/>
      <c r="C304" s="250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2"/>
      <c r="W304" s="253"/>
      <c r="X304" s="251"/>
      <c r="Y304" s="251"/>
      <c r="Z304" s="251"/>
      <c r="AA304" s="251"/>
      <c r="AB304" s="251"/>
      <c r="AC304" s="251"/>
      <c r="AD304" s="254"/>
      <c r="AE304" s="249"/>
      <c r="AF304" s="255"/>
      <c r="AG304" s="248"/>
      <c r="AH304" s="248"/>
      <c r="AI304" s="248"/>
      <c r="AJ304" s="248"/>
      <c r="AK304" s="248"/>
      <c r="AL304" s="248"/>
      <c r="AM304" s="248"/>
      <c r="AN304" s="248"/>
      <c r="AO304" s="248"/>
      <c r="AP304" s="248"/>
      <c r="AQ304" s="248"/>
      <c r="AR304" s="248"/>
      <c r="AS304" s="248"/>
      <c r="AT304" s="248"/>
      <c r="AU304" s="248"/>
      <c r="AV304" s="248"/>
      <c r="AW304" s="248"/>
      <c r="AX304" s="248"/>
      <c r="AY304" s="256"/>
      <c r="AZ304" s="250"/>
      <c r="BA304" s="251"/>
      <c r="BB304" s="251"/>
      <c r="BC304" s="251"/>
      <c r="BD304" s="251"/>
      <c r="BE304" s="251"/>
      <c r="BF304" s="251"/>
      <c r="BG304" s="252"/>
      <c r="BH304" s="249"/>
      <c r="BI304" s="248"/>
      <c r="BJ304" s="248"/>
      <c r="BK304" s="248"/>
      <c r="BL304" s="248"/>
      <c r="BM304" s="248"/>
      <c r="BN304" s="248"/>
      <c r="BO304" s="248"/>
      <c r="BP304" s="248"/>
      <c r="BQ304" s="248"/>
      <c r="BR304" s="248"/>
      <c r="BS304" s="248"/>
      <c r="BT304" s="248"/>
      <c r="BU304" s="248"/>
      <c r="BV304" s="248"/>
      <c r="BW304" s="248"/>
      <c r="BX304" s="248"/>
      <c r="BY304" s="248"/>
      <c r="BZ304" s="248"/>
      <c r="CA304" s="248"/>
      <c r="CB304" s="248"/>
      <c r="CC304" s="250"/>
      <c r="CD304" s="251"/>
      <c r="CE304" s="251"/>
      <c r="CF304" s="251"/>
      <c r="CG304" s="251"/>
      <c r="CH304" s="251"/>
      <c r="CI304" s="251"/>
      <c r="CJ304" s="252"/>
      <c r="CK304" s="249"/>
      <c r="CL304" s="248"/>
      <c r="CM304" s="248"/>
      <c r="CN304" s="248"/>
      <c r="CO304" s="248"/>
      <c r="CP304" s="248"/>
      <c r="CQ304" s="248"/>
      <c r="CR304" s="248"/>
      <c r="CS304" s="248"/>
      <c r="CT304" s="248"/>
      <c r="CU304" s="248"/>
      <c r="CV304" s="248"/>
      <c r="CW304" s="248"/>
      <c r="CX304" s="248"/>
      <c r="CY304" s="248"/>
      <c r="CZ304" s="248"/>
      <c r="DA304" s="248"/>
      <c r="DB304" s="248"/>
      <c r="DC304" s="248"/>
      <c r="DD304" s="248"/>
      <c r="DE304" s="248"/>
      <c r="DF304" s="250"/>
      <c r="DG304" s="251"/>
      <c r="DH304" s="251"/>
      <c r="DI304" s="251"/>
      <c r="DJ304" s="251"/>
      <c r="DK304" s="251"/>
      <c r="DL304" s="251"/>
      <c r="DM304" s="252"/>
    </row>
    <row r="305">
      <c r="A305" s="248"/>
      <c r="B305" s="249"/>
      <c r="C305" s="250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2"/>
      <c r="W305" s="253"/>
      <c r="X305" s="251"/>
      <c r="Y305" s="251"/>
      <c r="Z305" s="251"/>
      <c r="AA305" s="251"/>
      <c r="AB305" s="251"/>
      <c r="AC305" s="251"/>
      <c r="AD305" s="254"/>
      <c r="AE305" s="249"/>
      <c r="AF305" s="255"/>
      <c r="AG305" s="248"/>
      <c r="AH305" s="248"/>
      <c r="AI305" s="248"/>
      <c r="AJ305" s="248"/>
      <c r="AK305" s="248"/>
      <c r="AL305" s="248"/>
      <c r="AM305" s="248"/>
      <c r="AN305" s="248"/>
      <c r="AO305" s="248"/>
      <c r="AP305" s="248"/>
      <c r="AQ305" s="248"/>
      <c r="AR305" s="248"/>
      <c r="AS305" s="248"/>
      <c r="AT305" s="248"/>
      <c r="AU305" s="248"/>
      <c r="AV305" s="248"/>
      <c r="AW305" s="248"/>
      <c r="AX305" s="248"/>
      <c r="AY305" s="256"/>
      <c r="AZ305" s="250"/>
      <c r="BA305" s="251"/>
      <c r="BB305" s="251"/>
      <c r="BC305" s="251"/>
      <c r="BD305" s="251"/>
      <c r="BE305" s="251"/>
      <c r="BF305" s="251"/>
      <c r="BG305" s="252"/>
      <c r="BH305" s="249"/>
      <c r="BI305" s="248"/>
      <c r="BJ305" s="248"/>
      <c r="BK305" s="248"/>
      <c r="BL305" s="248"/>
      <c r="BM305" s="248"/>
      <c r="BN305" s="248"/>
      <c r="BO305" s="248"/>
      <c r="BP305" s="248"/>
      <c r="BQ305" s="248"/>
      <c r="BR305" s="248"/>
      <c r="BS305" s="248"/>
      <c r="BT305" s="248"/>
      <c r="BU305" s="248"/>
      <c r="BV305" s="248"/>
      <c r="BW305" s="248"/>
      <c r="BX305" s="248"/>
      <c r="BY305" s="248"/>
      <c r="BZ305" s="248"/>
      <c r="CA305" s="248"/>
      <c r="CB305" s="248"/>
      <c r="CC305" s="250"/>
      <c r="CD305" s="251"/>
      <c r="CE305" s="251"/>
      <c r="CF305" s="251"/>
      <c r="CG305" s="251"/>
      <c r="CH305" s="251"/>
      <c r="CI305" s="251"/>
      <c r="CJ305" s="252"/>
      <c r="CK305" s="249"/>
      <c r="CL305" s="248"/>
      <c r="CM305" s="248"/>
      <c r="CN305" s="248"/>
      <c r="CO305" s="248"/>
      <c r="CP305" s="248"/>
      <c r="CQ305" s="248"/>
      <c r="CR305" s="248"/>
      <c r="CS305" s="248"/>
      <c r="CT305" s="248"/>
      <c r="CU305" s="248"/>
      <c r="CV305" s="248"/>
      <c r="CW305" s="248"/>
      <c r="CX305" s="248"/>
      <c r="CY305" s="248"/>
      <c r="CZ305" s="248"/>
      <c r="DA305" s="248"/>
      <c r="DB305" s="248"/>
      <c r="DC305" s="248"/>
      <c r="DD305" s="248"/>
      <c r="DE305" s="248"/>
      <c r="DF305" s="250"/>
      <c r="DG305" s="251"/>
      <c r="DH305" s="251"/>
      <c r="DI305" s="251"/>
      <c r="DJ305" s="251"/>
      <c r="DK305" s="251"/>
      <c r="DL305" s="251"/>
      <c r="DM305" s="252"/>
    </row>
    <row r="306">
      <c r="A306" s="248"/>
      <c r="B306" s="249"/>
      <c r="C306" s="250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2"/>
      <c r="W306" s="253"/>
      <c r="X306" s="251"/>
      <c r="Y306" s="251"/>
      <c r="Z306" s="251"/>
      <c r="AA306" s="251"/>
      <c r="AB306" s="251"/>
      <c r="AC306" s="251"/>
      <c r="AD306" s="254"/>
      <c r="AE306" s="249"/>
      <c r="AF306" s="255"/>
      <c r="AG306" s="248"/>
      <c r="AH306" s="248"/>
      <c r="AI306" s="248"/>
      <c r="AJ306" s="248"/>
      <c r="AK306" s="248"/>
      <c r="AL306" s="248"/>
      <c r="AM306" s="248"/>
      <c r="AN306" s="248"/>
      <c r="AO306" s="248"/>
      <c r="AP306" s="248"/>
      <c r="AQ306" s="248"/>
      <c r="AR306" s="248"/>
      <c r="AS306" s="248"/>
      <c r="AT306" s="248"/>
      <c r="AU306" s="248"/>
      <c r="AV306" s="248"/>
      <c r="AW306" s="248"/>
      <c r="AX306" s="248"/>
      <c r="AY306" s="256"/>
      <c r="AZ306" s="250"/>
      <c r="BA306" s="251"/>
      <c r="BB306" s="251"/>
      <c r="BC306" s="251"/>
      <c r="BD306" s="251"/>
      <c r="BE306" s="251"/>
      <c r="BF306" s="251"/>
      <c r="BG306" s="252"/>
      <c r="BH306" s="249"/>
      <c r="BI306" s="248"/>
      <c r="BJ306" s="248"/>
      <c r="BK306" s="248"/>
      <c r="BL306" s="248"/>
      <c r="BM306" s="248"/>
      <c r="BN306" s="248"/>
      <c r="BO306" s="248"/>
      <c r="BP306" s="248"/>
      <c r="BQ306" s="248"/>
      <c r="BR306" s="248"/>
      <c r="BS306" s="248"/>
      <c r="BT306" s="248"/>
      <c r="BU306" s="248"/>
      <c r="BV306" s="248"/>
      <c r="BW306" s="248"/>
      <c r="BX306" s="248"/>
      <c r="BY306" s="248"/>
      <c r="BZ306" s="248"/>
      <c r="CA306" s="248"/>
      <c r="CB306" s="248"/>
      <c r="CC306" s="250"/>
      <c r="CD306" s="251"/>
      <c r="CE306" s="251"/>
      <c r="CF306" s="251"/>
      <c r="CG306" s="251"/>
      <c r="CH306" s="251"/>
      <c r="CI306" s="251"/>
      <c r="CJ306" s="252"/>
      <c r="CK306" s="249"/>
      <c r="CL306" s="248"/>
      <c r="CM306" s="248"/>
      <c r="CN306" s="248"/>
      <c r="CO306" s="248"/>
      <c r="CP306" s="248"/>
      <c r="CQ306" s="248"/>
      <c r="CR306" s="248"/>
      <c r="CS306" s="248"/>
      <c r="CT306" s="248"/>
      <c r="CU306" s="248"/>
      <c r="CV306" s="248"/>
      <c r="CW306" s="248"/>
      <c r="CX306" s="248"/>
      <c r="CY306" s="248"/>
      <c r="CZ306" s="248"/>
      <c r="DA306" s="248"/>
      <c r="DB306" s="248"/>
      <c r="DC306" s="248"/>
      <c r="DD306" s="248"/>
      <c r="DE306" s="248"/>
      <c r="DF306" s="250"/>
      <c r="DG306" s="251"/>
      <c r="DH306" s="251"/>
      <c r="DI306" s="251"/>
      <c r="DJ306" s="251"/>
      <c r="DK306" s="251"/>
      <c r="DL306" s="251"/>
      <c r="DM306" s="252"/>
    </row>
    <row r="307">
      <c r="A307" s="248"/>
      <c r="B307" s="249"/>
      <c r="C307" s="250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2"/>
      <c r="W307" s="253"/>
      <c r="X307" s="251"/>
      <c r="Y307" s="251"/>
      <c r="Z307" s="251"/>
      <c r="AA307" s="251"/>
      <c r="AB307" s="251"/>
      <c r="AC307" s="251"/>
      <c r="AD307" s="254"/>
      <c r="AE307" s="249"/>
      <c r="AF307" s="255"/>
      <c r="AG307" s="248"/>
      <c r="AH307" s="248"/>
      <c r="AI307" s="248"/>
      <c r="AJ307" s="248"/>
      <c r="AK307" s="248"/>
      <c r="AL307" s="248"/>
      <c r="AM307" s="248"/>
      <c r="AN307" s="248"/>
      <c r="AO307" s="248"/>
      <c r="AP307" s="248"/>
      <c r="AQ307" s="248"/>
      <c r="AR307" s="248"/>
      <c r="AS307" s="248"/>
      <c r="AT307" s="248"/>
      <c r="AU307" s="248"/>
      <c r="AV307" s="248"/>
      <c r="AW307" s="248"/>
      <c r="AX307" s="248"/>
      <c r="AY307" s="256"/>
      <c r="AZ307" s="250"/>
      <c r="BA307" s="251"/>
      <c r="BB307" s="251"/>
      <c r="BC307" s="251"/>
      <c r="BD307" s="251"/>
      <c r="BE307" s="251"/>
      <c r="BF307" s="251"/>
      <c r="BG307" s="252"/>
      <c r="BH307" s="249"/>
      <c r="BI307" s="248"/>
      <c r="BJ307" s="248"/>
      <c r="BK307" s="248"/>
      <c r="BL307" s="248"/>
      <c r="BM307" s="248"/>
      <c r="BN307" s="248"/>
      <c r="BO307" s="248"/>
      <c r="BP307" s="248"/>
      <c r="BQ307" s="248"/>
      <c r="BR307" s="248"/>
      <c r="BS307" s="248"/>
      <c r="BT307" s="248"/>
      <c r="BU307" s="248"/>
      <c r="BV307" s="248"/>
      <c r="BW307" s="248"/>
      <c r="BX307" s="248"/>
      <c r="BY307" s="248"/>
      <c r="BZ307" s="248"/>
      <c r="CA307" s="248"/>
      <c r="CB307" s="248"/>
      <c r="CC307" s="250"/>
      <c r="CD307" s="251"/>
      <c r="CE307" s="251"/>
      <c r="CF307" s="251"/>
      <c r="CG307" s="251"/>
      <c r="CH307" s="251"/>
      <c r="CI307" s="251"/>
      <c r="CJ307" s="252"/>
      <c r="CK307" s="249"/>
      <c r="CL307" s="248"/>
      <c r="CM307" s="248"/>
      <c r="CN307" s="248"/>
      <c r="CO307" s="248"/>
      <c r="CP307" s="248"/>
      <c r="CQ307" s="248"/>
      <c r="CR307" s="248"/>
      <c r="CS307" s="248"/>
      <c r="CT307" s="248"/>
      <c r="CU307" s="248"/>
      <c r="CV307" s="248"/>
      <c r="CW307" s="248"/>
      <c r="CX307" s="248"/>
      <c r="CY307" s="248"/>
      <c r="CZ307" s="248"/>
      <c r="DA307" s="248"/>
      <c r="DB307" s="248"/>
      <c r="DC307" s="248"/>
      <c r="DD307" s="248"/>
      <c r="DE307" s="248"/>
      <c r="DF307" s="250"/>
      <c r="DG307" s="251"/>
      <c r="DH307" s="251"/>
      <c r="DI307" s="251"/>
      <c r="DJ307" s="251"/>
      <c r="DK307" s="251"/>
      <c r="DL307" s="251"/>
      <c r="DM307" s="252"/>
    </row>
    <row r="308">
      <c r="A308" s="248"/>
      <c r="B308" s="249"/>
      <c r="C308" s="250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2"/>
      <c r="W308" s="253"/>
      <c r="X308" s="251"/>
      <c r="Y308" s="251"/>
      <c r="Z308" s="251"/>
      <c r="AA308" s="251"/>
      <c r="AB308" s="251"/>
      <c r="AC308" s="251"/>
      <c r="AD308" s="254"/>
      <c r="AE308" s="249"/>
      <c r="AF308" s="255"/>
      <c r="AG308" s="248"/>
      <c r="AH308" s="248"/>
      <c r="AI308" s="248"/>
      <c r="AJ308" s="248"/>
      <c r="AK308" s="248"/>
      <c r="AL308" s="248"/>
      <c r="AM308" s="248"/>
      <c r="AN308" s="248"/>
      <c r="AO308" s="248"/>
      <c r="AP308" s="248"/>
      <c r="AQ308" s="248"/>
      <c r="AR308" s="248"/>
      <c r="AS308" s="248"/>
      <c r="AT308" s="248"/>
      <c r="AU308" s="248"/>
      <c r="AV308" s="248"/>
      <c r="AW308" s="248"/>
      <c r="AX308" s="248"/>
      <c r="AY308" s="256"/>
      <c r="AZ308" s="250"/>
      <c r="BA308" s="251"/>
      <c r="BB308" s="251"/>
      <c r="BC308" s="251"/>
      <c r="BD308" s="251"/>
      <c r="BE308" s="251"/>
      <c r="BF308" s="251"/>
      <c r="BG308" s="252"/>
      <c r="BH308" s="249"/>
      <c r="BI308" s="248"/>
      <c r="BJ308" s="248"/>
      <c r="BK308" s="248"/>
      <c r="BL308" s="248"/>
      <c r="BM308" s="248"/>
      <c r="BN308" s="248"/>
      <c r="BO308" s="248"/>
      <c r="BP308" s="248"/>
      <c r="BQ308" s="248"/>
      <c r="BR308" s="248"/>
      <c r="BS308" s="248"/>
      <c r="BT308" s="248"/>
      <c r="BU308" s="248"/>
      <c r="BV308" s="248"/>
      <c r="BW308" s="248"/>
      <c r="BX308" s="248"/>
      <c r="BY308" s="248"/>
      <c r="BZ308" s="248"/>
      <c r="CA308" s="248"/>
      <c r="CB308" s="248"/>
      <c r="CC308" s="250"/>
      <c r="CD308" s="251"/>
      <c r="CE308" s="251"/>
      <c r="CF308" s="251"/>
      <c r="CG308" s="251"/>
      <c r="CH308" s="251"/>
      <c r="CI308" s="251"/>
      <c r="CJ308" s="252"/>
      <c r="CK308" s="249"/>
      <c r="CL308" s="248"/>
      <c r="CM308" s="248"/>
      <c r="CN308" s="248"/>
      <c r="CO308" s="248"/>
      <c r="CP308" s="248"/>
      <c r="CQ308" s="248"/>
      <c r="CR308" s="248"/>
      <c r="CS308" s="248"/>
      <c r="CT308" s="248"/>
      <c r="CU308" s="248"/>
      <c r="CV308" s="248"/>
      <c r="CW308" s="248"/>
      <c r="CX308" s="248"/>
      <c r="CY308" s="248"/>
      <c r="CZ308" s="248"/>
      <c r="DA308" s="248"/>
      <c r="DB308" s="248"/>
      <c r="DC308" s="248"/>
      <c r="DD308" s="248"/>
      <c r="DE308" s="248"/>
      <c r="DF308" s="250"/>
      <c r="DG308" s="251"/>
      <c r="DH308" s="251"/>
      <c r="DI308" s="251"/>
      <c r="DJ308" s="251"/>
      <c r="DK308" s="251"/>
      <c r="DL308" s="251"/>
      <c r="DM308" s="252"/>
    </row>
    <row r="309">
      <c r="A309" s="248"/>
      <c r="B309" s="249"/>
      <c r="C309" s="250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2"/>
      <c r="W309" s="253"/>
      <c r="X309" s="251"/>
      <c r="Y309" s="251"/>
      <c r="Z309" s="251"/>
      <c r="AA309" s="251"/>
      <c r="AB309" s="251"/>
      <c r="AC309" s="251"/>
      <c r="AD309" s="254"/>
      <c r="AE309" s="249"/>
      <c r="AF309" s="255"/>
      <c r="AG309" s="248"/>
      <c r="AH309" s="248"/>
      <c r="AI309" s="248"/>
      <c r="AJ309" s="248"/>
      <c r="AK309" s="248"/>
      <c r="AL309" s="248"/>
      <c r="AM309" s="248"/>
      <c r="AN309" s="248"/>
      <c r="AO309" s="248"/>
      <c r="AP309" s="248"/>
      <c r="AQ309" s="248"/>
      <c r="AR309" s="248"/>
      <c r="AS309" s="248"/>
      <c r="AT309" s="248"/>
      <c r="AU309" s="248"/>
      <c r="AV309" s="248"/>
      <c r="AW309" s="248"/>
      <c r="AX309" s="248"/>
      <c r="AY309" s="256"/>
      <c r="AZ309" s="250"/>
      <c r="BA309" s="251"/>
      <c r="BB309" s="251"/>
      <c r="BC309" s="251"/>
      <c r="BD309" s="251"/>
      <c r="BE309" s="251"/>
      <c r="BF309" s="251"/>
      <c r="BG309" s="252"/>
      <c r="BH309" s="249"/>
      <c r="BI309" s="248"/>
      <c r="BJ309" s="248"/>
      <c r="BK309" s="248"/>
      <c r="BL309" s="248"/>
      <c r="BM309" s="248"/>
      <c r="BN309" s="248"/>
      <c r="BO309" s="248"/>
      <c r="BP309" s="248"/>
      <c r="BQ309" s="248"/>
      <c r="BR309" s="248"/>
      <c r="BS309" s="248"/>
      <c r="BT309" s="248"/>
      <c r="BU309" s="248"/>
      <c r="BV309" s="248"/>
      <c r="BW309" s="248"/>
      <c r="BX309" s="248"/>
      <c r="BY309" s="248"/>
      <c r="BZ309" s="248"/>
      <c r="CA309" s="248"/>
      <c r="CB309" s="248"/>
      <c r="CC309" s="250"/>
      <c r="CD309" s="251"/>
      <c r="CE309" s="251"/>
      <c r="CF309" s="251"/>
      <c r="CG309" s="251"/>
      <c r="CH309" s="251"/>
      <c r="CI309" s="251"/>
      <c r="CJ309" s="252"/>
      <c r="CK309" s="249"/>
      <c r="CL309" s="248"/>
      <c r="CM309" s="248"/>
      <c r="CN309" s="248"/>
      <c r="CO309" s="248"/>
      <c r="CP309" s="248"/>
      <c r="CQ309" s="248"/>
      <c r="CR309" s="248"/>
      <c r="CS309" s="248"/>
      <c r="CT309" s="248"/>
      <c r="CU309" s="248"/>
      <c r="CV309" s="248"/>
      <c r="CW309" s="248"/>
      <c r="CX309" s="248"/>
      <c r="CY309" s="248"/>
      <c r="CZ309" s="248"/>
      <c r="DA309" s="248"/>
      <c r="DB309" s="248"/>
      <c r="DC309" s="248"/>
      <c r="DD309" s="248"/>
      <c r="DE309" s="248"/>
      <c r="DF309" s="250"/>
      <c r="DG309" s="251"/>
      <c r="DH309" s="251"/>
      <c r="DI309" s="251"/>
      <c r="DJ309" s="251"/>
      <c r="DK309" s="251"/>
      <c r="DL309" s="251"/>
      <c r="DM309" s="252"/>
    </row>
    <row r="310">
      <c r="A310" s="248"/>
      <c r="B310" s="249"/>
      <c r="C310" s="250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2"/>
      <c r="W310" s="253"/>
      <c r="X310" s="251"/>
      <c r="Y310" s="251"/>
      <c r="Z310" s="251"/>
      <c r="AA310" s="251"/>
      <c r="AB310" s="251"/>
      <c r="AC310" s="251"/>
      <c r="AD310" s="254"/>
      <c r="AE310" s="249"/>
      <c r="AF310" s="255"/>
      <c r="AG310" s="248"/>
      <c r="AH310" s="248"/>
      <c r="AI310" s="248"/>
      <c r="AJ310" s="248"/>
      <c r="AK310" s="248"/>
      <c r="AL310" s="248"/>
      <c r="AM310" s="248"/>
      <c r="AN310" s="248"/>
      <c r="AO310" s="248"/>
      <c r="AP310" s="248"/>
      <c r="AQ310" s="248"/>
      <c r="AR310" s="248"/>
      <c r="AS310" s="248"/>
      <c r="AT310" s="248"/>
      <c r="AU310" s="248"/>
      <c r="AV310" s="248"/>
      <c r="AW310" s="248"/>
      <c r="AX310" s="248"/>
      <c r="AY310" s="256"/>
      <c r="AZ310" s="250"/>
      <c r="BA310" s="251"/>
      <c r="BB310" s="251"/>
      <c r="BC310" s="251"/>
      <c r="BD310" s="251"/>
      <c r="BE310" s="251"/>
      <c r="BF310" s="251"/>
      <c r="BG310" s="252"/>
      <c r="BH310" s="249"/>
      <c r="BI310" s="248"/>
      <c r="BJ310" s="248"/>
      <c r="BK310" s="248"/>
      <c r="BL310" s="248"/>
      <c r="BM310" s="248"/>
      <c r="BN310" s="248"/>
      <c r="BO310" s="248"/>
      <c r="BP310" s="248"/>
      <c r="BQ310" s="248"/>
      <c r="BR310" s="248"/>
      <c r="BS310" s="248"/>
      <c r="BT310" s="248"/>
      <c r="BU310" s="248"/>
      <c r="BV310" s="248"/>
      <c r="BW310" s="248"/>
      <c r="BX310" s="248"/>
      <c r="BY310" s="248"/>
      <c r="BZ310" s="248"/>
      <c r="CA310" s="248"/>
      <c r="CB310" s="248"/>
      <c r="CC310" s="250"/>
      <c r="CD310" s="251"/>
      <c r="CE310" s="251"/>
      <c r="CF310" s="251"/>
      <c r="CG310" s="251"/>
      <c r="CH310" s="251"/>
      <c r="CI310" s="251"/>
      <c r="CJ310" s="252"/>
      <c r="CK310" s="249"/>
      <c r="CL310" s="248"/>
      <c r="CM310" s="248"/>
      <c r="CN310" s="248"/>
      <c r="CO310" s="248"/>
      <c r="CP310" s="248"/>
      <c r="CQ310" s="248"/>
      <c r="CR310" s="248"/>
      <c r="CS310" s="248"/>
      <c r="CT310" s="248"/>
      <c r="CU310" s="248"/>
      <c r="CV310" s="248"/>
      <c r="CW310" s="248"/>
      <c r="CX310" s="248"/>
      <c r="CY310" s="248"/>
      <c r="CZ310" s="248"/>
      <c r="DA310" s="248"/>
      <c r="DB310" s="248"/>
      <c r="DC310" s="248"/>
      <c r="DD310" s="248"/>
      <c r="DE310" s="248"/>
      <c r="DF310" s="250"/>
      <c r="DG310" s="251"/>
      <c r="DH310" s="251"/>
      <c r="DI310" s="251"/>
      <c r="DJ310" s="251"/>
      <c r="DK310" s="251"/>
      <c r="DL310" s="251"/>
      <c r="DM310" s="252"/>
    </row>
    <row r="311">
      <c r="A311" s="248"/>
      <c r="B311" s="249"/>
      <c r="C311" s="250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2"/>
      <c r="W311" s="253"/>
      <c r="X311" s="251"/>
      <c r="Y311" s="251"/>
      <c r="Z311" s="251"/>
      <c r="AA311" s="251"/>
      <c r="AB311" s="251"/>
      <c r="AC311" s="251"/>
      <c r="AD311" s="254"/>
      <c r="AE311" s="249"/>
      <c r="AF311" s="255"/>
      <c r="AG311" s="248"/>
      <c r="AH311" s="248"/>
      <c r="AI311" s="248"/>
      <c r="AJ311" s="248"/>
      <c r="AK311" s="248"/>
      <c r="AL311" s="248"/>
      <c r="AM311" s="248"/>
      <c r="AN311" s="248"/>
      <c r="AO311" s="248"/>
      <c r="AP311" s="248"/>
      <c r="AQ311" s="248"/>
      <c r="AR311" s="248"/>
      <c r="AS311" s="248"/>
      <c r="AT311" s="248"/>
      <c r="AU311" s="248"/>
      <c r="AV311" s="248"/>
      <c r="AW311" s="248"/>
      <c r="AX311" s="248"/>
      <c r="AY311" s="256"/>
      <c r="AZ311" s="250"/>
      <c r="BA311" s="251"/>
      <c r="BB311" s="251"/>
      <c r="BC311" s="251"/>
      <c r="BD311" s="251"/>
      <c r="BE311" s="251"/>
      <c r="BF311" s="251"/>
      <c r="BG311" s="252"/>
      <c r="BH311" s="249"/>
      <c r="BI311" s="248"/>
      <c r="BJ311" s="248"/>
      <c r="BK311" s="248"/>
      <c r="BL311" s="248"/>
      <c r="BM311" s="248"/>
      <c r="BN311" s="248"/>
      <c r="BO311" s="248"/>
      <c r="BP311" s="248"/>
      <c r="BQ311" s="248"/>
      <c r="BR311" s="248"/>
      <c r="BS311" s="248"/>
      <c r="BT311" s="248"/>
      <c r="BU311" s="248"/>
      <c r="BV311" s="248"/>
      <c r="BW311" s="248"/>
      <c r="BX311" s="248"/>
      <c r="BY311" s="248"/>
      <c r="BZ311" s="248"/>
      <c r="CA311" s="248"/>
      <c r="CB311" s="248"/>
      <c r="CC311" s="250"/>
      <c r="CD311" s="251"/>
      <c r="CE311" s="251"/>
      <c r="CF311" s="251"/>
      <c r="CG311" s="251"/>
      <c r="CH311" s="251"/>
      <c r="CI311" s="251"/>
      <c r="CJ311" s="252"/>
      <c r="CK311" s="249"/>
      <c r="CL311" s="248"/>
      <c r="CM311" s="248"/>
      <c r="CN311" s="248"/>
      <c r="CO311" s="248"/>
      <c r="CP311" s="248"/>
      <c r="CQ311" s="248"/>
      <c r="CR311" s="248"/>
      <c r="CS311" s="248"/>
      <c r="CT311" s="248"/>
      <c r="CU311" s="248"/>
      <c r="CV311" s="248"/>
      <c r="CW311" s="248"/>
      <c r="CX311" s="248"/>
      <c r="CY311" s="248"/>
      <c r="CZ311" s="248"/>
      <c r="DA311" s="248"/>
      <c r="DB311" s="248"/>
      <c r="DC311" s="248"/>
      <c r="DD311" s="248"/>
      <c r="DE311" s="248"/>
      <c r="DF311" s="250"/>
      <c r="DG311" s="251"/>
      <c r="DH311" s="251"/>
      <c r="DI311" s="251"/>
      <c r="DJ311" s="251"/>
      <c r="DK311" s="251"/>
      <c r="DL311" s="251"/>
      <c r="DM311" s="252"/>
    </row>
    <row r="312">
      <c r="A312" s="248"/>
      <c r="B312" s="249"/>
      <c r="C312" s="250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2"/>
      <c r="W312" s="253"/>
      <c r="X312" s="251"/>
      <c r="Y312" s="251"/>
      <c r="Z312" s="251"/>
      <c r="AA312" s="251"/>
      <c r="AB312" s="251"/>
      <c r="AC312" s="251"/>
      <c r="AD312" s="254"/>
      <c r="AE312" s="249"/>
      <c r="AF312" s="255"/>
      <c r="AG312" s="248"/>
      <c r="AH312" s="248"/>
      <c r="AI312" s="248"/>
      <c r="AJ312" s="248"/>
      <c r="AK312" s="248"/>
      <c r="AL312" s="248"/>
      <c r="AM312" s="248"/>
      <c r="AN312" s="248"/>
      <c r="AO312" s="248"/>
      <c r="AP312" s="248"/>
      <c r="AQ312" s="248"/>
      <c r="AR312" s="248"/>
      <c r="AS312" s="248"/>
      <c r="AT312" s="248"/>
      <c r="AU312" s="248"/>
      <c r="AV312" s="248"/>
      <c r="AW312" s="248"/>
      <c r="AX312" s="248"/>
      <c r="AY312" s="256"/>
      <c r="AZ312" s="250"/>
      <c r="BA312" s="251"/>
      <c r="BB312" s="251"/>
      <c r="BC312" s="251"/>
      <c r="BD312" s="251"/>
      <c r="BE312" s="251"/>
      <c r="BF312" s="251"/>
      <c r="BG312" s="252"/>
      <c r="BH312" s="249"/>
      <c r="BI312" s="248"/>
      <c r="BJ312" s="248"/>
      <c r="BK312" s="248"/>
      <c r="BL312" s="248"/>
      <c r="BM312" s="248"/>
      <c r="BN312" s="248"/>
      <c r="BO312" s="248"/>
      <c r="BP312" s="248"/>
      <c r="BQ312" s="248"/>
      <c r="BR312" s="248"/>
      <c r="BS312" s="248"/>
      <c r="BT312" s="248"/>
      <c r="BU312" s="248"/>
      <c r="BV312" s="248"/>
      <c r="BW312" s="248"/>
      <c r="BX312" s="248"/>
      <c r="BY312" s="248"/>
      <c r="BZ312" s="248"/>
      <c r="CA312" s="248"/>
      <c r="CB312" s="248"/>
      <c r="CC312" s="250"/>
      <c r="CD312" s="251"/>
      <c r="CE312" s="251"/>
      <c r="CF312" s="251"/>
      <c r="CG312" s="251"/>
      <c r="CH312" s="251"/>
      <c r="CI312" s="251"/>
      <c r="CJ312" s="252"/>
      <c r="CK312" s="249"/>
      <c r="CL312" s="248"/>
      <c r="CM312" s="248"/>
      <c r="CN312" s="248"/>
      <c r="CO312" s="248"/>
      <c r="CP312" s="248"/>
      <c r="CQ312" s="248"/>
      <c r="CR312" s="248"/>
      <c r="CS312" s="248"/>
      <c r="CT312" s="248"/>
      <c r="CU312" s="248"/>
      <c r="CV312" s="248"/>
      <c r="CW312" s="248"/>
      <c r="CX312" s="248"/>
      <c r="CY312" s="248"/>
      <c r="CZ312" s="248"/>
      <c r="DA312" s="248"/>
      <c r="DB312" s="248"/>
      <c r="DC312" s="248"/>
      <c r="DD312" s="248"/>
      <c r="DE312" s="248"/>
      <c r="DF312" s="250"/>
      <c r="DG312" s="251"/>
      <c r="DH312" s="251"/>
      <c r="DI312" s="251"/>
      <c r="DJ312" s="251"/>
      <c r="DK312" s="251"/>
      <c r="DL312" s="251"/>
      <c r="DM312" s="252"/>
    </row>
    <row r="313">
      <c r="A313" s="248"/>
      <c r="B313" s="249"/>
      <c r="C313" s="250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2"/>
      <c r="W313" s="253"/>
      <c r="X313" s="251"/>
      <c r="Y313" s="251"/>
      <c r="Z313" s="251"/>
      <c r="AA313" s="251"/>
      <c r="AB313" s="251"/>
      <c r="AC313" s="251"/>
      <c r="AD313" s="254"/>
      <c r="AE313" s="249"/>
      <c r="AF313" s="255"/>
      <c r="AG313" s="248"/>
      <c r="AH313" s="248"/>
      <c r="AI313" s="248"/>
      <c r="AJ313" s="248"/>
      <c r="AK313" s="248"/>
      <c r="AL313" s="248"/>
      <c r="AM313" s="248"/>
      <c r="AN313" s="248"/>
      <c r="AO313" s="248"/>
      <c r="AP313" s="248"/>
      <c r="AQ313" s="248"/>
      <c r="AR313" s="248"/>
      <c r="AS313" s="248"/>
      <c r="AT313" s="248"/>
      <c r="AU313" s="248"/>
      <c r="AV313" s="248"/>
      <c r="AW313" s="248"/>
      <c r="AX313" s="248"/>
      <c r="AY313" s="256"/>
      <c r="AZ313" s="250"/>
      <c r="BA313" s="251"/>
      <c r="BB313" s="251"/>
      <c r="BC313" s="251"/>
      <c r="BD313" s="251"/>
      <c r="BE313" s="251"/>
      <c r="BF313" s="251"/>
      <c r="BG313" s="252"/>
      <c r="BH313" s="249"/>
      <c r="BI313" s="248"/>
      <c r="BJ313" s="248"/>
      <c r="BK313" s="248"/>
      <c r="BL313" s="248"/>
      <c r="BM313" s="248"/>
      <c r="BN313" s="248"/>
      <c r="BO313" s="248"/>
      <c r="BP313" s="248"/>
      <c r="BQ313" s="248"/>
      <c r="BR313" s="248"/>
      <c r="BS313" s="248"/>
      <c r="BT313" s="248"/>
      <c r="BU313" s="248"/>
      <c r="BV313" s="248"/>
      <c r="BW313" s="248"/>
      <c r="BX313" s="248"/>
      <c r="BY313" s="248"/>
      <c r="BZ313" s="248"/>
      <c r="CA313" s="248"/>
      <c r="CB313" s="248"/>
      <c r="CC313" s="250"/>
      <c r="CD313" s="251"/>
      <c r="CE313" s="251"/>
      <c r="CF313" s="251"/>
      <c r="CG313" s="251"/>
      <c r="CH313" s="251"/>
      <c r="CI313" s="251"/>
      <c r="CJ313" s="252"/>
      <c r="CK313" s="249"/>
      <c r="CL313" s="248"/>
      <c r="CM313" s="248"/>
      <c r="CN313" s="248"/>
      <c r="CO313" s="248"/>
      <c r="CP313" s="248"/>
      <c r="CQ313" s="248"/>
      <c r="CR313" s="248"/>
      <c r="CS313" s="248"/>
      <c r="CT313" s="248"/>
      <c r="CU313" s="248"/>
      <c r="CV313" s="248"/>
      <c r="CW313" s="248"/>
      <c r="CX313" s="248"/>
      <c r="CY313" s="248"/>
      <c r="CZ313" s="248"/>
      <c r="DA313" s="248"/>
      <c r="DB313" s="248"/>
      <c r="DC313" s="248"/>
      <c r="DD313" s="248"/>
      <c r="DE313" s="248"/>
      <c r="DF313" s="250"/>
      <c r="DG313" s="251"/>
      <c r="DH313" s="251"/>
      <c r="DI313" s="251"/>
      <c r="DJ313" s="251"/>
      <c r="DK313" s="251"/>
      <c r="DL313" s="251"/>
      <c r="DM313" s="252"/>
    </row>
    <row r="314">
      <c r="A314" s="248"/>
      <c r="B314" s="249"/>
      <c r="C314" s="250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2"/>
      <c r="W314" s="253"/>
      <c r="X314" s="251"/>
      <c r="Y314" s="251"/>
      <c r="Z314" s="251"/>
      <c r="AA314" s="251"/>
      <c r="AB314" s="251"/>
      <c r="AC314" s="251"/>
      <c r="AD314" s="254"/>
      <c r="AE314" s="249"/>
      <c r="AF314" s="255"/>
      <c r="AG314" s="248"/>
      <c r="AH314" s="248"/>
      <c r="AI314" s="248"/>
      <c r="AJ314" s="248"/>
      <c r="AK314" s="248"/>
      <c r="AL314" s="248"/>
      <c r="AM314" s="248"/>
      <c r="AN314" s="248"/>
      <c r="AO314" s="248"/>
      <c r="AP314" s="248"/>
      <c r="AQ314" s="248"/>
      <c r="AR314" s="248"/>
      <c r="AS314" s="248"/>
      <c r="AT314" s="248"/>
      <c r="AU314" s="248"/>
      <c r="AV314" s="248"/>
      <c r="AW314" s="248"/>
      <c r="AX314" s="248"/>
      <c r="AY314" s="256"/>
      <c r="AZ314" s="250"/>
      <c r="BA314" s="251"/>
      <c r="BB314" s="251"/>
      <c r="BC314" s="251"/>
      <c r="BD314" s="251"/>
      <c r="BE314" s="251"/>
      <c r="BF314" s="251"/>
      <c r="BG314" s="252"/>
      <c r="BH314" s="249"/>
      <c r="BI314" s="248"/>
      <c r="BJ314" s="248"/>
      <c r="BK314" s="248"/>
      <c r="BL314" s="248"/>
      <c r="BM314" s="248"/>
      <c r="BN314" s="248"/>
      <c r="BO314" s="248"/>
      <c r="BP314" s="248"/>
      <c r="BQ314" s="248"/>
      <c r="BR314" s="248"/>
      <c r="BS314" s="248"/>
      <c r="BT314" s="248"/>
      <c r="BU314" s="248"/>
      <c r="BV314" s="248"/>
      <c r="BW314" s="248"/>
      <c r="BX314" s="248"/>
      <c r="BY314" s="248"/>
      <c r="BZ314" s="248"/>
      <c r="CA314" s="248"/>
      <c r="CB314" s="248"/>
      <c r="CC314" s="250"/>
      <c r="CD314" s="251"/>
      <c r="CE314" s="251"/>
      <c r="CF314" s="251"/>
      <c r="CG314" s="251"/>
      <c r="CH314" s="251"/>
      <c r="CI314" s="251"/>
      <c r="CJ314" s="252"/>
      <c r="CK314" s="249"/>
      <c r="CL314" s="248"/>
      <c r="CM314" s="248"/>
      <c r="CN314" s="248"/>
      <c r="CO314" s="248"/>
      <c r="CP314" s="248"/>
      <c r="CQ314" s="248"/>
      <c r="CR314" s="248"/>
      <c r="CS314" s="248"/>
      <c r="CT314" s="248"/>
      <c r="CU314" s="248"/>
      <c r="CV314" s="248"/>
      <c r="CW314" s="248"/>
      <c r="CX314" s="248"/>
      <c r="CY314" s="248"/>
      <c r="CZ314" s="248"/>
      <c r="DA314" s="248"/>
      <c r="DB314" s="248"/>
      <c r="DC314" s="248"/>
      <c r="DD314" s="248"/>
      <c r="DE314" s="248"/>
      <c r="DF314" s="250"/>
      <c r="DG314" s="251"/>
      <c r="DH314" s="251"/>
      <c r="DI314" s="251"/>
      <c r="DJ314" s="251"/>
      <c r="DK314" s="251"/>
      <c r="DL314" s="251"/>
      <c r="DM314" s="252"/>
    </row>
    <row r="315">
      <c r="A315" s="248"/>
      <c r="B315" s="249"/>
      <c r="C315" s="250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2"/>
      <c r="W315" s="253"/>
      <c r="X315" s="251"/>
      <c r="Y315" s="251"/>
      <c r="Z315" s="251"/>
      <c r="AA315" s="251"/>
      <c r="AB315" s="251"/>
      <c r="AC315" s="251"/>
      <c r="AD315" s="254"/>
      <c r="AE315" s="249"/>
      <c r="AF315" s="255"/>
      <c r="AG315" s="248"/>
      <c r="AH315" s="248"/>
      <c r="AI315" s="248"/>
      <c r="AJ315" s="248"/>
      <c r="AK315" s="248"/>
      <c r="AL315" s="248"/>
      <c r="AM315" s="248"/>
      <c r="AN315" s="248"/>
      <c r="AO315" s="248"/>
      <c r="AP315" s="248"/>
      <c r="AQ315" s="248"/>
      <c r="AR315" s="248"/>
      <c r="AS315" s="248"/>
      <c r="AT315" s="248"/>
      <c r="AU315" s="248"/>
      <c r="AV315" s="248"/>
      <c r="AW315" s="248"/>
      <c r="AX315" s="248"/>
      <c r="AY315" s="256"/>
      <c r="AZ315" s="250"/>
      <c r="BA315" s="251"/>
      <c r="BB315" s="251"/>
      <c r="BC315" s="251"/>
      <c r="BD315" s="251"/>
      <c r="BE315" s="251"/>
      <c r="BF315" s="251"/>
      <c r="BG315" s="252"/>
      <c r="BH315" s="249"/>
      <c r="BI315" s="248"/>
      <c r="BJ315" s="248"/>
      <c r="BK315" s="248"/>
      <c r="BL315" s="248"/>
      <c r="BM315" s="248"/>
      <c r="BN315" s="248"/>
      <c r="BO315" s="248"/>
      <c r="BP315" s="248"/>
      <c r="BQ315" s="248"/>
      <c r="BR315" s="248"/>
      <c r="BS315" s="248"/>
      <c r="BT315" s="248"/>
      <c r="BU315" s="248"/>
      <c r="BV315" s="248"/>
      <c r="BW315" s="248"/>
      <c r="BX315" s="248"/>
      <c r="BY315" s="248"/>
      <c r="BZ315" s="248"/>
      <c r="CA315" s="248"/>
      <c r="CB315" s="248"/>
      <c r="CC315" s="250"/>
      <c r="CD315" s="251"/>
      <c r="CE315" s="251"/>
      <c r="CF315" s="251"/>
      <c r="CG315" s="251"/>
      <c r="CH315" s="251"/>
      <c r="CI315" s="251"/>
      <c r="CJ315" s="252"/>
      <c r="CK315" s="249"/>
      <c r="CL315" s="248"/>
      <c r="CM315" s="248"/>
      <c r="CN315" s="248"/>
      <c r="CO315" s="248"/>
      <c r="CP315" s="248"/>
      <c r="CQ315" s="248"/>
      <c r="CR315" s="248"/>
      <c r="CS315" s="248"/>
      <c r="CT315" s="248"/>
      <c r="CU315" s="248"/>
      <c r="CV315" s="248"/>
      <c r="CW315" s="248"/>
      <c r="CX315" s="248"/>
      <c r="CY315" s="248"/>
      <c r="CZ315" s="248"/>
      <c r="DA315" s="248"/>
      <c r="DB315" s="248"/>
      <c r="DC315" s="248"/>
      <c r="DD315" s="248"/>
      <c r="DE315" s="248"/>
      <c r="DF315" s="250"/>
      <c r="DG315" s="251"/>
      <c r="DH315" s="251"/>
      <c r="DI315" s="251"/>
      <c r="DJ315" s="251"/>
      <c r="DK315" s="251"/>
      <c r="DL315" s="251"/>
      <c r="DM315" s="252"/>
    </row>
    <row r="316">
      <c r="A316" s="248"/>
      <c r="B316" s="249"/>
      <c r="C316" s="250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2"/>
      <c r="W316" s="253"/>
      <c r="X316" s="251"/>
      <c r="Y316" s="251"/>
      <c r="Z316" s="251"/>
      <c r="AA316" s="251"/>
      <c r="AB316" s="251"/>
      <c r="AC316" s="251"/>
      <c r="AD316" s="254"/>
      <c r="AE316" s="249"/>
      <c r="AF316" s="255"/>
      <c r="AG316" s="248"/>
      <c r="AH316" s="248"/>
      <c r="AI316" s="248"/>
      <c r="AJ316" s="248"/>
      <c r="AK316" s="248"/>
      <c r="AL316" s="248"/>
      <c r="AM316" s="248"/>
      <c r="AN316" s="248"/>
      <c r="AO316" s="248"/>
      <c r="AP316" s="248"/>
      <c r="AQ316" s="248"/>
      <c r="AR316" s="248"/>
      <c r="AS316" s="248"/>
      <c r="AT316" s="248"/>
      <c r="AU316" s="248"/>
      <c r="AV316" s="248"/>
      <c r="AW316" s="248"/>
      <c r="AX316" s="248"/>
      <c r="AY316" s="256"/>
      <c r="AZ316" s="250"/>
      <c r="BA316" s="251"/>
      <c r="BB316" s="251"/>
      <c r="BC316" s="251"/>
      <c r="BD316" s="251"/>
      <c r="BE316" s="251"/>
      <c r="BF316" s="251"/>
      <c r="BG316" s="252"/>
      <c r="BH316" s="249"/>
      <c r="BI316" s="248"/>
      <c r="BJ316" s="248"/>
      <c r="BK316" s="248"/>
      <c r="BL316" s="248"/>
      <c r="BM316" s="248"/>
      <c r="BN316" s="248"/>
      <c r="BO316" s="248"/>
      <c r="BP316" s="248"/>
      <c r="BQ316" s="248"/>
      <c r="BR316" s="248"/>
      <c r="BS316" s="248"/>
      <c r="BT316" s="248"/>
      <c r="BU316" s="248"/>
      <c r="BV316" s="248"/>
      <c r="BW316" s="248"/>
      <c r="BX316" s="248"/>
      <c r="BY316" s="248"/>
      <c r="BZ316" s="248"/>
      <c r="CA316" s="248"/>
      <c r="CB316" s="248"/>
      <c r="CC316" s="250"/>
      <c r="CD316" s="251"/>
      <c r="CE316" s="251"/>
      <c r="CF316" s="251"/>
      <c r="CG316" s="251"/>
      <c r="CH316" s="251"/>
      <c r="CI316" s="251"/>
      <c r="CJ316" s="252"/>
      <c r="CK316" s="249"/>
      <c r="CL316" s="248"/>
      <c r="CM316" s="248"/>
      <c r="CN316" s="248"/>
      <c r="CO316" s="248"/>
      <c r="CP316" s="248"/>
      <c r="CQ316" s="248"/>
      <c r="CR316" s="248"/>
      <c r="CS316" s="248"/>
      <c r="CT316" s="248"/>
      <c r="CU316" s="248"/>
      <c r="CV316" s="248"/>
      <c r="CW316" s="248"/>
      <c r="CX316" s="248"/>
      <c r="CY316" s="248"/>
      <c r="CZ316" s="248"/>
      <c r="DA316" s="248"/>
      <c r="DB316" s="248"/>
      <c r="DC316" s="248"/>
      <c r="DD316" s="248"/>
      <c r="DE316" s="248"/>
      <c r="DF316" s="250"/>
      <c r="DG316" s="251"/>
      <c r="DH316" s="251"/>
      <c r="DI316" s="251"/>
      <c r="DJ316" s="251"/>
      <c r="DK316" s="251"/>
      <c r="DL316" s="251"/>
      <c r="DM316" s="252"/>
    </row>
    <row r="317">
      <c r="A317" s="248"/>
      <c r="B317" s="249"/>
      <c r="C317" s="250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2"/>
      <c r="W317" s="253"/>
      <c r="X317" s="251"/>
      <c r="Y317" s="251"/>
      <c r="Z317" s="251"/>
      <c r="AA317" s="251"/>
      <c r="AB317" s="251"/>
      <c r="AC317" s="251"/>
      <c r="AD317" s="254"/>
      <c r="AE317" s="249"/>
      <c r="AF317" s="255"/>
      <c r="AG317" s="248"/>
      <c r="AH317" s="248"/>
      <c r="AI317" s="248"/>
      <c r="AJ317" s="248"/>
      <c r="AK317" s="248"/>
      <c r="AL317" s="248"/>
      <c r="AM317" s="248"/>
      <c r="AN317" s="248"/>
      <c r="AO317" s="248"/>
      <c r="AP317" s="248"/>
      <c r="AQ317" s="248"/>
      <c r="AR317" s="248"/>
      <c r="AS317" s="248"/>
      <c r="AT317" s="248"/>
      <c r="AU317" s="248"/>
      <c r="AV317" s="248"/>
      <c r="AW317" s="248"/>
      <c r="AX317" s="248"/>
      <c r="AY317" s="256"/>
      <c r="AZ317" s="250"/>
      <c r="BA317" s="251"/>
      <c r="BB317" s="251"/>
      <c r="BC317" s="251"/>
      <c r="BD317" s="251"/>
      <c r="BE317" s="251"/>
      <c r="BF317" s="251"/>
      <c r="BG317" s="252"/>
      <c r="BH317" s="249"/>
      <c r="BI317" s="248"/>
      <c r="BJ317" s="248"/>
      <c r="BK317" s="248"/>
      <c r="BL317" s="248"/>
      <c r="BM317" s="248"/>
      <c r="BN317" s="248"/>
      <c r="BO317" s="248"/>
      <c r="BP317" s="248"/>
      <c r="BQ317" s="248"/>
      <c r="BR317" s="248"/>
      <c r="BS317" s="248"/>
      <c r="BT317" s="248"/>
      <c r="BU317" s="248"/>
      <c r="BV317" s="248"/>
      <c r="BW317" s="248"/>
      <c r="BX317" s="248"/>
      <c r="BY317" s="248"/>
      <c r="BZ317" s="248"/>
      <c r="CA317" s="248"/>
      <c r="CB317" s="248"/>
      <c r="CC317" s="250"/>
      <c r="CD317" s="251"/>
      <c r="CE317" s="251"/>
      <c r="CF317" s="251"/>
      <c r="CG317" s="251"/>
      <c r="CH317" s="251"/>
      <c r="CI317" s="251"/>
      <c r="CJ317" s="252"/>
      <c r="CK317" s="249"/>
      <c r="CL317" s="248"/>
      <c r="CM317" s="248"/>
      <c r="CN317" s="248"/>
      <c r="CO317" s="248"/>
      <c r="CP317" s="248"/>
      <c r="CQ317" s="248"/>
      <c r="CR317" s="248"/>
      <c r="CS317" s="248"/>
      <c r="CT317" s="248"/>
      <c r="CU317" s="248"/>
      <c r="CV317" s="248"/>
      <c r="CW317" s="248"/>
      <c r="CX317" s="248"/>
      <c r="CY317" s="248"/>
      <c r="CZ317" s="248"/>
      <c r="DA317" s="248"/>
      <c r="DB317" s="248"/>
      <c r="DC317" s="248"/>
      <c r="DD317" s="248"/>
      <c r="DE317" s="248"/>
      <c r="DF317" s="250"/>
      <c r="DG317" s="251"/>
      <c r="DH317" s="251"/>
      <c r="DI317" s="251"/>
      <c r="DJ317" s="251"/>
      <c r="DK317" s="251"/>
      <c r="DL317" s="251"/>
      <c r="DM317" s="252"/>
    </row>
    <row r="318">
      <c r="A318" s="248"/>
      <c r="B318" s="249"/>
      <c r="C318" s="250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2"/>
      <c r="W318" s="253"/>
      <c r="X318" s="251"/>
      <c r="Y318" s="251"/>
      <c r="Z318" s="251"/>
      <c r="AA318" s="251"/>
      <c r="AB318" s="251"/>
      <c r="AC318" s="251"/>
      <c r="AD318" s="254"/>
      <c r="AE318" s="249"/>
      <c r="AF318" s="255"/>
      <c r="AG318" s="248"/>
      <c r="AH318" s="248"/>
      <c r="AI318" s="248"/>
      <c r="AJ318" s="248"/>
      <c r="AK318" s="248"/>
      <c r="AL318" s="248"/>
      <c r="AM318" s="248"/>
      <c r="AN318" s="248"/>
      <c r="AO318" s="248"/>
      <c r="AP318" s="248"/>
      <c r="AQ318" s="248"/>
      <c r="AR318" s="248"/>
      <c r="AS318" s="248"/>
      <c r="AT318" s="248"/>
      <c r="AU318" s="248"/>
      <c r="AV318" s="248"/>
      <c r="AW318" s="248"/>
      <c r="AX318" s="248"/>
      <c r="AY318" s="256"/>
      <c r="AZ318" s="250"/>
      <c r="BA318" s="251"/>
      <c r="BB318" s="251"/>
      <c r="BC318" s="251"/>
      <c r="BD318" s="251"/>
      <c r="BE318" s="251"/>
      <c r="BF318" s="251"/>
      <c r="BG318" s="252"/>
      <c r="BH318" s="249"/>
      <c r="BI318" s="248"/>
      <c r="BJ318" s="248"/>
      <c r="BK318" s="248"/>
      <c r="BL318" s="248"/>
      <c r="BM318" s="248"/>
      <c r="BN318" s="248"/>
      <c r="BO318" s="248"/>
      <c r="BP318" s="248"/>
      <c r="BQ318" s="248"/>
      <c r="BR318" s="248"/>
      <c r="BS318" s="248"/>
      <c r="BT318" s="248"/>
      <c r="BU318" s="248"/>
      <c r="BV318" s="248"/>
      <c r="BW318" s="248"/>
      <c r="BX318" s="248"/>
      <c r="BY318" s="248"/>
      <c r="BZ318" s="248"/>
      <c r="CA318" s="248"/>
      <c r="CB318" s="248"/>
      <c r="CC318" s="250"/>
      <c r="CD318" s="251"/>
      <c r="CE318" s="251"/>
      <c r="CF318" s="251"/>
      <c r="CG318" s="251"/>
      <c r="CH318" s="251"/>
      <c r="CI318" s="251"/>
      <c r="CJ318" s="252"/>
      <c r="CK318" s="249"/>
      <c r="CL318" s="248"/>
      <c r="CM318" s="248"/>
      <c r="CN318" s="248"/>
      <c r="CO318" s="248"/>
      <c r="CP318" s="248"/>
      <c r="CQ318" s="248"/>
      <c r="CR318" s="248"/>
      <c r="CS318" s="248"/>
      <c r="CT318" s="248"/>
      <c r="CU318" s="248"/>
      <c r="CV318" s="248"/>
      <c r="CW318" s="248"/>
      <c r="CX318" s="248"/>
      <c r="CY318" s="248"/>
      <c r="CZ318" s="248"/>
      <c r="DA318" s="248"/>
      <c r="DB318" s="248"/>
      <c r="DC318" s="248"/>
      <c r="DD318" s="248"/>
      <c r="DE318" s="248"/>
      <c r="DF318" s="250"/>
      <c r="DG318" s="251"/>
      <c r="DH318" s="251"/>
      <c r="DI318" s="251"/>
      <c r="DJ318" s="251"/>
      <c r="DK318" s="251"/>
      <c r="DL318" s="251"/>
      <c r="DM318" s="252"/>
    </row>
    <row r="319">
      <c r="A319" s="248"/>
      <c r="B319" s="249"/>
      <c r="C319" s="250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2"/>
      <c r="W319" s="253"/>
      <c r="X319" s="251"/>
      <c r="Y319" s="251"/>
      <c r="Z319" s="251"/>
      <c r="AA319" s="251"/>
      <c r="AB319" s="251"/>
      <c r="AC319" s="251"/>
      <c r="AD319" s="254"/>
      <c r="AE319" s="249"/>
      <c r="AF319" s="255"/>
      <c r="AG319" s="248"/>
      <c r="AH319" s="248"/>
      <c r="AI319" s="248"/>
      <c r="AJ319" s="248"/>
      <c r="AK319" s="248"/>
      <c r="AL319" s="248"/>
      <c r="AM319" s="248"/>
      <c r="AN319" s="248"/>
      <c r="AO319" s="248"/>
      <c r="AP319" s="248"/>
      <c r="AQ319" s="248"/>
      <c r="AR319" s="248"/>
      <c r="AS319" s="248"/>
      <c r="AT319" s="248"/>
      <c r="AU319" s="248"/>
      <c r="AV319" s="248"/>
      <c r="AW319" s="248"/>
      <c r="AX319" s="248"/>
      <c r="AY319" s="256"/>
      <c r="AZ319" s="250"/>
      <c r="BA319" s="251"/>
      <c r="BB319" s="251"/>
      <c r="BC319" s="251"/>
      <c r="BD319" s="251"/>
      <c r="BE319" s="251"/>
      <c r="BF319" s="251"/>
      <c r="BG319" s="252"/>
      <c r="BH319" s="249"/>
      <c r="BI319" s="248"/>
      <c r="BJ319" s="248"/>
      <c r="BK319" s="248"/>
      <c r="BL319" s="248"/>
      <c r="BM319" s="248"/>
      <c r="BN319" s="248"/>
      <c r="BO319" s="248"/>
      <c r="BP319" s="248"/>
      <c r="BQ319" s="248"/>
      <c r="BR319" s="248"/>
      <c r="BS319" s="248"/>
      <c r="BT319" s="248"/>
      <c r="BU319" s="248"/>
      <c r="BV319" s="248"/>
      <c r="BW319" s="248"/>
      <c r="BX319" s="248"/>
      <c r="BY319" s="248"/>
      <c r="BZ319" s="248"/>
      <c r="CA319" s="248"/>
      <c r="CB319" s="248"/>
      <c r="CC319" s="250"/>
      <c r="CD319" s="251"/>
      <c r="CE319" s="251"/>
      <c r="CF319" s="251"/>
      <c r="CG319" s="251"/>
      <c r="CH319" s="251"/>
      <c r="CI319" s="251"/>
      <c r="CJ319" s="252"/>
      <c r="CK319" s="249"/>
      <c r="CL319" s="248"/>
      <c r="CM319" s="248"/>
      <c r="CN319" s="248"/>
      <c r="CO319" s="248"/>
      <c r="CP319" s="248"/>
      <c r="CQ319" s="248"/>
      <c r="CR319" s="248"/>
      <c r="CS319" s="248"/>
      <c r="CT319" s="248"/>
      <c r="CU319" s="248"/>
      <c r="CV319" s="248"/>
      <c r="CW319" s="248"/>
      <c r="CX319" s="248"/>
      <c r="CY319" s="248"/>
      <c r="CZ319" s="248"/>
      <c r="DA319" s="248"/>
      <c r="DB319" s="248"/>
      <c r="DC319" s="248"/>
      <c r="DD319" s="248"/>
      <c r="DE319" s="248"/>
      <c r="DF319" s="250"/>
      <c r="DG319" s="251"/>
      <c r="DH319" s="251"/>
      <c r="DI319" s="251"/>
      <c r="DJ319" s="251"/>
      <c r="DK319" s="251"/>
      <c r="DL319" s="251"/>
      <c r="DM319" s="252"/>
    </row>
    <row r="320">
      <c r="A320" s="248"/>
      <c r="B320" s="249"/>
      <c r="C320" s="250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2"/>
      <c r="W320" s="253"/>
      <c r="X320" s="251"/>
      <c r="Y320" s="251"/>
      <c r="Z320" s="251"/>
      <c r="AA320" s="251"/>
      <c r="AB320" s="251"/>
      <c r="AC320" s="251"/>
      <c r="AD320" s="254"/>
      <c r="AE320" s="249"/>
      <c r="AF320" s="255"/>
      <c r="AG320" s="248"/>
      <c r="AH320" s="248"/>
      <c r="AI320" s="248"/>
      <c r="AJ320" s="248"/>
      <c r="AK320" s="248"/>
      <c r="AL320" s="248"/>
      <c r="AM320" s="248"/>
      <c r="AN320" s="248"/>
      <c r="AO320" s="248"/>
      <c r="AP320" s="248"/>
      <c r="AQ320" s="248"/>
      <c r="AR320" s="248"/>
      <c r="AS320" s="248"/>
      <c r="AT320" s="248"/>
      <c r="AU320" s="248"/>
      <c r="AV320" s="248"/>
      <c r="AW320" s="248"/>
      <c r="AX320" s="248"/>
      <c r="AY320" s="256"/>
      <c r="AZ320" s="250"/>
      <c r="BA320" s="251"/>
      <c r="BB320" s="251"/>
      <c r="BC320" s="251"/>
      <c r="BD320" s="251"/>
      <c r="BE320" s="251"/>
      <c r="BF320" s="251"/>
      <c r="BG320" s="252"/>
      <c r="BH320" s="249"/>
      <c r="BI320" s="248"/>
      <c r="BJ320" s="248"/>
      <c r="BK320" s="248"/>
      <c r="BL320" s="248"/>
      <c r="BM320" s="248"/>
      <c r="BN320" s="248"/>
      <c r="BO320" s="248"/>
      <c r="BP320" s="248"/>
      <c r="BQ320" s="248"/>
      <c r="BR320" s="248"/>
      <c r="BS320" s="248"/>
      <c r="BT320" s="248"/>
      <c r="BU320" s="248"/>
      <c r="BV320" s="248"/>
      <c r="BW320" s="248"/>
      <c r="BX320" s="248"/>
      <c r="BY320" s="248"/>
      <c r="BZ320" s="248"/>
      <c r="CA320" s="248"/>
      <c r="CB320" s="248"/>
      <c r="CC320" s="250"/>
      <c r="CD320" s="251"/>
      <c r="CE320" s="251"/>
      <c r="CF320" s="251"/>
      <c r="CG320" s="251"/>
      <c r="CH320" s="251"/>
      <c r="CI320" s="251"/>
      <c r="CJ320" s="252"/>
      <c r="CK320" s="249"/>
      <c r="CL320" s="248"/>
      <c r="CM320" s="248"/>
      <c r="CN320" s="248"/>
      <c r="CO320" s="248"/>
      <c r="CP320" s="248"/>
      <c r="CQ320" s="248"/>
      <c r="CR320" s="248"/>
      <c r="CS320" s="248"/>
      <c r="CT320" s="248"/>
      <c r="CU320" s="248"/>
      <c r="CV320" s="248"/>
      <c r="CW320" s="248"/>
      <c r="CX320" s="248"/>
      <c r="CY320" s="248"/>
      <c r="CZ320" s="248"/>
      <c r="DA320" s="248"/>
      <c r="DB320" s="248"/>
      <c r="DC320" s="248"/>
      <c r="DD320" s="248"/>
      <c r="DE320" s="248"/>
      <c r="DF320" s="250"/>
      <c r="DG320" s="251"/>
      <c r="DH320" s="251"/>
      <c r="DI320" s="251"/>
      <c r="DJ320" s="251"/>
      <c r="DK320" s="251"/>
      <c r="DL320" s="251"/>
      <c r="DM320" s="252"/>
    </row>
    <row r="321">
      <c r="A321" s="248"/>
      <c r="B321" s="249"/>
      <c r="C321" s="250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2"/>
      <c r="W321" s="253"/>
      <c r="X321" s="251"/>
      <c r="Y321" s="251"/>
      <c r="Z321" s="251"/>
      <c r="AA321" s="251"/>
      <c r="AB321" s="251"/>
      <c r="AC321" s="251"/>
      <c r="AD321" s="254"/>
      <c r="AE321" s="249"/>
      <c r="AF321" s="255"/>
      <c r="AG321" s="248"/>
      <c r="AH321" s="248"/>
      <c r="AI321" s="248"/>
      <c r="AJ321" s="248"/>
      <c r="AK321" s="248"/>
      <c r="AL321" s="248"/>
      <c r="AM321" s="248"/>
      <c r="AN321" s="248"/>
      <c r="AO321" s="248"/>
      <c r="AP321" s="248"/>
      <c r="AQ321" s="248"/>
      <c r="AR321" s="248"/>
      <c r="AS321" s="248"/>
      <c r="AT321" s="248"/>
      <c r="AU321" s="248"/>
      <c r="AV321" s="248"/>
      <c r="AW321" s="248"/>
      <c r="AX321" s="248"/>
      <c r="AY321" s="256"/>
      <c r="AZ321" s="250"/>
      <c r="BA321" s="251"/>
      <c r="BB321" s="251"/>
      <c r="BC321" s="251"/>
      <c r="BD321" s="251"/>
      <c r="BE321" s="251"/>
      <c r="BF321" s="251"/>
      <c r="BG321" s="252"/>
      <c r="BH321" s="249"/>
      <c r="BI321" s="248"/>
      <c r="BJ321" s="248"/>
      <c r="BK321" s="248"/>
      <c r="BL321" s="248"/>
      <c r="BM321" s="248"/>
      <c r="BN321" s="248"/>
      <c r="BO321" s="248"/>
      <c r="BP321" s="248"/>
      <c r="BQ321" s="248"/>
      <c r="BR321" s="248"/>
      <c r="BS321" s="248"/>
      <c r="BT321" s="248"/>
      <c r="BU321" s="248"/>
      <c r="BV321" s="248"/>
      <c r="BW321" s="248"/>
      <c r="BX321" s="248"/>
      <c r="BY321" s="248"/>
      <c r="BZ321" s="248"/>
      <c r="CA321" s="248"/>
      <c r="CB321" s="248"/>
      <c r="CC321" s="250"/>
      <c r="CD321" s="251"/>
      <c r="CE321" s="251"/>
      <c r="CF321" s="251"/>
      <c r="CG321" s="251"/>
      <c r="CH321" s="251"/>
      <c r="CI321" s="251"/>
      <c r="CJ321" s="252"/>
      <c r="CK321" s="249"/>
      <c r="CL321" s="248"/>
      <c r="CM321" s="248"/>
      <c r="CN321" s="248"/>
      <c r="CO321" s="248"/>
      <c r="CP321" s="248"/>
      <c r="CQ321" s="248"/>
      <c r="CR321" s="248"/>
      <c r="CS321" s="248"/>
      <c r="CT321" s="248"/>
      <c r="CU321" s="248"/>
      <c r="CV321" s="248"/>
      <c r="CW321" s="248"/>
      <c r="CX321" s="248"/>
      <c r="CY321" s="248"/>
      <c r="CZ321" s="248"/>
      <c r="DA321" s="248"/>
      <c r="DB321" s="248"/>
      <c r="DC321" s="248"/>
      <c r="DD321" s="248"/>
      <c r="DE321" s="248"/>
      <c r="DF321" s="250"/>
      <c r="DG321" s="251"/>
      <c r="DH321" s="251"/>
      <c r="DI321" s="251"/>
      <c r="DJ321" s="251"/>
      <c r="DK321" s="251"/>
      <c r="DL321" s="251"/>
      <c r="DM321" s="252"/>
    </row>
    <row r="322">
      <c r="A322" s="248"/>
      <c r="B322" s="249"/>
      <c r="C322" s="250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2"/>
      <c r="W322" s="253"/>
      <c r="X322" s="251"/>
      <c r="Y322" s="251"/>
      <c r="Z322" s="251"/>
      <c r="AA322" s="251"/>
      <c r="AB322" s="251"/>
      <c r="AC322" s="251"/>
      <c r="AD322" s="254"/>
      <c r="AE322" s="249"/>
      <c r="AF322" s="255"/>
      <c r="AG322" s="248"/>
      <c r="AH322" s="248"/>
      <c r="AI322" s="248"/>
      <c r="AJ322" s="248"/>
      <c r="AK322" s="248"/>
      <c r="AL322" s="248"/>
      <c r="AM322" s="248"/>
      <c r="AN322" s="248"/>
      <c r="AO322" s="248"/>
      <c r="AP322" s="248"/>
      <c r="AQ322" s="248"/>
      <c r="AR322" s="248"/>
      <c r="AS322" s="248"/>
      <c r="AT322" s="248"/>
      <c r="AU322" s="248"/>
      <c r="AV322" s="248"/>
      <c r="AW322" s="248"/>
      <c r="AX322" s="248"/>
      <c r="AY322" s="256"/>
      <c r="AZ322" s="250"/>
      <c r="BA322" s="251"/>
      <c r="BB322" s="251"/>
      <c r="BC322" s="251"/>
      <c r="BD322" s="251"/>
      <c r="BE322" s="251"/>
      <c r="BF322" s="251"/>
      <c r="BG322" s="252"/>
      <c r="BH322" s="249"/>
      <c r="BI322" s="248"/>
      <c r="BJ322" s="248"/>
      <c r="BK322" s="248"/>
      <c r="BL322" s="248"/>
      <c r="BM322" s="248"/>
      <c r="BN322" s="248"/>
      <c r="BO322" s="248"/>
      <c r="BP322" s="248"/>
      <c r="BQ322" s="248"/>
      <c r="BR322" s="248"/>
      <c r="BS322" s="248"/>
      <c r="BT322" s="248"/>
      <c r="BU322" s="248"/>
      <c r="BV322" s="248"/>
      <c r="BW322" s="248"/>
      <c r="BX322" s="248"/>
      <c r="BY322" s="248"/>
      <c r="BZ322" s="248"/>
      <c r="CA322" s="248"/>
      <c r="CB322" s="248"/>
      <c r="CC322" s="250"/>
      <c r="CD322" s="251"/>
      <c r="CE322" s="251"/>
      <c r="CF322" s="251"/>
      <c r="CG322" s="251"/>
      <c r="CH322" s="251"/>
      <c r="CI322" s="251"/>
      <c r="CJ322" s="252"/>
      <c r="CK322" s="249"/>
      <c r="CL322" s="248"/>
      <c r="CM322" s="248"/>
      <c r="CN322" s="248"/>
      <c r="CO322" s="248"/>
      <c r="CP322" s="248"/>
      <c r="CQ322" s="248"/>
      <c r="CR322" s="248"/>
      <c r="CS322" s="248"/>
      <c r="CT322" s="248"/>
      <c r="CU322" s="248"/>
      <c r="CV322" s="248"/>
      <c r="CW322" s="248"/>
      <c r="CX322" s="248"/>
      <c r="CY322" s="248"/>
      <c r="CZ322" s="248"/>
      <c r="DA322" s="248"/>
      <c r="DB322" s="248"/>
      <c r="DC322" s="248"/>
      <c r="DD322" s="248"/>
      <c r="DE322" s="248"/>
      <c r="DF322" s="250"/>
      <c r="DG322" s="251"/>
      <c r="DH322" s="251"/>
      <c r="DI322" s="251"/>
      <c r="DJ322" s="251"/>
      <c r="DK322" s="251"/>
      <c r="DL322" s="251"/>
      <c r="DM322" s="252"/>
    </row>
    <row r="323">
      <c r="A323" s="248"/>
      <c r="B323" s="249"/>
      <c r="C323" s="250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2"/>
      <c r="W323" s="253"/>
      <c r="X323" s="251"/>
      <c r="Y323" s="251"/>
      <c r="Z323" s="251"/>
      <c r="AA323" s="251"/>
      <c r="AB323" s="251"/>
      <c r="AC323" s="251"/>
      <c r="AD323" s="254"/>
      <c r="AE323" s="249"/>
      <c r="AF323" s="255"/>
      <c r="AG323" s="248"/>
      <c r="AH323" s="248"/>
      <c r="AI323" s="248"/>
      <c r="AJ323" s="248"/>
      <c r="AK323" s="248"/>
      <c r="AL323" s="248"/>
      <c r="AM323" s="248"/>
      <c r="AN323" s="248"/>
      <c r="AO323" s="248"/>
      <c r="AP323" s="248"/>
      <c r="AQ323" s="248"/>
      <c r="AR323" s="248"/>
      <c r="AS323" s="248"/>
      <c r="AT323" s="248"/>
      <c r="AU323" s="248"/>
      <c r="AV323" s="248"/>
      <c r="AW323" s="248"/>
      <c r="AX323" s="248"/>
      <c r="AY323" s="256"/>
      <c r="AZ323" s="250"/>
      <c r="BA323" s="251"/>
      <c r="BB323" s="251"/>
      <c r="BC323" s="251"/>
      <c r="BD323" s="251"/>
      <c r="BE323" s="251"/>
      <c r="BF323" s="251"/>
      <c r="BG323" s="252"/>
      <c r="BH323" s="249"/>
      <c r="BI323" s="248"/>
      <c r="BJ323" s="248"/>
      <c r="BK323" s="248"/>
      <c r="BL323" s="248"/>
      <c r="BM323" s="248"/>
      <c r="BN323" s="248"/>
      <c r="BO323" s="248"/>
      <c r="BP323" s="248"/>
      <c r="BQ323" s="248"/>
      <c r="BR323" s="248"/>
      <c r="BS323" s="248"/>
      <c r="BT323" s="248"/>
      <c r="BU323" s="248"/>
      <c r="BV323" s="248"/>
      <c r="BW323" s="248"/>
      <c r="BX323" s="248"/>
      <c r="BY323" s="248"/>
      <c r="BZ323" s="248"/>
      <c r="CA323" s="248"/>
      <c r="CB323" s="248"/>
      <c r="CC323" s="250"/>
      <c r="CD323" s="251"/>
      <c r="CE323" s="251"/>
      <c r="CF323" s="251"/>
      <c r="CG323" s="251"/>
      <c r="CH323" s="251"/>
      <c r="CI323" s="251"/>
      <c r="CJ323" s="252"/>
      <c r="CK323" s="249"/>
      <c r="CL323" s="248"/>
      <c r="CM323" s="248"/>
      <c r="CN323" s="248"/>
      <c r="CO323" s="248"/>
      <c r="CP323" s="248"/>
      <c r="CQ323" s="248"/>
      <c r="CR323" s="248"/>
      <c r="CS323" s="248"/>
      <c r="CT323" s="248"/>
      <c r="CU323" s="248"/>
      <c r="CV323" s="248"/>
      <c r="CW323" s="248"/>
      <c r="CX323" s="248"/>
      <c r="CY323" s="248"/>
      <c r="CZ323" s="248"/>
      <c r="DA323" s="248"/>
      <c r="DB323" s="248"/>
      <c r="DC323" s="248"/>
      <c r="DD323" s="248"/>
      <c r="DE323" s="248"/>
      <c r="DF323" s="250"/>
      <c r="DG323" s="251"/>
      <c r="DH323" s="251"/>
      <c r="DI323" s="251"/>
      <c r="DJ323" s="251"/>
      <c r="DK323" s="251"/>
      <c r="DL323" s="251"/>
      <c r="DM323" s="252"/>
    </row>
    <row r="324">
      <c r="A324" s="248"/>
      <c r="B324" s="249"/>
      <c r="C324" s="250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2"/>
      <c r="W324" s="253"/>
      <c r="X324" s="251"/>
      <c r="Y324" s="251"/>
      <c r="Z324" s="251"/>
      <c r="AA324" s="251"/>
      <c r="AB324" s="251"/>
      <c r="AC324" s="251"/>
      <c r="AD324" s="254"/>
      <c r="AE324" s="249"/>
      <c r="AF324" s="255"/>
      <c r="AG324" s="248"/>
      <c r="AH324" s="248"/>
      <c r="AI324" s="248"/>
      <c r="AJ324" s="248"/>
      <c r="AK324" s="248"/>
      <c r="AL324" s="248"/>
      <c r="AM324" s="248"/>
      <c r="AN324" s="248"/>
      <c r="AO324" s="248"/>
      <c r="AP324" s="248"/>
      <c r="AQ324" s="248"/>
      <c r="AR324" s="248"/>
      <c r="AS324" s="248"/>
      <c r="AT324" s="248"/>
      <c r="AU324" s="248"/>
      <c r="AV324" s="248"/>
      <c r="AW324" s="248"/>
      <c r="AX324" s="248"/>
      <c r="AY324" s="256"/>
      <c r="AZ324" s="250"/>
      <c r="BA324" s="251"/>
      <c r="BB324" s="251"/>
      <c r="BC324" s="251"/>
      <c r="BD324" s="251"/>
      <c r="BE324" s="251"/>
      <c r="BF324" s="251"/>
      <c r="BG324" s="252"/>
      <c r="BH324" s="249"/>
      <c r="BI324" s="248"/>
      <c r="BJ324" s="248"/>
      <c r="BK324" s="248"/>
      <c r="BL324" s="248"/>
      <c r="BM324" s="248"/>
      <c r="BN324" s="248"/>
      <c r="BO324" s="248"/>
      <c r="BP324" s="248"/>
      <c r="BQ324" s="248"/>
      <c r="BR324" s="248"/>
      <c r="BS324" s="248"/>
      <c r="BT324" s="248"/>
      <c r="BU324" s="248"/>
      <c r="BV324" s="248"/>
      <c r="BW324" s="248"/>
      <c r="BX324" s="248"/>
      <c r="BY324" s="248"/>
      <c r="BZ324" s="248"/>
      <c r="CA324" s="248"/>
      <c r="CB324" s="248"/>
      <c r="CC324" s="250"/>
      <c r="CD324" s="251"/>
      <c r="CE324" s="251"/>
      <c r="CF324" s="251"/>
      <c r="CG324" s="251"/>
      <c r="CH324" s="251"/>
      <c r="CI324" s="251"/>
      <c r="CJ324" s="252"/>
      <c r="CK324" s="249"/>
      <c r="CL324" s="248"/>
      <c r="CM324" s="248"/>
      <c r="CN324" s="248"/>
      <c r="CO324" s="248"/>
      <c r="CP324" s="248"/>
      <c r="CQ324" s="248"/>
      <c r="CR324" s="248"/>
      <c r="CS324" s="248"/>
      <c r="CT324" s="248"/>
      <c r="CU324" s="248"/>
      <c r="CV324" s="248"/>
      <c r="CW324" s="248"/>
      <c r="CX324" s="248"/>
      <c r="CY324" s="248"/>
      <c r="CZ324" s="248"/>
      <c r="DA324" s="248"/>
      <c r="DB324" s="248"/>
      <c r="DC324" s="248"/>
      <c r="DD324" s="248"/>
      <c r="DE324" s="248"/>
      <c r="DF324" s="250"/>
      <c r="DG324" s="251"/>
      <c r="DH324" s="251"/>
      <c r="DI324" s="251"/>
      <c r="DJ324" s="251"/>
      <c r="DK324" s="251"/>
      <c r="DL324" s="251"/>
      <c r="DM324" s="252"/>
    </row>
    <row r="325">
      <c r="A325" s="248"/>
      <c r="B325" s="249"/>
      <c r="C325" s="250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2"/>
      <c r="W325" s="253"/>
      <c r="X325" s="251"/>
      <c r="Y325" s="251"/>
      <c r="Z325" s="251"/>
      <c r="AA325" s="251"/>
      <c r="AB325" s="251"/>
      <c r="AC325" s="251"/>
      <c r="AD325" s="254"/>
      <c r="AE325" s="249"/>
      <c r="AF325" s="255"/>
      <c r="AG325" s="248"/>
      <c r="AH325" s="248"/>
      <c r="AI325" s="248"/>
      <c r="AJ325" s="248"/>
      <c r="AK325" s="248"/>
      <c r="AL325" s="248"/>
      <c r="AM325" s="248"/>
      <c r="AN325" s="248"/>
      <c r="AO325" s="248"/>
      <c r="AP325" s="248"/>
      <c r="AQ325" s="248"/>
      <c r="AR325" s="248"/>
      <c r="AS325" s="248"/>
      <c r="AT325" s="248"/>
      <c r="AU325" s="248"/>
      <c r="AV325" s="248"/>
      <c r="AW325" s="248"/>
      <c r="AX325" s="248"/>
      <c r="AY325" s="256"/>
      <c r="AZ325" s="250"/>
      <c r="BA325" s="251"/>
      <c r="BB325" s="251"/>
      <c r="BC325" s="251"/>
      <c r="BD325" s="251"/>
      <c r="BE325" s="251"/>
      <c r="BF325" s="251"/>
      <c r="BG325" s="252"/>
      <c r="BH325" s="249"/>
      <c r="BI325" s="248"/>
      <c r="BJ325" s="248"/>
      <c r="BK325" s="248"/>
      <c r="BL325" s="248"/>
      <c r="BM325" s="248"/>
      <c r="BN325" s="248"/>
      <c r="BO325" s="248"/>
      <c r="BP325" s="248"/>
      <c r="BQ325" s="248"/>
      <c r="BR325" s="248"/>
      <c r="BS325" s="248"/>
      <c r="BT325" s="248"/>
      <c r="BU325" s="248"/>
      <c r="BV325" s="248"/>
      <c r="BW325" s="248"/>
      <c r="BX325" s="248"/>
      <c r="BY325" s="248"/>
      <c r="BZ325" s="248"/>
      <c r="CA325" s="248"/>
      <c r="CB325" s="248"/>
      <c r="CC325" s="250"/>
      <c r="CD325" s="251"/>
      <c r="CE325" s="251"/>
      <c r="CF325" s="251"/>
      <c r="CG325" s="251"/>
      <c r="CH325" s="251"/>
      <c r="CI325" s="251"/>
      <c r="CJ325" s="252"/>
      <c r="CK325" s="249"/>
      <c r="CL325" s="248"/>
      <c r="CM325" s="248"/>
      <c r="CN325" s="248"/>
      <c r="CO325" s="248"/>
      <c r="CP325" s="248"/>
      <c r="CQ325" s="248"/>
      <c r="CR325" s="248"/>
      <c r="CS325" s="248"/>
      <c r="CT325" s="248"/>
      <c r="CU325" s="248"/>
      <c r="CV325" s="248"/>
      <c r="CW325" s="248"/>
      <c r="CX325" s="248"/>
      <c r="CY325" s="248"/>
      <c r="CZ325" s="248"/>
      <c r="DA325" s="248"/>
      <c r="DB325" s="248"/>
      <c r="DC325" s="248"/>
      <c r="DD325" s="248"/>
      <c r="DE325" s="248"/>
      <c r="DF325" s="250"/>
      <c r="DG325" s="251"/>
      <c r="DH325" s="251"/>
      <c r="DI325" s="251"/>
      <c r="DJ325" s="251"/>
      <c r="DK325" s="251"/>
      <c r="DL325" s="251"/>
      <c r="DM325" s="252"/>
    </row>
    <row r="326">
      <c r="A326" s="248"/>
      <c r="B326" s="249"/>
      <c r="C326" s="250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2"/>
      <c r="W326" s="253"/>
      <c r="X326" s="251"/>
      <c r="Y326" s="251"/>
      <c r="Z326" s="251"/>
      <c r="AA326" s="251"/>
      <c r="AB326" s="251"/>
      <c r="AC326" s="251"/>
      <c r="AD326" s="254"/>
      <c r="AE326" s="249"/>
      <c r="AF326" s="255"/>
      <c r="AG326" s="248"/>
      <c r="AH326" s="248"/>
      <c r="AI326" s="248"/>
      <c r="AJ326" s="248"/>
      <c r="AK326" s="248"/>
      <c r="AL326" s="248"/>
      <c r="AM326" s="248"/>
      <c r="AN326" s="248"/>
      <c r="AO326" s="248"/>
      <c r="AP326" s="248"/>
      <c r="AQ326" s="248"/>
      <c r="AR326" s="248"/>
      <c r="AS326" s="248"/>
      <c r="AT326" s="248"/>
      <c r="AU326" s="248"/>
      <c r="AV326" s="248"/>
      <c r="AW326" s="248"/>
      <c r="AX326" s="248"/>
      <c r="AY326" s="256"/>
      <c r="AZ326" s="250"/>
      <c r="BA326" s="251"/>
      <c r="BB326" s="251"/>
      <c r="BC326" s="251"/>
      <c r="BD326" s="251"/>
      <c r="BE326" s="251"/>
      <c r="BF326" s="251"/>
      <c r="BG326" s="252"/>
      <c r="BH326" s="249"/>
      <c r="BI326" s="248"/>
      <c r="BJ326" s="248"/>
      <c r="BK326" s="248"/>
      <c r="BL326" s="248"/>
      <c r="BM326" s="248"/>
      <c r="BN326" s="248"/>
      <c r="BO326" s="248"/>
      <c r="BP326" s="248"/>
      <c r="BQ326" s="248"/>
      <c r="BR326" s="248"/>
      <c r="BS326" s="248"/>
      <c r="BT326" s="248"/>
      <c r="BU326" s="248"/>
      <c r="BV326" s="248"/>
      <c r="BW326" s="248"/>
      <c r="BX326" s="248"/>
      <c r="BY326" s="248"/>
      <c r="BZ326" s="248"/>
      <c r="CA326" s="248"/>
      <c r="CB326" s="248"/>
      <c r="CC326" s="250"/>
      <c r="CD326" s="251"/>
      <c r="CE326" s="251"/>
      <c r="CF326" s="251"/>
      <c r="CG326" s="251"/>
      <c r="CH326" s="251"/>
      <c r="CI326" s="251"/>
      <c r="CJ326" s="252"/>
      <c r="CK326" s="249"/>
      <c r="CL326" s="248"/>
      <c r="CM326" s="248"/>
      <c r="CN326" s="248"/>
      <c r="CO326" s="248"/>
      <c r="CP326" s="248"/>
      <c r="CQ326" s="248"/>
      <c r="CR326" s="248"/>
      <c r="CS326" s="248"/>
      <c r="CT326" s="248"/>
      <c r="CU326" s="248"/>
      <c r="CV326" s="248"/>
      <c r="CW326" s="248"/>
      <c r="CX326" s="248"/>
      <c r="CY326" s="248"/>
      <c r="CZ326" s="248"/>
      <c r="DA326" s="248"/>
      <c r="DB326" s="248"/>
      <c r="DC326" s="248"/>
      <c r="DD326" s="248"/>
      <c r="DE326" s="248"/>
      <c r="DF326" s="250"/>
      <c r="DG326" s="251"/>
      <c r="DH326" s="251"/>
      <c r="DI326" s="251"/>
      <c r="DJ326" s="251"/>
      <c r="DK326" s="251"/>
      <c r="DL326" s="251"/>
      <c r="DM326" s="252"/>
    </row>
    <row r="327">
      <c r="A327" s="248"/>
      <c r="B327" s="249"/>
      <c r="C327" s="250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2"/>
      <c r="W327" s="253"/>
      <c r="X327" s="251"/>
      <c r="Y327" s="251"/>
      <c r="Z327" s="251"/>
      <c r="AA327" s="251"/>
      <c r="AB327" s="251"/>
      <c r="AC327" s="251"/>
      <c r="AD327" s="254"/>
      <c r="AE327" s="249"/>
      <c r="AF327" s="255"/>
      <c r="AG327" s="248"/>
      <c r="AH327" s="248"/>
      <c r="AI327" s="248"/>
      <c r="AJ327" s="248"/>
      <c r="AK327" s="248"/>
      <c r="AL327" s="248"/>
      <c r="AM327" s="248"/>
      <c r="AN327" s="248"/>
      <c r="AO327" s="248"/>
      <c r="AP327" s="248"/>
      <c r="AQ327" s="248"/>
      <c r="AR327" s="248"/>
      <c r="AS327" s="248"/>
      <c r="AT327" s="248"/>
      <c r="AU327" s="248"/>
      <c r="AV327" s="248"/>
      <c r="AW327" s="248"/>
      <c r="AX327" s="248"/>
      <c r="AY327" s="256"/>
      <c r="AZ327" s="250"/>
      <c r="BA327" s="251"/>
      <c r="BB327" s="251"/>
      <c r="BC327" s="251"/>
      <c r="BD327" s="251"/>
      <c r="BE327" s="251"/>
      <c r="BF327" s="251"/>
      <c r="BG327" s="252"/>
      <c r="BH327" s="249"/>
      <c r="BI327" s="248"/>
      <c r="BJ327" s="248"/>
      <c r="BK327" s="248"/>
      <c r="BL327" s="248"/>
      <c r="BM327" s="248"/>
      <c r="BN327" s="248"/>
      <c r="BO327" s="248"/>
      <c r="BP327" s="248"/>
      <c r="BQ327" s="248"/>
      <c r="BR327" s="248"/>
      <c r="BS327" s="248"/>
      <c r="BT327" s="248"/>
      <c r="BU327" s="248"/>
      <c r="BV327" s="248"/>
      <c r="BW327" s="248"/>
      <c r="BX327" s="248"/>
      <c r="BY327" s="248"/>
      <c r="BZ327" s="248"/>
      <c r="CA327" s="248"/>
      <c r="CB327" s="248"/>
      <c r="CC327" s="250"/>
      <c r="CD327" s="251"/>
      <c r="CE327" s="251"/>
      <c r="CF327" s="251"/>
      <c r="CG327" s="251"/>
      <c r="CH327" s="251"/>
      <c r="CI327" s="251"/>
      <c r="CJ327" s="252"/>
      <c r="CK327" s="249"/>
      <c r="CL327" s="248"/>
      <c r="CM327" s="248"/>
      <c r="CN327" s="248"/>
      <c r="CO327" s="248"/>
      <c r="CP327" s="248"/>
      <c r="CQ327" s="248"/>
      <c r="CR327" s="248"/>
      <c r="CS327" s="248"/>
      <c r="CT327" s="248"/>
      <c r="CU327" s="248"/>
      <c r="CV327" s="248"/>
      <c r="CW327" s="248"/>
      <c r="CX327" s="248"/>
      <c r="CY327" s="248"/>
      <c r="CZ327" s="248"/>
      <c r="DA327" s="248"/>
      <c r="DB327" s="248"/>
      <c r="DC327" s="248"/>
      <c r="DD327" s="248"/>
      <c r="DE327" s="248"/>
      <c r="DF327" s="250"/>
      <c r="DG327" s="251"/>
      <c r="DH327" s="251"/>
      <c r="DI327" s="251"/>
      <c r="DJ327" s="251"/>
      <c r="DK327" s="251"/>
      <c r="DL327" s="251"/>
      <c r="DM327" s="252"/>
    </row>
    <row r="328">
      <c r="A328" s="248"/>
      <c r="B328" s="249"/>
      <c r="C328" s="250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2"/>
      <c r="W328" s="253"/>
      <c r="X328" s="251"/>
      <c r="Y328" s="251"/>
      <c r="Z328" s="251"/>
      <c r="AA328" s="251"/>
      <c r="AB328" s="251"/>
      <c r="AC328" s="251"/>
      <c r="AD328" s="254"/>
      <c r="AE328" s="249"/>
      <c r="AF328" s="255"/>
      <c r="AG328" s="248"/>
      <c r="AH328" s="248"/>
      <c r="AI328" s="248"/>
      <c r="AJ328" s="248"/>
      <c r="AK328" s="248"/>
      <c r="AL328" s="248"/>
      <c r="AM328" s="248"/>
      <c r="AN328" s="248"/>
      <c r="AO328" s="248"/>
      <c r="AP328" s="248"/>
      <c r="AQ328" s="248"/>
      <c r="AR328" s="248"/>
      <c r="AS328" s="248"/>
      <c r="AT328" s="248"/>
      <c r="AU328" s="248"/>
      <c r="AV328" s="248"/>
      <c r="AW328" s="248"/>
      <c r="AX328" s="248"/>
      <c r="AY328" s="256"/>
      <c r="AZ328" s="250"/>
      <c r="BA328" s="251"/>
      <c r="BB328" s="251"/>
      <c r="BC328" s="251"/>
      <c r="BD328" s="251"/>
      <c r="BE328" s="251"/>
      <c r="BF328" s="251"/>
      <c r="BG328" s="252"/>
      <c r="BH328" s="249"/>
      <c r="BI328" s="248"/>
      <c r="BJ328" s="248"/>
      <c r="BK328" s="248"/>
      <c r="BL328" s="248"/>
      <c r="BM328" s="248"/>
      <c r="BN328" s="248"/>
      <c r="BO328" s="248"/>
      <c r="BP328" s="248"/>
      <c r="BQ328" s="248"/>
      <c r="BR328" s="248"/>
      <c r="BS328" s="248"/>
      <c r="BT328" s="248"/>
      <c r="BU328" s="248"/>
      <c r="BV328" s="248"/>
      <c r="BW328" s="248"/>
      <c r="BX328" s="248"/>
      <c r="BY328" s="248"/>
      <c r="BZ328" s="248"/>
      <c r="CA328" s="248"/>
      <c r="CB328" s="248"/>
      <c r="CC328" s="250"/>
      <c r="CD328" s="251"/>
      <c r="CE328" s="251"/>
      <c r="CF328" s="251"/>
      <c r="CG328" s="251"/>
      <c r="CH328" s="251"/>
      <c r="CI328" s="251"/>
      <c r="CJ328" s="252"/>
      <c r="CK328" s="249"/>
      <c r="CL328" s="248"/>
      <c r="CM328" s="248"/>
      <c r="CN328" s="248"/>
      <c r="CO328" s="248"/>
      <c r="CP328" s="248"/>
      <c r="CQ328" s="248"/>
      <c r="CR328" s="248"/>
      <c r="CS328" s="248"/>
      <c r="CT328" s="248"/>
      <c r="CU328" s="248"/>
      <c r="CV328" s="248"/>
      <c r="CW328" s="248"/>
      <c r="CX328" s="248"/>
      <c r="CY328" s="248"/>
      <c r="CZ328" s="248"/>
      <c r="DA328" s="248"/>
      <c r="DB328" s="248"/>
      <c r="DC328" s="248"/>
      <c r="DD328" s="248"/>
      <c r="DE328" s="248"/>
      <c r="DF328" s="250"/>
      <c r="DG328" s="251"/>
      <c r="DH328" s="251"/>
      <c r="DI328" s="251"/>
      <c r="DJ328" s="251"/>
      <c r="DK328" s="251"/>
      <c r="DL328" s="251"/>
      <c r="DM328" s="252"/>
    </row>
    <row r="329">
      <c r="A329" s="248"/>
      <c r="B329" s="249"/>
      <c r="C329" s="250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2"/>
      <c r="W329" s="253"/>
      <c r="X329" s="251"/>
      <c r="Y329" s="251"/>
      <c r="Z329" s="251"/>
      <c r="AA329" s="251"/>
      <c r="AB329" s="251"/>
      <c r="AC329" s="251"/>
      <c r="AD329" s="254"/>
      <c r="AE329" s="249"/>
      <c r="AF329" s="255"/>
      <c r="AG329" s="248"/>
      <c r="AH329" s="248"/>
      <c r="AI329" s="248"/>
      <c r="AJ329" s="248"/>
      <c r="AK329" s="248"/>
      <c r="AL329" s="248"/>
      <c r="AM329" s="248"/>
      <c r="AN329" s="248"/>
      <c r="AO329" s="248"/>
      <c r="AP329" s="248"/>
      <c r="AQ329" s="248"/>
      <c r="AR329" s="248"/>
      <c r="AS329" s="248"/>
      <c r="AT329" s="248"/>
      <c r="AU329" s="248"/>
      <c r="AV329" s="248"/>
      <c r="AW329" s="248"/>
      <c r="AX329" s="248"/>
      <c r="AY329" s="256"/>
      <c r="AZ329" s="250"/>
      <c r="BA329" s="251"/>
      <c r="BB329" s="251"/>
      <c r="BC329" s="251"/>
      <c r="BD329" s="251"/>
      <c r="BE329" s="251"/>
      <c r="BF329" s="251"/>
      <c r="BG329" s="252"/>
      <c r="BH329" s="249"/>
      <c r="BI329" s="248"/>
      <c r="BJ329" s="248"/>
      <c r="BK329" s="248"/>
      <c r="BL329" s="248"/>
      <c r="BM329" s="248"/>
      <c r="BN329" s="248"/>
      <c r="BO329" s="248"/>
      <c r="BP329" s="248"/>
      <c r="BQ329" s="248"/>
      <c r="BR329" s="248"/>
      <c r="BS329" s="248"/>
      <c r="BT329" s="248"/>
      <c r="BU329" s="248"/>
      <c r="BV329" s="248"/>
      <c r="BW329" s="248"/>
      <c r="BX329" s="248"/>
      <c r="BY329" s="248"/>
      <c r="BZ329" s="248"/>
      <c r="CA329" s="248"/>
      <c r="CB329" s="248"/>
      <c r="CC329" s="250"/>
      <c r="CD329" s="251"/>
      <c r="CE329" s="251"/>
      <c r="CF329" s="251"/>
      <c r="CG329" s="251"/>
      <c r="CH329" s="251"/>
      <c r="CI329" s="251"/>
      <c r="CJ329" s="252"/>
      <c r="CK329" s="249"/>
      <c r="CL329" s="248"/>
      <c r="CM329" s="248"/>
      <c r="CN329" s="248"/>
      <c r="CO329" s="248"/>
      <c r="CP329" s="248"/>
      <c r="CQ329" s="248"/>
      <c r="CR329" s="248"/>
      <c r="CS329" s="248"/>
      <c r="CT329" s="248"/>
      <c r="CU329" s="248"/>
      <c r="CV329" s="248"/>
      <c r="CW329" s="248"/>
      <c r="CX329" s="248"/>
      <c r="CY329" s="248"/>
      <c r="CZ329" s="248"/>
      <c r="DA329" s="248"/>
      <c r="DB329" s="248"/>
      <c r="DC329" s="248"/>
      <c r="DD329" s="248"/>
      <c r="DE329" s="248"/>
      <c r="DF329" s="250"/>
      <c r="DG329" s="251"/>
      <c r="DH329" s="251"/>
      <c r="DI329" s="251"/>
      <c r="DJ329" s="251"/>
      <c r="DK329" s="251"/>
      <c r="DL329" s="251"/>
      <c r="DM329" s="252"/>
    </row>
    <row r="330">
      <c r="A330" s="248"/>
      <c r="B330" s="249"/>
      <c r="C330" s="250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2"/>
      <c r="W330" s="253"/>
      <c r="X330" s="251"/>
      <c r="Y330" s="251"/>
      <c r="Z330" s="251"/>
      <c r="AA330" s="251"/>
      <c r="AB330" s="251"/>
      <c r="AC330" s="251"/>
      <c r="AD330" s="254"/>
      <c r="AE330" s="249"/>
      <c r="AF330" s="255"/>
      <c r="AG330" s="248"/>
      <c r="AH330" s="248"/>
      <c r="AI330" s="248"/>
      <c r="AJ330" s="248"/>
      <c r="AK330" s="248"/>
      <c r="AL330" s="248"/>
      <c r="AM330" s="248"/>
      <c r="AN330" s="248"/>
      <c r="AO330" s="248"/>
      <c r="AP330" s="248"/>
      <c r="AQ330" s="248"/>
      <c r="AR330" s="248"/>
      <c r="AS330" s="248"/>
      <c r="AT330" s="248"/>
      <c r="AU330" s="248"/>
      <c r="AV330" s="248"/>
      <c r="AW330" s="248"/>
      <c r="AX330" s="248"/>
      <c r="AY330" s="256"/>
      <c r="AZ330" s="250"/>
      <c r="BA330" s="251"/>
      <c r="BB330" s="251"/>
      <c r="BC330" s="251"/>
      <c r="BD330" s="251"/>
      <c r="BE330" s="251"/>
      <c r="BF330" s="251"/>
      <c r="BG330" s="252"/>
      <c r="BH330" s="249"/>
      <c r="BI330" s="248"/>
      <c r="BJ330" s="248"/>
      <c r="BK330" s="248"/>
      <c r="BL330" s="248"/>
      <c r="BM330" s="248"/>
      <c r="BN330" s="248"/>
      <c r="BO330" s="248"/>
      <c r="BP330" s="248"/>
      <c r="BQ330" s="248"/>
      <c r="BR330" s="248"/>
      <c r="BS330" s="248"/>
      <c r="BT330" s="248"/>
      <c r="BU330" s="248"/>
      <c r="BV330" s="248"/>
      <c r="BW330" s="248"/>
      <c r="BX330" s="248"/>
      <c r="BY330" s="248"/>
      <c r="BZ330" s="248"/>
      <c r="CA330" s="248"/>
      <c r="CB330" s="248"/>
      <c r="CC330" s="250"/>
      <c r="CD330" s="251"/>
      <c r="CE330" s="251"/>
      <c r="CF330" s="251"/>
      <c r="CG330" s="251"/>
      <c r="CH330" s="251"/>
      <c r="CI330" s="251"/>
      <c r="CJ330" s="252"/>
      <c r="CK330" s="249"/>
      <c r="CL330" s="248"/>
      <c r="CM330" s="248"/>
      <c r="CN330" s="248"/>
      <c r="CO330" s="248"/>
      <c r="CP330" s="248"/>
      <c r="CQ330" s="248"/>
      <c r="CR330" s="248"/>
      <c r="CS330" s="248"/>
      <c r="CT330" s="248"/>
      <c r="CU330" s="248"/>
      <c r="CV330" s="248"/>
      <c r="CW330" s="248"/>
      <c r="CX330" s="248"/>
      <c r="CY330" s="248"/>
      <c r="CZ330" s="248"/>
      <c r="DA330" s="248"/>
      <c r="DB330" s="248"/>
      <c r="DC330" s="248"/>
      <c r="DD330" s="248"/>
      <c r="DE330" s="248"/>
      <c r="DF330" s="250"/>
      <c r="DG330" s="251"/>
      <c r="DH330" s="251"/>
      <c r="DI330" s="251"/>
      <c r="DJ330" s="251"/>
      <c r="DK330" s="251"/>
      <c r="DL330" s="251"/>
      <c r="DM330" s="252"/>
    </row>
    <row r="331">
      <c r="A331" s="248"/>
      <c r="B331" s="249"/>
      <c r="C331" s="250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2"/>
      <c r="W331" s="253"/>
      <c r="X331" s="251"/>
      <c r="Y331" s="251"/>
      <c r="Z331" s="251"/>
      <c r="AA331" s="251"/>
      <c r="AB331" s="251"/>
      <c r="AC331" s="251"/>
      <c r="AD331" s="254"/>
      <c r="AE331" s="249"/>
      <c r="AF331" s="255"/>
      <c r="AG331" s="248"/>
      <c r="AH331" s="248"/>
      <c r="AI331" s="248"/>
      <c r="AJ331" s="248"/>
      <c r="AK331" s="248"/>
      <c r="AL331" s="248"/>
      <c r="AM331" s="248"/>
      <c r="AN331" s="248"/>
      <c r="AO331" s="248"/>
      <c r="AP331" s="248"/>
      <c r="AQ331" s="248"/>
      <c r="AR331" s="248"/>
      <c r="AS331" s="248"/>
      <c r="AT331" s="248"/>
      <c r="AU331" s="248"/>
      <c r="AV331" s="248"/>
      <c r="AW331" s="248"/>
      <c r="AX331" s="248"/>
      <c r="AY331" s="256"/>
      <c r="AZ331" s="250"/>
      <c r="BA331" s="251"/>
      <c r="BB331" s="251"/>
      <c r="BC331" s="251"/>
      <c r="BD331" s="251"/>
      <c r="BE331" s="251"/>
      <c r="BF331" s="251"/>
      <c r="BG331" s="252"/>
      <c r="BH331" s="249"/>
      <c r="BI331" s="248"/>
      <c r="BJ331" s="248"/>
      <c r="BK331" s="248"/>
      <c r="BL331" s="248"/>
      <c r="BM331" s="248"/>
      <c r="BN331" s="248"/>
      <c r="BO331" s="248"/>
      <c r="BP331" s="248"/>
      <c r="BQ331" s="248"/>
      <c r="BR331" s="248"/>
      <c r="BS331" s="248"/>
      <c r="BT331" s="248"/>
      <c r="BU331" s="248"/>
      <c r="BV331" s="248"/>
      <c r="BW331" s="248"/>
      <c r="BX331" s="248"/>
      <c r="BY331" s="248"/>
      <c r="BZ331" s="248"/>
      <c r="CA331" s="248"/>
      <c r="CB331" s="248"/>
      <c r="CC331" s="250"/>
      <c r="CD331" s="251"/>
      <c r="CE331" s="251"/>
      <c r="CF331" s="251"/>
      <c r="CG331" s="251"/>
      <c r="CH331" s="251"/>
      <c r="CI331" s="251"/>
      <c r="CJ331" s="252"/>
      <c r="CK331" s="249"/>
      <c r="CL331" s="248"/>
      <c r="CM331" s="248"/>
      <c r="CN331" s="248"/>
      <c r="CO331" s="248"/>
      <c r="CP331" s="248"/>
      <c r="CQ331" s="248"/>
      <c r="CR331" s="248"/>
      <c r="CS331" s="248"/>
      <c r="CT331" s="248"/>
      <c r="CU331" s="248"/>
      <c r="CV331" s="248"/>
      <c r="CW331" s="248"/>
      <c r="CX331" s="248"/>
      <c r="CY331" s="248"/>
      <c r="CZ331" s="248"/>
      <c r="DA331" s="248"/>
      <c r="DB331" s="248"/>
      <c r="DC331" s="248"/>
      <c r="DD331" s="248"/>
      <c r="DE331" s="248"/>
      <c r="DF331" s="250"/>
      <c r="DG331" s="251"/>
      <c r="DH331" s="251"/>
      <c r="DI331" s="251"/>
      <c r="DJ331" s="251"/>
      <c r="DK331" s="251"/>
      <c r="DL331" s="251"/>
      <c r="DM331" s="252"/>
    </row>
    <row r="332">
      <c r="A332" s="248"/>
      <c r="B332" s="249"/>
      <c r="C332" s="250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2"/>
      <c r="W332" s="253"/>
      <c r="X332" s="251"/>
      <c r="Y332" s="251"/>
      <c r="Z332" s="251"/>
      <c r="AA332" s="251"/>
      <c r="AB332" s="251"/>
      <c r="AC332" s="251"/>
      <c r="AD332" s="254"/>
      <c r="AE332" s="249"/>
      <c r="AF332" s="255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56"/>
      <c r="AZ332" s="250"/>
      <c r="BA332" s="251"/>
      <c r="BB332" s="251"/>
      <c r="BC332" s="251"/>
      <c r="BD332" s="251"/>
      <c r="BE332" s="251"/>
      <c r="BF332" s="251"/>
      <c r="BG332" s="252"/>
      <c r="BH332" s="249"/>
      <c r="BI332" s="248"/>
      <c r="BJ332" s="248"/>
      <c r="BK332" s="248"/>
      <c r="BL332" s="248"/>
      <c r="BM332" s="248"/>
      <c r="BN332" s="248"/>
      <c r="BO332" s="248"/>
      <c r="BP332" s="248"/>
      <c r="BQ332" s="248"/>
      <c r="BR332" s="248"/>
      <c r="BS332" s="248"/>
      <c r="BT332" s="248"/>
      <c r="BU332" s="248"/>
      <c r="BV332" s="248"/>
      <c r="BW332" s="248"/>
      <c r="BX332" s="248"/>
      <c r="BY332" s="248"/>
      <c r="BZ332" s="248"/>
      <c r="CA332" s="248"/>
      <c r="CB332" s="248"/>
      <c r="CC332" s="250"/>
      <c r="CD332" s="251"/>
      <c r="CE332" s="251"/>
      <c r="CF332" s="251"/>
      <c r="CG332" s="251"/>
      <c r="CH332" s="251"/>
      <c r="CI332" s="251"/>
      <c r="CJ332" s="252"/>
      <c r="CK332" s="249"/>
      <c r="CL332" s="248"/>
      <c r="CM332" s="248"/>
      <c r="CN332" s="248"/>
      <c r="CO332" s="248"/>
      <c r="CP332" s="248"/>
      <c r="CQ332" s="248"/>
      <c r="CR332" s="248"/>
      <c r="CS332" s="248"/>
      <c r="CT332" s="248"/>
      <c r="CU332" s="248"/>
      <c r="CV332" s="248"/>
      <c r="CW332" s="248"/>
      <c r="CX332" s="248"/>
      <c r="CY332" s="248"/>
      <c r="CZ332" s="248"/>
      <c r="DA332" s="248"/>
      <c r="DB332" s="248"/>
      <c r="DC332" s="248"/>
      <c r="DD332" s="248"/>
      <c r="DE332" s="248"/>
      <c r="DF332" s="250"/>
      <c r="DG332" s="251"/>
      <c r="DH332" s="251"/>
      <c r="DI332" s="251"/>
      <c r="DJ332" s="251"/>
      <c r="DK332" s="251"/>
      <c r="DL332" s="251"/>
      <c r="DM332" s="252"/>
    </row>
    <row r="333">
      <c r="A333" s="248"/>
      <c r="B333" s="249"/>
      <c r="C333" s="250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2"/>
      <c r="W333" s="253"/>
      <c r="X333" s="251"/>
      <c r="Y333" s="251"/>
      <c r="Z333" s="251"/>
      <c r="AA333" s="251"/>
      <c r="AB333" s="251"/>
      <c r="AC333" s="251"/>
      <c r="AD333" s="254"/>
      <c r="AE333" s="249"/>
      <c r="AF333" s="255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/>
      <c r="AV333" s="248"/>
      <c r="AW333" s="248"/>
      <c r="AX333" s="248"/>
      <c r="AY333" s="256"/>
      <c r="AZ333" s="250"/>
      <c r="BA333" s="251"/>
      <c r="BB333" s="251"/>
      <c r="BC333" s="251"/>
      <c r="BD333" s="251"/>
      <c r="BE333" s="251"/>
      <c r="BF333" s="251"/>
      <c r="BG333" s="252"/>
      <c r="BH333" s="249"/>
      <c r="BI333" s="248"/>
      <c r="BJ333" s="248"/>
      <c r="BK333" s="248"/>
      <c r="BL333" s="248"/>
      <c r="BM333" s="248"/>
      <c r="BN333" s="248"/>
      <c r="BO333" s="248"/>
      <c r="BP333" s="248"/>
      <c r="BQ333" s="248"/>
      <c r="BR333" s="248"/>
      <c r="BS333" s="248"/>
      <c r="BT333" s="248"/>
      <c r="BU333" s="248"/>
      <c r="BV333" s="248"/>
      <c r="BW333" s="248"/>
      <c r="BX333" s="248"/>
      <c r="BY333" s="248"/>
      <c r="BZ333" s="248"/>
      <c r="CA333" s="248"/>
      <c r="CB333" s="248"/>
      <c r="CC333" s="250"/>
      <c r="CD333" s="251"/>
      <c r="CE333" s="251"/>
      <c r="CF333" s="251"/>
      <c r="CG333" s="251"/>
      <c r="CH333" s="251"/>
      <c r="CI333" s="251"/>
      <c r="CJ333" s="252"/>
      <c r="CK333" s="249"/>
      <c r="CL333" s="248"/>
      <c r="CM333" s="248"/>
      <c r="CN333" s="248"/>
      <c r="CO333" s="248"/>
      <c r="CP333" s="248"/>
      <c r="CQ333" s="248"/>
      <c r="CR333" s="248"/>
      <c r="CS333" s="248"/>
      <c r="CT333" s="248"/>
      <c r="CU333" s="248"/>
      <c r="CV333" s="248"/>
      <c r="CW333" s="248"/>
      <c r="CX333" s="248"/>
      <c r="CY333" s="248"/>
      <c r="CZ333" s="248"/>
      <c r="DA333" s="248"/>
      <c r="DB333" s="248"/>
      <c r="DC333" s="248"/>
      <c r="DD333" s="248"/>
      <c r="DE333" s="248"/>
      <c r="DF333" s="250"/>
      <c r="DG333" s="251"/>
      <c r="DH333" s="251"/>
      <c r="DI333" s="251"/>
      <c r="DJ333" s="251"/>
      <c r="DK333" s="251"/>
      <c r="DL333" s="251"/>
      <c r="DM333" s="252"/>
    </row>
    <row r="334">
      <c r="A334" s="248"/>
      <c r="B334" s="249"/>
      <c r="C334" s="250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2"/>
      <c r="W334" s="253"/>
      <c r="X334" s="251"/>
      <c r="Y334" s="251"/>
      <c r="Z334" s="251"/>
      <c r="AA334" s="251"/>
      <c r="AB334" s="251"/>
      <c r="AC334" s="251"/>
      <c r="AD334" s="254"/>
      <c r="AE334" s="249"/>
      <c r="AF334" s="255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/>
      <c r="AV334" s="248"/>
      <c r="AW334" s="248"/>
      <c r="AX334" s="248"/>
      <c r="AY334" s="256"/>
      <c r="AZ334" s="250"/>
      <c r="BA334" s="251"/>
      <c r="BB334" s="251"/>
      <c r="BC334" s="251"/>
      <c r="BD334" s="251"/>
      <c r="BE334" s="251"/>
      <c r="BF334" s="251"/>
      <c r="BG334" s="252"/>
      <c r="BH334" s="249"/>
      <c r="BI334" s="248"/>
      <c r="BJ334" s="248"/>
      <c r="BK334" s="248"/>
      <c r="BL334" s="248"/>
      <c r="BM334" s="248"/>
      <c r="BN334" s="248"/>
      <c r="BO334" s="248"/>
      <c r="BP334" s="248"/>
      <c r="BQ334" s="248"/>
      <c r="BR334" s="248"/>
      <c r="BS334" s="248"/>
      <c r="BT334" s="248"/>
      <c r="BU334" s="248"/>
      <c r="BV334" s="248"/>
      <c r="BW334" s="248"/>
      <c r="BX334" s="248"/>
      <c r="BY334" s="248"/>
      <c r="BZ334" s="248"/>
      <c r="CA334" s="248"/>
      <c r="CB334" s="248"/>
      <c r="CC334" s="250"/>
      <c r="CD334" s="251"/>
      <c r="CE334" s="251"/>
      <c r="CF334" s="251"/>
      <c r="CG334" s="251"/>
      <c r="CH334" s="251"/>
      <c r="CI334" s="251"/>
      <c r="CJ334" s="252"/>
      <c r="CK334" s="249"/>
      <c r="CL334" s="248"/>
      <c r="CM334" s="248"/>
      <c r="CN334" s="248"/>
      <c r="CO334" s="248"/>
      <c r="CP334" s="248"/>
      <c r="CQ334" s="248"/>
      <c r="CR334" s="248"/>
      <c r="CS334" s="248"/>
      <c r="CT334" s="248"/>
      <c r="CU334" s="248"/>
      <c r="CV334" s="248"/>
      <c r="CW334" s="248"/>
      <c r="CX334" s="248"/>
      <c r="CY334" s="248"/>
      <c r="CZ334" s="248"/>
      <c r="DA334" s="248"/>
      <c r="DB334" s="248"/>
      <c r="DC334" s="248"/>
      <c r="DD334" s="248"/>
      <c r="DE334" s="248"/>
      <c r="DF334" s="250"/>
      <c r="DG334" s="251"/>
      <c r="DH334" s="251"/>
      <c r="DI334" s="251"/>
      <c r="DJ334" s="251"/>
      <c r="DK334" s="251"/>
      <c r="DL334" s="251"/>
      <c r="DM334" s="252"/>
    </row>
    <row r="335">
      <c r="A335" s="248"/>
      <c r="B335" s="249"/>
      <c r="C335" s="250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2"/>
      <c r="W335" s="253"/>
      <c r="X335" s="251"/>
      <c r="Y335" s="251"/>
      <c r="Z335" s="251"/>
      <c r="AA335" s="251"/>
      <c r="AB335" s="251"/>
      <c r="AC335" s="251"/>
      <c r="AD335" s="254"/>
      <c r="AE335" s="249"/>
      <c r="AF335" s="255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/>
      <c r="AV335" s="248"/>
      <c r="AW335" s="248"/>
      <c r="AX335" s="248"/>
      <c r="AY335" s="256"/>
      <c r="AZ335" s="250"/>
      <c r="BA335" s="251"/>
      <c r="BB335" s="251"/>
      <c r="BC335" s="251"/>
      <c r="BD335" s="251"/>
      <c r="BE335" s="251"/>
      <c r="BF335" s="251"/>
      <c r="BG335" s="252"/>
      <c r="BH335" s="249"/>
      <c r="BI335" s="248"/>
      <c r="BJ335" s="248"/>
      <c r="BK335" s="248"/>
      <c r="BL335" s="248"/>
      <c r="BM335" s="248"/>
      <c r="BN335" s="248"/>
      <c r="BO335" s="248"/>
      <c r="BP335" s="248"/>
      <c r="BQ335" s="248"/>
      <c r="BR335" s="248"/>
      <c r="BS335" s="248"/>
      <c r="BT335" s="248"/>
      <c r="BU335" s="248"/>
      <c r="BV335" s="248"/>
      <c r="BW335" s="248"/>
      <c r="BX335" s="248"/>
      <c r="BY335" s="248"/>
      <c r="BZ335" s="248"/>
      <c r="CA335" s="248"/>
      <c r="CB335" s="248"/>
      <c r="CC335" s="250"/>
      <c r="CD335" s="251"/>
      <c r="CE335" s="251"/>
      <c r="CF335" s="251"/>
      <c r="CG335" s="251"/>
      <c r="CH335" s="251"/>
      <c r="CI335" s="251"/>
      <c r="CJ335" s="252"/>
      <c r="CK335" s="249"/>
      <c r="CL335" s="248"/>
      <c r="CM335" s="248"/>
      <c r="CN335" s="248"/>
      <c r="CO335" s="248"/>
      <c r="CP335" s="248"/>
      <c r="CQ335" s="248"/>
      <c r="CR335" s="248"/>
      <c r="CS335" s="248"/>
      <c r="CT335" s="248"/>
      <c r="CU335" s="248"/>
      <c r="CV335" s="248"/>
      <c r="CW335" s="248"/>
      <c r="CX335" s="248"/>
      <c r="CY335" s="248"/>
      <c r="CZ335" s="248"/>
      <c r="DA335" s="248"/>
      <c r="DB335" s="248"/>
      <c r="DC335" s="248"/>
      <c r="DD335" s="248"/>
      <c r="DE335" s="248"/>
      <c r="DF335" s="250"/>
      <c r="DG335" s="251"/>
      <c r="DH335" s="251"/>
      <c r="DI335" s="251"/>
      <c r="DJ335" s="251"/>
      <c r="DK335" s="251"/>
      <c r="DL335" s="251"/>
      <c r="DM335" s="252"/>
    </row>
    <row r="336">
      <c r="A336" s="248"/>
      <c r="B336" s="249"/>
      <c r="C336" s="250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2"/>
      <c r="W336" s="253"/>
      <c r="X336" s="251"/>
      <c r="Y336" s="251"/>
      <c r="Z336" s="251"/>
      <c r="AA336" s="251"/>
      <c r="AB336" s="251"/>
      <c r="AC336" s="251"/>
      <c r="AD336" s="254"/>
      <c r="AE336" s="249"/>
      <c r="AF336" s="255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/>
      <c r="AV336" s="248"/>
      <c r="AW336" s="248"/>
      <c r="AX336" s="248"/>
      <c r="AY336" s="256"/>
      <c r="AZ336" s="250"/>
      <c r="BA336" s="251"/>
      <c r="BB336" s="251"/>
      <c r="BC336" s="251"/>
      <c r="BD336" s="251"/>
      <c r="BE336" s="251"/>
      <c r="BF336" s="251"/>
      <c r="BG336" s="252"/>
      <c r="BH336" s="249"/>
      <c r="BI336" s="248"/>
      <c r="BJ336" s="248"/>
      <c r="BK336" s="248"/>
      <c r="BL336" s="248"/>
      <c r="BM336" s="248"/>
      <c r="BN336" s="248"/>
      <c r="BO336" s="248"/>
      <c r="BP336" s="248"/>
      <c r="BQ336" s="248"/>
      <c r="BR336" s="248"/>
      <c r="BS336" s="248"/>
      <c r="BT336" s="248"/>
      <c r="BU336" s="248"/>
      <c r="BV336" s="248"/>
      <c r="BW336" s="248"/>
      <c r="BX336" s="248"/>
      <c r="BY336" s="248"/>
      <c r="BZ336" s="248"/>
      <c r="CA336" s="248"/>
      <c r="CB336" s="248"/>
      <c r="CC336" s="250"/>
      <c r="CD336" s="251"/>
      <c r="CE336" s="251"/>
      <c r="CF336" s="251"/>
      <c r="CG336" s="251"/>
      <c r="CH336" s="251"/>
      <c r="CI336" s="251"/>
      <c r="CJ336" s="252"/>
      <c r="CK336" s="249"/>
      <c r="CL336" s="248"/>
      <c r="CM336" s="248"/>
      <c r="CN336" s="248"/>
      <c r="CO336" s="248"/>
      <c r="CP336" s="248"/>
      <c r="CQ336" s="248"/>
      <c r="CR336" s="248"/>
      <c r="CS336" s="248"/>
      <c r="CT336" s="248"/>
      <c r="CU336" s="248"/>
      <c r="CV336" s="248"/>
      <c r="CW336" s="248"/>
      <c r="CX336" s="248"/>
      <c r="CY336" s="248"/>
      <c r="CZ336" s="248"/>
      <c r="DA336" s="248"/>
      <c r="DB336" s="248"/>
      <c r="DC336" s="248"/>
      <c r="DD336" s="248"/>
      <c r="DE336" s="248"/>
      <c r="DF336" s="250"/>
      <c r="DG336" s="251"/>
      <c r="DH336" s="251"/>
      <c r="DI336" s="251"/>
      <c r="DJ336" s="251"/>
      <c r="DK336" s="251"/>
      <c r="DL336" s="251"/>
      <c r="DM336" s="252"/>
    </row>
    <row r="337">
      <c r="A337" s="248"/>
      <c r="B337" s="249"/>
      <c r="C337" s="250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2"/>
      <c r="W337" s="253"/>
      <c r="X337" s="251"/>
      <c r="Y337" s="251"/>
      <c r="Z337" s="251"/>
      <c r="AA337" s="251"/>
      <c r="AB337" s="251"/>
      <c r="AC337" s="251"/>
      <c r="AD337" s="254"/>
      <c r="AE337" s="249"/>
      <c r="AF337" s="255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/>
      <c r="AV337" s="248"/>
      <c r="AW337" s="248"/>
      <c r="AX337" s="248"/>
      <c r="AY337" s="256"/>
      <c r="AZ337" s="250"/>
      <c r="BA337" s="251"/>
      <c r="BB337" s="251"/>
      <c r="BC337" s="251"/>
      <c r="BD337" s="251"/>
      <c r="BE337" s="251"/>
      <c r="BF337" s="251"/>
      <c r="BG337" s="252"/>
      <c r="BH337" s="249"/>
      <c r="BI337" s="248"/>
      <c r="BJ337" s="248"/>
      <c r="BK337" s="248"/>
      <c r="BL337" s="248"/>
      <c r="BM337" s="248"/>
      <c r="BN337" s="248"/>
      <c r="BO337" s="248"/>
      <c r="BP337" s="248"/>
      <c r="BQ337" s="248"/>
      <c r="BR337" s="248"/>
      <c r="BS337" s="248"/>
      <c r="BT337" s="248"/>
      <c r="BU337" s="248"/>
      <c r="BV337" s="248"/>
      <c r="BW337" s="248"/>
      <c r="BX337" s="248"/>
      <c r="BY337" s="248"/>
      <c r="BZ337" s="248"/>
      <c r="CA337" s="248"/>
      <c r="CB337" s="248"/>
      <c r="CC337" s="250"/>
      <c r="CD337" s="251"/>
      <c r="CE337" s="251"/>
      <c r="CF337" s="251"/>
      <c r="CG337" s="251"/>
      <c r="CH337" s="251"/>
      <c r="CI337" s="251"/>
      <c r="CJ337" s="252"/>
      <c r="CK337" s="249"/>
      <c r="CL337" s="248"/>
      <c r="CM337" s="248"/>
      <c r="CN337" s="248"/>
      <c r="CO337" s="248"/>
      <c r="CP337" s="248"/>
      <c r="CQ337" s="248"/>
      <c r="CR337" s="248"/>
      <c r="CS337" s="248"/>
      <c r="CT337" s="248"/>
      <c r="CU337" s="248"/>
      <c r="CV337" s="248"/>
      <c r="CW337" s="248"/>
      <c r="CX337" s="248"/>
      <c r="CY337" s="248"/>
      <c r="CZ337" s="248"/>
      <c r="DA337" s="248"/>
      <c r="DB337" s="248"/>
      <c r="DC337" s="248"/>
      <c r="DD337" s="248"/>
      <c r="DE337" s="248"/>
      <c r="DF337" s="250"/>
      <c r="DG337" s="251"/>
      <c r="DH337" s="251"/>
      <c r="DI337" s="251"/>
      <c r="DJ337" s="251"/>
      <c r="DK337" s="251"/>
      <c r="DL337" s="251"/>
      <c r="DM337" s="252"/>
    </row>
    <row r="338">
      <c r="A338" s="248"/>
      <c r="B338" s="249"/>
      <c r="C338" s="250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2"/>
      <c r="W338" s="253"/>
      <c r="X338" s="251"/>
      <c r="Y338" s="251"/>
      <c r="Z338" s="251"/>
      <c r="AA338" s="251"/>
      <c r="AB338" s="251"/>
      <c r="AC338" s="251"/>
      <c r="AD338" s="254"/>
      <c r="AE338" s="249"/>
      <c r="AF338" s="255"/>
      <c r="AG338" s="248"/>
      <c r="AH338" s="248"/>
      <c r="AI338" s="248"/>
      <c r="AJ338" s="248"/>
      <c r="AK338" s="248"/>
      <c r="AL338" s="248"/>
      <c r="AM338" s="248"/>
      <c r="AN338" s="248"/>
      <c r="AO338" s="248"/>
      <c r="AP338" s="248"/>
      <c r="AQ338" s="248"/>
      <c r="AR338" s="248"/>
      <c r="AS338" s="248"/>
      <c r="AT338" s="248"/>
      <c r="AU338" s="248"/>
      <c r="AV338" s="248"/>
      <c r="AW338" s="248"/>
      <c r="AX338" s="248"/>
      <c r="AY338" s="256"/>
      <c r="AZ338" s="250"/>
      <c r="BA338" s="251"/>
      <c r="BB338" s="251"/>
      <c r="BC338" s="251"/>
      <c r="BD338" s="251"/>
      <c r="BE338" s="251"/>
      <c r="BF338" s="251"/>
      <c r="BG338" s="252"/>
      <c r="BH338" s="249"/>
      <c r="BI338" s="248"/>
      <c r="BJ338" s="248"/>
      <c r="BK338" s="248"/>
      <c r="BL338" s="248"/>
      <c r="BM338" s="248"/>
      <c r="BN338" s="248"/>
      <c r="BO338" s="248"/>
      <c r="BP338" s="248"/>
      <c r="BQ338" s="248"/>
      <c r="BR338" s="248"/>
      <c r="BS338" s="248"/>
      <c r="BT338" s="248"/>
      <c r="BU338" s="248"/>
      <c r="BV338" s="248"/>
      <c r="BW338" s="248"/>
      <c r="BX338" s="248"/>
      <c r="BY338" s="248"/>
      <c r="BZ338" s="248"/>
      <c r="CA338" s="248"/>
      <c r="CB338" s="248"/>
      <c r="CC338" s="250"/>
      <c r="CD338" s="251"/>
      <c r="CE338" s="251"/>
      <c r="CF338" s="251"/>
      <c r="CG338" s="251"/>
      <c r="CH338" s="251"/>
      <c r="CI338" s="251"/>
      <c r="CJ338" s="252"/>
      <c r="CK338" s="249"/>
      <c r="CL338" s="248"/>
      <c r="CM338" s="248"/>
      <c r="CN338" s="248"/>
      <c r="CO338" s="248"/>
      <c r="CP338" s="248"/>
      <c r="CQ338" s="248"/>
      <c r="CR338" s="248"/>
      <c r="CS338" s="248"/>
      <c r="CT338" s="248"/>
      <c r="CU338" s="248"/>
      <c r="CV338" s="248"/>
      <c r="CW338" s="248"/>
      <c r="CX338" s="248"/>
      <c r="CY338" s="248"/>
      <c r="CZ338" s="248"/>
      <c r="DA338" s="248"/>
      <c r="DB338" s="248"/>
      <c r="DC338" s="248"/>
      <c r="DD338" s="248"/>
      <c r="DE338" s="248"/>
      <c r="DF338" s="250"/>
      <c r="DG338" s="251"/>
      <c r="DH338" s="251"/>
      <c r="DI338" s="251"/>
      <c r="DJ338" s="251"/>
      <c r="DK338" s="251"/>
      <c r="DL338" s="251"/>
      <c r="DM338" s="252"/>
    </row>
    <row r="339">
      <c r="A339" s="248"/>
      <c r="B339" s="249"/>
      <c r="C339" s="250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2"/>
      <c r="W339" s="253"/>
      <c r="X339" s="251"/>
      <c r="Y339" s="251"/>
      <c r="Z339" s="251"/>
      <c r="AA339" s="251"/>
      <c r="AB339" s="251"/>
      <c r="AC339" s="251"/>
      <c r="AD339" s="254"/>
      <c r="AE339" s="249"/>
      <c r="AF339" s="255"/>
      <c r="AG339" s="248"/>
      <c r="AH339" s="248"/>
      <c r="AI339" s="248"/>
      <c r="AJ339" s="248"/>
      <c r="AK339" s="248"/>
      <c r="AL339" s="248"/>
      <c r="AM339" s="248"/>
      <c r="AN339" s="248"/>
      <c r="AO339" s="248"/>
      <c r="AP339" s="248"/>
      <c r="AQ339" s="248"/>
      <c r="AR339" s="248"/>
      <c r="AS339" s="248"/>
      <c r="AT339" s="248"/>
      <c r="AU339" s="248"/>
      <c r="AV339" s="248"/>
      <c r="AW339" s="248"/>
      <c r="AX339" s="248"/>
      <c r="AY339" s="256"/>
      <c r="AZ339" s="250"/>
      <c r="BA339" s="251"/>
      <c r="BB339" s="251"/>
      <c r="BC339" s="251"/>
      <c r="BD339" s="251"/>
      <c r="BE339" s="251"/>
      <c r="BF339" s="251"/>
      <c r="BG339" s="252"/>
      <c r="BH339" s="249"/>
      <c r="BI339" s="248"/>
      <c r="BJ339" s="248"/>
      <c r="BK339" s="248"/>
      <c r="BL339" s="248"/>
      <c r="BM339" s="248"/>
      <c r="BN339" s="248"/>
      <c r="BO339" s="248"/>
      <c r="BP339" s="248"/>
      <c r="BQ339" s="248"/>
      <c r="BR339" s="248"/>
      <c r="BS339" s="248"/>
      <c r="BT339" s="248"/>
      <c r="BU339" s="248"/>
      <c r="BV339" s="248"/>
      <c r="BW339" s="248"/>
      <c r="BX339" s="248"/>
      <c r="BY339" s="248"/>
      <c r="BZ339" s="248"/>
      <c r="CA339" s="248"/>
      <c r="CB339" s="248"/>
      <c r="CC339" s="250"/>
      <c r="CD339" s="251"/>
      <c r="CE339" s="251"/>
      <c r="CF339" s="251"/>
      <c r="CG339" s="251"/>
      <c r="CH339" s="251"/>
      <c r="CI339" s="251"/>
      <c r="CJ339" s="252"/>
      <c r="CK339" s="249"/>
      <c r="CL339" s="248"/>
      <c r="CM339" s="248"/>
      <c r="CN339" s="248"/>
      <c r="CO339" s="248"/>
      <c r="CP339" s="248"/>
      <c r="CQ339" s="248"/>
      <c r="CR339" s="248"/>
      <c r="CS339" s="248"/>
      <c r="CT339" s="248"/>
      <c r="CU339" s="248"/>
      <c r="CV339" s="248"/>
      <c r="CW339" s="248"/>
      <c r="CX339" s="248"/>
      <c r="CY339" s="248"/>
      <c r="CZ339" s="248"/>
      <c r="DA339" s="248"/>
      <c r="DB339" s="248"/>
      <c r="DC339" s="248"/>
      <c r="DD339" s="248"/>
      <c r="DE339" s="248"/>
      <c r="DF339" s="250"/>
      <c r="DG339" s="251"/>
      <c r="DH339" s="251"/>
      <c r="DI339" s="251"/>
      <c r="DJ339" s="251"/>
      <c r="DK339" s="251"/>
      <c r="DL339" s="251"/>
      <c r="DM339" s="252"/>
    </row>
    <row r="340">
      <c r="A340" s="248"/>
      <c r="B340" s="249"/>
      <c r="C340" s="250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2"/>
      <c r="W340" s="253"/>
      <c r="X340" s="251"/>
      <c r="Y340" s="251"/>
      <c r="Z340" s="251"/>
      <c r="AA340" s="251"/>
      <c r="AB340" s="251"/>
      <c r="AC340" s="251"/>
      <c r="AD340" s="254"/>
      <c r="AE340" s="249"/>
      <c r="AF340" s="255"/>
      <c r="AG340" s="248"/>
      <c r="AH340" s="248"/>
      <c r="AI340" s="248"/>
      <c r="AJ340" s="248"/>
      <c r="AK340" s="248"/>
      <c r="AL340" s="248"/>
      <c r="AM340" s="248"/>
      <c r="AN340" s="248"/>
      <c r="AO340" s="248"/>
      <c r="AP340" s="248"/>
      <c r="AQ340" s="248"/>
      <c r="AR340" s="248"/>
      <c r="AS340" s="248"/>
      <c r="AT340" s="248"/>
      <c r="AU340" s="248"/>
      <c r="AV340" s="248"/>
      <c r="AW340" s="248"/>
      <c r="AX340" s="248"/>
      <c r="AY340" s="256"/>
      <c r="AZ340" s="250"/>
      <c r="BA340" s="251"/>
      <c r="BB340" s="251"/>
      <c r="BC340" s="251"/>
      <c r="BD340" s="251"/>
      <c r="BE340" s="251"/>
      <c r="BF340" s="251"/>
      <c r="BG340" s="252"/>
      <c r="BH340" s="249"/>
      <c r="BI340" s="248"/>
      <c r="BJ340" s="248"/>
      <c r="BK340" s="248"/>
      <c r="BL340" s="248"/>
      <c r="BM340" s="248"/>
      <c r="BN340" s="248"/>
      <c r="BO340" s="248"/>
      <c r="BP340" s="248"/>
      <c r="BQ340" s="248"/>
      <c r="BR340" s="248"/>
      <c r="BS340" s="248"/>
      <c r="BT340" s="248"/>
      <c r="BU340" s="248"/>
      <c r="BV340" s="248"/>
      <c r="BW340" s="248"/>
      <c r="BX340" s="248"/>
      <c r="BY340" s="248"/>
      <c r="BZ340" s="248"/>
      <c r="CA340" s="248"/>
      <c r="CB340" s="248"/>
      <c r="CC340" s="250"/>
      <c r="CD340" s="251"/>
      <c r="CE340" s="251"/>
      <c r="CF340" s="251"/>
      <c r="CG340" s="251"/>
      <c r="CH340" s="251"/>
      <c r="CI340" s="251"/>
      <c r="CJ340" s="252"/>
      <c r="CK340" s="249"/>
      <c r="CL340" s="248"/>
      <c r="CM340" s="248"/>
      <c r="CN340" s="248"/>
      <c r="CO340" s="248"/>
      <c r="CP340" s="248"/>
      <c r="CQ340" s="248"/>
      <c r="CR340" s="248"/>
      <c r="CS340" s="248"/>
      <c r="CT340" s="248"/>
      <c r="CU340" s="248"/>
      <c r="CV340" s="248"/>
      <c r="CW340" s="248"/>
      <c r="CX340" s="248"/>
      <c r="CY340" s="248"/>
      <c r="CZ340" s="248"/>
      <c r="DA340" s="248"/>
      <c r="DB340" s="248"/>
      <c r="DC340" s="248"/>
      <c r="DD340" s="248"/>
      <c r="DE340" s="248"/>
      <c r="DF340" s="250"/>
      <c r="DG340" s="251"/>
      <c r="DH340" s="251"/>
      <c r="DI340" s="251"/>
      <c r="DJ340" s="251"/>
      <c r="DK340" s="251"/>
      <c r="DL340" s="251"/>
      <c r="DM340" s="252"/>
    </row>
    <row r="341">
      <c r="A341" s="248"/>
      <c r="B341" s="249"/>
      <c r="C341" s="250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2"/>
      <c r="W341" s="253"/>
      <c r="X341" s="251"/>
      <c r="Y341" s="251"/>
      <c r="Z341" s="251"/>
      <c r="AA341" s="251"/>
      <c r="AB341" s="251"/>
      <c r="AC341" s="251"/>
      <c r="AD341" s="254"/>
      <c r="AE341" s="249"/>
      <c r="AF341" s="255"/>
      <c r="AG341" s="248"/>
      <c r="AH341" s="248"/>
      <c r="AI341" s="248"/>
      <c r="AJ341" s="248"/>
      <c r="AK341" s="248"/>
      <c r="AL341" s="248"/>
      <c r="AM341" s="248"/>
      <c r="AN341" s="248"/>
      <c r="AO341" s="248"/>
      <c r="AP341" s="248"/>
      <c r="AQ341" s="248"/>
      <c r="AR341" s="248"/>
      <c r="AS341" s="248"/>
      <c r="AT341" s="248"/>
      <c r="AU341" s="248"/>
      <c r="AV341" s="248"/>
      <c r="AW341" s="248"/>
      <c r="AX341" s="248"/>
      <c r="AY341" s="256"/>
      <c r="AZ341" s="250"/>
      <c r="BA341" s="251"/>
      <c r="BB341" s="251"/>
      <c r="BC341" s="251"/>
      <c r="BD341" s="251"/>
      <c r="BE341" s="251"/>
      <c r="BF341" s="251"/>
      <c r="BG341" s="252"/>
      <c r="BH341" s="249"/>
      <c r="BI341" s="248"/>
      <c r="BJ341" s="248"/>
      <c r="BK341" s="248"/>
      <c r="BL341" s="248"/>
      <c r="BM341" s="248"/>
      <c r="BN341" s="248"/>
      <c r="BO341" s="248"/>
      <c r="BP341" s="248"/>
      <c r="BQ341" s="248"/>
      <c r="BR341" s="248"/>
      <c r="BS341" s="248"/>
      <c r="BT341" s="248"/>
      <c r="BU341" s="248"/>
      <c r="BV341" s="248"/>
      <c r="BW341" s="248"/>
      <c r="BX341" s="248"/>
      <c r="BY341" s="248"/>
      <c r="BZ341" s="248"/>
      <c r="CA341" s="248"/>
      <c r="CB341" s="248"/>
      <c r="CC341" s="250"/>
      <c r="CD341" s="251"/>
      <c r="CE341" s="251"/>
      <c r="CF341" s="251"/>
      <c r="CG341" s="251"/>
      <c r="CH341" s="251"/>
      <c r="CI341" s="251"/>
      <c r="CJ341" s="252"/>
      <c r="CK341" s="249"/>
      <c r="CL341" s="248"/>
      <c r="CM341" s="248"/>
      <c r="CN341" s="248"/>
      <c r="CO341" s="248"/>
      <c r="CP341" s="248"/>
      <c r="CQ341" s="248"/>
      <c r="CR341" s="248"/>
      <c r="CS341" s="248"/>
      <c r="CT341" s="248"/>
      <c r="CU341" s="248"/>
      <c r="CV341" s="248"/>
      <c r="CW341" s="248"/>
      <c r="CX341" s="248"/>
      <c r="CY341" s="248"/>
      <c r="CZ341" s="248"/>
      <c r="DA341" s="248"/>
      <c r="DB341" s="248"/>
      <c r="DC341" s="248"/>
      <c r="DD341" s="248"/>
      <c r="DE341" s="248"/>
      <c r="DF341" s="250"/>
      <c r="DG341" s="251"/>
      <c r="DH341" s="251"/>
      <c r="DI341" s="251"/>
      <c r="DJ341" s="251"/>
      <c r="DK341" s="251"/>
      <c r="DL341" s="251"/>
      <c r="DM341" s="252"/>
    </row>
    <row r="342">
      <c r="A342" s="248"/>
      <c r="B342" s="249"/>
      <c r="C342" s="250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2"/>
      <c r="W342" s="253"/>
      <c r="X342" s="251"/>
      <c r="Y342" s="251"/>
      <c r="Z342" s="251"/>
      <c r="AA342" s="251"/>
      <c r="AB342" s="251"/>
      <c r="AC342" s="251"/>
      <c r="AD342" s="254"/>
      <c r="AE342" s="249"/>
      <c r="AF342" s="255"/>
      <c r="AG342" s="248"/>
      <c r="AH342" s="248"/>
      <c r="AI342" s="248"/>
      <c r="AJ342" s="248"/>
      <c r="AK342" s="248"/>
      <c r="AL342" s="248"/>
      <c r="AM342" s="248"/>
      <c r="AN342" s="248"/>
      <c r="AO342" s="248"/>
      <c r="AP342" s="248"/>
      <c r="AQ342" s="248"/>
      <c r="AR342" s="248"/>
      <c r="AS342" s="248"/>
      <c r="AT342" s="248"/>
      <c r="AU342" s="248"/>
      <c r="AV342" s="248"/>
      <c r="AW342" s="248"/>
      <c r="AX342" s="248"/>
      <c r="AY342" s="256"/>
      <c r="AZ342" s="250"/>
      <c r="BA342" s="251"/>
      <c r="BB342" s="251"/>
      <c r="BC342" s="251"/>
      <c r="BD342" s="251"/>
      <c r="BE342" s="251"/>
      <c r="BF342" s="251"/>
      <c r="BG342" s="252"/>
      <c r="BH342" s="249"/>
      <c r="BI342" s="248"/>
      <c r="BJ342" s="248"/>
      <c r="BK342" s="248"/>
      <c r="BL342" s="248"/>
      <c r="BM342" s="248"/>
      <c r="BN342" s="248"/>
      <c r="BO342" s="248"/>
      <c r="BP342" s="248"/>
      <c r="BQ342" s="248"/>
      <c r="BR342" s="248"/>
      <c r="BS342" s="248"/>
      <c r="BT342" s="248"/>
      <c r="BU342" s="248"/>
      <c r="BV342" s="248"/>
      <c r="BW342" s="248"/>
      <c r="BX342" s="248"/>
      <c r="BY342" s="248"/>
      <c r="BZ342" s="248"/>
      <c r="CA342" s="248"/>
      <c r="CB342" s="248"/>
      <c r="CC342" s="250"/>
      <c r="CD342" s="251"/>
      <c r="CE342" s="251"/>
      <c r="CF342" s="251"/>
      <c r="CG342" s="251"/>
      <c r="CH342" s="251"/>
      <c r="CI342" s="251"/>
      <c r="CJ342" s="252"/>
      <c r="CK342" s="249"/>
      <c r="CL342" s="248"/>
      <c r="CM342" s="248"/>
      <c r="CN342" s="248"/>
      <c r="CO342" s="248"/>
      <c r="CP342" s="248"/>
      <c r="CQ342" s="248"/>
      <c r="CR342" s="248"/>
      <c r="CS342" s="248"/>
      <c r="CT342" s="248"/>
      <c r="CU342" s="248"/>
      <c r="CV342" s="248"/>
      <c r="CW342" s="248"/>
      <c r="CX342" s="248"/>
      <c r="CY342" s="248"/>
      <c r="CZ342" s="248"/>
      <c r="DA342" s="248"/>
      <c r="DB342" s="248"/>
      <c r="DC342" s="248"/>
      <c r="DD342" s="248"/>
      <c r="DE342" s="248"/>
      <c r="DF342" s="250"/>
      <c r="DG342" s="251"/>
      <c r="DH342" s="251"/>
      <c r="DI342" s="251"/>
      <c r="DJ342" s="251"/>
      <c r="DK342" s="251"/>
      <c r="DL342" s="251"/>
      <c r="DM342" s="252"/>
    </row>
    <row r="343">
      <c r="A343" s="248"/>
      <c r="B343" s="249"/>
      <c r="C343" s="250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2"/>
      <c r="W343" s="253"/>
      <c r="X343" s="251"/>
      <c r="Y343" s="251"/>
      <c r="Z343" s="251"/>
      <c r="AA343" s="251"/>
      <c r="AB343" s="251"/>
      <c r="AC343" s="251"/>
      <c r="AD343" s="254"/>
      <c r="AE343" s="249"/>
      <c r="AF343" s="255"/>
      <c r="AG343" s="248"/>
      <c r="AH343" s="248"/>
      <c r="AI343" s="248"/>
      <c r="AJ343" s="248"/>
      <c r="AK343" s="248"/>
      <c r="AL343" s="248"/>
      <c r="AM343" s="248"/>
      <c r="AN343" s="248"/>
      <c r="AO343" s="248"/>
      <c r="AP343" s="248"/>
      <c r="AQ343" s="248"/>
      <c r="AR343" s="248"/>
      <c r="AS343" s="248"/>
      <c r="AT343" s="248"/>
      <c r="AU343" s="248"/>
      <c r="AV343" s="248"/>
      <c r="AW343" s="248"/>
      <c r="AX343" s="248"/>
      <c r="AY343" s="256"/>
      <c r="AZ343" s="250"/>
      <c r="BA343" s="251"/>
      <c r="BB343" s="251"/>
      <c r="BC343" s="251"/>
      <c r="BD343" s="251"/>
      <c r="BE343" s="251"/>
      <c r="BF343" s="251"/>
      <c r="BG343" s="252"/>
      <c r="BH343" s="249"/>
      <c r="BI343" s="248"/>
      <c r="BJ343" s="248"/>
      <c r="BK343" s="248"/>
      <c r="BL343" s="248"/>
      <c r="BM343" s="248"/>
      <c r="BN343" s="248"/>
      <c r="BO343" s="248"/>
      <c r="BP343" s="248"/>
      <c r="BQ343" s="248"/>
      <c r="BR343" s="248"/>
      <c r="BS343" s="248"/>
      <c r="BT343" s="248"/>
      <c r="BU343" s="248"/>
      <c r="BV343" s="248"/>
      <c r="BW343" s="248"/>
      <c r="BX343" s="248"/>
      <c r="BY343" s="248"/>
      <c r="BZ343" s="248"/>
      <c r="CA343" s="248"/>
      <c r="CB343" s="248"/>
      <c r="CC343" s="250"/>
      <c r="CD343" s="251"/>
      <c r="CE343" s="251"/>
      <c r="CF343" s="251"/>
      <c r="CG343" s="251"/>
      <c r="CH343" s="251"/>
      <c r="CI343" s="251"/>
      <c r="CJ343" s="252"/>
      <c r="CK343" s="249"/>
      <c r="CL343" s="248"/>
      <c r="CM343" s="248"/>
      <c r="CN343" s="248"/>
      <c r="CO343" s="248"/>
      <c r="CP343" s="248"/>
      <c r="CQ343" s="248"/>
      <c r="CR343" s="248"/>
      <c r="CS343" s="248"/>
      <c r="CT343" s="248"/>
      <c r="CU343" s="248"/>
      <c r="CV343" s="248"/>
      <c r="CW343" s="248"/>
      <c r="CX343" s="248"/>
      <c r="CY343" s="248"/>
      <c r="CZ343" s="248"/>
      <c r="DA343" s="248"/>
      <c r="DB343" s="248"/>
      <c r="DC343" s="248"/>
      <c r="DD343" s="248"/>
      <c r="DE343" s="248"/>
      <c r="DF343" s="250"/>
      <c r="DG343" s="251"/>
      <c r="DH343" s="251"/>
      <c r="DI343" s="251"/>
      <c r="DJ343" s="251"/>
      <c r="DK343" s="251"/>
      <c r="DL343" s="251"/>
      <c r="DM343" s="252"/>
    </row>
    <row r="344">
      <c r="A344" s="248"/>
      <c r="B344" s="249"/>
      <c r="C344" s="250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2"/>
      <c r="W344" s="253"/>
      <c r="X344" s="251"/>
      <c r="Y344" s="251"/>
      <c r="Z344" s="251"/>
      <c r="AA344" s="251"/>
      <c r="AB344" s="251"/>
      <c r="AC344" s="251"/>
      <c r="AD344" s="254"/>
      <c r="AE344" s="249"/>
      <c r="AF344" s="255"/>
      <c r="AG344" s="248"/>
      <c r="AH344" s="248"/>
      <c r="AI344" s="248"/>
      <c r="AJ344" s="248"/>
      <c r="AK344" s="248"/>
      <c r="AL344" s="248"/>
      <c r="AM344" s="248"/>
      <c r="AN344" s="248"/>
      <c r="AO344" s="248"/>
      <c r="AP344" s="248"/>
      <c r="AQ344" s="248"/>
      <c r="AR344" s="248"/>
      <c r="AS344" s="248"/>
      <c r="AT344" s="248"/>
      <c r="AU344" s="248"/>
      <c r="AV344" s="248"/>
      <c r="AW344" s="248"/>
      <c r="AX344" s="248"/>
      <c r="AY344" s="256"/>
      <c r="AZ344" s="250"/>
      <c r="BA344" s="251"/>
      <c r="BB344" s="251"/>
      <c r="BC344" s="251"/>
      <c r="BD344" s="251"/>
      <c r="BE344" s="251"/>
      <c r="BF344" s="251"/>
      <c r="BG344" s="252"/>
      <c r="BH344" s="249"/>
      <c r="BI344" s="248"/>
      <c r="BJ344" s="248"/>
      <c r="BK344" s="248"/>
      <c r="BL344" s="248"/>
      <c r="BM344" s="248"/>
      <c r="BN344" s="248"/>
      <c r="BO344" s="248"/>
      <c r="BP344" s="248"/>
      <c r="BQ344" s="248"/>
      <c r="BR344" s="248"/>
      <c r="BS344" s="248"/>
      <c r="BT344" s="248"/>
      <c r="BU344" s="248"/>
      <c r="BV344" s="248"/>
      <c r="BW344" s="248"/>
      <c r="BX344" s="248"/>
      <c r="BY344" s="248"/>
      <c r="BZ344" s="248"/>
      <c r="CA344" s="248"/>
      <c r="CB344" s="248"/>
      <c r="CC344" s="250"/>
      <c r="CD344" s="251"/>
      <c r="CE344" s="251"/>
      <c r="CF344" s="251"/>
      <c r="CG344" s="251"/>
      <c r="CH344" s="251"/>
      <c r="CI344" s="251"/>
      <c r="CJ344" s="252"/>
      <c r="CK344" s="249"/>
      <c r="CL344" s="248"/>
      <c r="CM344" s="248"/>
      <c r="CN344" s="248"/>
      <c r="CO344" s="248"/>
      <c r="CP344" s="248"/>
      <c r="CQ344" s="248"/>
      <c r="CR344" s="248"/>
      <c r="CS344" s="248"/>
      <c r="CT344" s="248"/>
      <c r="CU344" s="248"/>
      <c r="CV344" s="248"/>
      <c r="CW344" s="248"/>
      <c r="CX344" s="248"/>
      <c r="CY344" s="248"/>
      <c r="CZ344" s="248"/>
      <c r="DA344" s="248"/>
      <c r="DB344" s="248"/>
      <c r="DC344" s="248"/>
      <c r="DD344" s="248"/>
      <c r="DE344" s="248"/>
      <c r="DF344" s="250"/>
      <c r="DG344" s="251"/>
      <c r="DH344" s="251"/>
      <c r="DI344" s="251"/>
      <c r="DJ344" s="251"/>
      <c r="DK344" s="251"/>
      <c r="DL344" s="251"/>
      <c r="DM344" s="252"/>
    </row>
    <row r="345">
      <c r="A345" s="248"/>
      <c r="B345" s="249"/>
      <c r="C345" s="250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2"/>
      <c r="W345" s="253"/>
      <c r="X345" s="251"/>
      <c r="Y345" s="251"/>
      <c r="Z345" s="251"/>
      <c r="AA345" s="251"/>
      <c r="AB345" s="251"/>
      <c r="AC345" s="251"/>
      <c r="AD345" s="254"/>
      <c r="AE345" s="249"/>
      <c r="AF345" s="255"/>
      <c r="AG345" s="248"/>
      <c r="AH345" s="248"/>
      <c r="AI345" s="248"/>
      <c r="AJ345" s="248"/>
      <c r="AK345" s="248"/>
      <c r="AL345" s="248"/>
      <c r="AM345" s="248"/>
      <c r="AN345" s="248"/>
      <c r="AO345" s="248"/>
      <c r="AP345" s="248"/>
      <c r="AQ345" s="248"/>
      <c r="AR345" s="248"/>
      <c r="AS345" s="248"/>
      <c r="AT345" s="248"/>
      <c r="AU345" s="248"/>
      <c r="AV345" s="248"/>
      <c r="AW345" s="248"/>
      <c r="AX345" s="248"/>
      <c r="AY345" s="256"/>
      <c r="AZ345" s="250"/>
      <c r="BA345" s="251"/>
      <c r="BB345" s="251"/>
      <c r="BC345" s="251"/>
      <c r="BD345" s="251"/>
      <c r="BE345" s="251"/>
      <c r="BF345" s="251"/>
      <c r="BG345" s="252"/>
      <c r="BH345" s="249"/>
      <c r="BI345" s="248"/>
      <c r="BJ345" s="248"/>
      <c r="BK345" s="248"/>
      <c r="BL345" s="248"/>
      <c r="BM345" s="248"/>
      <c r="BN345" s="248"/>
      <c r="BO345" s="248"/>
      <c r="BP345" s="248"/>
      <c r="BQ345" s="248"/>
      <c r="BR345" s="248"/>
      <c r="BS345" s="248"/>
      <c r="BT345" s="248"/>
      <c r="BU345" s="248"/>
      <c r="BV345" s="248"/>
      <c r="BW345" s="248"/>
      <c r="BX345" s="248"/>
      <c r="BY345" s="248"/>
      <c r="BZ345" s="248"/>
      <c r="CA345" s="248"/>
      <c r="CB345" s="248"/>
      <c r="CC345" s="250"/>
      <c r="CD345" s="251"/>
      <c r="CE345" s="251"/>
      <c r="CF345" s="251"/>
      <c r="CG345" s="251"/>
      <c r="CH345" s="251"/>
      <c r="CI345" s="251"/>
      <c r="CJ345" s="252"/>
      <c r="CK345" s="249"/>
      <c r="CL345" s="248"/>
      <c r="CM345" s="248"/>
      <c r="CN345" s="248"/>
      <c r="CO345" s="248"/>
      <c r="CP345" s="248"/>
      <c r="CQ345" s="248"/>
      <c r="CR345" s="248"/>
      <c r="CS345" s="248"/>
      <c r="CT345" s="248"/>
      <c r="CU345" s="248"/>
      <c r="CV345" s="248"/>
      <c r="CW345" s="248"/>
      <c r="CX345" s="248"/>
      <c r="CY345" s="248"/>
      <c r="CZ345" s="248"/>
      <c r="DA345" s="248"/>
      <c r="DB345" s="248"/>
      <c r="DC345" s="248"/>
      <c r="DD345" s="248"/>
      <c r="DE345" s="248"/>
      <c r="DF345" s="250"/>
      <c r="DG345" s="251"/>
      <c r="DH345" s="251"/>
      <c r="DI345" s="251"/>
      <c r="DJ345" s="251"/>
      <c r="DK345" s="251"/>
      <c r="DL345" s="251"/>
      <c r="DM345" s="252"/>
    </row>
    <row r="346">
      <c r="A346" s="248"/>
      <c r="B346" s="249"/>
      <c r="C346" s="250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2"/>
      <c r="W346" s="253"/>
      <c r="X346" s="251"/>
      <c r="Y346" s="251"/>
      <c r="Z346" s="251"/>
      <c r="AA346" s="251"/>
      <c r="AB346" s="251"/>
      <c r="AC346" s="251"/>
      <c r="AD346" s="254"/>
      <c r="AE346" s="249"/>
      <c r="AF346" s="255"/>
      <c r="AG346" s="248"/>
      <c r="AH346" s="248"/>
      <c r="AI346" s="248"/>
      <c r="AJ346" s="248"/>
      <c r="AK346" s="248"/>
      <c r="AL346" s="248"/>
      <c r="AM346" s="248"/>
      <c r="AN346" s="248"/>
      <c r="AO346" s="248"/>
      <c r="AP346" s="248"/>
      <c r="AQ346" s="248"/>
      <c r="AR346" s="248"/>
      <c r="AS346" s="248"/>
      <c r="AT346" s="248"/>
      <c r="AU346" s="248"/>
      <c r="AV346" s="248"/>
      <c r="AW346" s="248"/>
      <c r="AX346" s="248"/>
      <c r="AY346" s="256"/>
      <c r="AZ346" s="250"/>
      <c r="BA346" s="251"/>
      <c r="BB346" s="251"/>
      <c r="BC346" s="251"/>
      <c r="BD346" s="251"/>
      <c r="BE346" s="251"/>
      <c r="BF346" s="251"/>
      <c r="BG346" s="252"/>
      <c r="BH346" s="249"/>
      <c r="BI346" s="248"/>
      <c r="BJ346" s="248"/>
      <c r="BK346" s="248"/>
      <c r="BL346" s="248"/>
      <c r="BM346" s="248"/>
      <c r="BN346" s="248"/>
      <c r="BO346" s="248"/>
      <c r="BP346" s="248"/>
      <c r="BQ346" s="248"/>
      <c r="BR346" s="248"/>
      <c r="BS346" s="248"/>
      <c r="BT346" s="248"/>
      <c r="BU346" s="248"/>
      <c r="BV346" s="248"/>
      <c r="BW346" s="248"/>
      <c r="BX346" s="248"/>
      <c r="BY346" s="248"/>
      <c r="BZ346" s="248"/>
      <c r="CA346" s="248"/>
      <c r="CB346" s="248"/>
      <c r="CC346" s="250"/>
      <c r="CD346" s="251"/>
      <c r="CE346" s="251"/>
      <c r="CF346" s="251"/>
      <c r="CG346" s="251"/>
      <c r="CH346" s="251"/>
      <c r="CI346" s="251"/>
      <c r="CJ346" s="252"/>
      <c r="CK346" s="249"/>
      <c r="CL346" s="248"/>
      <c r="CM346" s="248"/>
      <c r="CN346" s="248"/>
      <c r="CO346" s="248"/>
      <c r="CP346" s="248"/>
      <c r="CQ346" s="248"/>
      <c r="CR346" s="248"/>
      <c r="CS346" s="248"/>
      <c r="CT346" s="248"/>
      <c r="CU346" s="248"/>
      <c r="CV346" s="248"/>
      <c r="CW346" s="248"/>
      <c r="CX346" s="248"/>
      <c r="CY346" s="248"/>
      <c r="CZ346" s="248"/>
      <c r="DA346" s="248"/>
      <c r="DB346" s="248"/>
      <c r="DC346" s="248"/>
      <c r="DD346" s="248"/>
      <c r="DE346" s="248"/>
      <c r="DF346" s="250"/>
      <c r="DG346" s="251"/>
      <c r="DH346" s="251"/>
      <c r="DI346" s="251"/>
      <c r="DJ346" s="251"/>
      <c r="DK346" s="251"/>
      <c r="DL346" s="251"/>
      <c r="DM346" s="252"/>
    </row>
    <row r="347">
      <c r="A347" s="248"/>
      <c r="B347" s="249"/>
      <c r="C347" s="250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2"/>
      <c r="W347" s="253"/>
      <c r="X347" s="251"/>
      <c r="Y347" s="251"/>
      <c r="Z347" s="251"/>
      <c r="AA347" s="251"/>
      <c r="AB347" s="251"/>
      <c r="AC347" s="251"/>
      <c r="AD347" s="254"/>
      <c r="AE347" s="249"/>
      <c r="AF347" s="255"/>
      <c r="AG347" s="248"/>
      <c r="AH347" s="248"/>
      <c r="AI347" s="248"/>
      <c r="AJ347" s="248"/>
      <c r="AK347" s="248"/>
      <c r="AL347" s="248"/>
      <c r="AM347" s="248"/>
      <c r="AN347" s="248"/>
      <c r="AO347" s="248"/>
      <c r="AP347" s="248"/>
      <c r="AQ347" s="248"/>
      <c r="AR347" s="248"/>
      <c r="AS347" s="248"/>
      <c r="AT347" s="248"/>
      <c r="AU347" s="248"/>
      <c r="AV347" s="248"/>
      <c r="AW347" s="248"/>
      <c r="AX347" s="248"/>
      <c r="AY347" s="256"/>
      <c r="AZ347" s="250"/>
      <c r="BA347" s="251"/>
      <c r="BB347" s="251"/>
      <c r="BC347" s="251"/>
      <c r="BD347" s="251"/>
      <c r="BE347" s="251"/>
      <c r="BF347" s="251"/>
      <c r="BG347" s="252"/>
      <c r="BH347" s="249"/>
      <c r="BI347" s="248"/>
      <c r="BJ347" s="248"/>
      <c r="BK347" s="248"/>
      <c r="BL347" s="248"/>
      <c r="BM347" s="248"/>
      <c r="BN347" s="248"/>
      <c r="BO347" s="248"/>
      <c r="BP347" s="248"/>
      <c r="BQ347" s="248"/>
      <c r="BR347" s="248"/>
      <c r="BS347" s="248"/>
      <c r="BT347" s="248"/>
      <c r="BU347" s="248"/>
      <c r="BV347" s="248"/>
      <c r="BW347" s="248"/>
      <c r="BX347" s="248"/>
      <c r="BY347" s="248"/>
      <c r="BZ347" s="248"/>
      <c r="CA347" s="248"/>
      <c r="CB347" s="248"/>
      <c r="CC347" s="250"/>
      <c r="CD347" s="251"/>
      <c r="CE347" s="251"/>
      <c r="CF347" s="251"/>
      <c r="CG347" s="251"/>
      <c r="CH347" s="251"/>
      <c r="CI347" s="251"/>
      <c r="CJ347" s="252"/>
      <c r="CK347" s="249"/>
      <c r="CL347" s="248"/>
      <c r="CM347" s="248"/>
      <c r="CN347" s="248"/>
      <c r="CO347" s="248"/>
      <c r="CP347" s="248"/>
      <c r="CQ347" s="248"/>
      <c r="CR347" s="248"/>
      <c r="CS347" s="248"/>
      <c r="CT347" s="248"/>
      <c r="CU347" s="248"/>
      <c r="CV347" s="248"/>
      <c r="CW347" s="248"/>
      <c r="CX347" s="248"/>
      <c r="CY347" s="248"/>
      <c r="CZ347" s="248"/>
      <c r="DA347" s="248"/>
      <c r="DB347" s="248"/>
      <c r="DC347" s="248"/>
      <c r="DD347" s="248"/>
      <c r="DE347" s="248"/>
      <c r="DF347" s="250"/>
      <c r="DG347" s="251"/>
      <c r="DH347" s="251"/>
      <c r="DI347" s="251"/>
      <c r="DJ347" s="251"/>
      <c r="DK347" s="251"/>
      <c r="DL347" s="251"/>
      <c r="DM347" s="252"/>
    </row>
    <row r="348">
      <c r="A348" s="248"/>
      <c r="B348" s="249"/>
      <c r="C348" s="250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2"/>
      <c r="W348" s="253"/>
      <c r="X348" s="251"/>
      <c r="Y348" s="251"/>
      <c r="Z348" s="251"/>
      <c r="AA348" s="251"/>
      <c r="AB348" s="251"/>
      <c r="AC348" s="251"/>
      <c r="AD348" s="254"/>
      <c r="AE348" s="249"/>
      <c r="AF348" s="255"/>
      <c r="AG348" s="248"/>
      <c r="AH348" s="248"/>
      <c r="AI348" s="248"/>
      <c r="AJ348" s="248"/>
      <c r="AK348" s="248"/>
      <c r="AL348" s="248"/>
      <c r="AM348" s="248"/>
      <c r="AN348" s="248"/>
      <c r="AO348" s="248"/>
      <c r="AP348" s="248"/>
      <c r="AQ348" s="248"/>
      <c r="AR348" s="248"/>
      <c r="AS348" s="248"/>
      <c r="AT348" s="248"/>
      <c r="AU348" s="248"/>
      <c r="AV348" s="248"/>
      <c r="AW348" s="248"/>
      <c r="AX348" s="248"/>
      <c r="AY348" s="256"/>
      <c r="AZ348" s="250"/>
      <c r="BA348" s="251"/>
      <c r="BB348" s="251"/>
      <c r="BC348" s="251"/>
      <c r="BD348" s="251"/>
      <c r="BE348" s="251"/>
      <c r="BF348" s="251"/>
      <c r="BG348" s="252"/>
      <c r="BH348" s="249"/>
      <c r="BI348" s="248"/>
      <c r="BJ348" s="248"/>
      <c r="BK348" s="248"/>
      <c r="BL348" s="248"/>
      <c r="BM348" s="248"/>
      <c r="BN348" s="248"/>
      <c r="BO348" s="248"/>
      <c r="BP348" s="248"/>
      <c r="BQ348" s="248"/>
      <c r="BR348" s="248"/>
      <c r="BS348" s="248"/>
      <c r="BT348" s="248"/>
      <c r="BU348" s="248"/>
      <c r="BV348" s="248"/>
      <c r="BW348" s="248"/>
      <c r="BX348" s="248"/>
      <c r="BY348" s="248"/>
      <c r="BZ348" s="248"/>
      <c r="CA348" s="248"/>
      <c r="CB348" s="248"/>
      <c r="CC348" s="250"/>
      <c r="CD348" s="251"/>
      <c r="CE348" s="251"/>
      <c r="CF348" s="251"/>
      <c r="CG348" s="251"/>
      <c r="CH348" s="251"/>
      <c r="CI348" s="251"/>
      <c r="CJ348" s="252"/>
      <c r="CK348" s="249"/>
      <c r="CL348" s="248"/>
      <c r="CM348" s="248"/>
      <c r="CN348" s="248"/>
      <c r="CO348" s="248"/>
      <c r="CP348" s="248"/>
      <c r="CQ348" s="248"/>
      <c r="CR348" s="248"/>
      <c r="CS348" s="248"/>
      <c r="CT348" s="248"/>
      <c r="CU348" s="248"/>
      <c r="CV348" s="248"/>
      <c r="CW348" s="248"/>
      <c r="CX348" s="248"/>
      <c r="CY348" s="248"/>
      <c r="CZ348" s="248"/>
      <c r="DA348" s="248"/>
      <c r="DB348" s="248"/>
      <c r="DC348" s="248"/>
      <c r="DD348" s="248"/>
      <c r="DE348" s="248"/>
      <c r="DF348" s="250"/>
      <c r="DG348" s="251"/>
      <c r="DH348" s="251"/>
      <c r="DI348" s="251"/>
      <c r="DJ348" s="251"/>
      <c r="DK348" s="251"/>
      <c r="DL348" s="251"/>
      <c r="DM348" s="252"/>
    </row>
    <row r="349">
      <c r="A349" s="248"/>
      <c r="B349" s="249"/>
      <c r="C349" s="250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2"/>
      <c r="W349" s="253"/>
      <c r="X349" s="251"/>
      <c r="Y349" s="251"/>
      <c r="Z349" s="251"/>
      <c r="AA349" s="251"/>
      <c r="AB349" s="251"/>
      <c r="AC349" s="251"/>
      <c r="AD349" s="254"/>
      <c r="AE349" s="249"/>
      <c r="AF349" s="255"/>
      <c r="AG349" s="248"/>
      <c r="AH349" s="248"/>
      <c r="AI349" s="248"/>
      <c r="AJ349" s="248"/>
      <c r="AK349" s="248"/>
      <c r="AL349" s="248"/>
      <c r="AM349" s="248"/>
      <c r="AN349" s="248"/>
      <c r="AO349" s="248"/>
      <c r="AP349" s="248"/>
      <c r="AQ349" s="248"/>
      <c r="AR349" s="248"/>
      <c r="AS349" s="248"/>
      <c r="AT349" s="248"/>
      <c r="AU349" s="248"/>
      <c r="AV349" s="248"/>
      <c r="AW349" s="248"/>
      <c r="AX349" s="248"/>
      <c r="AY349" s="256"/>
      <c r="AZ349" s="250"/>
      <c r="BA349" s="251"/>
      <c r="BB349" s="251"/>
      <c r="BC349" s="251"/>
      <c r="BD349" s="251"/>
      <c r="BE349" s="251"/>
      <c r="BF349" s="251"/>
      <c r="BG349" s="252"/>
      <c r="BH349" s="249"/>
      <c r="BI349" s="248"/>
      <c r="BJ349" s="248"/>
      <c r="BK349" s="248"/>
      <c r="BL349" s="248"/>
      <c r="BM349" s="248"/>
      <c r="BN349" s="248"/>
      <c r="BO349" s="248"/>
      <c r="BP349" s="248"/>
      <c r="BQ349" s="248"/>
      <c r="BR349" s="248"/>
      <c r="BS349" s="248"/>
      <c r="BT349" s="248"/>
      <c r="BU349" s="248"/>
      <c r="BV349" s="248"/>
      <c r="BW349" s="248"/>
      <c r="BX349" s="248"/>
      <c r="BY349" s="248"/>
      <c r="BZ349" s="248"/>
      <c r="CA349" s="248"/>
      <c r="CB349" s="248"/>
      <c r="CC349" s="250"/>
      <c r="CD349" s="251"/>
      <c r="CE349" s="251"/>
      <c r="CF349" s="251"/>
      <c r="CG349" s="251"/>
      <c r="CH349" s="251"/>
      <c r="CI349" s="251"/>
      <c r="CJ349" s="252"/>
      <c r="CK349" s="249"/>
      <c r="CL349" s="248"/>
      <c r="CM349" s="248"/>
      <c r="CN349" s="248"/>
      <c r="CO349" s="248"/>
      <c r="CP349" s="248"/>
      <c r="CQ349" s="248"/>
      <c r="CR349" s="248"/>
      <c r="CS349" s="248"/>
      <c r="CT349" s="248"/>
      <c r="CU349" s="248"/>
      <c r="CV349" s="248"/>
      <c r="CW349" s="248"/>
      <c r="CX349" s="248"/>
      <c r="CY349" s="248"/>
      <c r="CZ349" s="248"/>
      <c r="DA349" s="248"/>
      <c r="DB349" s="248"/>
      <c r="DC349" s="248"/>
      <c r="DD349" s="248"/>
      <c r="DE349" s="248"/>
      <c r="DF349" s="250"/>
      <c r="DG349" s="251"/>
      <c r="DH349" s="251"/>
      <c r="DI349" s="251"/>
      <c r="DJ349" s="251"/>
      <c r="DK349" s="251"/>
      <c r="DL349" s="251"/>
      <c r="DM349" s="252"/>
    </row>
    <row r="350">
      <c r="A350" s="248"/>
      <c r="B350" s="249"/>
      <c r="C350" s="250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2"/>
      <c r="W350" s="253"/>
      <c r="X350" s="251"/>
      <c r="Y350" s="251"/>
      <c r="Z350" s="251"/>
      <c r="AA350" s="251"/>
      <c r="AB350" s="251"/>
      <c r="AC350" s="251"/>
      <c r="AD350" s="254"/>
      <c r="AE350" s="249"/>
      <c r="AF350" s="255"/>
      <c r="AG350" s="248"/>
      <c r="AH350" s="248"/>
      <c r="AI350" s="248"/>
      <c r="AJ350" s="248"/>
      <c r="AK350" s="248"/>
      <c r="AL350" s="248"/>
      <c r="AM350" s="248"/>
      <c r="AN350" s="248"/>
      <c r="AO350" s="248"/>
      <c r="AP350" s="248"/>
      <c r="AQ350" s="248"/>
      <c r="AR350" s="248"/>
      <c r="AS350" s="248"/>
      <c r="AT350" s="248"/>
      <c r="AU350" s="248"/>
      <c r="AV350" s="248"/>
      <c r="AW350" s="248"/>
      <c r="AX350" s="248"/>
      <c r="AY350" s="256"/>
      <c r="AZ350" s="250"/>
      <c r="BA350" s="251"/>
      <c r="BB350" s="251"/>
      <c r="BC350" s="251"/>
      <c r="BD350" s="251"/>
      <c r="BE350" s="251"/>
      <c r="BF350" s="251"/>
      <c r="BG350" s="252"/>
      <c r="BH350" s="249"/>
      <c r="BI350" s="248"/>
      <c r="BJ350" s="248"/>
      <c r="BK350" s="248"/>
      <c r="BL350" s="248"/>
      <c r="BM350" s="248"/>
      <c r="BN350" s="248"/>
      <c r="BO350" s="248"/>
      <c r="BP350" s="248"/>
      <c r="BQ350" s="248"/>
      <c r="BR350" s="248"/>
      <c r="BS350" s="248"/>
      <c r="BT350" s="248"/>
      <c r="BU350" s="248"/>
      <c r="BV350" s="248"/>
      <c r="BW350" s="248"/>
      <c r="BX350" s="248"/>
      <c r="BY350" s="248"/>
      <c r="BZ350" s="248"/>
      <c r="CA350" s="248"/>
      <c r="CB350" s="248"/>
      <c r="CC350" s="250"/>
      <c r="CD350" s="251"/>
      <c r="CE350" s="251"/>
      <c r="CF350" s="251"/>
      <c r="CG350" s="251"/>
      <c r="CH350" s="251"/>
      <c r="CI350" s="251"/>
      <c r="CJ350" s="252"/>
      <c r="CK350" s="249"/>
      <c r="CL350" s="248"/>
      <c r="CM350" s="248"/>
      <c r="CN350" s="248"/>
      <c r="CO350" s="248"/>
      <c r="CP350" s="248"/>
      <c r="CQ350" s="248"/>
      <c r="CR350" s="248"/>
      <c r="CS350" s="248"/>
      <c r="CT350" s="248"/>
      <c r="CU350" s="248"/>
      <c r="CV350" s="248"/>
      <c r="CW350" s="248"/>
      <c r="CX350" s="248"/>
      <c r="CY350" s="248"/>
      <c r="CZ350" s="248"/>
      <c r="DA350" s="248"/>
      <c r="DB350" s="248"/>
      <c r="DC350" s="248"/>
      <c r="DD350" s="248"/>
      <c r="DE350" s="248"/>
      <c r="DF350" s="250"/>
      <c r="DG350" s="251"/>
      <c r="DH350" s="251"/>
      <c r="DI350" s="251"/>
      <c r="DJ350" s="251"/>
      <c r="DK350" s="251"/>
      <c r="DL350" s="251"/>
      <c r="DM350" s="252"/>
    </row>
    <row r="351">
      <c r="A351" s="248"/>
      <c r="B351" s="249"/>
      <c r="C351" s="250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2"/>
      <c r="W351" s="253"/>
      <c r="X351" s="251"/>
      <c r="Y351" s="251"/>
      <c r="Z351" s="251"/>
      <c r="AA351" s="251"/>
      <c r="AB351" s="251"/>
      <c r="AC351" s="251"/>
      <c r="AD351" s="254"/>
      <c r="AE351" s="249"/>
      <c r="AF351" s="255"/>
      <c r="AG351" s="248"/>
      <c r="AH351" s="248"/>
      <c r="AI351" s="248"/>
      <c r="AJ351" s="248"/>
      <c r="AK351" s="248"/>
      <c r="AL351" s="248"/>
      <c r="AM351" s="248"/>
      <c r="AN351" s="248"/>
      <c r="AO351" s="248"/>
      <c r="AP351" s="248"/>
      <c r="AQ351" s="248"/>
      <c r="AR351" s="248"/>
      <c r="AS351" s="248"/>
      <c r="AT351" s="248"/>
      <c r="AU351" s="248"/>
      <c r="AV351" s="248"/>
      <c r="AW351" s="248"/>
      <c r="AX351" s="248"/>
      <c r="AY351" s="256"/>
      <c r="AZ351" s="250"/>
      <c r="BA351" s="251"/>
      <c r="BB351" s="251"/>
      <c r="BC351" s="251"/>
      <c r="BD351" s="251"/>
      <c r="BE351" s="251"/>
      <c r="BF351" s="251"/>
      <c r="BG351" s="252"/>
      <c r="BH351" s="249"/>
      <c r="BI351" s="248"/>
      <c r="BJ351" s="248"/>
      <c r="BK351" s="248"/>
      <c r="BL351" s="248"/>
      <c r="BM351" s="248"/>
      <c r="BN351" s="248"/>
      <c r="BO351" s="248"/>
      <c r="BP351" s="248"/>
      <c r="BQ351" s="248"/>
      <c r="BR351" s="248"/>
      <c r="BS351" s="248"/>
      <c r="BT351" s="248"/>
      <c r="BU351" s="248"/>
      <c r="BV351" s="248"/>
      <c r="BW351" s="248"/>
      <c r="BX351" s="248"/>
      <c r="BY351" s="248"/>
      <c r="BZ351" s="248"/>
      <c r="CA351" s="248"/>
      <c r="CB351" s="248"/>
      <c r="CC351" s="250"/>
      <c r="CD351" s="251"/>
      <c r="CE351" s="251"/>
      <c r="CF351" s="251"/>
      <c r="CG351" s="251"/>
      <c r="CH351" s="251"/>
      <c r="CI351" s="251"/>
      <c r="CJ351" s="252"/>
      <c r="CK351" s="249"/>
      <c r="CL351" s="248"/>
      <c r="CM351" s="248"/>
      <c r="CN351" s="248"/>
      <c r="CO351" s="248"/>
      <c r="CP351" s="248"/>
      <c r="CQ351" s="248"/>
      <c r="CR351" s="248"/>
      <c r="CS351" s="248"/>
      <c r="CT351" s="248"/>
      <c r="CU351" s="248"/>
      <c r="CV351" s="248"/>
      <c r="CW351" s="248"/>
      <c r="CX351" s="248"/>
      <c r="CY351" s="248"/>
      <c r="CZ351" s="248"/>
      <c r="DA351" s="248"/>
      <c r="DB351" s="248"/>
      <c r="DC351" s="248"/>
      <c r="DD351" s="248"/>
      <c r="DE351" s="248"/>
      <c r="DF351" s="250"/>
      <c r="DG351" s="251"/>
      <c r="DH351" s="251"/>
      <c r="DI351" s="251"/>
      <c r="DJ351" s="251"/>
      <c r="DK351" s="251"/>
      <c r="DL351" s="251"/>
      <c r="DM351" s="252"/>
    </row>
    <row r="352">
      <c r="A352" s="248"/>
      <c r="B352" s="249"/>
      <c r="C352" s="250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2"/>
      <c r="W352" s="253"/>
      <c r="X352" s="251"/>
      <c r="Y352" s="251"/>
      <c r="Z352" s="251"/>
      <c r="AA352" s="251"/>
      <c r="AB352" s="251"/>
      <c r="AC352" s="251"/>
      <c r="AD352" s="254"/>
      <c r="AE352" s="249"/>
      <c r="AF352" s="255"/>
      <c r="AG352" s="248"/>
      <c r="AH352" s="248"/>
      <c r="AI352" s="248"/>
      <c r="AJ352" s="248"/>
      <c r="AK352" s="248"/>
      <c r="AL352" s="248"/>
      <c r="AM352" s="248"/>
      <c r="AN352" s="248"/>
      <c r="AO352" s="248"/>
      <c r="AP352" s="248"/>
      <c r="AQ352" s="248"/>
      <c r="AR352" s="248"/>
      <c r="AS352" s="248"/>
      <c r="AT352" s="248"/>
      <c r="AU352" s="248"/>
      <c r="AV352" s="248"/>
      <c r="AW352" s="248"/>
      <c r="AX352" s="248"/>
      <c r="AY352" s="256"/>
      <c r="AZ352" s="250"/>
      <c r="BA352" s="251"/>
      <c r="BB352" s="251"/>
      <c r="BC352" s="251"/>
      <c r="BD352" s="251"/>
      <c r="BE352" s="251"/>
      <c r="BF352" s="251"/>
      <c r="BG352" s="252"/>
      <c r="BH352" s="249"/>
      <c r="BI352" s="248"/>
      <c r="BJ352" s="248"/>
      <c r="BK352" s="248"/>
      <c r="BL352" s="248"/>
      <c r="BM352" s="248"/>
      <c r="BN352" s="248"/>
      <c r="BO352" s="248"/>
      <c r="BP352" s="248"/>
      <c r="BQ352" s="248"/>
      <c r="BR352" s="248"/>
      <c r="BS352" s="248"/>
      <c r="BT352" s="248"/>
      <c r="BU352" s="248"/>
      <c r="BV352" s="248"/>
      <c r="BW352" s="248"/>
      <c r="BX352" s="248"/>
      <c r="BY352" s="248"/>
      <c r="BZ352" s="248"/>
      <c r="CA352" s="248"/>
      <c r="CB352" s="248"/>
      <c r="CC352" s="250"/>
      <c r="CD352" s="251"/>
      <c r="CE352" s="251"/>
      <c r="CF352" s="251"/>
      <c r="CG352" s="251"/>
      <c r="CH352" s="251"/>
      <c r="CI352" s="251"/>
      <c r="CJ352" s="252"/>
      <c r="CK352" s="249"/>
      <c r="CL352" s="248"/>
      <c r="CM352" s="248"/>
      <c r="CN352" s="248"/>
      <c r="CO352" s="248"/>
      <c r="CP352" s="248"/>
      <c r="CQ352" s="248"/>
      <c r="CR352" s="248"/>
      <c r="CS352" s="248"/>
      <c r="CT352" s="248"/>
      <c r="CU352" s="248"/>
      <c r="CV352" s="248"/>
      <c r="CW352" s="248"/>
      <c r="CX352" s="248"/>
      <c r="CY352" s="248"/>
      <c r="CZ352" s="248"/>
      <c r="DA352" s="248"/>
      <c r="DB352" s="248"/>
      <c r="DC352" s="248"/>
      <c r="DD352" s="248"/>
      <c r="DE352" s="248"/>
      <c r="DF352" s="250"/>
      <c r="DG352" s="251"/>
      <c r="DH352" s="251"/>
      <c r="DI352" s="251"/>
      <c r="DJ352" s="251"/>
      <c r="DK352" s="251"/>
      <c r="DL352" s="251"/>
      <c r="DM352" s="252"/>
    </row>
    <row r="353">
      <c r="A353" s="248"/>
      <c r="B353" s="249"/>
      <c r="C353" s="250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2"/>
      <c r="W353" s="253"/>
      <c r="X353" s="251"/>
      <c r="Y353" s="251"/>
      <c r="Z353" s="251"/>
      <c r="AA353" s="251"/>
      <c r="AB353" s="251"/>
      <c r="AC353" s="251"/>
      <c r="AD353" s="254"/>
      <c r="AE353" s="249"/>
      <c r="AF353" s="255"/>
      <c r="AG353" s="248"/>
      <c r="AH353" s="248"/>
      <c r="AI353" s="248"/>
      <c r="AJ353" s="248"/>
      <c r="AK353" s="248"/>
      <c r="AL353" s="248"/>
      <c r="AM353" s="248"/>
      <c r="AN353" s="248"/>
      <c r="AO353" s="248"/>
      <c r="AP353" s="248"/>
      <c r="AQ353" s="248"/>
      <c r="AR353" s="248"/>
      <c r="AS353" s="248"/>
      <c r="AT353" s="248"/>
      <c r="AU353" s="248"/>
      <c r="AV353" s="248"/>
      <c r="AW353" s="248"/>
      <c r="AX353" s="248"/>
      <c r="AY353" s="256"/>
      <c r="AZ353" s="250"/>
      <c r="BA353" s="251"/>
      <c r="BB353" s="251"/>
      <c r="BC353" s="251"/>
      <c r="BD353" s="251"/>
      <c r="BE353" s="251"/>
      <c r="BF353" s="251"/>
      <c r="BG353" s="252"/>
      <c r="BH353" s="249"/>
      <c r="BI353" s="248"/>
      <c r="BJ353" s="248"/>
      <c r="BK353" s="248"/>
      <c r="BL353" s="248"/>
      <c r="BM353" s="248"/>
      <c r="BN353" s="248"/>
      <c r="BO353" s="248"/>
      <c r="BP353" s="248"/>
      <c r="BQ353" s="248"/>
      <c r="BR353" s="248"/>
      <c r="BS353" s="248"/>
      <c r="BT353" s="248"/>
      <c r="BU353" s="248"/>
      <c r="BV353" s="248"/>
      <c r="BW353" s="248"/>
      <c r="BX353" s="248"/>
      <c r="BY353" s="248"/>
      <c r="BZ353" s="248"/>
      <c r="CA353" s="248"/>
      <c r="CB353" s="248"/>
      <c r="CC353" s="250"/>
      <c r="CD353" s="251"/>
      <c r="CE353" s="251"/>
      <c r="CF353" s="251"/>
      <c r="CG353" s="251"/>
      <c r="CH353" s="251"/>
      <c r="CI353" s="251"/>
      <c r="CJ353" s="252"/>
      <c r="CK353" s="249"/>
      <c r="CL353" s="248"/>
      <c r="CM353" s="248"/>
      <c r="CN353" s="248"/>
      <c r="CO353" s="248"/>
      <c r="CP353" s="248"/>
      <c r="CQ353" s="248"/>
      <c r="CR353" s="248"/>
      <c r="CS353" s="248"/>
      <c r="CT353" s="248"/>
      <c r="CU353" s="248"/>
      <c r="CV353" s="248"/>
      <c r="CW353" s="248"/>
      <c r="CX353" s="248"/>
      <c r="CY353" s="248"/>
      <c r="CZ353" s="248"/>
      <c r="DA353" s="248"/>
      <c r="DB353" s="248"/>
      <c r="DC353" s="248"/>
      <c r="DD353" s="248"/>
      <c r="DE353" s="248"/>
      <c r="DF353" s="250"/>
      <c r="DG353" s="251"/>
      <c r="DH353" s="251"/>
      <c r="DI353" s="251"/>
      <c r="DJ353" s="251"/>
      <c r="DK353" s="251"/>
      <c r="DL353" s="251"/>
      <c r="DM353" s="252"/>
    </row>
    <row r="354">
      <c r="A354" s="248"/>
      <c r="B354" s="249"/>
      <c r="C354" s="250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2"/>
      <c r="W354" s="253"/>
      <c r="X354" s="251"/>
      <c r="Y354" s="251"/>
      <c r="Z354" s="251"/>
      <c r="AA354" s="251"/>
      <c r="AB354" s="251"/>
      <c r="AC354" s="251"/>
      <c r="AD354" s="254"/>
      <c r="AE354" s="249"/>
      <c r="AF354" s="255"/>
      <c r="AG354" s="248"/>
      <c r="AH354" s="248"/>
      <c r="AI354" s="248"/>
      <c r="AJ354" s="248"/>
      <c r="AK354" s="248"/>
      <c r="AL354" s="248"/>
      <c r="AM354" s="248"/>
      <c r="AN354" s="248"/>
      <c r="AO354" s="248"/>
      <c r="AP354" s="248"/>
      <c r="AQ354" s="248"/>
      <c r="AR354" s="248"/>
      <c r="AS354" s="248"/>
      <c r="AT354" s="248"/>
      <c r="AU354" s="248"/>
      <c r="AV354" s="248"/>
      <c r="AW354" s="248"/>
      <c r="AX354" s="248"/>
      <c r="AY354" s="256"/>
      <c r="AZ354" s="250"/>
      <c r="BA354" s="251"/>
      <c r="BB354" s="251"/>
      <c r="BC354" s="251"/>
      <c r="BD354" s="251"/>
      <c r="BE354" s="251"/>
      <c r="BF354" s="251"/>
      <c r="BG354" s="252"/>
      <c r="BH354" s="249"/>
      <c r="BI354" s="248"/>
      <c r="BJ354" s="248"/>
      <c r="BK354" s="248"/>
      <c r="BL354" s="248"/>
      <c r="BM354" s="248"/>
      <c r="BN354" s="248"/>
      <c r="BO354" s="248"/>
      <c r="BP354" s="248"/>
      <c r="BQ354" s="248"/>
      <c r="BR354" s="248"/>
      <c r="BS354" s="248"/>
      <c r="BT354" s="248"/>
      <c r="BU354" s="248"/>
      <c r="BV354" s="248"/>
      <c r="BW354" s="248"/>
      <c r="BX354" s="248"/>
      <c r="BY354" s="248"/>
      <c r="BZ354" s="248"/>
      <c r="CA354" s="248"/>
      <c r="CB354" s="248"/>
      <c r="CC354" s="250"/>
      <c r="CD354" s="251"/>
      <c r="CE354" s="251"/>
      <c r="CF354" s="251"/>
      <c r="CG354" s="251"/>
      <c r="CH354" s="251"/>
      <c r="CI354" s="251"/>
      <c r="CJ354" s="252"/>
      <c r="CK354" s="249"/>
      <c r="CL354" s="248"/>
      <c r="CM354" s="248"/>
      <c r="CN354" s="248"/>
      <c r="CO354" s="248"/>
      <c r="CP354" s="248"/>
      <c r="CQ354" s="248"/>
      <c r="CR354" s="248"/>
      <c r="CS354" s="248"/>
      <c r="CT354" s="248"/>
      <c r="CU354" s="248"/>
      <c r="CV354" s="248"/>
      <c r="CW354" s="248"/>
      <c r="CX354" s="248"/>
      <c r="CY354" s="248"/>
      <c r="CZ354" s="248"/>
      <c r="DA354" s="248"/>
      <c r="DB354" s="248"/>
      <c r="DC354" s="248"/>
      <c r="DD354" s="248"/>
      <c r="DE354" s="248"/>
      <c r="DF354" s="250"/>
      <c r="DG354" s="251"/>
      <c r="DH354" s="251"/>
      <c r="DI354" s="251"/>
      <c r="DJ354" s="251"/>
      <c r="DK354" s="251"/>
      <c r="DL354" s="251"/>
      <c r="DM354" s="252"/>
    </row>
    <row r="355">
      <c r="A355" s="248"/>
      <c r="B355" s="249"/>
      <c r="C355" s="250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2"/>
      <c r="W355" s="253"/>
      <c r="X355" s="251"/>
      <c r="Y355" s="251"/>
      <c r="Z355" s="251"/>
      <c r="AA355" s="251"/>
      <c r="AB355" s="251"/>
      <c r="AC355" s="251"/>
      <c r="AD355" s="254"/>
      <c r="AE355" s="249"/>
      <c r="AF355" s="255"/>
      <c r="AG355" s="248"/>
      <c r="AH355" s="248"/>
      <c r="AI355" s="248"/>
      <c r="AJ355" s="248"/>
      <c r="AK355" s="248"/>
      <c r="AL355" s="248"/>
      <c r="AM355" s="248"/>
      <c r="AN355" s="248"/>
      <c r="AO355" s="248"/>
      <c r="AP355" s="248"/>
      <c r="AQ355" s="248"/>
      <c r="AR355" s="248"/>
      <c r="AS355" s="248"/>
      <c r="AT355" s="248"/>
      <c r="AU355" s="248"/>
      <c r="AV355" s="248"/>
      <c r="AW355" s="248"/>
      <c r="AX355" s="248"/>
      <c r="AY355" s="256"/>
      <c r="AZ355" s="250"/>
      <c r="BA355" s="251"/>
      <c r="BB355" s="251"/>
      <c r="BC355" s="251"/>
      <c r="BD355" s="251"/>
      <c r="BE355" s="251"/>
      <c r="BF355" s="251"/>
      <c r="BG355" s="252"/>
      <c r="BH355" s="249"/>
      <c r="BI355" s="248"/>
      <c r="BJ355" s="248"/>
      <c r="BK355" s="248"/>
      <c r="BL355" s="248"/>
      <c r="BM355" s="248"/>
      <c r="BN355" s="248"/>
      <c r="BO355" s="248"/>
      <c r="BP355" s="248"/>
      <c r="BQ355" s="248"/>
      <c r="BR355" s="248"/>
      <c r="BS355" s="248"/>
      <c r="BT355" s="248"/>
      <c r="BU355" s="248"/>
      <c r="BV355" s="248"/>
      <c r="BW355" s="248"/>
      <c r="BX355" s="248"/>
      <c r="BY355" s="248"/>
      <c r="BZ355" s="248"/>
      <c r="CA355" s="248"/>
      <c r="CB355" s="248"/>
      <c r="CC355" s="250"/>
      <c r="CD355" s="251"/>
      <c r="CE355" s="251"/>
      <c r="CF355" s="251"/>
      <c r="CG355" s="251"/>
      <c r="CH355" s="251"/>
      <c r="CI355" s="251"/>
      <c r="CJ355" s="252"/>
      <c r="CK355" s="249"/>
      <c r="CL355" s="248"/>
      <c r="CM355" s="248"/>
      <c r="CN355" s="248"/>
      <c r="CO355" s="248"/>
      <c r="CP355" s="248"/>
      <c r="CQ355" s="248"/>
      <c r="CR355" s="248"/>
      <c r="CS355" s="248"/>
      <c r="CT355" s="248"/>
      <c r="CU355" s="248"/>
      <c r="CV355" s="248"/>
      <c r="CW355" s="248"/>
      <c r="CX355" s="248"/>
      <c r="CY355" s="248"/>
      <c r="CZ355" s="248"/>
      <c r="DA355" s="248"/>
      <c r="DB355" s="248"/>
      <c r="DC355" s="248"/>
      <c r="DD355" s="248"/>
      <c r="DE355" s="248"/>
      <c r="DF355" s="250"/>
      <c r="DG355" s="251"/>
      <c r="DH355" s="251"/>
      <c r="DI355" s="251"/>
      <c r="DJ355" s="251"/>
      <c r="DK355" s="251"/>
      <c r="DL355" s="251"/>
      <c r="DM355" s="252"/>
    </row>
    <row r="356">
      <c r="A356" s="248"/>
      <c r="B356" s="249"/>
      <c r="C356" s="250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2"/>
      <c r="W356" s="253"/>
      <c r="X356" s="251"/>
      <c r="Y356" s="251"/>
      <c r="Z356" s="251"/>
      <c r="AA356" s="251"/>
      <c r="AB356" s="251"/>
      <c r="AC356" s="251"/>
      <c r="AD356" s="254"/>
      <c r="AE356" s="249"/>
      <c r="AF356" s="255"/>
      <c r="AG356" s="248"/>
      <c r="AH356" s="248"/>
      <c r="AI356" s="248"/>
      <c r="AJ356" s="248"/>
      <c r="AK356" s="248"/>
      <c r="AL356" s="248"/>
      <c r="AM356" s="248"/>
      <c r="AN356" s="248"/>
      <c r="AO356" s="248"/>
      <c r="AP356" s="248"/>
      <c r="AQ356" s="248"/>
      <c r="AR356" s="248"/>
      <c r="AS356" s="248"/>
      <c r="AT356" s="248"/>
      <c r="AU356" s="248"/>
      <c r="AV356" s="248"/>
      <c r="AW356" s="248"/>
      <c r="AX356" s="248"/>
      <c r="AY356" s="256"/>
      <c r="AZ356" s="250"/>
      <c r="BA356" s="251"/>
      <c r="BB356" s="251"/>
      <c r="BC356" s="251"/>
      <c r="BD356" s="251"/>
      <c r="BE356" s="251"/>
      <c r="BF356" s="251"/>
      <c r="BG356" s="252"/>
      <c r="BH356" s="249"/>
      <c r="BI356" s="248"/>
      <c r="BJ356" s="248"/>
      <c r="BK356" s="248"/>
      <c r="BL356" s="248"/>
      <c r="BM356" s="248"/>
      <c r="BN356" s="248"/>
      <c r="BO356" s="248"/>
      <c r="BP356" s="248"/>
      <c r="BQ356" s="248"/>
      <c r="BR356" s="248"/>
      <c r="BS356" s="248"/>
      <c r="BT356" s="248"/>
      <c r="BU356" s="248"/>
      <c r="BV356" s="248"/>
      <c r="BW356" s="248"/>
      <c r="BX356" s="248"/>
      <c r="BY356" s="248"/>
      <c r="BZ356" s="248"/>
      <c r="CA356" s="248"/>
      <c r="CB356" s="248"/>
      <c r="CC356" s="250"/>
      <c r="CD356" s="251"/>
      <c r="CE356" s="251"/>
      <c r="CF356" s="251"/>
      <c r="CG356" s="251"/>
      <c r="CH356" s="251"/>
      <c r="CI356" s="251"/>
      <c r="CJ356" s="252"/>
      <c r="CK356" s="249"/>
      <c r="CL356" s="248"/>
      <c r="CM356" s="248"/>
      <c r="CN356" s="248"/>
      <c r="CO356" s="248"/>
      <c r="CP356" s="248"/>
      <c r="CQ356" s="248"/>
      <c r="CR356" s="248"/>
      <c r="CS356" s="248"/>
      <c r="CT356" s="248"/>
      <c r="CU356" s="248"/>
      <c r="CV356" s="248"/>
      <c r="CW356" s="248"/>
      <c r="CX356" s="248"/>
      <c r="CY356" s="248"/>
      <c r="CZ356" s="248"/>
      <c r="DA356" s="248"/>
      <c r="DB356" s="248"/>
      <c r="DC356" s="248"/>
      <c r="DD356" s="248"/>
      <c r="DE356" s="248"/>
      <c r="DF356" s="250"/>
      <c r="DG356" s="251"/>
      <c r="DH356" s="251"/>
      <c r="DI356" s="251"/>
      <c r="DJ356" s="251"/>
      <c r="DK356" s="251"/>
      <c r="DL356" s="251"/>
      <c r="DM356" s="252"/>
    </row>
    <row r="357">
      <c r="A357" s="248"/>
      <c r="B357" s="249"/>
      <c r="C357" s="250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2"/>
      <c r="W357" s="253"/>
      <c r="X357" s="251"/>
      <c r="Y357" s="251"/>
      <c r="Z357" s="251"/>
      <c r="AA357" s="251"/>
      <c r="AB357" s="251"/>
      <c r="AC357" s="251"/>
      <c r="AD357" s="254"/>
      <c r="AE357" s="249"/>
      <c r="AF357" s="255"/>
      <c r="AG357" s="248"/>
      <c r="AH357" s="248"/>
      <c r="AI357" s="248"/>
      <c r="AJ357" s="248"/>
      <c r="AK357" s="248"/>
      <c r="AL357" s="248"/>
      <c r="AM357" s="248"/>
      <c r="AN357" s="248"/>
      <c r="AO357" s="248"/>
      <c r="AP357" s="248"/>
      <c r="AQ357" s="248"/>
      <c r="AR357" s="248"/>
      <c r="AS357" s="248"/>
      <c r="AT357" s="248"/>
      <c r="AU357" s="248"/>
      <c r="AV357" s="248"/>
      <c r="AW357" s="248"/>
      <c r="AX357" s="248"/>
      <c r="AY357" s="256"/>
      <c r="AZ357" s="250"/>
      <c r="BA357" s="251"/>
      <c r="BB357" s="251"/>
      <c r="BC357" s="251"/>
      <c r="BD357" s="251"/>
      <c r="BE357" s="251"/>
      <c r="BF357" s="251"/>
      <c r="BG357" s="252"/>
      <c r="BH357" s="249"/>
      <c r="BI357" s="248"/>
      <c r="BJ357" s="248"/>
      <c r="BK357" s="248"/>
      <c r="BL357" s="248"/>
      <c r="BM357" s="248"/>
      <c r="BN357" s="248"/>
      <c r="BO357" s="248"/>
      <c r="BP357" s="248"/>
      <c r="BQ357" s="248"/>
      <c r="BR357" s="248"/>
      <c r="BS357" s="248"/>
      <c r="BT357" s="248"/>
      <c r="BU357" s="248"/>
      <c r="BV357" s="248"/>
      <c r="BW357" s="248"/>
      <c r="BX357" s="248"/>
      <c r="BY357" s="248"/>
      <c r="BZ357" s="248"/>
      <c r="CA357" s="248"/>
      <c r="CB357" s="248"/>
      <c r="CC357" s="250"/>
      <c r="CD357" s="251"/>
      <c r="CE357" s="251"/>
      <c r="CF357" s="251"/>
      <c r="CG357" s="251"/>
      <c r="CH357" s="251"/>
      <c r="CI357" s="251"/>
      <c r="CJ357" s="252"/>
      <c r="CK357" s="249"/>
      <c r="CL357" s="248"/>
      <c r="CM357" s="248"/>
      <c r="CN357" s="248"/>
      <c r="CO357" s="248"/>
      <c r="CP357" s="248"/>
      <c r="CQ357" s="248"/>
      <c r="CR357" s="248"/>
      <c r="CS357" s="248"/>
      <c r="CT357" s="248"/>
      <c r="CU357" s="248"/>
      <c r="CV357" s="248"/>
      <c r="CW357" s="248"/>
      <c r="CX357" s="248"/>
      <c r="CY357" s="248"/>
      <c r="CZ357" s="248"/>
      <c r="DA357" s="248"/>
      <c r="DB357" s="248"/>
      <c r="DC357" s="248"/>
      <c r="DD357" s="248"/>
      <c r="DE357" s="248"/>
      <c r="DF357" s="250"/>
      <c r="DG357" s="251"/>
      <c r="DH357" s="251"/>
      <c r="DI357" s="251"/>
      <c r="DJ357" s="251"/>
      <c r="DK357" s="251"/>
      <c r="DL357" s="251"/>
      <c r="DM357" s="252"/>
    </row>
    <row r="358">
      <c r="A358" s="248"/>
      <c r="B358" s="249"/>
      <c r="C358" s="250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2"/>
      <c r="W358" s="253"/>
      <c r="X358" s="251"/>
      <c r="Y358" s="251"/>
      <c r="Z358" s="251"/>
      <c r="AA358" s="251"/>
      <c r="AB358" s="251"/>
      <c r="AC358" s="251"/>
      <c r="AD358" s="254"/>
      <c r="AE358" s="249"/>
      <c r="AF358" s="255"/>
      <c r="AG358" s="248"/>
      <c r="AH358" s="248"/>
      <c r="AI358" s="248"/>
      <c r="AJ358" s="248"/>
      <c r="AK358" s="248"/>
      <c r="AL358" s="248"/>
      <c r="AM358" s="248"/>
      <c r="AN358" s="248"/>
      <c r="AO358" s="248"/>
      <c r="AP358" s="248"/>
      <c r="AQ358" s="248"/>
      <c r="AR358" s="248"/>
      <c r="AS358" s="248"/>
      <c r="AT358" s="248"/>
      <c r="AU358" s="248"/>
      <c r="AV358" s="248"/>
      <c r="AW358" s="248"/>
      <c r="AX358" s="248"/>
      <c r="AY358" s="256"/>
      <c r="AZ358" s="250"/>
      <c r="BA358" s="251"/>
      <c r="BB358" s="251"/>
      <c r="BC358" s="251"/>
      <c r="BD358" s="251"/>
      <c r="BE358" s="251"/>
      <c r="BF358" s="251"/>
      <c r="BG358" s="252"/>
      <c r="BH358" s="249"/>
      <c r="BI358" s="248"/>
      <c r="BJ358" s="248"/>
      <c r="BK358" s="248"/>
      <c r="BL358" s="248"/>
      <c r="BM358" s="248"/>
      <c r="BN358" s="248"/>
      <c r="BO358" s="248"/>
      <c r="BP358" s="248"/>
      <c r="BQ358" s="248"/>
      <c r="BR358" s="248"/>
      <c r="BS358" s="248"/>
      <c r="BT358" s="248"/>
      <c r="BU358" s="248"/>
      <c r="BV358" s="248"/>
      <c r="BW358" s="248"/>
      <c r="BX358" s="248"/>
      <c r="BY358" s="248"/>
      <c r="BZ358" s="248"/>
      <c r="CA358" s="248"/>
      <c r="CB358" s="248"/>
      <c r="CC358" s="250"/>
      <c r="CD358" s="251"/>
      <c r="CE358" s="251"/>
      <c r="CF358" s="251"/>
      <c r="CG358" s="251"/>
      <c r="CH358" s="251"/>
      <c r="CI358" s="251"/>
      <c r="CJ358" s="252"/>
      <c r="CK358" s="249"/>
      <c r="CL358" s="248"/>
      <c r="CM358" s="248"/>
      <c r="CN358" s="248"/>
      <c r="CO358" s="248"/>
      <c r="CP358" s="248"/>
      <c r="CQ358" s="248"/>
      <c r="CR358" s="248"/>
      <c r="CS358" s="248"/>
      <c r="CT358" s="248"/>
      <c r="CU358" s="248"/>
      <c r="CV358" s="248"/>
      <c r="CW358" s="248"/>
      <c r="CX358" s="248"/>
      <c r="CY358" s="248"/>
      <c r="CZ358" s="248"/>
      <c r="DA358" s="248"/>
      <c r="DB358" s="248"/>
      <c r="DC358" s="248"/>
      <c r="DD358" s="248"/>
      <c r="DE358" s="248"/>
      <c r="DF358" s="250"/>
      <c r="DG358" s="251"/>
      <c r="DH358" s="251"/>
      <c r="DI358" s="251"/>
      <c r="DJ358" s="251"/>
      <c r="DK358" s="251"/>
      <c r="DL358" s="251"/>
      <c r="DM358" s="252"/>
    </row>
    <row r="359">
      <c r="A359" s="248"/>
      <c r="B359" s="249"/>
      <c r="C359" s="250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2"/>
      <c r="W359" s="253"/>
      <c r="X359" s="251"/>
      <c r="Y359" s="251"/>
      <c r="Z359" s="251"/>
      <c r="AA359" s="251"/>
      <c r="AB359" s="251"/>
      <c r="AC359" s="251"/>
      <c r="AD359" s="254"/>
      <c r="AE359" s="249"/>
      <c r="AF359" s="255"/>
      <c r="AG359" s="248"/>
      <c r="AH359" s="248"/>
      <c r="AI359" s="248"/>
      <c r="AJ359" s="248"/>
      <c r="AK359" s="248"/>
      <c r="AL359" s="248"/>
      <c r="AM359" s="248"/>
      <c r="AN359" s="248"/>
      <c r="AO359" s="248"/>
      <c r="AP359" s="248"/>
      <c r="AQ359" s="248"/>
      <c r="AR359" s="248"/>
      <c r="AS359" s="248"/>
      <c r="AT359" s="248"/>
      <c r="AU359" s="248"/>
      <c r="AV359" s="248"/>
      <c r="AW359" s="248"/>
      <c r="AX359" s="248"/>
      <c r="AY359" s="256"/>
      <c r="AZ359" s="250"/>
      <c r="BA359" s="251"/>
      <c r="BB359" s="251"/>
      <c r="BC359" s="251"/>
      <c r="BD359" s="251"/>
      <c r="BE359" s="251"/>
      <c r="BF359" s="251"/>
      <c r="BG359" s="252"/>
      <c r="BH359" s="249"/>
      <c r="BI359" s="248"/>
      <c r="BJ359" s="248"/>
      <c r="BK359" s="248"/>
      <c r="BL359" s="248"/>
      <c r="BM359" s="248"/>
      <c r="BN359" s="248"/>
      <c r="BO359" s="248"/>
      <c r="BP359" s="248"/>
      <c r="BQ359" s="248"/>
      <c r="BR359" s="248"/>
      <c r="BS359" s="248"/>
      <c r="BT359" s="248"/>
      <c r="BU359" s="248"/>
      <c r="BV359" s="248"/>
      <c r="BW359" s="248"/>
      <c r="BX359" s="248"/>
      <c r="BY359" s="248"/>
      <c r="BZ359" s="248"/>
      <c r="CA359" s="248"/>
      <c r="CB359" s="248"/>
      <c r="CC359" s="250"/>
      <c r="CD359" s="251"/>
      <c r="CE359" s="251"/>
      <c r="CF359" s="251"/>
      <c r="CG359" s="251"/>
      <c r="CH359" s="251"/>
      <c r="CI359" s="251"/>
      <c r="CJ359" s="252"/>
      <c r="CK359" s="249"/>
      <c r="CL359" s="248"/>
      <c r="CM359" s="248"/>
      <c r="CN359" s="248"/>
      <c r="CO359" s="248"/>
      <c r="CP359" s="248"/>
      <c r="CQ359" s="248"/>
      <c r="CR359" s="248"/>
      <c r="CS359" s="248"/>
      <c r="CT359" s="248"/>
      <c r="CU359" s="248"/>
      <c r="CV359" s="248"/>
      <c r="CW359" s="248"/>
      <c r="CX359" s="248"/>
      <c r="CY359" s="248"/>
      <c r="CZ359" s="248"/>
      <c r="DA359" s="248"/>
      <c r="DB359" s="248"/>
      <c r="DC359" s="248"/>
      <c r="DD359" s="248"/>
      <c r="DE359" s="248"/>
      <c r="DF359" s="250"/>
      <c r="DG359" s="251"/>
      <c r="DH359" s="251"/>
      <c r="DI359" s="251"/>
      <c r="DJ359" s="251"/>
      <c r="DK359" s="251"/>
      <c r="DL359" s="251"/>
      <c r="DM359" s="252"/>
    </row>
    <row r="360">
      <c r="A360" s="248"/>
      <c r="B360" s="249"/>
      <c r="C360" s="250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2"/>
      <c r="W360" s="253"/>
      <c r="X360" s="251"/>
      <c r="Y360" s="251"/>
      <c r="Z360" s="251"/>
      <c r="AA360" s="251"/>
      <c r="AB360" s="251"/>
      <c r="AC360" s="251"/>
      <c r="AD360" s="254"/>
      <c r="AE360" s="249"/>
      <c r="AF360" s="255"/>
      <c r="AG360" s="248"/>
      <c r="AH360" s="248"/>
      <c r="AI360" s="248"/>
      <c r="AJ360" s="248"/>
      <c r="AK360" s="248"/>
      <c r="AL360" s="248"/>
      <c r="AM360" s="248"/>
      <c r="AN360" s="248"/>
      <c r="AO360" s="248"/>
      <c r="AP360" s="248"/>
      <c r="AQ360" s="248"/>
      <c r="AR360" s="248"/>
      <c r="AS360" s="248"/>
      <c r="AT360" s="248"/>
      <c r="AU360" s="248"/>
      <c r="AV360" s="248"/>
      <c r="AW360" s="248"/>
      <c r="AX360" s="248"/>
      <c r="AY360" s="256"/>
      <c r="AZ360" s="250"/>
      <c r="BA360" s="251"/>
      <c r="BB360" s="251"/>
      <c r="BC360" s="251"/>
      <c r="BD360" s="251"/>
      <c r="BE360" s="251"/>
      <c r="BF360" s="251"/>
      <c r="BG360" s="252"/>
      <c r="BH360" s="249"/>
      <c r="BI360" s="248"/>
      <c r="BJ360" s="248"/>
      <c r="BK360" s="248"/>
      <c r="BL360" s="248"/>
      <c r="BM360" s="248"/>
      <c r="BN360" s="248"/>
      <c r="BO360" s="248"/>
      <c r="BP360" s="248"/>
      <c r="BQ360" s="248"/>
      <c r="BR360" s="248"/>
      <c r="BS360" s="248"/>
      <c r="BT360" s="248"/>
      <c r="BU360" s="248"/>
      <c r="BV360" s="248"/>
      <c r="BW360" s="248"/>
      <c r="BX360" s="248"/>
      <c r="BY360" s="248"/>
      <c r="BZ360" s="248"/>
      <c r="CA360" s="248"/>
      <c r="CB360" s="248"/>
      <c r="CC360" s="250"/>
      <c r="CD360" s="251"/>
      <c r="CE360" s="251"/>
      <c r="CF360" s="251"/>
      <c r="CG360" s="251"/>
      <c r="CH360" s="251"/>
      <c r="CI360" s="251"/>
      <c r="CJ360" s="252"/>
      <c r="CK360" s="249"/>
      <c r="CL360" s="248"/>
      <c r="CM360" s="248"/>
      <c r="CN360" s="248"/>
      <c r="CO360" s="248"/>
      <c r="CP360" s="248"/>
      <c r="CQ360" s="248"/>
      <c r="CR360" s="248"/>
      <c r="CS360" s="248"/>
      <c r="CT360" s="248"/>
      <c r="CU360" s="248"/>
      <c r="CV360" s="248"/>
      <c r="CW360" s="248"/>
      <c r="CX360" s="248"/>
      <c r="CY360" s="248"/>
      <c r="CZ360" s="248"/>
      <c r="DA360" s="248"/>
      <c r="DB360" s="248"/>
      <c r="DC360" s="248"/>
      <c r="DD360" s="248"/>
      <c r="DE360" s="248"/>
      <c r="DF360" s="250"/>
      <c r="DG360" s="251"/>
      <c r="DH360" s="251"/>
      <c r="DI360" s="251"/>
      <c r="DJ360" s="251"/>
      <c r="DK360" s="251"/>
      <c r="DL360" s="251"/>
      <c r="DM360" s="252"/>
    </row>
    <row r="361">
      <c r="A361" s="248"/>
      <c r="B361" s="249"/>
      <c r="C361" s="250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2"/>
      <c r="W361" s="253"/>
      <c r="X361" s="251"/>
      <c r="Y361" s="251"/>
      <c r="Z361" s="251"/>
      <c r="AA361" s="251"/>
      <c r="AB361" s="251"/>
      <c r="AC361" s="251"/>
      <c r="AD361" s="254"/>
      <c r="AE361" s="249"/>
      <c r="AF361" s="255"/>
      <c r="AG361" s="248"/>
      <c r="AH361" s="248"/>
      <c r="AI361" s="248"/>
      <c r="AJ361" s="248"/>
      <c r="AK361" s="248"/>
      <c r="AL361" s="248"/>
      <c r="AM361" s="248"/>
      <c r="AN361" s="248"/>
      <c r="AO361" s="248"/>
      <c r="AP361" s="248"/>
      <c r="AQ361" s="248"/>
      <c r="AR361" s="248"/>
      <c r="AS361" s="248"/>
      <c r="AT361" s="248"/>
      <c r="AU361" s="248"/>
      <c r="AV361" s="248"/>
      <c r="AW361" s="248"/>
      <c r="AX361" s="248"/>
      <c r="AY361" s="256"/>
      <c r="AZ361" s="250"/>
      <c r="BA361" s="251"/>
      <c r="BB361" s="251"/>
      <c r="BC361" s="251"/>
      <c r="BD361" s="251"/>
      <c r="BE361" s="251"/>
      <c r="BF361" s="251"/>
      <c r="BG361" s="252"/>
      <c r="BH361" s="249"/>
      <c r="BI361" s="248"/>
      <c r="BJ361" s="248"/>
      <c r="BK361" s="248"/>
      <c r="BL361" s="248"/>
      <c r="BM361" s="248"/>
      <c r="BN361" s="248"/>
      <c r="BO361" s="248"/>
      <c r="BP361" s="248"/>
      <c r="BQ361" s="248"/>
      <c r="BR361" s="248"/>
      <c r="BS361" s="248"/>
      <c r="BT361" s="248"/>
      <c r="BU361" s="248"/>
      <c r="BV361" s="248"/>
      <c r="BW361" s="248"/>
      <c r="BX361" s="248"/>
      <c r="BY361" s="248"/>
      <c r="BZ361" s="248"/>
      <c r="CA361" s="248"/>
      <c r="CB361" s="248"/>
      <c r="CC361" s="250"/>
      <c r="CD361" s="251"/>
      <c r="CE361" s="251"/>
      <c r="CF361" s="251"/>
      <c r="CG361" s="251"/>
      <c r="CH361" s="251"/>
      <c r="CI361" s="251"/>
      <c r="CJ361" s="252"/>
      <c r="CK361" s="249"/>
      <c r="CL361" s="248"/>
      <c r="CM361" s="248"/>
      <c r="CN361" s="248"/>
      <c r="CO361" s="248"/>
      <c r="CP361" s="248"/>
      <c r="CQ361" s="248"/>
      <c r="CR361" s="248"/>
      <c r="CS361" s="248"/>
      <c r="CT361" s="248"/>
      <c r="CU361" s="248"/>
      <c r="CV361" s="248"/>
      <c r="CW361" s="248"/>
      <c r="CX361" s="248"/>
      <c r="CY361" s="248"/>
      <c r="CZ361" s="248"/>
      <c r="DA361" s="248"/>
      <c r="DB361" s="248"/>
      <c r="DC361" s="248"/>
      <c r="DD361" s="248"/>
      <c r="DE361" s="248"/>
      <c r="DF361" s="250"/>
      <c r="DG361" s="251"/>
      <c r="DH361" s="251"/>
      <c r="DI361" s="251"/>
      <c r="DJ361" s="251"/>
      <c r="DK361" s="251"/>
      <c r="DL361" s="251"/>
      <c r="DM361" s="252"/>
    </row>
    <row r="362">
      <c r="A362" s="248"/>
      <c r="B362" s="249"/>
      <c r="C362" s="250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2"/>
      <c r="W362" s="253"/>
      <c r="X362" s="251"/>
      <c r="Y362" s="251"/>
      <c r="Z362" s="251"/>
      <c r="AA362" s="251"/>
      <c r="AB362" s="251"/>
      <c r="AC362" s="251"/>
      <c r="AD362" s="254"/>
      <c r="AE362" s="249"/>
      <c r="AF362" s="255"/>
      <c r="AG362" s="248"/>
      <c r="AH362" s="248"/>
      <c r="AI362" s="248"/>
      <c r="AJ362" s="248"/>
      <c r="AK362" s="248"/>
      <c r="AL362" s="248"/>
      <c r="AM362" s="248"/>
      <c r="AN362" s="248"/>
      <c r="AO362" s="248"/>
      <c r="AP362" s="248"/>
      <c r="AQ362" s="248"/>
      <c r="AR362" s="248"/>
      <c r="AS362" s="248"/>
      <c r="AT362" s="248"/>
      <c r="AU362" s="248"/>
      <c r="AV362" s="248"/>
      <c r="AW362" s="248"/>
      <c r="AX362" s="248"/>
      <c r="AY362" s="256"/>
      <c r="AZ362" s="250"/>
      <c r="BA362" s="251"/>
      <c r="BB362" s="251"/>
      <c r="BC362" s="251"/>
      <c r="BD362" s="251"/>
      <c r="BE362" s="251"/>
      <c r="BF362" s="251"/>
      <c r="BG362" s="252"/>
      <c r="BH362" s="249"/>
      <c r="BI362" s="248"/>
      <c r="BJ362" s="248"/>
      <c r="BK362" s="248"/>
      <c r="BL362" s="248"/>
      <c r="BM362" s="248"/>
      <c r="BN362" s="248"/>
      <c r="BO362" s="248"/>
      <c r="BP362" s="248"/>
      <c r="BQ362" s="248"/>
      <c r="BR362" s="248"/>
      <c r="BS362" s="248"/>
      <c r="BT362" s="248"/>
      <c r="BU362" s="248"/>
      <c r="BV362" s="248"/>
      <c r="BW362" s="248"/>
      <c r="BX362" s="248"/>
      <c r="BY362" s="248"/>
      <c r="BZ362" s="248"/>
      <c r="CA362" s="248"/>
      <c r="CB362" s="248"/>
      <c r="CC362" s="250"/>
      <c r="CD362" s="251"/>
      <c r="CE362" s="251"/>
      <c r="CF362" s="251"/>
      <c r="CG362" s="251"/>
      <c r="CH362" s="251"/>
      <c r="CI362" s="251"/>
      <c r="CJ362" s="252"/>
      <c r="CK362" s="249"/>
      <c r="CL362" s="248"/>
      <c r="CM362" s="248"/>
      <c r="CN362" s="248"/>
      <c r="CO362" s="248"/>
      <c r="CP362" s="248"/>
      <c r="CQ362" s="248"/>
      <c r="CR362" s="248"/>
      <c r="CS362" s="248"/>
      <c r="CT362" s="248"/>
      <c r="CU362" s="248"/>
      <c r="CV362" s="248"/>
      <c r="CW362" s="248"/>
      <c r="CX362" s="248"/>
      <c r="CY362" s="248"/>
      <c r="CZ362" s="248"/>
      <c r="DA362" s="248"/>
      <c r="DB362" s="248"/>
      <c r="DC362" s="248"/>
      <c r="DD362" s="248"/>
      <c r="DE362" s="248"/>
      <c r="DF362" s="250"/>
      <c r="DG362" s="251"/>
      <c r="DH362" s="251"/>
      <c r="DI362" s="251"/>
      <c r="DJ362" s="251"/>
      <c r="DK362" s="251"/>
      <c r="DL362" s="251"/>
      <c r="DM362" s="252"/>
    </row>
    <row r="363">
      <c r="A363" s="248"/>
      <c r="B363" s="249"/>
      <c r="C363" s="250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2"/>
      <c r="W363" s="253"/>
      <c r="X363" s="251"/>
      <c r="Y363" s="251"/>
      <c r="Z363" s="251"/>
      <c r="AA363" s="251"/>
      <c r="AB363" s="251"/>
      <c r="AC363" s="251"/>
      <c r="AD363" s="254"/>
      <c r="AE363" s="249"/>
      <c r="AF363" s="255"/>
      <c r="AG363" s="248"/>
      <c r="AH363" s="248"/>
      <c r="AI363" s="248"/>
      <c r="AJ363" s="248"/>
      <c r="AK363" s="248"/>
      <c r="AL363" s="248"/>
      <c r="AM363" s="248"/>
      <c r="AN363" s="248"/>
      <c r="AO363" s="248"/>
      <c r="AP363" s="248"/>
      <c r="AQ363" s="248"/>
      <c r="AR363" s="248"/>
      <c r="AS363" s="248"/>
      <c r="AT363" s="248"/>
      <c r="AU363" s="248"/>
      <c r="AV363" s="248"/>
      <c r="AW363" s="248"/>
      <c r="AX363" s="248"/>
      <c r="AY363" s="256"/>
      <c r="AZ363" s="250"/>
      <c r="BA363" s="251"/>
      <c r="BB363" s="251"/>
      <c r="BC363" s="251"/>
      <c r="BD363" s="251"/>
      <c r="BE363" s="251"/>
      <c r="BF363" s="251"/>
      <c r="BG363" s="252"/>
      <c r="BH363" s="249"/>
      <c r="BI363" s="248"/>
      <c r="BJ363" s="248"/>
      <c r="BK363" s="248"/>
      <c r="BL363" s="248"/>
      <c r="BM363" s="248"/>
      <c r="BN363" s="248"/>
      <c r="BO363" s="248"/>
      <c r="BP363" s="248"/>
      <c r="BQ363" s="248"/>
      <c r="BR363" s="248"/>
      <c r="BS363" s="248"/>
      <c r="BT363" s="248"/>
      <c r="BU363" s="248"/>
      <c r="BV363" s="248"/>
      <c r="BW363" s="248"/>
      <c r="BX363" s="248"/>
      <c r="BY363" s="248"/>
      <c r="BZ363" s="248"/>
      <c r="CA363" s="248"/>
      <c r="CB363" s="248"/>
      <c r="CC363" s="250"/>
      <c r="CD363" s="251"/>
      <c r="CE363" s="251"/>
      <c r="CF363" s="251"/>
      <c r="CG363" s="251"/>
      <c r="CH363" s="251"/>
      <c r="CI363" s="251"/>
      <c r="CJ363" s="252"/>
      <c r="CK363" s="249"/>
      <c r="CL363" s="248"/>
      <c r="CM363" s="248"/>
      <c r="CN363" s="248"/>
      <c r="CO363" s="248"/>
      <c r="CP363" s="248"/>
      <c r="CQ363" s="248"/>
      <c r="CR363" s="248"/>
      <c r="CS363" s="248"/>
      <c r="CT363" s="248"/>
      <c r="CU363" s="248"/>
      <c r="CV363" s="248"/>
      <c r="CW363" s="248"/>
      <c r="CX363" s="248"/>
      <c r="CY363" s="248"/>
      <c r="CZ363" s="248"/>
      <c r="DA363" s="248"/>
      <c r="DB363" s="248"/>
      <c r="DC363" s="248"/>
      <c r="DD363" s="248"/>
      <c r="DE363" s="248"/>
      <c r="DF363" s="250"/>
      <c r="DG363" s="251"/>
      <c r="DH363" s="251"/>
      <c r="DI363" s="251"/>
      <c r="DJ363" s="251"/>
      <c r="DK363" s="251"/>
      <c r="DL363" s="251"/>
      <c r="DM363" s="252"/>
    </row>
    <row r="364">
      <c r="A364" s="248"/>
      <c r="B364" s="249"/>
      <c r="C364" s="250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2"/>
      <c r="W364" s="253"/>
      <c r="X364" s="251"/>
      <c r="Y364" s="251"/>
      <c r="Z364" s="251"/>
      <c r="AA364" s="251"/>
      <c r="AB364" s="251"/>
      <c r="AC364" s="251"/>
      <c r="AD364" s="254"/>
      <c r="AE364" s="249"/>
      <c r="AF364" s="255"/>
      <c r="AG364" s="248"/>
      <c r="AH364" s="248"/>
      <c r="AI364" s="248"/>
      <c r="AJ364" s="248"/>
      <c r="AK364" s="248"/>
      <c r="AL364" s="248"/>
      <c r="AM364" s="248"/>
      <c r="AN364" s="248"/>
      <c r="AO364" s="248"/>
      <c r="AP364" s="248"/>
      <c r="AQ364" s="248"/>
      <c r="AR364" s="248"/>
      <c r="AS364" s="248"/>
      <c r="AT364" s="248"/>
      <c r="AU364" s="248"/>
      <c r="AV364" s="248"/>
      <c r="AW364" s="248"/>
      <c r="AX364" s="248"/>
      <c r="AY364" s="256"/>
      <c r="AZ364" s="250"/>
      <c r="BA364" s="251"/>
      <c r="BB364" s="251"/>
      <c r="BC364" s="251"/>
      <c r="BD364" s="251"/>
      <c r="BE364" s="251"/>
      <c r="BF364" s="251"/>
      <c r="BG364" s="252"/>
      <c r="BH364" s="249"/>
      <c r="BI364" s="248"/>
      <c r="BJ364" s="248"/>
      <c r="BK364" s="248"/>
      <c r="BL364" s="248"/>
      <c r="BM364" s="248"/>
      <c r="BN364" s="248"/>
      <c r="BO364" s="248"/>
      <c r="BP364" s="248"/>
      <c r="BQ364" s="248"/>
      <c r="BR364" s="248"/>
      <c r="BS364" s="248"/>
      <c r="BT364" s="248"/>
      <c r="BU364" s="248"/>
      <c r="BV364" s="248"/>
      <c r="BW364" s="248"/>
      <c r="BX364" s="248"/>
      <c r="BY364" s="248"/>
      <c r="BZ364" s="248"/>
      <c r="CA364" s="248"/>
      <c r="CB364" s="248"/>
      <c r="CC364" s="250"/>
      <c r="CD364" s="251"/>
      <c r="CE364" s="251"/>
      <c r="CF364" s="251"/>
      <c r="CG364" s="251"/>
      <c r="CH364" s="251"/>
      <c r="CI364" s="251"/>
      <c r="CJ364" s="252"/>
      <c r="CK364" s="249"/>
      <c r="CL364" s="248"/>
      <c r="CM364" s="248"/>
      <c r="CN364" s="248"/>
      <c r="CO364" s="248"/>
      <c r="CP364" s="248"/>
      <c r="CQ364" s="248"/>
      <c r="CR364" s="248"/>
      <c r="CS364" s="248"/>
      <c r="CT364" s="248"/>
      <c r="CU364" s="248"/>
      <c r="CV364" s="248"/>
      <c r="CW364" s="248"/>
      <c r="CX364" s="248"/>
      <c r="CY364" s="248"/>
      <c r="CZ364" s="248"/>
      <c r="DA364" s="248"/>
      <c r="DB364" s="248"/>
      <c r="DC364" s="248"/>
      <c r="DD364" s="248"/>
      <c r="DE364" s="248"/>
      <c r="DF364" s="250"/>
      <c r="DG364" s="251"/>
      <c r="DH364" s="251"/>
      <c r="DI364" s="251"/>
      <c r="DJ364" s="251"/>
      <c r="DK364" s="251"/>
      <c r="DL364" s="251"/>
      <c r="DM364" s="252"/>
    </row>
    <row r="365">
      <c r="A365" s="248"/>
      <c r="B365" s="249"/>
      <c r="C365" s="250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2"/>
      <c r="W365" s="253"/>
      <c r="X365" s="251"/>
      <c r="Y365" s="251"/>
      <c r="Z365" s="251"/>
      <c r="AA365" s="251"/>
      <c r="AB365" s="251"/>
      <c r="AC365" s="251"/>
      <c r="AD365" s="254"/>
      <c r="AE365" s="249"/>
      <c r="AF365" s="255"/>
      <c r="AG365" s="248"/>
      <c r="AH365" s="248"/>
      <c r="AI365" s="248"/>
      <c r="AJ365" s="248"/>
      <c r="AK365" s="248"/>
      <c r="AL365" s="248"/>
      <c r="AM365" s="248"/>
      <c r="AN365" s="248"/>
      <c r="AO365" s="248"/>
      <c r="AP365" s="248"/>
      <c r="AQ365" s="248"/>
      <c r="AR365" s="248"/>
      <c r="AS365" s="248"/>
      <c r="AT365" s="248"/>
      <c r="AU365" s="248"/>
      <c r="AV365" s="248"/>
      <c r="AW365" s="248"/>
      <c r="AX365" s="248"/>
      <c r="AY365" s="256"/>
      <c r="AZ365" s="250"/>
      <c r="BA365" s="251"/>
      <c r="BB365" s="251"/>
      <c r="BC365" s="251"/>
      <c r="BD365" s="251"/>
      <c r="BE365" s="251"/>
      <c r="BF365" s="251"/>
      <c r="BG365" s="252"/>
      <c r="BH365" s="249"/>
      <c r="BI365" s="248"/>
      <c r="BJ365" s="248"/>
      <c r="BK365" s="248"/>
      <c r="BL365" s="248"/>
      <c r="BM365" s="248"/>
      <c r="BN365" s="248"/>
      <c r="BO365" s="248"/>
      <c r="BP365" s="248"/>
      <c r="BQ365" s="248"/>
      <c r="BR365" s="248"/>
      <c r="BS365" s="248"/>
      <c r="BT365" s="248"/>
      <c r="BU365" s="248"/>
      <c r="BV365" s="248"/>
      <c r="BW365" s="248"/>
      <c r="BX365" s="248"/>
      <c r="BY365" s="248"/>
      <c r="BZ365" s="248"/>
      <c r="CA365" s="248"/>
      <c r="CB365" s="248"/>
      <c r="CC365" s="250"/>
      <c r="CD365" s="251"/>
      <c r="CE365" s="251"/>
      <c r="CF365" s="251"/>
      <c r="CG365" s="251"/>
      <c r="CH365" s="251"/>
      <c r="CI365" s="251"/>
      <c r="CJ365" s="252"/>
      <c r="CK365" s="249"/>
      <c r="CL365" s="248"/>
      <c r="CM365" s="248"/>
      <c r="CN365" s="248"/>
      <c r="CO365" s="248"/>
      <c r="CP365" s="248"/>
      <c r="CQ365" s="248"/>
      <c r="CR365" s="248"/>
      <c r="CS365" s="248"/>
      <c r="CT365" s="248"/>
      <c r="CU365" s="248"/>
      <c r="CV365" s="248"/>
      <c r="CW365" s="248"/>
      <c r="CX365" s="248"/>
      <c r="CY365" s="248"/>
      <c r="CZ365" s="248"/>
      <c r="DA365" s="248"/>
      <c r="DB365" s="248"/>
      <c r="DC365" s="248"/>
      <c r="DD365" s="248"/>
      <c r="DE365" s="248"/>
      <c r="DF365" s="250"/>
      <c r="DG365" s="251"/>
      <c r="DH365" s="251"/>
      <c r="DI365" s="251"/>
      <c r="DJ365" s="251"/>
      <c r="DK365" s="251"/>
      <c r="DL365" s="251"/>
      <c r="DM365" s="252"/>
    </row>
    <row r="366">
      <c r="A366" s="248"/>
      <c r="B366" s="249"/>
      <c r="C366" s="250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2"/>
      <c r="W366" s="253"/>
      <c r="X366" s="251"/>
      <c r="Y366" s="251"/>
      <c r="Z366" s="251"/>
      <c r="AA366" s="251"/>
      <c r="AB366" s="251"/>
      <c r="AC366" s="251"/>
      <c r="AD366" s="254"/>
      <c r="AE366" s="249"/>
      <c r="AF366" s="255"/>
      <c r="AG366" s="248"/>
      <c r="AH366" s="248"/>
      <c r="AI366" s="248"/>
      <c r="AJ366" s="248"/>
      <c r="AK366" s="248"/>
      <c r="AL366" s="248"/>
      <c r="AM366" s="248"/>
      <c r="AN366" s="248"/>
      <c r="AO366" s="248"/>
      <c r="AP366" s="248"/>
      <c r="AQ366" s="248"/>
      <c r="AR366" s="248"/>
      <c r="AS366" s="248"/>
      <c r="AT366" s="248"/>
      <c r="AU366" s="248"/>
      <c r="AV366" s="248"/>
      <c r="AW366" s="248"/>
      <c r="AX366" s="248"/>
      <c r="AY366" s="256"/>
      <c r="AZ366" s="250"/>
      <c r="BA366" s="251"/>
      <c r="BB366" s="251"/>
      <c r="BC366" s="251"/>
      <c r="BD366" s="251"/>
      <c r="BE366" s="251"/>
      <c r="BF366" s="251"/>
      <c r="BG366" s="252"/>
      <c r="BH366" s="249"/>
      <c r="BI366" s="248"/>
      <c r="BJ366" s="248"/>
      <c r="BK366" s="248"/>
      <c r="BL366" s="248"/>
      <c r="BM366" s="248"/>
      <c r="BN366" s="248"/>
      <c r="BO366" s="248"/>
      <c r="BP366" s="248"/>
      <c r="BQ366" s="248"/>
      <c r="BR366" s="248"/>
      <c r="BS366" s="248"/>
      <c r="BT366" s="248"/>
      <c r="BU366" s="248"/>
      <c r="BV366" s="248"/>
      <c r="BW366" s="248"/>
      <c r="BX366" s="248"/>
      <c r="BY366" s="248"/>
      <c r="BZ366" s="248"/>
      <c r="CA366" s="248"/>
      <c r="CB366" s="248"/>
      <c r="CC366" s="250"/>
      <c r="CD366" s="251"/>
      <c r="CE366" s="251"/>
      <c r="CF366" s="251"/>
      <c r="CG366" s="251"/>
      <c r="CH366" s="251"/>
      <c r="CI366" s="251"/>
      <c r="CJ366" s="252"/>
      <c r="CK366" s="249"/>
      <c r="CL366" s="248"/>
      <c r="CM366" s="248"/>
      <c r="CN366" s="248"/>
      <c r="CO366" s="248"/>
      <c r="CP366" s="248"/>
      <c r="CQ366" s="248"/>
      <c r="CR366" s="248"/>
      <c r="CS366" s="248"/>
      <c r="CT366" s="248"/>
      <c r="CU366" s="248"/>
      <c r="CV366" s="248"/>
      <c r="CW366" s="248"/>
      <c r="CX366" s="248"/>
      <c r="CY366" s="248"/>
      <c r="CZ366" s="248"/>
      <c r="DA366" s="248"/>
      <c r="DB366" s="248"/>
      <c r="DC366" s="248"/>
      <c r="DD366" s="248"/>
      <c r="DE366" s="248"/>
      <c r="DF366" s="250"/>
      <c r="DG366" s="251"/>
      <c r="DH366" s="251"/>
      <c r="DI366" s="251"/>
      <c r="DJ366" s="251"/>
      <c r="DK366" s="251"/>
      <c r="DL366" s="251"/>
      <c r="DM366" s="252"/>
    </row>
    <row r="367">
      <c r="A367" s="248"/>
      <c r="B367" s="249"/>
      <c r="C367" s="250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2"/>
      <c r="W367" s="253"/>
      <c r="X367" s="251"/>
      <c r="Y367" s="251"/>
      <c r="Z367" s="251"/>
      <c r="AA367" s="251"/>
      <c r="AB367" s="251"/>
      <c r="AC367" s="251"/>
      <c r="AD367" s="254"/>
      <c r="AE367" s="249"/>
      <c r="AF367" s="255"/>
      <c r="AG367" s="248"/>
      <c r="AH367" s="248"/>
      <c r="AI367" s="248"/>
      <c r="AJ367" s="248"/>
      <c r="AK367" s="248"/>
      <c r="AL367" s="248"/>
      <c r="AM367" s="248"/>
      <c r="AN367" s="248"/>
      <c r="AO367" s="248"/>
      <c r="AP367" s="248"/>
      <c r="AQ367" s="248"/>
      <c r="AR367" s="248"/>
      <c r="AS367" s="248"/>
      <c r="AT367" s="248"/>
      <c r="AU367" s="248"/>
      <c r="AV367" s="248"/>
      <c r="AW367" s="248"/>
      <c r="AX367" s="248"/>
      <c r="AY367" s="256"/>
      <c r="AZ367" s="250"/>
      <c r="BA367" s="251"/>
      <c r="BB367" s="251"/>
      <c r="BC367" s="251"/>
      <c r="BD367" s="251"/>
      <c r="BE367" s="251"/>
      <c r="BF367" s="251"/>
      <c r="BG367" s="252"/>
      <c r="BH367" s="249"/>
      <c r="BI367" s="248"/>
      <c r="BJ367" s="248"/>
      <c r="BK367" s="248"/>
      <c r="BL367" s="248"/>
      <c r="BM367" s="248"/>
      <c r="BN367" s="248"/>
      <c r="BO367" s="248"/>
      <c r="BP367" s="248"/>
      <c r="BQ367" s="248"/>
      <c r="BR367" s="248"/>
      <c r="BS367" s="248"/>
      <c r="BT367" s="248"/>
      <c r="BU367" s="248"/>
      <c r="BV367" s="248"/>
      <c r="BW367" s="248"/>
      <c r="BX367" s="248"/>
      <c r="BY367" s="248"/>
      <c r="BZ367" s="248"/>
      <c r="CA367" s="248"/>
      <c r="CB367" s="248"/>
      <c r="CC367" s="250"/>
      <c r="CD367" s="251"/>
      <c r="CE367" s="251"/>
      <c r="CF367" s="251"/>
      <c r="CG367" s="251"/>
      <c r="CH367" s="251"/>
      <c r="CI367" s="251"/>
      <c r="CJ367" s="252"/>
      <c r="CK367" s="249"/>
      <c r="CL367" s="248"/>
      <c r="CM367" s="248"/>
      <c r="CN367" s="248"/>
      <c r="CO367" s="248"/>
      <c r="CP367" s="248"/>
      <c r="CQ367" s="248"/>
      <c r="CR367" s="248"/>
      <c r="CS367" s="248"/>
      <c r="CT367" s="248"/>
      <c r="CU367" s="248"/>
      <c r="CV367" s="248"/>
      <c r="CW367" s="248"/>
      <c r="CX367" s="248"/>
      <c r="CY367" s="248"/>
      <c r="CZ367" s="248"/>
      <c r="DA367" s="248"/>
      <c r="DB367" s="248"/>
      <c r="DC367" s="248"/>
      <c r="DD367" s="248"/>
      <c r="DE367" s="248"/>
      <c r="DF367" s="250"/>
      <c r="DG367" s="251"/>
      <c r="DH367" s="251"/>
      <c r="DI367" s="251"/>
      <c r="DJ367" s="251"/>
      <c r="DK367" s="251"/>
      <c r="DL367" s="251"/>
      <c r="DM367" s="252"/>
    </row>
    <row r="368">
      <c r="A368" s="248"/>
      <c r="B368" s="249"/>
      <c r="C368" s="250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2"/>
      <c r="W368" s="253"/>
      <c r="X368" s="251"/>
      <c r="Y368" s="251"/>
      <c r="Z368" s="251"/>
      <c r="AA368" s="251"/>
      <c r="AB368" s="251"/>
      <c r="AC368" s="251"/>
      <c r="AD368" s="254"/>
      <c r="AE368" s="249"/>
      <c r="AF368" s="255"/>
      <c r="AG368" s="248"/>
      <c r="AH368" s="248"/>
      <c r="AI368" s="248"/>
      <c r="AJ368" s="248"/>
      <c r="AK368" s="248"/>
      <c r="AL368" s="248"/>
      <c r="AM368" s="248"/>
      <c r="AN368" s="248"/>
      <c r="AO368" s="248"/>
      <c r="AP368" s="248"/>
      <c r="AQ368" s="248"/>
      <c r="AR368" s="248"/>
      <c r="AS368" s="248"/>
      <c r="AT368" s="248"/>
      <c r="AU368" s="248"/>
      <c r="AV368" s="248"/>
      <c r="AW368" s="248"/>
      <c r="AX368" s="248"/>
      <c r="AY368" s="256"/>
      <c r="AZ368" s="250"/>
      <c r="BA368" s="251"/>
      <c r="BB368" s="251"/>
      <c r="BC368" s="251"/>
      <c r="BD368" s="251"/>
      <c r="BE368" s="251"/>
      <c r="BF368" s="251"/>
      <c r="BG368" s="252"/>
      <c r="BH368" s="249"/>
      <c r="BI368" s="248"/>
      <c r="BJ368" s="248"/>
      <c r="BK368" s="248"/>
      <c r="BL368" s="248"/>
      <c r="BM368" s="248"/>
      <c r="BN368" s="248"/>
      <c r="BO368" s="248"/>
      <c r="BP368" s="248"/>
      <c r="BQ368" s="248"/>
      <c r="BR368" s="248"/>
      <c r="BS368" s="248"/>
      <c r="BT368" s="248"/>
      <c r="BU368" s="248"/>
      <c r="BV368" s="248"/>
      <c r="BW368" s="248"/>
      <c r="BX368" s="248"/>
      <c r="BY368" s="248"/>
      <c r="BZ368" s="248"/>
      <c r="CA368" s="248"/>
      <c r="CB368" s="248"/>
      <c r="CC368" s="250"/>
      <c r="CD368" s="251"/>
      <c r="CE368" s="251"/>
      <c r="CF368" s="251"/>
      <c r="CG368" s="251"/>
      <c r="CH368" s="251"/>
      <c r="CI368" s="251"/>
      <c r="CJ368" s="252"/>
      <c r="CK368" s="249"/>
      <c r="CL368" s="248"/>
      <c r="CM368" s="248"/>
      <c r="CN368" s="248"/>
      <c r="CO368" s="248"/>
      <c r="CP368" s="248"/>
      <c r="CQ368" s="248"/>
      <c r="CR368" s="248"/>
      <c r="CS368" s="248"/>
      <c r="CT368" s="248"/>
      <c r="CU368" s="248"/>
      <c r="CV368" s="248"/>
      <c r="CW368" s="248"/>
      <c r="CX368" s="248"/>
      <c r="CY368" s="248"/>
      <c r="CZ368" s="248"/>
      <c r="DA368" s="248"/>
      <c r="DB368" s="248"/>
      <c r="DC368" s="248"/>
      <c r="DD368" s="248"/>
      <c r="DE368" s="248"/>
      <c r="DF368" s="250"/>
      <c r="DG368" s="251"/>
      <c r="DH368" s="251"/>
      <c r="DI368" s="251"/>
      <c r="DJ368" s="251"/>
      <c r="DK368" s="251"/>
      <c r="DL368" s="251"/>
      <c r="DM368" s="252"/>
    </row>
    <row r="369">
      <c r="A369" s="248"/>
      <c r="B369" s="249"/>
      <c r="C369" s="250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2"/>
      <c r="W369" s="253"/>
      <c r="X369" s="251"/>
      <c r="Y369" s="251"/>
      <c r="Z369" s="251"/>
      <c r="AA369" s="251"/>
      <c r="AB369" s="251"/>
      <c r="AC369" s="251"/>
      <c r="AD369" s="254"/>
      <c r="AE369" s="249"/>
      <c r="AF369" s="255"/>
      <c r="AG369" s="248"/>
      <c r="AH369" s="248"/>
      <c r="AI369" s="248"/>
      <c r="AJ369" s="248"/>
      <c r="AK369" s="248"/>
      <c r="AL369" s="248"/>
      <c r="AM369" s="248"/>
      <c r="AN369" s="248"/>
      <c r="AO369" s="248"/>
      <c r="AP369" s="248"/>
      <c r="AQ369" s="248"/>
      <c r="AR369" s="248"/>
      <c r="AS369" s="248"/>
      <c r="AT369" s="248"/>
      <c r="AU369" s="248"/>
      <c r="AV369" s="248"/>
      <c r="AW369" s="248"/>
      <c r="AX369" s="248"/>
      <c r="AY369" s="256"/>
      <c r="AZ369" s="250"/>
      <c r="BA369" s="251"/>
      <c r="BB369" s="251"/>
      <c r="BC369" s="251"/>
      <c r="BD369" s="251"/>
      <c r="BE369" s="251"/>
      <c r="BF369" s="251"/>
      <c r="BG369" s="252"/>
      <c r="BH369" s="249"/>
      <c r="BI369" s="248"/>
      <c r="BJ369" s="248"/>
      <c r="BK369" s="248"/>
      <c r="BL369" s="248"/>
      <c r="BM369" s="248"/>
      <c r="BN369" s="248"/>
      <c r="BO369" s="248"/>
      <c r="BP369" s="248"/>
      <c r="BQ369" s="248"/>
      <c r="BR369" s="248"/>
      <c r="BS369" s="248"/>
      <c r="BT369" s="248"/>
      <c r="BU369" s="248"/>
      <c r="BV369" s="248"/>
      <c r="BW369" s="248"/>
      <c r="BX369" s="248"/>
      <c r="BY369" s="248"/>
      <c r="BZ369" s="248"/>
      <c r="CA369" s="248"/>
      <c r="CB369" s="248"/>
      <c r="CC369" s="250"/>
      <c r="CD369" s="251"/>
      <c r="CE369" s="251"/>
      <c r="CF369" s="251"/>
      <c r="CG369" s="251"/>
      <c r="CH369" s="251"/>
      <c r="CI369" s="251"/>
      <c r="CJ369" s="252"/>
      <c r="CK369" s="249"/>
      <c r="CL369" s="248"/>
      <c r="CM369" s="248"/>
      <c r="CN369" s="248"/>
      <c r="CO369" s="248"/>
      <c r="CP369" s="248"/>
      <c r="CQ369" s="248"/>
      <c r="CR369" s="248"/>
      <c r="CS369" s="248"/>
      <c r="CT369" s="248"/>
      <c r="CU369" s="248"/>
      <c r="CV369" s="248"/>
      <c r="CW369" s="248"/>
      <c r="CX369" s="248"/>
      <c r="CY369" s="248"/>
      <c r="CZ369" s="248"/>
      <c r="DA369" s="248"/>
      <c r="DB369" s="248"/>
      <c r="DC369" s="248"/>
      <c r="DD369" s="248"/>
      <c r="DE369" s="248"/>
      <c r="DF369" s="250"/>
      <c r="DG369" s="251"/>
      <c r="DH369" s="251"/>
      <c r="DI369" s="251"/>
      <c r="DJ369" s="251"/>
      <c r="DK369" s="251"/>
      <c r="DL369" s="251"/>
      <c r="DM369" s="252"/>
    </row>
    <row r="370">
      <c r="A370" s="248"/>
      <c r="B370" s="249"/>
      <c r="C370" s="250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2"/>
      <c r="W370" s="253"/>
      <c r="X370" s="251"/>
      <c r="Y370" s="251"/>
      <c r="Z370" s="251"/>
      <c r="AA370" s="251"/>
      <c r="AB370" s="251"/>
      <c r="AC370" s="251"/>
      <c r="AD370" s="254"/>
      <c r="AE370" s="249"/>
      <c r="AF370" s="255"/>
      <c r="AG370" s="248"/>
      <c r="AH370" s="248"/>
      <c r="AI370" s="248"/>
      <c r="AJ370" s="248"/>
      <c r="AK370" s="248"/>
      <c r="AL370" s="248"/>
      <c r="AM370" s="248"/>
      <c r="AN370" s="248"/>
      <c r="AO370" s="248"/>
      <c r="AP370" s="248"/>
      <c r="AQ370" s="248"/>
      <c r="AR370" s="248"/>
      <c r="AS370" s="248"/>
      <c r="AT370" s="248"/>
      <c r="AU370" s="248"/>
      <c r="AV370" s="248"/>
      <c r="AW370" s="248"/>
      <c r="AX370" s="248"/>
      <c r="AY370" s="256"/>
      <c r="AZ370" s="250"/>
      <c r="BA370" s="251"/>
      <c r="BB370" s="251"/>
      <c r="BC370" s="251"/>
      <c r="BD370" s="251"/>
      <c r="BE370" s="251"/>
      <c r="BF370" s="251"/>
      <c r="BG370" s="252"/>
      <c r="BH370" s="249"/>
      <c r="BI370" s="248"/>
      <c r="BJ370" s="248"/>
      <c r="BK370" s="248"/>
      <c r="BL370" s="248"/>
      <c r="BM370" s="248"/>
      <c r="BN370" s="248"/>
      <c r="BO370" s="248"/>
      <c r="BP370" s="248"/>
      <c r="BQ370" s="248"/>
      <c r="BR370" s="248"/>
      <c r="BS370" s="248"/>
      <c r="BT370" s="248"/>
      <c r="BU370" s="248"/>
      <c r="BV370" s="248"/>
      <c r="BW370" s="248"/>
      <c r="BX370" s="248"/>
      <c r="BY370" s="248"/>
      <c r="BZ370" s="248"/>
      <c r="CA370" s="248"/>
      <c r="CB370" s="248"/>
      <c r="CC370" s="250"/>
      <c r="CD370" s="251"/>
      <c r="CE370" s="251"/>
      <c r="CF370" s="251"/>
      <c r="CG370" s="251"/>
      <c r="CH370" s="251"/>
      <c r="CI370" s="251"/>
      <c r="CJ370" s="252"/>
      <c r="CK370" s="249"/>
      <c r="CL370" s="248"/>
      <c r="CM370" s="248"/>
      <c r="CN370" s="248"/>
      <c r="CO370" s="248"/>
      <c r="CP370" s="248"/>
      <c r="CQ370" s="248"/>
      <c r="CR370" s="248"/>
      <c r="CS370" s="248"/>
      <c r="CT370" s="248"/>
      <c r="CU370" s="248"/>
      <c r="CV370" s="248"/>
      <c r="CW370" s="248"/>
      <c r="CX370" s="248"/>
      <c r="CY370" s="248"/>
      <c r="CZ370" s="248"/>
      <c r="DA370" s="248"/>
      <c r="DB370" s="248"/>
      <c r="DC370" s="248"/>
      <c r="DD370" s="248"/>
      <c r="DE370" s="248"/>
      <c r="DF370" s="250"/>
      <c r="DG370" s="251"/>
      <c r="DH370" s="251"/>
      <c r="DI370" s="251"/>
      <c r="DJ370" s="251"/>
      <c r="DK370" s="251"/>
      <c r="DL370" s="251"/>
      <c r="DM370" s="252"/>
    </row>
    <row r="371">
      <c r="A371" s="248"/>
      <c r="B371" s="249"/>
      <c r="C371" s="250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2"/>
      <c r="W371" s="253"/>
      <c r="X371" s="251"/>
      <c r="Y371" s="251"/>
      <c r="Z371" s="251"/>
      <c r="AA371" s="251"/>
      <c r="AB371" s="251"/>
      <c r="AC371" s="251"/>
      <c r="AD371" s="254"/>
      <c r="AE371" s="249"/>
      <c r="AF371" s="255"/>
      <c r="AG371" s="248"/>
      <c r="AH371" s="248"/>
      <c r="AI371" s="248"/>
      <c r="AJ371" s="248"/>
      <c r="AK371" s="248"/>
      <c r="AL371" s="248"/>
      <c r="AM371" s="248"/>
      <c r="AN371" s="248"/>
      <c r="AO371" s="248"/>
      <c r="AP371" s="248"/>
      <c r="AQ371" s="248"/>
      <c r="AR371" s="248"/>
      <c r="AS371" s="248"/>
      <c r="AT371" s="248"/>
      <c r="AU371" s="248"/>
      <c r="AV371" s="248"/>
      <c r="AW371" s="248"/>
      <c r="AX371" s="248"/>
      <c r="AY371" s="256"/>
      <c r="AZ371" s="250"/>
      <c r="BA371" s="251"/>
      <c r="BB371" s="251"/>
      <c r="BC371" s="251"/>
      <c r="BD371" s="251"/>
      <c r="BE371" s="251"/>
      <c r="BF371" s="251"/>
      <c r="BG371" s="252"/>
      <c r="BH371" s="249"/>
      <c r="BI371" s="248"/>
      <c r="BJ371" s="248"/>
      <c r="BK371" s="248"/>
      <c r="BL371" s="248"/>
      <c r="BM371" s="248"/>
      <c r="BN371" s="248"/>
      <c r="BO371" s="248"/>
      <c r="BP371" s="248"/>
      <c r="BQ371" s="248"/>
      <c r="BR371" s="248"/>
      <c r="BS371" s="248"/>
      <c r="BT371" s="248"/>
      <c r="BU371" s="248"/>
      <c r="BV371" s="248"/>
      <c r="BW371" s="248"/>
      <c r="BX371" s="248"/>
      <c r="BY371" s="248"/>
      <c r="BZ371" s="248"/>
      <c r="CA371" s="248"/>
      <c r="CB371" s="248"/>
      <c r="CC371" s="250"/>
      <c r="CD371" s="251"/>
      <c r="CE371" s="251"/>
      <c r="CF371" s="251"/>
      <c r="CG371" s="251"/>
      <c r="CH371" s="251"/>
      <c r="CI371" s="251"/>
      <c r="CJ371" s="252"/>
      <c r="CK371" s="249"/>
      <c r="CL371" s="248"/>
      <c r="CM371" s="248"/>
      <c r="CN371" s="248"/>
      <c r="CO371" s="248"/>
      <c r="CP371" s="248"/>
      <c r="CQ371" s="248"/>
      <c r="CR371" s="248"/>
      <c r="CS371" s="248"/>
      <c r="CT371" s="248"/>
      <c r="CU371" s="248"/>
      <c r="CV371" s="248"/>
      <c r="CW371" s="248"/>
      <c r="CX371" s="248"/>
      <c r="CY371" s="248"/>
      <c r="CZ371" s="248"/>
      <c r="DA371" s="248"/>
      <c r="DB371" s="248"/>
      <c r="DC371" s="248"/>
      <c r="DD371" s="248"/>
      <c r="DE371" s="248"/>
      <c r="DF371" s="250"/>
      <c r="DG371" s="251"/>
      <c r="DH371" s="251"/>
      <c r="DI371" s="251"/>
      <c r="DJ371" s="251"/>
      <c r="DK371" s="251"/>
      <c r="DL371" s="251"/>
      <c r="DM371" s="252"/>
    </row>
    <row r="372">
      <c r="A372" s="248"/>
      <c r="B372" s="249"/>
      <c r="C372" s="250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2"/>
      <c r="W372" s="253"/>
      <c r="X372" s="251"/>
      <c r="Y372" s="251"/>
      <c r="Z372" s="251"/>
      <c r="AA372" s="251"/>
      <c r="AB372" s="251"/>
      <c r="AC372" s="251"/>
      <c r="AD372" s="254"/>
      <c r="AE372" s="249"/>
      <c r="AF372" s="255"/>
      <c r="AG372" s="248"/>
      <c r="AH372" s="248"/>
      <c r="AI372" s="248"/>
      <c r="AJ372" s="248"/>
      <c r="AK372" s="248"/>
      <c r="AL372" s="248"/>
      <c r="AM372" s="248"/>
      <c r="AN372" s="248"/>
      <c r="AO372" s="248"/>
      <c r="AP372" s="248"/>
      <c r="AQ372" s="248"/>
      <c r="AR372" s="248"/>
      <c r="AS372" s="248"/>
      <c r="AT372" s="248"/>
      <c r="AU372" s="248"/>
      <c r="AV372" s="248"/>
      <c r="AW372" s="248"/>
      <c r="AX372" s="248"/>
      <c r="AY372" s="256"/>
      <c r="AZ372" s="250"/>
      <c r="BA372" s="251"/>
      <c r="BB372" s="251"/>
      <c r="BC372" s="251"/>
      <c r="BD372" s="251"/>
      <c r="BE372" s="251"/>
      <c r="BF372" s="251"/>
      <c r="BG372" s="252"/>
      <c r="BH372" s="249"/>
      <c r="BI372" s="248"/>
      <c r="BJ372" s="248"/>
      <c r="BK372" s="248"/>
      <c r="BL372" s="248"/>
      <c r="BM372" s="248"/>
      <c r="BN372" s="248"/>
      <c r="BO372" s="248"/>
      <c r="BP372" s="248"/>
      <c r="BQ372" s="248"/>
      <c r="BR372" s="248"/>
      <c r="BS372" s="248"/>
      <c r="BT372" s="248"/>
      <c r="BU372" s="248"/>
      <c r="BV372" s="248"/>
      <c r="BW372" s="248"/>
      <c r="BX372" s="248"/>
      <c r="BY372" s="248"/>
      <c r="BZ372" s="248"/>
      <c r="CA372" s="248"/>
      <c r="CB372" s="248"/>
      <c r="CC372" s="250"/>
      <c r="CD372" s="251"/>
      <c r="CE372" s="251"/>
      <c r="CF372" s="251"/>
      <c r="CG372" s="251"/>
      <c r="CH372" s="251"/>
      <c r="CI372" s="251"/>
      <c r="CJ372" s="252"/>
      <c r="CK372" s="249"/>
      <c r="CL372" s="248"/>
      <c r="CM372" s="248"/>
      <c r="CN372" s="248"/>
      <c r="CO372" s="248"/>
      <c r="CP372" s="248"/>
      <c r="CQ372" s="248"/>
      <c r="CR372" s="248"/>
      <c r="CS372" s="248"/>
      <c r="CT372" s="248"/>
      <c r="CU372" s="248"/>
      <c r="CV372" s="248"/>
      <c r="CW372" s="248"/>
      <c r="CX372" s="248"/>
      <c r="CY372" s="248"/>
      <c r="CZ372" s="248"/>
      <c r="DA372" s="248"/>
      <c r="DB372" s="248"/>
      <c r="DC372" s="248"/>
      <c r="DD372" s="248"/>
      <c r="DE372" s="248"/>
      <c r="DF372" s="250"/>
      <c r="DG372" s="251"/>
      <c r="DH372" s="251"/>
      <c r="DI372" s="251"/>
      <c r="DJ372" s="251"/>
      <c r="DK372" s="251"/>
      <c r="DL372" s="251"/>
      <c r="DM372" s="252"/>
    </row>
    <row r="373">
      <c r="A373" s="248"/>
      <c r="B373" s="249"/>
      <c r="C373" s="250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2"/>
      <c r="W373" s="253"/>
      <c r="X373" s="251"/>
      <c r="Y373" s="251"/>
      <c r="Z373" s="251"/>
      <c r="AA373" s="251"/>
      <c r="AB373" s="251"/>
      <c r="AC373" s="251"/>
      <c r="AD373" s="254"/>
      <c r="AE373" s="249"/>
      <c r="AF373" s="255"/>
      <c r="AG373" s="248"/>
      <c r="AH373" s="248"/>
      <c r="AI373" s="248"/>
      <c r="AJ373" s="248"/>
      <c r="AK373" s="248"/>
      <c r="AL373" s="248"/>
      <c r="AM373" s="248"/>
      <c r="AN373" s="248"/>
      <c r="AO373" s="248"/>
      <c r="AP373" s="248"/>
      <c r="AQ373" s="248"/>
      <c r="AR373" s="248"/>
      <c r="AS373" s="248"/>
      <c r="AT373" s="248"/>
      <c r="AU373" s="248"/>
      <c r="AV373" s="248"/>
      <c r="AW373" s="248"/>
      <c r="AX373" s="248"/>
      <c r="AY373" s="256"/>
      <c r="AZ373" s="250"/>
      <c r="BA373" s="251"/>
      <c r="BB373" s="251"/>
      <c r="BC373" s="251"/>
      <c r="BD373" s="251"/>
      <c r="BE373" s="251"/>
      <c r="BF373" s="251"/>
      <c r="BG373" s="252"/>
      <c r="BH373" s="249"/>
      <c r="BI373" s="248"/>
      <c r="BJ373" s="248"/>
      <c r="BK373" s="248"/>
      <c r="BL373" s="248"/>
      <c r="BM373" s="248"/>
      <c r="BN373" s="248"/>
      <c r="BO373" s="248"/>
      <c r="BP373" s="248"/>
      <c r="BQ373" s="248"/>
      <c r="BR373" s="248"/>
      <c r="BS373" s="248"/>
      <c r="BT373" s="248"/>
      <c r="BU373" s="248"/>
      <c r="BV373" s="248"/>
      <c r="BW373" s="248"/>
      <c r="BX373" s="248"/>
      <c r="BY373" s="248"/>
      <c r="BZ373" s="248"/>
      <c r="CA373" s="248"/>
      <c r="CB373" s="248"/>
      <c r="CC373" s="250"/>
      <c r="CD373" s="251"/>
      <c r="CE373" s="251"/>
      <c r="CF373" s="251"/>
      <c r="CG373" s="251"/>
      <c r="CH373" s="251"/>
      <c r="CI373" s="251"/>
      <c r="CJ373" s="252"/>
      <c r="CK373" s="249"/>
      <c r="CL373" s="248"/>
      <c r="CM373" s="248"/>
      <c r="CN373" s="248"/>
      <c r="CO373" s="248"/>
      <c r="CP373" s="248"/>
      <c r="CQ373" s="248"/>
      <c r="CR373" s="248"/>
      <c r="CS373" s="248"/>
      <c r="CT373" s="248"/>
      <c r="CU373" s="248"/>
      <c r="CV373" s="248"/>
      <c r="CW373" s="248"/>
      <c r="CX373" s="248"/>
      <c r="CY373" s="248"/>
      <c r="CZ373" s="248"/>
      <c r="DA373" s="248"/>
      <c r="DB373" s="248"/>
      <c r="DC373" s="248"/>
      <c r="DD373" s="248"/>
      <c r="DE373" s="248"/>
      <c r="DF373" s="250"/>
      <c r="DG373" s="251"/>
      <c r="DH373" s="251"/>
      <c r="DI373" s="251"/>
      <c r="DJ373" s="251"/>
      <c r="DK373" s="251"/>
      <c r="DL373" s="251"/>
      <c r="DM373" s="252"/>
    </row>
    <row r="374">
      <c r="A374" s="248"/>
      <c r="B374" s="249"/>
      <c r="C374" s="250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2"/>
      <c r="W374" s="253"/>
      <c r="X374" s="251"/>
      <c r="Y374" s="251"/>
      <c r="Z374" s="251"/>
      <c r="AA374" s="251"/>
      <c r="AB374" s="251"/>
      <c r="AC374" s="251"/>
      <c r="AD374" s="254"/>
      <c r="AE374" s="249"/>
      <c r="AF374" s="255"/>
      <c r="AG374" s="248"/>
      <c r="AH374" s="248"/>
      <c r="AI374" s="248"/>
      <c r="AJ374" s="248"/>
      <c r="AK374" s="248"/>
      <c r="AL374" s="248"/>
      <c r="AM374" s="248"/>
      <c r="AN374" s="248"/>
      <c r="AO374" s="248"/>
      <c r="AP374" s="248"/>
      <c r="AQ374" s="248"/>
      <c r="AR374" s="248"/>
      <c r="AS374" s="248"/>
      <c r="AT374" s="248"/>
      <c r="AU374" s="248"/>
      <c r="AV374" s="248"/>
      <c r="AW374" s="248"/>
      <c r="AX374" s="248"/>
      <c r="AY374" s="256"/>
      <c r="AZ374" s="250"/>
      <c r="BA374" s="251"/>
      <c r="BB374" s="251"/>
      <c r="BC374" s="251"/>
      <c r="BD374" s="251"/>
      <c r="BE374" s="251"/>
      <c r="BF374" s="251"/>
      <c r="BG374" s="252"/>
      <c r="BH374" s="249"/>
      <c r="BI374" s="248"/>
      <c r="BJ374" s="248"/>
      <c r="BK374" s="248"/>
      <c r="BL374" s="248"/>
      <c r="BM374" s="248"/>
      <c r="BN374" s="248"/>
      <c r="BO374" s="248"/>
      <c r="BP374" s="248"/>
      <c r="BQ374" s="248"/>
      <c r="BR374" s="248"/>
      <c r="BS374" s="248"/>
      <c r="BT374" s="248"/>
      <c r="BU374" s="248"/>
      <c r="BV374" s="248"/>
      <c r="BW374" s="248"/>
      <c r="BX374" s="248"/>
      <c r="BY374" s="248"/>
      <c r="BZ374" s="248"/>
      <c r="CA374" s="248"/>
      <c r="CB374" s="248"/>
      <c r="CC374" s="250"/>
      <c r="CD374" s="251"/>
      <c r="CE374" s="251"/>
      <c r="CF374" s="251"/>
      <c r="CG374" s="251"/>
      <c r="CH374" s="251"/>
      <c r="CI374" s="251"/>
      <c r="CJ374" s="252"/>
      <c r="CK374" s="249"/>
      <c r="CL374" s="248"/>
      <c r="CM374" s="248"/>
      <c r="CN374" s="248"/>
      <c r="CO374" s="248"/>
      <c r="CP374" s="248"/>
      <c r="CQ374" s="248"/>
      <c r="CR374" s="248"/>
      <c r="CS374" s="248"/>
      <c r="CT374" s="248"/>
      <c r="CU374" s="248"/>
      <c r="CV374" s="248"/>
      <c r="CW374" s="248"/>
      <c r="CX374" s="248"/>
      <c r="CY374" s="248"/>
      <c r="CZ374" s="248"/>
      <c r="DA374" s="248"/>
      <c r="DB374" s="248"/>
      <c r="DC374" s="248"/>
      <c r="DD374" s="248"/>
      <c r="DE374" s="248"/>
      <c r="DF374" s="250"/>
      <c r="DG374" s="251"/>
      <c r="DH374" s="251"/>
      <c r="DI374" s="251"/>
      <c r="DJ374" s="251"/>
      <c r="DK374" s="251"/>
      <c r="DL374" s="251"/>
      <c r="DM374" s="252"/>
    </row>
    <row r="375">
      <c r="A375" s="248"/>
      <c r="B375" s="249"/>
      <c r="C375" s="250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2"/>
      <c r="W375" s="253"/>
      <c r="X375" s="251"/>
      <c r="Y375" s="251"/>
      <c r="Z375" s="251"/>
      <c r="AA375" s="251"/>
      <c r="AB375" s="251"/>
      <c r="AC375" s="251"/>
      <c r="AD375" s="254"/>
      <c r="AE375" s="249"/>
      <c r="AF375" s="255"/>
      <c r="AG375" s="248"/>
      <c r="AH375" s="248"/>
      <c r="AI375" s="248"/>
      <c r="AJ375" s="248"/>
      <c r="AK375" s="248"/>
      <c r="AL375" s="248"/>
      <c r="AM375" s="248"/>
      <c r="AN375" s="248"/>
      <c r="AO375" s="248"/>
      <c r="AP375" s="248"/>
      <c r="AQ375" s="248"/>
      <c r="AR375" s="248"/>
      <c r="AS375" s="248"/>
      <c r="AT375" s="248"/>
      <c r="AU375" s="248"/>
      <c r="AV375" s="248"/>
      <c r="AW375" s="248"/>
      <c r="AX375" s="248"/>
      <c r="AY375" s="256"/>
      <c r="AZ375" s="250"/>
      <c r="BA375" s="251"/>
      <c r="BB375" s="251"/>
      <c r="BC375" s="251"/>
      <c r="BD375" s="251"/>
      <c r="BE375" s="251"/>
      <c r="BF375" s="251"/>
      <c r="BG375" s="252"/>
      <c r="BH375" s="249"/>
      <c r="BI375" s="248"/>
      <c r="BJ375" s="248"/>
      <c r="BK375" s="248"/>
      <c r="BL375" s="248"/>
      <c r="BM375" s="248"/>
      <c r="BN375" s="248"/>
      <c r="BO375" s="248"/>
      <c r="BP375" s="248"/>
      <c r="BQ375" s="248"/>
      <c r="BR375" s="248"/>
      <c r="BS375" s="248"/>
      <c r="BT375" s="248"/>
      <c r="BU375" s="248"/>
      <c r="BV375" s="248"/>
      <c r="BW375" s="248"/>
      <c r="BX375" s="248"/>
      <c r="BY375" s="248"/>
      <c r="BZ375" s="248"/>
      <c r="CA375" s="248"/>
      <c r="CB375" s="248"/>
      <c r="CC375" s="250"/>
      <c r="CD375" s="251"/>
      <c r="CE375" s="251"/>
      <c r="CF375" s="251"/>
      <c r="CG375" s="251"/>
      <c r="CH375" s="251"/>
      <c r="CI375" s="251"/>
      <c r="CJ375" s="252"/>
      <c r="CK375" s="249"/>
      <c r="CL375" s="248"/>
      <c r="CM375" s="248"/>
      <c r="CN375" s="248"/>
      <c r="CO375" s="248"/>
      <c r="CP375" s="248"/>
      <c r="CQ375" s="248"/>
      <c r="CR375" s="248"/>
      <c r="CS375" s="248"/>
      <c r="CT375" s="248"/>
      <c r="CU375" s="248"/>
      <c r="CV375" s="248"/>
      <c r="CW375" s="248"/>
      <c r="CX375" s="248"/>
      <c r="CY375" s="248"/>
      <c r="CZ375" s="248"/>
      <c r="DA375" s="248"/>
      <c r="DB375" s="248"/>
      <c r="DC375" s="248"/>
      <c r="DD375" s="248"/>
      <c r="DE375" s="248"/>
      <c r="DF375" s="250"/>
      <c r="DG375" s="251"/>
      <c r="DH375" s="251"/>
      <c r="DI375" s="251"/>
      <c r="DJ375" s="251"/>
      <c r="DK375" s="251"/>
      <c r="DL375" s="251"/>
      <c r="DM375" s="252"/>
    </row>
    <row r="376">
      <c r="A376" s="248"/>
      <c r="B376" s="249"/>
      <c r="C376" s="250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2"/>
      <c r="W376" s="253"/>
      <c r="X376" s="251"/>
      <c r="Y376" s="251"/>
      <c r="Z376" s="251"/>
      <c r="AA376" s="251"/>
      <c r="AB376" s="251"/>
      <c r="AC376" s="251"/>
      <c r="AD376" s="254"/>
      <c r="AE376" s="249"/>
      <c r="AF376" s="255"/>
      <c r="AG376" s="248"/>
      <c r="AH376" s="248"/>
      <c r="AI376" s="248"/>
      <c r="AJ376" s="248"/>
      <c r="AK376" s="248"/>
      <c r="AL376" s="248"/>
      <c r="AM376" s="248"/>
      <c r="AN376" s="248"/>
      <c r="AO376" s="248"/>
      <c r="AP376" s="248"/>
      <c r="AQ376" s="248"/>
      <c r="AR376" s="248"/>
      <c r="AS376" s="248"/>
      <c r="AT376" s="248"/>
      <c r="AU376" s="248"/>
      <c r="AV376" s="248"/>
      <c r="AW376" s="248"/>
      <c r="AX376" s="248"/>
      <c r="AY376" s="256"/>
      <c r="AZ376" s="250"/>
      <c r="BA376" s="251"/>
      <c r="BB376" s="251"/>
      <c r="BC376" s="251"/>
      <c r="BD376" s="251"/>
      <c r="BE376" s="251"/>
      <c r="BF376" s="251"/>
      <c r="BG376" s="252"/>
      <c r="BH376" s="249"/>
      <c r="BI376" s="248"/>
      <c r="BJ376" s="248"/>
      <c r="BK376" s="248"/>
      <c r="BL376" s="248"/>
      <c r="BM376" s="248"/>
      <c r="BN376" s="248"/>
      <c r="BO376" s="248"/>
      <c r="BP376" s="248"/>
      <c r="BQ376" s="248"/>
      <c r="BR376" s="248"/>
      <c r="BS376" s="248"/>
      <c r="BT376" s="248"/>
      <c r="BU376" s="248"/>
      <c r="BV376" s="248"/>
      <c r="BW376" s="248"/>
      <c r="BX376" s="248"/>
      <c r="BY376" s="248"/>
      <c r="BZ376" s="248"/>
      <c r="CA376" s="248"/>
      <c r="CB376" s="248"/>
      <c r="CC376" s="250"/>
      <c r="CD376" s="251"/>
      <c r="CE376" s="251"/>
      <c r="CF376" s="251"/>
      <c r="CG376" s="251"/>
      <c r="CH376" s="251"/>
      <c r="CI376" s="251"/>
      <c r="CJ376" s="252"/>
      <c r="CK376" s="249"/>
      <c r="CL376" s="248"/>
      <c r="CM376" s="248"/>
      <c r="CN376" s="248"/>
      <c r="CO376" s="248"/>
      <c r="CP376" s="248"/>
      <c r="CQ376" s="248"/>
      <c r="CR376" s="248"/>
      <c r="CS376" s="248"/>
      <c r="CT376" s="248"/>
      <c r="CU376" s="248"/>
      <c r="CV376" s="248"/>
      <c r="CW376" s="248"/>
      <c r="CX376" s="248"/>
      <c r="CY376" s="248"/>
      <c r="CZ376" s="248"/>
      <c r="DA376" s="248"/>
      <c r="DB376" s="248"/>
      <c r="DC376" s="248"/>
      <c r="DD376" s="248"/>
      <c r="DE376" s="248"/>
      <c r="DF376" s="250"/>
      <c r="DG376" s="251"/>
      <c r="DH376" s="251"/>
      <c r="DI376" s="251"/>
      <c r="DJ376" s="251"/>
      <c r="DK376" s="251"/>
      <c r="DL376" s="251"/>
      <c r="DM376" s="252"/>
    </row>
    <row r="377">
      <c r="A377" s="248"/>
      <c r="B377" s="249"/>
      <c r="C377" s="250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2"/>
      <c r="W377" s="253"/>
      <c r="X377" s="251"/>
      <c r="Y377" s="251"/>
      <c r="Z377" s="251"/>
      <c r="AA377" s="251"/>
      <c r="AB377" s="251"/>
      <c r="AC377" s="251"/>
      <c r="AD377" s="254"/>
      <c r="AE377" s="249"/>
      <c r="AF377" s="255"/>
      <c r="AG377" s="248"/>
      <c r="AH377" s="248"/>
      <c r="AI377" s="248"/>
      <c r="AJ377" s="248"/>
      <c r="AK377" s="248"/>
      <c r="AL377" s="248"/>
      <c r="AM377" s="248"/>
      <c r="AN377" s="248"/>
      <c r="AO377" s="248"/>
      <c r="AP377" s="248"/>
      <c r="AQ377" s="248"/>
      <c r="AR377" s="248"/>
      <c r="AS377" s="248"/>
      <c r="AT377" s="248"/>
      <c r="AU377" s="248"/>
      <c r="AV377" s="248"/>
      <c r="AW377" s="248"/>
      <c r="AX377" s="248"/>
      <c r="AY377" s="256"/>
      <c r="AZ377" s="250"/>
      <c r="BA377" s="251"/>
      <c r="BB377" s="251"/>
      <c r="BC377" s="251"/>
      <c r="BD377" s="251"/>
      <c r="BE377" s="251"/>
      <c r="BF377" s="251"/>
      <c r="BG377" s="252"/>
      <c r="BH377" s="249"/>
      <c r="BI377" s="248"/>
      <c r="BJ377" s="248"/>
      <c r="BK377" s="248"/>
      <c r="BL377" s="248"/>
      <c r="BM377" s="248"/>
      <c r="BN377" s="248"/>
      <c r="BO377" s="248"/>
      <c r="BP377" s="248"/>
      <c r="BQ377" s="248"/>
      <c r="BR377" s="248"/>
      <c r="BS377" s="248"/>
      <c r="BT377" s="248"/>
      <c r="BU377" s="248"/>
      <c r="BV377" s="248"/>
      <c r="BW377" s="248"/>
      <c r="BX377" s="248"/>
      <c r="BY377" s="248"/>
      <c r="BZ377" s="248"/>
      <c r="CA377" s="248"/>
      <c r="CB377" s="248"/>
      <c r="CC377" s="250"/>
      <c r="CD377" s="251"/>
      <c r="CE377" s="251"/>
      <c r="CF377" s="251"/>
      <c r="CG377" s="251"/>
      <c r="CH377" s="251"/>
      <c r="CI377" s="251"/>
      <c r="CJ377" s="252"/>
      <c r="CK377" s="249"/>
      <c r="CL377" s="248"/>
      <c r="CM377" s="248"/>
      <c r="CN377" s="248"/>
      <c r="CO377" s="248"/>
      <c r="CP377" s="248"/>
      <c r="CQ377" s="248"/>
      <c r="CR377" s="248"/>
      <c r="CS377" s="248"/>
      <c r="CT377" s="248"/>
      <c r="CU377" s="248"/>
      <c r="CV377" s="248"/>
      <c r="CW377" s="248"/>
      <c r="CX377" s="248"/>
      <c r="CY377" s="248"/>
      <c r="CZ377" s="248"/>
      <c r="DA377" s="248"/>
      <c r="DB377" s="248"/>
      <c r="DC377" s="248"/>
      <c r="DD377" s="248"/>
      <c r="DE377" s="248"/>
      <c r="DF377" s="250"/>
      <c r="DG377" s="251"/>
      <c r="DH377" s="251"/>
      <c r="DI377" s="251"/>
      <c r="DJ377" s="251"/>
      <c r="DK377" s="251"/>
      <c r="DL377" s="251"/>
      <c r="DM377" s="252"/>
    </row>
    <row r="378">
      <c r="A378" s="248"/>
      <c r="B378" s="249"/>
      <c r="C378" s="250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2"/>
      <c r="W378" s="253"/>
      <c r="X378" s="251"/>
      <c r="Y378" s="251"/>
      <c r="Z378" s="251"/>
      <c r="AA378" s="251"/>
      <c r="AB378" s="251"/>
      <c r="AC378" s="251"/>
      <c r="AD378" s="254"/>
      <c r="AE378" s="249"/>
      <c r="AF378" s="255"/>
      <c r="AG378" s="248"/>
      <c r="AH378" s="248"/>
      <c r="AI378" s="248"/>
      <c r="AJ378" s="248"/>
      <c r="AK378" s="248"/>
      <c r="AL378" s="248"/>
      <c r="AM378" s="248"/>
      <c r="AN378" s="248"/>
      <c r="AO378" s="248"/>
      <c r="AP378" s="248"/>
      <c r="AQ378" s="248"/>
      <c r="AR378" s="248"/>
      <c r="AS378" s="248"/>
      <c r="AT378" s="248"/>
      <c r="AU378" s="248"/>
      <c r="AV378" s="248"/>
      <c r="AW378" s="248"/>
      <c r="AX378" s="248"/>
      <c r="AY378" s="256"/>
      <c r="AZ378" s="250"/>
      <c r="BA378" s="251"/>
      <c r="BB378" s="251"/>
      <c r="BC378" s="251"/>
      <c r="BD378" s="251"/>
      <c r="BE378" s="251"/>
      <c r="BF378" s="251"/>
      <c r="BG378" s="252"/>
      <c r="BH378" s="249"/>
      <c r="BI378" s="248"/>
      <c r="BJ378" s="248"/>
      <c r="BK378" s="248"/>
      <c r="BL378" s="248"/>
      <c r="BM378" s="248"/>
      <c r="BN378" s="248"/>
      <c r="BO378" s="248"/>
      <c r="BP378" s="248"/>
      <c r="BQ378" s="248"/>
      <c r="BR378" s="248"/>
      <c r="BS378" s="248"/>
      <c r="BT378" s="248"/>
      <c r="BU378" s="248"/>
      <c r="BV378" s="248"/>
      <c r="BW378" s="248"/>
      <c r="BX378" s="248"/>
      <c r="BY378" s="248"/>
      <c r="BZ378" s="248"/>
      <c r="CA378" s="248"/>
      <c r="CB378" s="248"/>
      <c r="CC378" s="250"/>
      <c r="CD378" s="251"/>
      <c r="CE378" s="251"/>
      <c r="CF378" s="251"/>
      <c r="CG378" s="251"/>
      <c r="CH378" s="251"/>
      <c r="CI378" s="251"/>
      <c r="CJ378" s="252"/>
      <c r="CK378" s="249"/>
      <c r="CL378" s="248"/>
      <c r="CM378" s="248"/>
      <c r="CN378" s="248"/>
      <c r="CO378" s="248"/>
      <c r="CP378" s="248"/>
      <c r="CQ378" s="248"/>
      <c r="CR378" s="248"/>
      <c r="CS378" s="248"/>
      <c r="CT378" s="248"/>
      <c r="CU378" s="248"/>
      <c r="CV378" s="248"/>
      <c r="CW378" s="248"/>
      <c r="CX378" s="248"/>
      <c r="CY378" s="248"/>
      <c r="CZ378" s="248"/>
      <c r="DA378" s="248"/>
      <c r="DB378" s="248"/>
      <c r="DC378" s="248"/>
      <c r="DD378" s="248"/>
      <c r="DE378" s="248"/>
      <c r="DF378" s="250"/>
      <c r="DG378" s="251"/>
      <c r="DH378" s="251"/>
      <c r="DI378" s="251"/>
      <c r="DJ378" s="251"/>
      <c r="DK378" s="251"/>
      <c r="DL378" s="251"/>
      <c r="DM378" s="252"/>
    </row>
    <row r="379">
      <c r="A379" s="248"/>
      <c r="B379" s="249"/>
      <c r="C379" s="250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2"/>
      <c r="W379" s="253"/>
      <c r="X379" s="251"/>
      <c r="Y379" s="251"/>
      <c r="Z379" s="251"/>
      <c r="AA379" s="251"/>
      <c r="AB379" s="251"/>
      <c r="AC379" s="251"/>
      <c r="AD379" s="254"/>
      <c r="AE379" s="249"/>
      <c r="AF379" s="255"/>
      <c r="AG379" s="248"/>
      <c r="AH379" s="248"/>
      <c r="AI379" s="248"/>
      <c r="AJ379" s="248"/>
      <c r="AK379" s="248"/>
      <c r="AL379" s="248"/>
      <c r="AM379" s="248"/>
      <c r="AN379" s="248"/>
      <c r="AO379" s="248"/>
      <c r="AP379" s="248"/>
      <c r="AQ379" s="248"/>
      <c r="AR379" s="248"/>
      <c r="AS379" s="248"/>
      <c r="AT379" s="248"/>
      <c r="AU379" s="248"/>
      <c r="AV379" s="248"/>
      <c r="AW379" s="248"/>
      <c r="AX379" s="248"/>
      <c r="AY379" s="256"/>
      <c r="AZ379" s="250"/>
      <c r="BA379" s="251"/>
      <c r="BB379" s="251"/>
      <c r="BC379" s="251"/>
      <c r="BD379" s="251"/>
      <c r="BE379" s="251"/>
      <c r="BF379" s="251"/>
      <c r="BG379" s="252"/>
      <c r="BH379" s="249"/>
      <c r="BI379" s="248"/>
      <c r="BJ379" s="248"/>
      <c r="BK379" s="248"/>
      <c r="BL379" s="248"/>
      <c r="BM379" s="248"/>
      <c r="BN379" s="248"/>
      <c r="BO379" s="248"/>
      <c r="BP379" s="248"/>
      <c r="BQ379" s="248"/>
      <c r="BR379" s="248"/>
      <c r="BS379" s="248"/>
      <c r="BT379" s="248"/>
      <c r="BU379" s="248"/>
      <c r="BV379" s="248"/>
      <c r="BW379" s="248"/>
      <c r="BX379" s="248"/>
      <c r="BY379" s="248"/>
      <c r="BZ379" s="248"/>
      <c r="CA379" s="248"/>
      <c r="CB379" s="248"/>
      <c r="CC379" s="250"/>
      <c r="CD379" s="251"/>
      <c r="CE379" s="251"/>
      <c r="CF379" s="251"/>
      <c r="CG379" s="251"/>
      <c r="CH379" s="251"/>
      <c r="CI379" s="251"/>
      <c r="CJ379" s="252"/>
      <c r="CK379" s="249"/>
      <c r="CL379" s="248"/>
      <c r="CM379" s="248"/>
      <c r="CN379" s="248"/>
      <c r="CO379" s="248"/>
      <c r="CP379" s="248"/>
      <c r="CQ379" s="248"/>
      <c r="CR379" s="248"/>
      <c r="CS379" s="248"/>
      <c r="CT379" s="248"/>
      <c r="CU379" s="248"/>
      <c r="CV379" s="248"/>
      <c r="CW379" s="248"/>
      <c r="CX379" s="248"/>
      <c r="CY379" s="248"/>
      <c r="CZ379" s="248"/>
      <c r="DA379" s="248"/>
      <c r="DB379" s="248"/>
      <c r="DC379" s="248"/>
      <c r="DD379" s="248"/>
      <c r="DE379" s="248"/>
      <c r="DF379" s="250"/>
      <c r="DG379" s="251"/>
      <c r="DH379" s="251"/>
      <c r="DI379" s="251"/>
      <c r="DJ379" s="251"/>
      <c r="DK379" s="251"/>
      <c r="DL379" s="251"/>
      <c r="DM379" s="252"/>
    </row>
    <row r="380">
      <c r="A380" s="248"/>
      <c r="B380" s="249"/>
      <c r="C380" s="250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2"/>
      <c r="W380" s="253"/>
      <c r="X380" s="251"/>
      <c r="Y380" s="251"/>
      <c r="Z380" s="251"/>
      <c r="AA380" s="251"/>
      <c r="AB380" s="251"/>
      <c r="AC380" s="251"/>
      <c r="AD380" s="254"/>
      <c r="AE380" s="249"/>
      <c r="AF380" s="255"/>
      <c r="AG380" s="248"/>
      <c r="AH380" s="248"/>
      <c r="AI380" s="248"/>
      <c r="AJ380" s="248"/>
      <c r="AK380" s="248"/>
      <c r="AL380" s="248"/>
      <c r="AM380" s="248"/>
      <c r="AN380" s="248"/>
      <c r="AO380" s="248"/>
      <c r="AP380" s="248"/>
      <c r="AQ380" s="248"/>
      <c r="AR380" s="248"/>
      <c r="AS380" s="248"/>
      <c r="AT380" s="248"/>
      <c r="AU380" s="248"/>
      <c r="AV380" s="248"/>
      <c r="AW380" s="248"/>
      <c r="AX380" s="248"/>
      <c r="AY380" s="256"/>
      <c r="AZ380" s="250"/>
      <c r="BA380" s="251"/>
      <c r="BB380" s="251"/>
      <c r="BC380" s="251"/>
      <c r="BD380" s="251"/>
      <c r="BE380" s="251"/>
      <c r="BF380" s="251"/>
      <c r="BG380" s="252"/>
      <c r="BH380" s="249"/>
      <c r="BI380" s="248"/>
      <c r="BJ380" s="248"/>
      <c r="BK380" s="248"/>
      <c r="BL380" s="248"/>
      <c r="BM380" s="248"/>
      <c r="BN380" s="248"/>
      <c r="BO380" s="248"/>
      <c r="BP380" s="248"/>
      <c r="BQ380" s="248"/>
      <c r="BR380" s="248"/>
      <c r="BS380" s="248"/>
      <c r="BT380" s="248"/>
      <c r="BU380" s="248"/>
      <c r="BV380" s="248"/>
      <c r="BW380" s="248"/>
      <c r="BX380" s="248"/>
      <c r="BY380" s="248"/>
      <c r="BZ380" s="248"/>
      <c r="CA380" s="248"/>
      <c r="CB380" s="248"/>
      <c r="CC380" s="250"/>
      <c r="CD380" s="251"/>
      <c r="CE380" s="251"/>
      <c r="CF380" s="251"/>
      <c r="CG380" s="251"/>
      <c r="CH380" s="251"/>
      <c r="CI380" s="251"/>
      <c r="CJ380" s="252"/>
      <c r="CK380" s="249"/>
      <c r="CL380" s="248"/>
      <c r="CM380" s="248"/>
      <c r="CN380" s="248"/>
      <c r="CO380" s="248"/>
      <c r="CP380" s="248"/>
      <c r="CQ380" s="248"/>
      <c r="CR380" s="248"/>
      <c r="CS380" s="248"/>
      <c r="CT380" s="248"/>
      <c r="CU380" s="248"/>
      <c r="CV380" s="248"/>
      <c r="CW380" s="248"/>
      <c r="CX380" s="248"/>
      <c r="CY380" s="248"/>
      <c r="CZ380" s="248"/>
      <c r="DA380" s="248"/>
      <c r="DB380" s="248"/>
      <c r="DC380" s="248"/>
      <c r="DD380" s="248"/>
      <c r="DE380" s="248"/>
      <c r="DF380" s="250"/>
      <c r="DG380" s="251"/>
      <c r="DH380" s="251"/>
      <c r="DI380" s="251"/>
      <c r="DJ380" s="251"/>
      <c r="DK380" s="251"/>
      <c r="DL380" s="251"/>
      <c r="DM380" s="252"/>
    </row>
    <row r="381">
      <c r="A381" s="248"/>
      <c r="B381" s="249"/>
      <c r="C381" s="250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2"/>
      <c r="W381" s="253"/>
      <c r="X381" s="251"/>
      <c r="Y381" s="251"/>
      <c r="Z381" s="251"/>
      <c r="AA381" s="251"/>
      <c r="AB381" s="251"/>
      <c r="AC381" s="251"/>
      <c r="AD381" s="254"/>
      <c r="AE381" s="249"/>
      <c r="AF381" s="255"/>
      <c r="AG381" s="248"/>
      <c r="AH381" s="248"/>
      <c r="AI381" s="248"/>
      <c r="AJ381" s="248"/>
      <c r="AK381" s="248"/>
      <c r="AL381" s="248"/>
      <c r="AM381" s="248"/>
      <c r="AN381" s="248"/>
      <c r="AO381" s="248"/>
      <c r="AP381" s="248"/>
      <c r="AQ381" s="248"/>
      <c r="AR381" s="248"/>
      <c r="AS381" s="248"/>
      <c r="AT381" s="248"/>
      <c r="AU381" s="248"/>
      <c r="AV381" s="248"/>
      <c r="AW381" s="248"/>
      <c r="AX381" s="248"/>
      <c r="AY381" s="256"/>
      <c r="AZ381" s="250"/>
      <c r="BA381" s="251"/>
      <c r="BB381" s="251"/>
      <c r="BC381" s="251"/>
      <c r="BD381" s="251"/>
      <c r="BE381" s="251"/>
      <c r="BF381" s="251"/>
      <c r="BG381" s="252"/>
      <c r="BH381" s="249"/>
      <c r="BI381" s="248"/>
      <c r="BJ381" s="248"/>
      <c r="BK381" s="248"/>
      <c r="BL381" s="248"/>
      <c r="BM381" s="248"/>
      <c r="BN381" s="248"/>
      <c r="BO381" s="248"/>
      <c r="BP381" s="248"/>
      <c r="BQ381" s="248"/>
      <c r="BR381" s="248"/>
      <c r="BS381" s="248"/>
      <c r="BT381" s="248"/>
      <c r="BU381" s="248"/>
      <c r="BV381" s="248"/>
      <c r="BW381" s="248"/>
      <c r="BX381" s="248"/>
      <c r="BY381" s="248"/>
      <c r="BZ381" s="248"/>
      <c r="CA381" s="248"/>
      <c r="CB381" s="248"/>
      <c r="CC381" s="250"/>
      <c r="CD381" s="251"/>
      <c r="CE381" s="251"/>
      <c r="CF381" s="251"/>
      <c r="CG381" s="251"/>
      <c r="CH381" s="251"/>
      <c r="CI381" s="251"/>
      <c r="CJ381" s="252"/>
      <c r="CK381" s="249"/>
      <c r="CL381" s="248"/>
      <c r="CM381" s="248"/>
      <c r="CN381" s="248"/>
      <c r="CO381" s="248"/>
      <c r="CP381" s="248"/>
      <c r="CQ381" s="248"/>
      <c r="CR381" s="248"/>
      <c r="CS381" s="248"/>
      <c r="CT381" s="248"/>
      <c r="CU381" s="248"/>
      <c r="CV381" s="248"/>
      <c r="CW381" s="248"/>
      <c r="CX381" s="248"/>
      <c r="CY381" s="248"/>
      <c r="CZ381" s="248"/>
      <c r="DA381" s="248"/>
      <c r="DB381" s="248"/>
      <c r="DC381" s="248"/>
      <c r="DD381" s="248"/>
      <c r="DE381" s="248"/>
      <c r="DF381" s="250"/>
      <c r="DG381" s="251"/>
      <c r="DH381" s="251"/>
      <c r="DI381" s="251"/>
      <c r="DJ381" s="251"/>
      <c r="DK381" s="251"/>
      <c r="DL381" s="251"/>
      <c r="DM381" s="252"/>
    </row>
    <row r="382">
      <c r="A382" s="248"/>
      <c r="B382" s="249"/>
      <c r="C382" s="250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2"/>
      <c r="W382" s="253"/>
      <c r="X382" s="251"/>
      <c r="Y382" s="251"/>
      <c r="Z382" s="251"/>
      <c r="AA382" s="251"/>
      <c r="AB382" s="251"/>
      <c r="AC382" s="251"/>
      <c r="AD382" s="254"/>
      <c r="AE382" s="249"/>
      <c r="AF382" s="255"/>
      <c r="AG382" s="248"/>
      <c r="AH382" s="248"/>
      <c r="AI382" s="248"/>
      <c r="AJ382" s="248"/>
      <c r="AK382" s="248"/>
      <c r="AL382" s="248"/>
      <c r="AM382" s="248"/>
      <c r="AN382" s="248"/>
      <c r="AO382" s="248"/>
      <c r="AP382" s="248"/>
      <c r="AQ382" s="248"/>
      <c r="AR382" s="248"/>
      <c r="AS382" s="248"/>
      <c r="AT382" s="248"/>
      <c r="AU382" s="248"/>
      <c r="AV382" s="248"/>
      <c r="AW382" s="248"/>
      <c r="AX382" s="248"/>
      <c r="AY382" s="256"/>
      <c r="AZ382" s="250"/>
      <c r="BA382" s="251"/>
      <c r="BB382" s="251"/>
      <c r="BC382" s="251"/>
      <c r="BD382" s="251"/>
      <c r="BE382" s="251"/>
      <c r="BF382" s="251"/>
      <c r="BG382" s="252"/>
      <c r="BH382" s="249"/>
      <c r="BI382" s="248"/>
      <c r="BJ382" s="248"/>
      <c r="BK382" s="248"/>
      <c r="BL382" s="248"/>
      <c r="BM382" s="248"/>
      <c r="BN382" s="248"/>
      <c r="BO382" s="248"/>
      <c r="BP382" s="248"/>
      <c r="BQ382" s="248"/>
      <c r="BR382" s="248"/>
      <c r="BS382" s="248"/>
      <c r="BT382" s="248"/>
      <c r="BU382" s="248"/>
      <c r="BV382" s="248"/>
      <c r="BW382" s="248"/>
      <c r="BX382" s="248"/>
      <c r="BY382" s="248"/>
      <c r="BZ382" s="248"/>
      <c r="CA382" s="248"/>
      <c r="CB382" s="248"/>
      <c r="CC382" s="250"/>
      <c r="CD382" s="251"/>
      <c r="CE382" s="251"/>
      <c r="CF382" s="251"/>
      <c r="CG382" s="251"/>
      <c r="CH382" s="251"/>
      <c r="CI382" s="251"/>
      <c r="CJ382" s="252"/>
      <c r="CK382" s="249"/>
      <c r="CL382" s="248"/>
      <c r="CM382" s="248"/>
      <c r="CN382" s="248"/>
      <c r="CO382" s="248"/>
      <c r="CP382" s="248"/>
      <c r="CQ382" s="248"/>
      <c r="CR382" s="248"/>
      <c r="CS382" s="248"/>
      <c r="CT382" s="248"/>
      <c r="CU382" s="248"/>
      <c r="CV382" s="248"/>
      <c r="CW382" s="248"/>
      <c r="CX382" s="248"/>
      <c r="CY382" s="248"/>
      <c r="CZ382" s="248"/>
      <c r="DA382" s="248"/>
      <c r="DB382" s="248"/>
      <c r="DC382" s="248"/>
      <c r="DD382" s="248"/>
      <c r="DE382" s="248"/>
      <c r="DF382" s="250"/>
      <c r="DG382" s="251"/>
      <c r="DH382" s="251"/>
      <c r="DI382" s="251"/>
      <c r="DJ382" s="251"/>
      <c r="DK382" s="251"/>
      <c r="DL382" s="251"/>
      <c r="DM382" s="252"/>
    </row>
    <row r="383">
      <c r="A383" s="248"/>
      <c r="B383" s="249"/>
      <c r="C383" s="250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2"/>
      <c r="W383" s="253"/>
      <c r="X383" s="251"/>
      <c r="Y383" s="251"/>
      <c r="Z383" s="251"/>
      <c r="AA383" s="251"/>
      <c r="AB383" s="251"/>
      <c r="AC383" s="251"/>
      <c r="AD383" s="254"/>
      <c r="AE383" s="249"/>
      <c r="AF383" s="255"/>
      <c r="AG383" s="248"/>
      <c r="AH383" s="248"/>
      <c r="AI383" s="248"/>
      <c r="AJ383" s="248"/>
      <c r="AK383" s="248"/>
      <c r="AL383" s="248"/>
      <c r="AM383" s="248"/>
      <c r="AN383" s="248"/>
      <c r="AO383" s="248"/>
      <c r="AP383" s="248"/>
      <c r="AQ383" s="248"/>
      <c r="AR383" s="248"/>
      <c r="AS383" s="248"/>
      <c r="AT383" s="248"/>
      <c r="AU383" s="248"/>
      <c r="AV383" s="248"/>
      <c r="AW383" s="248"/>
      <c r="AX383" s="248"/>
      <c r="AY383" s="256"/>
      <c r="AZ383" s="250"/>
      <c r="BA383" s="251"/>
      <c r="BB383" s="251"/>
      <c r="BC383" s="251"/>
      <c r="BD383" s="251"/>
      <c r="BE383" s="251"/>
      <c r="BF383" s="251"/>
      <c r="BG383" s="252"/>
      <c r="BH383" s="249"/>
      <c r="BI383" s="248"/>
      <c r="BJ383" s="248"/>
      <c r="BK383" s="248"/>
      <c r="BL383" s="248"/>
      <c r="BM383" s="248"/>
      <c r="BN383" s="248"/>
      <c r="BO383" s="248"/>
      <c r="BP383" s="248"/>
      <c r="BQ383" s="248"/>
      <c r="BR383" s="248"/>
      <c r="BS383" s="248"/>
      <c r="BT383" s="248"/>
      <c r="BU383" s="248"/>
      <c r="BV383" s="248"/>
      <c r="BW383" s="248"/>
      <c r="BX383" s="248"/>
      <c r="BY383" s="248"/>
      <c r="BZ383" s="248"/>
      <c r="CA383" s="248"/>
      <c r="CB383" s="248"/>
      <c r="CC383" s="250"/>
      <c r="CD383" s="251"/>
      <c r="CE383" s="251"/>
      <c r="CF383" s="251"/>
      <c r="CG383" s="251"/>
      <c r="CH383" s="251"/>
      <c r="CI383" s="251"/>
      <c r="CJ383" s="252"/>
      <c r="CK383" s="249"/>
      <c r="CL383" s="248"/>
      <c r="CM383" s="248"/>
      <c r="CN383" s="248"/>
      <c r="CO383" s="248"/>
      <c r="CP383" s="248"/>
      <c r="CQ383" s="248"/>
      <c r="CR383" s="248"/>
      <c r="CS383" s="248"/>
      <c r="CT383" s="248"/>
      <c r="CU383" s="248"/>
      <c r="CV383" s="248"/>
      <c r="CW383" s="248"/>
      <c r="CX383" s="248"/>
      <c r="CY383" s="248"/>
      <c r="CZ383" s="248"/>
      <c r="DA383" s="248"/>
      <c r="DB383" s="248"/>
      <c r="DC383" s="248"/>
      <c r="DD383" s="248"/>
      <c r="DE383" s="248"/>
      <c r="DF383" s="250"/>
      <c r="DG383" s="251"/>
      <c r="DH383" s="251"/>
      <c r="DI383" s="251"/>
      <c r="DJ383" s="251"/>
      <c r="DK383" s="251"/>
      <c r="DL383" s="251"/>
      <c r="DM383" s="252"/>
    </row>
    <row r="384">
      <c r="A384" s="248"/>
      <c r="B384" s="249"/>
      <c r="C384" s="250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2"/>
      <c r="W384" s="253"/>
      <c r="X384" s="251"/>
      <c r="Y384" s="251"/>
      <c r="Z384" s="251"/>
      <c r="AA384" s="251"/>
      <c r="AB384" s="251"/>
      <c r="AC384" s="251"/>
      <c r="AD384" s="254"/>
      <c r="AE384" s="249"/>
      <c r="AF384" s="255"/>
      <c r="AG384" s="248"/>
      <c r="AH384" s="248"/>
      <c r="AI384" s="248"/>
      <c r="AJ384" s="248"/>
      <c r="AK384" s="248"/>
      <c r="AL384" s="248"/>
      <c r="AM384" s="248"/>
      <c r="AN384" s="248"/>
      <c r="AO384" s="248"/>
      <c r="AP384" s="248"/>
      <c r="AQ384" s="248"/>
      <c r="AR384" s="248"/>
      <c r="AS384" s="248"/>
      <c r="AT384" s="248"/>
      <c r="AU384" s="248"/>
      <c r="AV384" s="248"/>
      <c r="AW384" s="248"/>
      <c r="AX384" s="248"/>
      <c r="AY384" s="256"/>
      <c r="AZ384" s="250"/>
      <c r="BA384" s="251"/>
      <c r="BB384" s="251"/>
      <c r="BC384" s="251"/>
      <c r="BD384" s="251"/>
      <c r="BE384" s="251"/>
      <c r="BF384" s="251"/>
      <c r="BG384" s="252"/>
      <c r="BH384" s="249"/>
      <c r="BI384" s="248"/>
      <c r="BJ384" s="248"/>
      <c r="BK384" s="248"/>
      <c r="BL384" s="248"/>
      <c r="BM384" s="248"/>
      <c r="BN384" s="248"/>
      <c r="BO384" s="248"/>
      <c r="BP384" s="248"/>
      <c r="BQ384" s="248"/>
      <c r="BR384" s="248"/>
      <c r="BS384" s="248"/>
      <c r="BT384" s="248"/>
      <c r="BU384" s="248"/>
      <c r="BV384" s="248"/>
      <c r="BW384" s="248"/>
      <c r="BX384" s="248"/>
      <c r="BY384" s="248"/>
      <c r="BZ384" s="248"/>
      <c r="CA384" s="248"/>
      <c r="CB384" s="248"/>
      <c r="CC384" s="250"/>
      <c r="CD384" s="251"/>
      <c r="CE384" s="251"/>
      <c r="CF384" s="251"/>
      <c r="CG384" s="251"/>
      <c r="CH384" s="251"/>
      <c r="CI384" s="251"/>
      <c r="CJ384" s="252"/>
      <c r="CK384" s="249"/>
      <c r="CL384" s="248"/>
      <c r="CM384" s="248"/>
      <c r="CN384" s="248"/>
      <c r="CO384" s="248"/>
      <c r="CP384" s="248"/>
      <c r="CQ384" s="248"/>
      <c r="CR384" s="248"/>
      <c r="CS384" s="248"/>
      <c r="CT384" s="248"/>
      <c r="CU384" s="248"/>
      <c r="CV384" s="248"/>
      <c r="CW384" s="248"/>
      <c r="CX384" s="248"/>
      <c r="CY384" s="248"/>
      <c r="CZ384" s="248"/>
      <c r="DA384" s="248"/>
      <c r="DB384" s="248"/>
      <c r="DC384" s="248"/>
      <c r="DD384" s="248"/>
      <c r="DE384" s="248"/>
      <c r="DF384" s="250"/>
      <c r="DG384" s="251"/>
      <c r="DH384" s="251"/>
      <c r="DI384" s="251"/>
      <c r="DJ384" s="251"/>
      <c r="DK384" s="251"/>
      <c r="DL384" s="251"/>
      <c r="DM384" s="252"/>
    </row>
    <row r="385">
      <c r="A385" s="248"/>
      <c r="B385" s="249"/>
      <c r="C385" s="250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2"/>
      <c r="W385" s="253"/>
      <c r="X385" s="251"/>
      <c r="Y385" s="251"/>
      <c r="Z385" s="251"/>
      <c r="AA385" s="251"/>
      <c r="AB385" s="251"/>
      <c r="AC385" s="251"/>
      <c r="AD385" s="254"/>
      <c r="AE385" s="249"/>
      <c r="AF385" s="255"/>
      <c r="AG385" s="248"/>
      <c r="AH385" s="248"/>
      <c r="AI385" s="248"/>
      <c r="AJ385" s="248"/>
      <c r="AK385" s="248"/>
      <c r="AL385" s="248"/>
      <c r="AM385" s="248"/>
      <c r="AN385" s="248"/>
      <c r="AO385" s="248"/>
      <c r="AP385" s="248"/>
      <c r="AQ385" s="248"/>
      <c r="AR385" s="248"/>
      <c r="AS385" s="248"/>
      <c r="AT385" s="248"/>
      <c r="AU385" s="248"/>
      <c r="AV385" s="248"/>
      <c r="AW385" s="248"/>
      <c r="AX385" s="248"/>
      <c r="AY385" s="256"/>
      <c r="AZ385" s="250"/>
      <c r="BA385" s="251"/>
      <c r="BB385" s="251"/>
      <c r="BC385" s="251"/>
      <c r="BD385" s="251"/>
      <c r="BE385" s="251"/>
      <c r="BF385" s="251"/>
      <c r="BG385" s="252"/>
      <c r="BH385" s="249"/>
      <c r="BI385" s="248"/>
      <c r="BJ385" s="248"/>
      <c r="BK385" s="248"/>
      <c r="BL385" s="248"/>
      <c r="BM385" s="248"/>
      <c r="BN385" s="248"/>
      <c r="BO385" s="248"/>
      <c r="BP385" s="248"/>
      <c r="BQ385" s="248"/>
      <c r="BR385" s="248"/>
      <c r="BS385" s="248"/>
      <c r="BT385" s="248"/>
      <c r="BU385" s="248"/>
      <c r="BV385" s="248"/>
      <c r="BW385" s="248"/>
      <c r="BX385" s="248"/>
      <c r="BY385" s="248"/>
      <c r="BZ385" s="248"/>
      <c r="CA385" s="248"/>
      <c r="CB385" s="248"/>
      <c r="CC385" s="250"/>
      <c r="CD385" s="251"/>
      <c r="CE385" s="251"/>
      <c r="CF385" s="251"/>
      <c r="CG385" s="251"/>
      <c r="CH385" s="251"/>
      <c r="CI385" s="251"/>
      <c r="CJ385" s="252"/>
      <c r="CK385" s="249"/>
      <c r="CL385" s="248"/>
      <c r="CM385" s="248"/>
      <c r="CN385" s="248"/>
      <c r="CO385" s="248"/>
      <c r="CP385" s="248"/>
      <c r="CQ385" s="248"/>
      <c r="CR385" s="248"/>
      <c r="CS385" s="248"/>
      <c r="CT385" s="248"/>
      <c r="CU385" s="248"/>
      <c r="CV385" s="248"/>
      <c r="CW385" s="248"/>
      <c r="CX385" s="248"/>
      <c r="CY385" s="248"/>
      <c r="CZ385" s="248"/>
      <c r="DA385" s="248"/>
      <c r="DB385" s="248"/>
      <c r="DC385" s="248"/>
      <c r="DD385" s="248"/>
      <c r="DE385" s="248"/>
      <c r="DF385" s="250"/>
      <c r="DG385" s="251"/>
      <c r="DH385" s="251"/>
      <c r="DI385" s="251"/>
      <c r="DJ385" s="251"/>
      <c r="DK385" s="251"/>
      <c r="DL385" s="251"/>
      <c r="DM385" s="252"/>
    </row>
    <row r="386">
      <c r="A386" s="248"/>
      <c r="B386" s="249"/>
      <c r="C386" s="250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2"/>
      <c r="W386" s="253"/>
      <c r="X386" s="251"/>
      <c r="Y386" s="251"/>
      <c r="Z386" s="251"/>
      <c r="AA386" s="251"/>
      <c r="AB386" s="251"/>
      <c r="AC386" s="251"/>
      <c r="AD386" s="254"/>
      <c r="AE386" s="249"/>
      <c r="AF386" s="255"/>
      <c r="AG386" s="248"/>
      <c r="AH386" s="248"/>
      <c r="AI386" s="248"/>
      <c r="AJ386" s="248"/>
      <c r="AK386" s="248"/>
      <c r="AL386" s="248"/>
      <c r="AM386" s="248"/>
      <c r="AN386" s="248"/>
      <c r="AO386" s="248"/>
      <c r="AP386" s="248"/>
      <c r="AQ386" s="248"/>
      <c r="AR386" s="248"/>
      <c r="AS386" s="248"/>
      <c r="AT386" s="248"/>
      <c r="AU386" s="248"/>
      <c r="AV386" s="248"/>
      <c r="AW386" s="248"/>
      <c r="AX386" s="248"/>
      <c r="AY386" s="256"/>
      <c r="AZ386" s="250"/>
      <c r="BA386" s="251"/>
      <c r="BB386" s="251"/>
      <c r="BC386" s="251"/>
      <c r="BD386" s="251"/>
      <c r="BE386" s="251"/>
      <c r="BF386" s="251"/>
      <c r="BG386" s="252"/>
      <c r="BH386" s="249"/>
      <c r="BI386" s="248"/>
      <c r="BJ386" s="248"/>
      <c r="BK386" s="248"/>
      <c r="BL386" s="248"/>
      <c r="BM386" s="248"/>
      <c r="BN386" s="248"/>
      <c r="BO386" s="248"/>
      <c r="BP386" s="248"/>
      <c r="BQ386" s="248"/>
      <c r="BR386" s="248"/>
      <c r="BS386" s="248"/>
      <c r="BT386" s="248"/>
      <c r="BU386" s="248"/>
      <c r="BV386" s="248"/>
      <c r="BW386" s="248"/>
      <c r="BX386" s="248"/>
      <c r="BY386" s="248"/>
      <c r="BZ386" s="248"/>
      <c r="CA386" s="248"/>
      <c r="CB386" s="248"/>
      <c r="CC386" s="250"/>
      <c r="CD386" s="251"/>
      <c r="CE386" s="251"/>
      <c r="CF386" s="251"/>
      <c r="CG386" s="251"/>
      <c r="CH386" s="251"/>
      <c r="CI386" s="251"/>
      <c r="CJ386" s="252"/>
      <c r="CK386" s="249"/>
      <c r="CL386" s="248"/>
      <c r="CM386" s="248"/>
      <c r="CN386" s="248"/>
      <c r="CO386" s="248"/>
      <c r="CP386" s="248"/>
      <c r="CQ386" s="248"/>
      <c r="CR386" s="248"/>
      <c r="CS386" s="248"/>
      <c r="CT386" s="248"/>
      <c r="CU386" s="248"/>
      <c r="CV386" s="248"/>
      <c r="CW386" s="248"/>
      <c r="CX386" s="248"/>
      <c r="CY386" s="248"/>
      <c r="CZ386" s="248"/>
      <c r="DA386" s="248"/>
      <c r="DB386" s="248"/>
      <c r="DC386" s="248"/>
      <c r="DD386" s="248"/>
      <c r="DE386" s="248"/>
      <c r="DF386" s="250"/>
      <c r="DG386" s="251"/>
      <c r="DH386" s="251"/>
      <c r="DI386" s="251"/>
      <c r="DJ386" s="251"/>
      <c r="DK386" s="251"/>
      <c r="DL386" s="251"/>
      <c r="DM386" s="252"/>
    </row>
    <row r="387">
      <c r="A387" s="248"/>
      <c r="B387" s="249"/>
      <c r="C387" s="250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2"/>
      <c r="W387" s="253"/>
      <c r="X387" s="251"/>
      <c r="Y387" s="251"/>
      <c r="Z387" s="251"/>
      <c r="AA387" s="251"/>
      <c r="AB387" s="251"/>
      <c r="AC387" s="251"/>
      <c r="AD387" s="254"/>
      <c r="AE387" s="249"/>
      <c r="AF387" s="255"/>
      <c r="AG387" s="248"/>
      <c r="AH387" s="248"/>
      <c r="AI387" s="248"/>
      <c r="AJ387" s="248"/>
      <c r="AK387" s="248"/>
      <c r="AL387" s="248"/>
      <c r="AM387" s="248"/>
      <c r="AN387" s="248"/>
      <c r="AO387" s="248"/>
      <c r="AP387" s="248"/>
      <c r="AQ387" s="248"/>
      <c r="AR387" s="248"/>
      <c r="AS387" s="248"/>
      <c r="AT387" s="248"/>
      <c r="AU387" s="248"/>
      <c r="AV387" s="248"/>
      <c r="AW387" s="248"/>
      <c r="AX387" s="248"/>
      <c r="AY387" s="256"/>
      <c r="AZ387" s="250"/>
      <c r="BA387" s="251"/>
      <c r="BB387" s="251"/>
      <c r="BC387" s="251"/>
      <c r="BD387" s="251"/>
      <c r="BE387" s="251"/>
      <c r="BF387" s="251"/>
      <c r="BG387" s="252"/>
      <c r="BH387" s="249"/>
      <c r="BI387" s="248"/>
      <c r="BJ387" s="248"/>
      <c r="BK387" s="248"/>
      <c r="BL387" s="248"/>
      <c r="BM387" s="248"/>
      <c r="BN387" s="248"/>
      <c r="BO387" s="248"/>
      <c r="BP387" s="248"/>
      <c r="BQ387" s="248"/>
      <c r="BR387" s="248"/>
      <c r="BS387" s="248"/>
      <c r="BT387" s="248"/>
      <c r="BU387" s="248"/>
      <c r="BV387" s="248"/>
      <c r="BW387" s="248"/>
      <c r="BX387" s="248"/>
      <c r="BY387" s="248"/>
      <c r="BZ387" s="248"/>
      <c r="CA387" s="248"/>
      <c r="CB387" s="248"/>
      <c r="CC387" s="250"/>
      <c r="CD387" s="251"/>
      <c r="CE387" s="251"/>
      <c r="CF387" s="251"/>
      <c r="CG387" s="251"/>
      <c r="CH387" s="251"/>
      <c r="CI387" s="251"/>
      <c r="CJ387" s="252"/>
      <c r="CK387" s="249"/>
      <c r="CL387" s="248"/>
      <c r="CM387" s="248"/>
      <c r="CN387" s="248"/>
      <c r="CO387" s="248"/>
      <c r="CP387" s="248"/>
      <c r="CQ387" s="248"/>
      <c r="CR387" s="248"/>
      <c r="CS387" s="248"/>
      <c r="CT387" s="248"/>
      <c r="CU387" s="248"/>
      <c r="CV387" s="248"/>
      <c r="CW387" s="248"/>
      <c r="CX387" s="248"/>
      <c r="CY387" s="248"/>
      <c r="CZ387" s="248"/>
      <c r="DA387" s="248"/>
      <c r="DB387" s="248"/>
      <c r="DC387" s="248"/>
      <c r="DD387" s="248"/>
      <c r="DE387" s="248"/>
      <c r="DF387" s="250"/>
      <c r="DG387" s="251"/>
      <c r="DH387" s="251"/>
      <c r="DI387" s="251"/>
      <c r="DJ387" s="251"/>
      <c r="DK387" s="251"/>
      <c r="DL387" s="251"/>
      <c r="DM387" s="252"/>
    </row>
    <row r="388">
      <c r="A388" s="248"/>
      <c r="B388" s="249"/>
      <c r="C388" s="250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2"/>
      <c r="W388" s="253"/>
      <c r="X388" s="251"/>
      <c r="Y388" s="251"/>
      <c r="Z388" s="251"/>
      <c r="AA388" s="251"/>
      <c r="AB388" s="251"/>
      <c r="AC388" s="251"/>
      <c r="AD388" s="254"/>
      <c r="AE388" s="249"/>
      <c r="AF388" s="255"/>
      <c r="AG388" s="248"/>
      <c r="AH388" s="248"/>
      <c r="AI388" s="248"/>
      <c r="AJ388" s="248"/>
      <c r="AK388" s="248"/>
      <c r="AL388" s="248"/>
      <c r="AM388" s="248"/>
      <c r="AN388" s="248"/>
      <c r="AO388" s="248"/>
      <c r="AP388" s="248"/>
      <c r="AQ388" s="248"/>
      <c r="AR388" s="248"/>
      <c r="AS388" s="248"/>
      <c r="AT388" s="248"/>
      <c r="AU388" s="248"/>
      <c r="AV388" s="248"/>
      <c r="AW388" s="248"/>
      <c r="AX388" s="248"/>
      <c r="AY388" s="256"/>
      <c r="AZ388" s="250"/>
      <c r="BA388" s="251"/>
      <c r="BB388" s="251"/>
      <c r="BC388" s="251"/>
      <c r="BD388" s="251"/>
      <c r="BE388" s="251"/>
      <c r="BF388" s="251"/>
      <c r="BG388" s="252"/>
      <c r="BH388" s="249"/>
      <c r="BI388" s="248"/>
      <c r="BJ388" s="248"/>
      <c r="BK388" s="248"/>
      <c r="BL388" s="248"/>
      <c r="BM388" s="248"/>
      <c r="BN388" s="248"/>
      <c r="BO388" s="248"/>
      <c r="BP388" s="248"/>
      <c r="BQ388" s="248"/>
      <c r="BR388" s="248"/>
      <c r="BS388" s="248"/>
      <c r="BT388" s="248"/>
      <c r="BU388" s="248"/>
      <c r="BV388" s="248"/>
      <c r="BW388" s="248"/>
      <c r="BX388" s="248"/>
      <c r="BY388" s="248"/>
      <c r="BZ388" s="248"/>
      <c r="CA388" s="248"/>
      <c r="CB388" s="248"/>
      <c r="CC388" s="250"/>
      <c r="CD388" s="251"/>
      <c r="CE388" s="251"/>
      <c r="CF388" s="251"/>
      <c r="CG388" s="251"/>
      <c r="CH388" s="251"/>
      <c r="CI388" s="251"/>
      <c r="CJ388" s="252"/>
      <c r="CK388" s="249"/>
      <c r="CL388" s="248"/>
      <c r="CM388" s="248"/>
      <c r="CN388" s="248"/>
      <c r="CO388" s="248"/>
      <c r="CP388" s="248"/>
      <c r="CQ388" s="248"/>
      <c r="CR388" s="248"/>
      <c r="CS388" s="248"/>
      <c r="CT388" s="248"/>
      <c r="CU388" s="248"/>
      <c r="CV388" s="248"/>
      <c r="CW388" s="248"/>
      <c r="CX388" s="248"/>
      <c r="CY388" s="248"/>
      <c r="CZ388" s="248"/>
      <c r="DA388" s="248"/>
      <c r="DB388" s="248"/>
      <c r="DC388" s="248"/>
      <c r="DD388" s="248"/>
      <c r="DE388" s="248"/>
      <c r="DF388" s="250"/>
      <c r="DG388" s="251"/>
      <c r="DH388" s="251"/>
      <c r="DI388" s="251"/>
      <c r="DJ388" s="251"/>
      <c r="DK388" s="251"/>
      <c r="DL388" s="251"/>
      <c r="DM388" s="252"/>
    </row>
    <row r="389">
      <c r="A389" s="248"/>
      <c r="B389" s="249"/>
      <c r="C389" s="250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2"/>
      <c r="W389" s="253"/>
      <c r="X389" s="251"/>
      <c r="Y389" s="251"/>
      <c r="Z389" s="251"/>
      <c r="AA389" s="251"/>
      <c r="AB389" s="251"/>
      <c r="AC389" s="251"/>
      <c r="AD389" s="254"/>
      <c r="AE389" s="249"/>
      <c r="AF389" s="255"/>
      <c r="AG389" s="248"/>
      <c r="AH389" s="248"/>
      <c r="AI389" s="248"/>
      <c r="AJ389" s="248"/>
      <c r="AK389" s="248"/>
      <c r="AL389" s="248"/>
      <c r="AM389" s="248"/>
      <c r="AN389" s="248"/>
      <c r="AO389" s="248"/>
      <c r="AP389" s="248"/>
      <c r="AQ389" s="248"/>
      <c r="AR389" s="248"/>
      <c r="AS389" s="248"/>
      <c r="AT389" s="248"/>
      <c r="AU389" s="248"/>
      <c r="AV389" s="248"/>
      <c r="AW389" s="248"/>
      <c r="AX389" s="248"/>
      <c r="AY389" s="256"/>
      <c r="AZ389" s="250"/>
      <c r="BA389" s="251"/>
      <c r="BB389" s="251"/>
      <c r="BC389" s="251"/>
      <c r="BD389" s="251"/>
      <c r="BE389" s="251"/>
      <c r="BF389" s="251"/>
      <c r="BG389" s="252"/>
      <c r="BH389" s="249"/>
      <c r="BI389" s="248"/>
      <c r="BJ389" s="248"/>
      <c r="BK389" s="248"/>
      <c r="BL389" s="248"/>
      <c r="BM389" s="248"/>
      <c r="BN389" s="248"/>
      <c r="BO389" s="248"/>
      <c r="BP389" s="248"/>
      <c r="BQ389" s="248"/>
      <c r="BR389" s="248"/>
      <c r="BS389" s="248"/>
      <c r="BT389" s="248"/>
      <c r="BU389" s="248"/>
      <c r="BV389" s="248"/>
      <c r="BW389" s="248"/>
      <c r="BX389" s="248"/>
      <c r="BY389" s="248"/>
      <c r="BZ389" s="248"/>
      <c r="CA389" s="248"/>
      <c r="CB389" s="248"/>
      <c r="CC389" s="250"/>
      <c r="CD389" s="251"/>
      <c r="CE389" s="251"/>
      <c r="CF389" s="251"/>
      <c r="CG389" s="251"/>
      <c r="CH389" s="251"/>
      <c r="CI389" s="251"/>
      <c r="CJ389" s="252"/>
      <c r="CK389" s="249"/>
      <c r="CL389" s="248"/>
      <c r="CM389" s="248"/>
      <c r="CN389" s="248"/>
      <c r="CO389" s="248"/>
      <c r="CP389" s="248"/>
      <c r="CQ389" s="248"/>
      <c r="CR389" s="248"/>
      <c r="CS389" s="248"/>
      <c r="CT389" s="248"/>
      <c r="CU389" s="248"/>
      <c r="CV389" s="248"/>
      <c r="CW389" s="248"/>
      <c r="CX389" s="248"/>
      <c r="CY389" s="248"/>
      <c r="CZ389" s="248"/>
      <c r="DA389" s="248"/>
      <c r="DB389" s="248"/>
      <c r="DC389" s="248"/>
      <c r="DD389" s="248"/>
      <c r="DE389" s="248"/>
      <c r="DF389" s="250"/>
      <c r="DG389" s="251"/>
      <c r="DH389" s="251"/>
      <c r="DI389" s="251"/>
      <c r="DJ389" s="251"/>
      <c r="DK389" s="251"/>
      <c r="DL389" s="251"/>
      <c r="DM389" s="252"/>
    </row>
    <row r="390">
      <c r="A390" s="248"/>
      <c r="B390" s="249"/>
      <c r="C390" s="250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2"/>
      <c r="W390" s="253"/>
      <c r="X390" s="251"/>
      <c r="Y390" s="251"/>
      <c r="Z390" s="251"/>
      <c r="AA390" s="251"/>
      <c r="AB390" s="251"/>
      <c r="AC390" s="251"/>
      <c r="AD390" s="254"/>
      <c r="AE390" s="249"/>
      <c r="AF390" s="255"/>
      <c r="AG390" s="248"/>
      <c r="AH390" s="248"/>
      <c r="AI390" s="248"/>
      <c r="AJ390" s="248"/>
      <c r="AK390" s="248"/>
      <c r="AL390" s="248"/>
      <c r="AM390" s="248"/>
      <c r="AN390" s="248"/>
      <c r="AO390" s="248"/>
      <c r="AP390" s="248"/>
      <c r="AQ390" s="248"/>
      <c r="AR390" s="248"/>
      <c r="AS390" s="248"/>
      <c r="AT390" s="248"/>
      <c r="AU390" s="248"/>
      <c r="AV390" s="248"/>
      <c r="AW390" s="248"/>
      <c r="AX390" s="248"/>
      <c r="AY390" s="256"/>
      <c r="AZ390" s="250"/>
      <c r="BA390" s="251"/>
      <c r="BB390" s="251"/>
      <c r="BC390" s="251"/>
      <c r="BD390" s="251"/>
      <c r="BE390" s="251"/>
      <c r="BF390" s="251"/>
      <c r="BG390" s="252"/>
      <c r="BH390" s="249"/>
      <c r="BI390" s="248"/>
      <c r="BJ390" s="248"/>
      <c r="BK390" s="248"/>
      <c r="BL390" s="248"/>
      <c r="BM390" s="248"/>
      <c r="BN390" s="248"/>
      <c r="BO390" s="248"/>
      <c r="BP390" s="248"/>
      <c r="BQ390" s="248"/>
      <c r="BR390" s="248"/>
      <c r="BS390" s="248"/>
      <c r="BT390" s="248"/>
      <c r="BU390" s="248"/>
      <c r="BV390" s="248"/>
      <c r="BW390" s="248"/>
      <c r="BX390" s="248"/>
      <c r="BY390" s="248"/>
      <c r="BZ390" s="248"/>
      <c r="CA390" s="248"/>
      <c r="CB390" s="248"/>
      <c r="CC390" s="250"/>
      <c r="CD390" s="251"/>
      <c r="CE390" s="251"/>
      <c r="CF390" s="251"/>
      <c r="CG390" s="251"/>
      <c r="CH390" s="251"/>
      <c r="CI390" s="251"/>
      <c r="CJ390" s="252"/>
      <c r="CK390" s="249"/>
      <c r="CL390" s="248"/>
      <c r="CM390" s="248"/>
      <c r="CN390" s="248"/>
      <c r="CO390" s="248"/>
      <c r="CP390" s="248"/>
      <c r="CQ390" s="248"/>
      <c r="CR390" s="248"/>
      <c r="CS390" s="248"/>
      <c r="CT390" s="248"/>
      <c r="CU390" s="248"/>
      <c r="CV390" s="248"/>
      <c r="CW390" s="248"/>
      <c r="CX390" s="248"/>
      <c r="CY390" s="248"/>
      <c r="CZ390" s="248"/>
      <c r="DA390" s="248"/>
      <c r="DB390" s="248"/>
      <c r="DC390" s="248"/>
      <c r="DD390" s="248"/>
      <c r="DE390" s="248"/>
      <c r="DF390" s="250"/>
      <c r="DG390" s="251"/>
      <c r="DH390" s="251"/>
      <c r="DI390" s="251"/>
      <c r="DJ390" s="251"/>
      <c r="DK390" s="251"/>
      <c r="DL390" s="251"/>
      <c r="DM390" s="252"/>
    </row>
    <row r="391">
      <c r="A391" s="248"/>
      <c r="B391" s="249"/>
      <c r="C391" s="250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2"/>
      <c r="W391" s="253"/>
      <c r="X391" s="251"/>
      <c r="Y391" s="251"/>
      <c r="Z391" s="251"/>
      <c r="AA391" s="251"/>
      <c r="AB391" s="251"/>
      <c r="AC391" s="251"/>
      <c r="AD391" s="254"/>
      <c r="AE391" s="249"/>
      <c r="AF391" s="255"/>
      <c r="AG391" s="248"/>
      <c r="AH391" s="248"/>
      <c r="AI391" s="248"/>
      <c r="AJ391" s="248"/>
      <c r="AK391" s="248"/>
      <c r="AL391" s="248"/>
      <c r="AM391" s="248"/>
      <c r="AN391" s="248"/>
      <c r="AO391" s="248"/>
      <c r="AP391" s="248"/>
      <c r="AQ391" s="248"/>
      <c r="AR391" s="248"/>
      <c r="AS391" s="248"/>
      <c r="AT391" s="248"/>
      <c r="AU391" s="248"/>
      <c r="AV391" s="248"/>
      <c r="AW391" s="248"/>
      <c r="AX391" s="248"/>
      <c r="AY391" s="256"/>
      <c r="AZ391" s="250"/>
      <c r="BA391" s="251"/>
      <c r="BB391" s="251"/>
      <c r="BC391" s="251"/>
      <c r="BD391" s="251"/>
      <c r="BE391" s="251"/>
      <c r="BF391" s="251"/>
      <c r="BG391" s="252"/>
      <c r="BH391" s="249"/>
      <c r="BI391" s="248"/>
      <c r="BJ391" s="248"/>
      <c r="BK391" s="248"/>
      <c r="BL391" s="248"/>
      <c r="BM391" s="248"/>
      <c r="BN391" s="248"/>
      <c r="BO391" s="248"/>
      <c r="BP391" s="248"/>
      <c r="BQ391" s="248"/>
      <c r="BR391" s="248"/>
      <c r="BS391" s="248"/>
      <c r="BT391" s="248"/>
      <c r="BU391" s="248"/>
      <c r="BV391" s="248"/>
      <c r="BW391" s="248"/>
      <c r="BX391" s="248"/>
      <c r="BY391" s="248"/>
      <c r="BZ391" s="248"/>
      <c r="CA391" s="248"/>
      <c r="CB391" s="248"/>
      <c r="CC391" s="250"/>
      <c r="CD391" s="251"/>
      <c r="CE391" s="251"/>
      <c r="CF391" s="251"/>
      <c r="CG391" s="251"/>
      <c r="CH391" s="251"/>
      <c r="CI391" s="251"/>
      <c r="CJ391" s="252"/>
      <c r="CK391" s="249"/>
      <c r="CL391" s="248"/>
      <c r="CM391" s="248"/>
      <c r="CN391" s="248"/>
      <c r="CO391" s="248"/>
      <c r="CP391" s="248"/>
      <c r="CQ391" s="248"/>
      <c r="CR391" s="248"/>
      <c r="CS391" s="248"/>
      <c r="CT391" s="248"/>
      <c r="CU391" s="248"/>
      <c r="CV391" s="248"/>
      <c r="CW391" s="248"/>
      <c r="CX391" s="248"/>
      <c r="CY391" s="248"/>
      <c r="CZ391" s="248"/>
      <c r="DA391" s="248"/>
      <c r="DB391" s="248"/>
      <c r="DC391" s="248"/>
      <c r="DD391" s="248"/>
      <c r="DE391" s="248"/>
      <c r="DF391" s="250"/>
      <c r="DG391" s="251"/>
      <c r="DH391" s="251"/>
      <c r="DI391" s="251"/>
      <c r="DJ391" s="251"/>
      <c r="DK391" s="251"/>
      <c r="DL391" s="251"/>
      <c r="DM391" s="252"/>
    </row>
    <row r="392">
      <c r="A392" s="248"/>
      <c r="B392" s="249"/>
      <c r="C392" s="250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2"/>
      <c r="W392" s="253"/>
      <c r="X392" s="251"/>
      <c r="Y392" s="251"/>
      <c r="Z392" s="251"/>
      <c r="AA392" s="251"/>
      <c r="AB392" s="251"/>
      <c r="AC392" s="251"/>
      <c r="AD392" s="254"/>
      <c r="AE392" s="249"/>
      <c r="AF392" s="255"/>
      <c r="AG392" s="248"/>
      <c r="AH392" s="248"/>
      <c r="AI392" s="248"/>
      <c r="AJ392" s="248"/>
      <c r="AK392" s="248"/>
      <c r="AL392" s="248"/>
      <c r="AM392" s="248"/>
      <c r="AN392" s="248"/>
      <c r="AO392" s="248"/>
      <c r="AP392" s="248"/>
      <c r="AQ392" s="248"/>
      <c r="AR392" s="248"/>
      <c r="AS392" s="248"/>
      <c r="AT392" s="248"/>
      <c r="AU392" s="248"/>
      <c r="AV392" s="248"/>
      <c r="AW392" s="248"/>
      <c r="AX392" s="248"/>
      <c r="AY392" s="256"/>
      <c r="AZ392" s="250"/>
      <c r="BA392" s="251"/>
      <c r="BB392" s="251"/>
      <c r="BC392" s="251"/>
      <c r="BD392" s="251"/>
      <c r="BE392" s="251"/>
      <c r="BF392" s="251"/>
      <c r="BG392" s="252"/>
      <c r="BH392" s="249"/>
      <c r="BI392" s="248"/>
      <c r="BJ392" s="248"/>
      <c r="BK392" s="248"/>
      <c r="BL392" s="248"/>
      <c r="BM392" s="248"/>
      <c r="BN392" s="248"/>
      <c r="BO392" s="248"/>
      <c r="BP392" s="248"/>
      <c r="BQ392" s="248"/>
      <c r="BR392" s="248"/>
      <c r="BS392" s="248"/>
      <c r="BT392" s="248"/>
      <c r="BU392" s="248"/>
      <c r="BV392" s="248"/>
      <c r="BW392" s="248"/>
      <c r="BX392" s="248"/>
      <c r="BY392" s="248"/>
      <c r="BZ392" s="248"/>
      <c r="CA392" s="248"/>
      <c r="CB392" s="248"/>
      <c r="CC392" s="250"/>
      <c r="CD392" s="251"/>
      <c r="CE392" s="251"/>
      <c r="CF392" s="251"/>
      <c r="CG392" s="251"/>
      <c r="CH392" s="251"/>
      <c r="CI392" s="251"/>
      <c r="CJ392" s="252"/>
      <c r="CK392" s="249"/>
      <c r="CL392" s="248"/>
      <c r="CM392" s="248"/>
      <c r="CN392" s="248"/>
      <c r="CO392" s="248"/>
      <c r="CP392" s="248"/>
      <c r="CQ392" s="248"/>
      <c r="CR392" s="248"/>
      <c r="CS392" s="248"/>
      <c r="CT392" s="248"/>
      <c r="CU392" s="248"/>
      <c r="CV392" s="248"/>
      <c r="CW392" s="248"/>
      <c r="CX392" s="248"/>
      <c r="CY392" s="248"/>
      <c r="CZ392" s="248"/>
      <c r="DA392" s="248"/>
      <c r="DB392" s="248"/>
      <c r="DC392" s="248"/>
      <c r="DD392" s="248"/>
      <c r="DE392" s="248"/>
      <c r="DF392" s="250"/>
      <c r="DG392" s="251"/>
      <c r="DH392" s="251"/>
      <c r="DI392" s="251"/>
      <c r="DJ392" s="251"/>
      <c r="DK392" s="251"/>
      <c r="DL392" s="251"/>
      <c r="DM392" s="252"/>
    </row>
    <row r="393">
      <c r="A393" s="248"/>
      <c r="B393" s="249"/>
      <c r="C393" s="250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2"/>
      <c r="W393" s="253"/>
      <c r="X393" s="251"/>
      <c r="Y393" s="251"/>
      <c r="Z393" s="251"/>
      <c r="AA393" s="251"/>
      <c r="AB393" s="251"/>
      <c r="AC393" s="251"/>
      <c r="AD393" s="254"/>
      <c r="AE393" s="249"/>
      <c r="AF393" s="255"/>
      <c r="AG393" s="248"/>
      <c r="AH393" s="248"/>
      <c r="AI393" s="248"/>
      <c r="AJ393" s="248"/>
      <c r="AK393" s="248"/>
      <c r="AL393" s="248"/>
      <c r="AM393" s="248"/>
      <c r="AN393" s="248"/>
      <c r="AO393" s="248"/>
      <c r="AP393" s="248"/>
      <c r="AQ393" s="248"/>
      <c r="AR393" s="248"/>
      <c r="AS393" s="248"/>
      <c r="AT393" s="248"/>
      <c r="AU393" s="248"/>
      <c r="AV393" s="248"/>
      <c r="AW393" s="248"/>
      <c r="AX393" s="248"/>
      <c r="AY393" s="256"/>
      <c r="AZ393" s="250"/>
      <c r="BA393" s="251"/>
      <c r="BB393" s="251"/>
      <c r="BC393" s="251"/>
      <c r="BD393" s="251"/>
      <c r="BE393" s="251"/>
      <c r="BF393" s="251"/>
      <c r="BG393" s="252"/>
      <c r="BH393" s="249"/>
      <c r="BI393" s="248"/>
      <c r="BJ393" s="248"/>
      <c r="BK393" s="248"/>
      <c r="BL393" s="248"/>
      <c r="BM393" s="248"/>
      <c r="BN393" s="248"/>
      <c r="BO393" s="248"/>
      <c r="BP393" s="248"/>
      <c r="BQ393" s="248"/>
      <c r="BR393" s="248"/>
      <c r="BS393" s="248"/>
      <c r="BT393" s="248"/>
      <c r="BU393" s="248"/>
      <c r="BV393" s="248"/>
      <c r="BW393" s="248"/>
      <c r="BX393" s="248"/>
      <c r="BY393" s="248"/>
      <c r="BZ393" s="248"/>
      <c r="CA393" s="248"/>
      <c r="CB393" s="248"/>
      <c r="CC393" s="250"/>
      <c r="CD393" s="251"/>
      <c r="CE393" s="251"/>
      <c r="CF393" s="251"/>
      <c r="CG393" s="251"/>
      <c r="CH393" s="251"/>
      <c r="CI393" s="251"/>
      <c r="CJ393" s="252"/>
      <c r="CK393" s="249"/>
      <c r="CL393" s="248"/>
      <c r="CM393" s="248"/>
      <c r="CN393" s="248"/>
      <c r="CO393" s="248"/>
      <c r="CP393" s="248"/>
      <c r="CQ393" s="248"/>
      <c r="CR393" s="248"/>
      <c r="CS393" s="248"/>
      <c r="CT393" s="248"/>
      <c r="CU393" s="248"/>
      <c r="CV393" s="248"/>
      <c r="CW393" s="248"/>
      <c r="CX393" s="248"/>
      <c r="CY393" s="248"/>
      <c r="CZ393" s="248"/>
      <c r="DA393" s="248"/>
      <c r="DB393" s="248"/>
      <c r="DC393" s="248"/>
      <c r="DD393" s="248"/>
      <c r="DE393" s="248"/>
      <c r="DF393" s="250"/>
      <c r="DG393" s="251"/>
      <c r="DH393" s="251"/>
      <c r="DI393" s="251"/>
      <c r="DJ393" s="251"/>
      <c r="DK393" s="251"/>
      <c r="DL393" s="251"/>
      <c r="DM393" s="252"/>
    </row>
    <row r="394">
      <c r="A394" s="248"/>
      <c r="B394" s="249"/>
      <c r="C394" s="250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2"/>
      <c r="W394" s="253"/>
      <c r="X394" s="251"/>
      <c r="Y394" s="251"/>
      <c r="Z394" s="251"/>
      <c r="AA394" s="251"/>
      <c r="AB394" s="251"/>
      <c r="AC394" s="251"/>
      <c r="AD394" s="254"/>
      <c r="AE394" s="249"/>
      <c r="AF394" s="255"/>
      <c r="AG394" s="248"/>
      <c r="AH394" s="248"/>
      <c r="AI394" s="248"/>
      <c r="AJ394" s="248"/>
      <c r="AK394" s="248"/>
      <c r="AL394" s="248"/>
      <c r="AM394" s="248"/>
      <c r="AN394" s="248"/>
      <c r="AO394" s="248"/>
      <c r="AP394" s="248"/>
      <c r="AQ394" s="248"/>
      <c r="AR394" s="248"/>
      <c r="AS394" s="248"/>
      <c r="AT394" s="248"/>
      <c r="AU394" s="248"/>
      <c r="AV394" s="248"/>
      <c r="AW394" s="248"/>
      <c r="AX394" s="248"/>
      <c r="AY394" s="256"/>
      <c r="AZ394" s="250"/>
      <c r="BA394" s="251"/>
      <c r="BB394" s="251"/>
      <c r="BC394" s="251"/>
      <c r="BD394" s="251"/>
      <c r="BE394" s="251"/>
      <c r="BF394" s="251"/>
      <c r="BG394" s="252"/>
      <c r="BH394" s="249"/>
      <c r="BI394" s="248"/>
      <c r="BJ394" s="248"/>
      <c r="BK394" s="248"/>
      <c r="BL394" s="248"/>
      <c r="BM394" s="248"/>
      <c r="BN394" s="248"/>
      <c r="BO394" s="248"/>
      <c r="BP394" s="248"/>
      <c r="BQ394" s="248"/>
      <c r="BR394" s="248"/>
      <c r="BS394" s="248"/>
      <c r="BT394" s="248"/>
      <c r="BU394" s="248"/>
      <c r="BV394" s="248"/>
      <c r="BW394" s="248"/>
      <c r="BX394" s="248"/>
      <c r="BY394" s="248"/>
      <c r="BZ394" s="248"/>
      <c r="CA394" s="248"/>
      <c r="CB394" s="248"/>
      <c r="CC394" s="250"/>
      <c r="CD394" s="251"/>
      <c r="CE394" s="251"/>
      <c r="CF394" s="251"/>
      <c r="CG394" s="251"/>
      <c r="CH394" s="251"/>
      <c r="CI394" s="251"/>
      <c r="CJ394" s="252"/>
      <c r="CK394" s="249"/>
      <c r="CL394" s="248"/>
      <c r="CM394" s="248"/>
      <c r="CN394" s="248"/>
      <c r="CO394" s="248"/>
      <c r="CP394" s="248"/>
      <c r="CQ394" s="248"/>
      <c r="CR394" s="248"/>
      <c r="CS394" s="248"/>
      <c r="CT394" s="248"/>
      <c r="CU394" s="248"/>
      <c r="CV394" s="248"/>
      <c r="CW394" s="248"/>
      <c r="CX394" s="248"/>
      <c r="CY394" s="248"/>
      <c r="CZ394" s="248"/>
      <c r="DA394" s="248"/>
      <c r="DB394" s="248"/>
      <c r="DC394" s="248"/>
      <c r="DD394" s="248"/>
      <c r="DE394" s="248"/>
      <c r="DF394" s="250"/>
      <c r="DG394" s="251"/>
      <c r="DH394" s="251"/>
      <c r="DI394" s="251"/>
      <c r="DJ394" s="251"/>
      <c r="DK394" s="251"/>
      <c r="DL394" s="251"/>
      <c r="DM394" s="252"/>
    </row>
    <row r="395">
      <c r="A395" s="248"/>
      <c r="B395" s="249"/>
      <c r="C395" s="250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2"/>
      <c r="W395" s="253"/>
      <c r="X395" s="251"/>
      <c r="Y395" s="251"/>
      <c r="Z395" s="251"/>
      <c r="AA395" s="251"/>
      <c r="AB395" s="251"/>
      <c r="AC395" s="251"/>
      <c r="AD395" s="254"/>
      <c r="AE395" s="249"/>
      <c r="AF395" s="255"/>
      <c r="AG395" s="248"/>
      <c r="AH395" s="248"/>
      <c r="AI395" s="248"/>
      <c r="AJ395" s="248"/>
      <c r="AK395" s="248"/>
      <c r="AL395" s="248"/>
      <c r="AM395" s="248"/>
      <c r="AN395" s="248"/>
      <c r="AO395" s="248"/>
      <c r="AP395" s="248"/>
      <c r="AQ395" s="248"/>
      <c r="AR395" s="248"/>
      <c r="AS395" s="248"/>
      <c r="AT395" s="248"/>
      <c r="AU395" s="248"/>
      <c r="AV395" s="248"/>
      <c r="AW395" s="248"/>
      <c r="AX395" s="248"/>
      <c r="AY395" s="256"/>
      <c r="AZ395" s="250"/>
      <c r="BA395" s="251"/>
      <c r="BB395" s="251"/>
      <c r="BC395" s="251"/>
      <c r="BD395" s="251"/>
      <c r="BE395" s="251"/>
      <c r="BF395" s="251"/>
      <c r="BG395" s="252"/>
      <c r="BH395" s="249"/>
      <c r="BI395" s="248"/>
      <c r="BJ395" s="248"/>
      <c r="BK395" s="248"/>
      <c r="BL395" s="248"/>
      <c r="BM395" s="248"/>
      <c r="BN395" s="248"/>
      <c r="BO395" s="248"/>
      <c r="BP395" s="248"/>
      <c r="BQ395" s="248"/>
      <c r="BR395" s="248"/>
      <c r="BS395" s="248"/>
      <c r="BT395" s="248"/>
      <c r="BU395" s="248"/>
      <c r="BV395" s="248"/>
      <c r="BW395" s="248"/>
      <c r="BX395" s="248"/>
      <c r="BY395" s="248"/>
      <c r="BZ395" s="248"/>
      <c r="CA395" s="248"/>
      <c r="CB395" s="248"/>
      <c r="CC395" s="250"/>
      <c r="CD395" s="251"/>
      <c r="CE395" s="251"/>
      <c r="CF395" s="251"/>
      <c r="CG395" s="251"/>
      <c r="CH395" s="251"/>
      <c r="CI395" s="251"/>
      <c r="CJ395" s="252"/>
      <c r="CK395" s="249"/>
      <c r="CL395" s="248"/>
      <c r="CM395" s="248"/>
      <c r="CN395" s="248"/>
      <c r="CO395" s="248"/>
      <c r="CP395" s="248"/>
      <c r="CQ395" s="248"/>
      <c r="CR395" s="248"/>
      <c r="CS395" s="248"/>
      <c r="CT395" s="248"/>
      <c r="CU395" s="248"/>
      <c r="CV395" s="248"/>
      <c r="CW395" s="248"/>
      <c r="CX395" s="248"/>
      <c r="CY395" s="248"/>
      <c r="CZ395" s="248"/>
      <c r="DA395" s="248"/>
      <c r="DB395" s="248"/>
      <c r="DC395" s="248"/>
      <c r="DD395" s="248"/>
      <c r="DE395" s="248"/>
      <c r="DF395" s="250"/>
      <c r="DG395" s="251"/>
      <c r="DH395" s="251"/>
      <c r="DI395" s="251"/>
      <c r="DJ395" s="251"/>
      <c r="DK395" s="251"/>
      <c r="DL395" s="251"/>
      <c r="DM395" s="252"/>
    </row>
    <row r="396">
      <c r="A396" s="248"/>
      <c r="B396" s="249"/>
      <c r="C396" s="250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2"/>
      <c r="W396" s="253"/>
      <c r="X396" s="251"/>
      <c r="Y396" s="251"/>
      <c r="Z396" s="251"/>
      <c r="AA396" s="251"/>
      <c r="AB396" s="251"/>
      <c r="AC396" s="251"/>
      <c r="AD396" s="254"/>
      <c r="AE396" s="249"/>
      <c r="AF396" s="255"/>
      <c r="AG396" s="248"/>
      <c r="AH396" s="248"/>
      <c r="AI396" s="248"/>
      <c r="AJ396" s="248"/>
      <c r="AK396" s="248"/>
      <c r="AL396" s="248"/>
      <c r="AM396" s="248"/>
      <c r="AN396" s="248"/>
      <c r="AO396" s="248"/>
      <c r="AP396" s="248"/>
      <c r="AQ396" s="248"/>
      <c r="AR396" s="248"/>
      <c r="AS396" s="248"/>
      <c r="AT396" s="248"/>
      <c r="AU396" s="248"/>
      <c r="AV396" s="248"/>
      <c r="AW396" s="248"/>
      <c r="AX396" s="248"/>
      <c r="AY396" s="256"/>
      <c r="AZ396" s="250"/>
      <c r="BA396" s="251"/>
      <c r="BB396" s="251"/>
      <c r="BC396" s="251"/>
      <c r="BD396" s="251"/>
      <c r="BE396" s="251"/>
      <c r="BF396" s="251"/>
      <c r="BG396" s="252"/>
      <c r="BH396" s="249"/>
      <c r="BI396" s="248"/>
      <c r="BJ396" s="248"/>
      <c r="BK396" s="248"/>
      <c r="BL396" s="248"/>
      <c r="BM396" s="248"/>
      <c r="BN396" s="248"/>
      <c r="BO396" s="248"/>
      <c r="BP396" s="248"/>
      <c r="BQ396" s="248"/>
      <c r="BR396" s="248"/>
      <c r="BS396" s="248"/>
      <c r="BT396" s="248"/>
      <c r="BU396" s="248"/>
      <c r="BV396" s="248"/>
      <c r="BW396" s="248"/>
      <c r="BX396" s="248"/>
      <c r="BY396" s="248"/>
      <c r="BZ396" s="248"/>
      <c r="CA396" s="248"/>
      <c r="CB396" s="248"/>
      <c r="CC396" s="250"/>
      <c r="CD396" s="251"/>
      <c r="CE396" s="251"/>
      <c r="CF396" s="251"/>
      <c r="CG396" s="251"/>
      <c r="CH396" s="251"/>
      <c r="CI396" s="251"/>
      <c r="CJ396" s="252"/>
      <c r="CK396" s="249"/>
      <c r="CL396" s="248"/>
      <c r="CM396" s="248"/>
      <c r="CN396" s="248"/>
      <c r="CO396" s="248"/>
      <c r="CP396" s="248"/>
      <c r="CQ396" s="248"/>
      <c r="CR396" s="248"/>
      <c r="CS396" s="248"/>
      <c r="CT396" s="248"/>
      <c r="CU396" s="248"/>
      <c r="CV396" s="248"/>
      <c r="CW396" s="248"/>
      <c r="CX396" s="248"/>
      <c r="CY396" s="248"/>
      <c r="CZ396" s="248"/>
      <c r="DA396" s="248"/>
      <c r="DB396" s="248"/>
      <c r="DC396" s="248"/>
      <c r="DD396" s="248"/>
      <c r="DE396" s="248"/>
      <c r="DF396" s="250"/>
      <c r="DG396" s="251"/>
      <c r="DH396" s="251"/>
      <c r="DI396" s="251"/>
      <c r="DJ396" s="251"/>
      <c r="DK396" s="251"/>
      <c r="DL396" s="251"/>
      <c r="DM396" s="252"/>
    </row>
    <row r="397">
      <c r="A397" s="248"/>
      <c r="B397" s="249"/>
      <c r="C397" s="250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2"/>
      <c r="W397" s="253"/>
      <c r="X397" s="251"/>
      <c r="Y397" s="251"/>
      <c r="Z397" s="251"/>
      <c r="AA397" s="251"/>
      <c r="AB397" s="251"/>
      <c r="AC397" s="251"/>
      <c r="AD397" s="254"/>
      <c r="AE397" s="249"/>
      <c r="AF397" s="255"/>
      <c r="AG397" s="248"/>
      <c r="AH397" s="248"/>
      <c r="AI397" s="248"/>
      <c r="AJ397" s="248"/>
      <c r="AK397" s="248"/>
      <c r="AL397" s="248"/>
      <c r="AM397" s="248"/>
      <c r="AN397" s="248"/>
      <c r="AO397" s="248"/>
      <c r="AP397" s="248"/>
      <c r="AQ397" s="248"/>
      <c r="AR397" s="248"/>
      <c r="AS397" s="248"/>
      <c r="AT397" s="248"/>
      <c r="AU397" s="248"/>
      <c r="AV397" s="248"/>
      <c r="AW397" s="248"/>
      <c r="AX397" s="248"/>
      <c r="AY397" s="256"/>
      <c r="AZ397" s="250"/>
      <c r="BA397" s="251"/>
      <c r="BB397" s="251"/>
      <c r="BC397" s="251"/>
      <c r="BD397" s="251"/>
      <c r="BE397" s="251"/>
      <c r="BF397" s="251"/>
      <c r="BG397" s="252"/>
      <c r="BH397" s="249"/>
      <c r="BI397" s="248"/>
      <c r="BJ397" s="248"/>
      <c r="BK397" s="248"/>
      <c r="BL397" s="248"/>
      <c r="BM397" s="248"/>
      <c r="BN397" s="248"/>
      <c r="BO397" s="248"/>
      <c r="BP397" s="248"/>
      <c r="BQ397" s="248"/>
      <c r="BR397" s="248"/>
      <c r="BS397" s="248"/>
      <c r="BT397" s="248"/>
      <c r="BU397" s="248"/>
      <c r="BV397" s="248"/>
      <c r="BW397" s="248"/>
      <c r="BX397" s="248"/>
      <c r="BY397" s="248"/>
      <c r="BZ397" s="248"/>
      <c r="CA397" s="248"/>
      <c r="CB397" s="248"/>
      <c r="CC397" s="250"/>
      <c r="CD397" s="251"/>
      <c r="CE397" s="251"/>
      <c r="CF397" s="251"/>
      <c r="CG397" s="251"/>
      <c r="CH397" s="251"/>
      <c r="CI397" s="251"/>
      <c r="CJ397" s="252"/>
      <c r="CK397" s="249"/>
      <c r="CL397" s="248"/>
      <c r="CM397" s="248"/>
      <c r="CN397" s="248"/>
      <c r="CO397" s="248"/>
      <c r="CP397" s="248"/>
      <c r="CQ397" s="248"/>
      <c r="CR397" s="248"/>
      <c r="CS397" s="248"/>
      <c r="CT397" s="248"/>
      <c r="CU397" s="248"/>
      <c r="CV397" s="248"/>
      <c r="CW397" s="248"/>
      <c r="CX397" s="248"/>
      <c r="CY397" s="248"/>
      <c r="CZ397" s="248"/>
      <c r="DA397" s="248"/>
      <c r="DB397" s="248"/>
      <c r="DC397" s="248"/>
      <c r="DD397" s="248"/>
      <c r="DE397" s="248"/>
      <c r="DF397" s="250"/>
      <c r="DG397" s="251"/>
      <c r="DH397" s="251"/>
      <c r="DI397" s="251"/>
      <c r="DJ397" s="251"/>
      <c r="DK397" s="251"/>
      <c r="DL397" s="251"/>
      <c r="DM397" s="252"/>
    </row>
    <row r="398">
      <c r="A398" s="248"/>
      <c r="B398" s="249"/>
      <c r="C398" s="250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2"/>
      <c r="W398" s="253"/>
      <c r="X398" s="251"/>
      <c r="Y398" s="251"/>
      <c r="Z398" s="251"/>
      <c r="AA398" s="251"/>
      <c r="AB398" s="251"/>
      <c r="AC398" s="251"/>
      <c r="AD398" s="254"/>
      <c r="AE398" s="249"/>
      <c r="AF398" s="255"/>
      <c r="AG398" s="248"/>
      <c r="AH398" s="248"/>
      <c r="AI398" s="248"/>
      <c r="AJ398" s="248"/>
      <c r="AK398" s="248"/>
      <c r="AL398" s="248"/>
      <c r="AM398" s="248"/>
      <c r="AN398" s="248"/>
      <c r="AO398" s="248"/>
      <c r="AP398" s="248"/>
      <c r="AQ398" s="248"/>
      <c r="AR398" s="248"/>
      <c r="AS398" s="248"/>
      <c r="AT398" s="248"/>
      <c r="AU398" s="248"/>
      <c r="AV398" s="248"/>
      <c r="AW398" s="248"/>
      <c r="AX398" s="248"/>
      <c r="AY398" s="256"/>
      <c r="AZ398" s="250"/>
      <c r="BA398" s="251"/>
      <c r="BB398" s="251"/>
      <c r="BC398" s="251"/>
      <c r="BD398" s="251"/>
      <c r="BE398" s="251"/>
      <c r="BF398" s="251"/>
      <c r="BG398" s="252"/>
      <c r="BH398" s="249"/>
      <c r="BI398" s="248"/>
      <c r="BJ398" s="248"/>
      <c r="BK398" s="248"/>
      <c r="BL398" s="248"/>
      <c r="BM398" s="248"/>
      <c r="BN398" s="248"/>
      <c r="BO398" s="248"/>
      <c r="BP398" s="248"/>
      <c r="BQ398" s="248"/>
      <c r="BR398" s="248"/>
      <c r="BS398" s="248"/>
      <c r="BT398" s="248"/>
      <c r="BU398" s="248"/>
      <c r="BV398" s="248"/>
      <c r="BW398" s="248"/>
      <c r="BX398" s="248"/>
      <c r="BY398" s="248"/>
      <c r="BZ398" s="248"/>
      <c r="CA398" s="248"/>
      <c r="CB398" s="248"/>
      <c r="CC398" s="250"/>
      <c r="CD398" s="251"/>
      <c r="CE398" s="251"/>
      <c r="CF398" s="251"/>
      <c r="CG398" s="251"/>
      <c r="CH398" s="251"/>
      <c r="CI398" s="251"/>
      <c r="CJ398" s="252"/>
      <c r="CK398" s="249"/>
      <c r="CL398" s="248"/>
      <c r="CM398" s="248"/>
      <c r="CN398" s="248"/>
      <c r="CO398" s="248"/>
      <c r="CP398" s="248"/>
      <c r="CQ398" s="248"/>
      <c r="CR398" s="248"/>
      <c r="CS398" s="248"/>
      <c r="CT398" s="248"/>
      <c r="CU398" s="248"/>
      <c r="CV398" s="248"/>
      <c r="CW398" s="248"/>
      <c r="CX398" s="248"/>
      <c r="CY398" s="248"/>
      <c r="CZ398" s="248"/>
      <c r="DA398" s="248"/>
      <c r="DB398" s="248"/>
      <c r="DC398" s="248"/>
      <c r="DD398" s="248"/>
      <c r="DE398" s="248"/>
      <c r="DF398" s="250"/>
      <c r="DG398" s="251"/>
      <c r="DH398" s="251"/>
      <c r="DI398" s="251"/>
      <c r="DJ398" s="251"/>
      <c r="DK398" s="251"/>
      <c r="DL398" s="251"/>
      <c r="DM398" s="252"/>
    </row>
    <row r="399">
      <c r="A399" s="248"/>
      <c r="B399" s="249"/>
      <c r="C399" s="250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2"/>
      <c r="W399" s="253"/>
      <c r="X399" s="251"/>
      <c r="Y399" s="251"/>
      <c r="Z399" s="251"/>
      <c r="AA399" s="251"/>
      <c r="AB399" s="251"/>
      <c r="AC399" s="251"/>
      <c r="AD399" s="254"/>
      <c r="AE399" s="249"/>
      <c r="AF399" s="255"/>
      <c r="AG399" s="248"/>
      <c r="AH399" s="248"/>
      <c r="AI399" s="248"/>
      <c r="AJ399" s="248"/>
      <c r="AK399" s="248"/>
      <c r="AL399" s="248"/>
      <c r="AM399" s="248"/>
      <c r="AN399" s="248"/>
      <c r="AO399" s="248"/>
      <c r="AP399" s="248"/>
      <c r="AQ399" s="248"/>
      <c r="AR399" s="248"/>
      <c r="AS399" s="248"/>
      <c r="AT399" s="248"/>
      <c r="AU399" s="248"/>
      <c r="AV399" s="248"/>
      <c r="AW399" s="248"/>
      <c r="AX399" s="248"/>
      <c r="AY399" s="256"/>
      <c r="AZ399" s="250"/>
      <c r="BA399" s="251"/>
      <c r="BB399" s="251"/>
      <c r="BC399" s="251"/>
      <c r="BD399" s="251"/>
      <c r="BE399" s="251"/>
      <c r="BF399" s="251"/>
      <c r="BG399" s="252"/>
      <c r="BH399" s="249"/>
      <c r="BI399" s="248"/>
      <c r="BJ399" s="248"/>
      <c r="BK399" s="248"/>
      <c r="BL399" s="248"/>
      <c r="BM399" s="248"/>
      <c r="BN399" s="248"/>
      <c r="BO399" s="248"/>
      <c r="BP399" s="248"/>
      <c r="BQ399" s="248"/>
      <c r="BR399" s="248"/>
      <c r="BS399" s="248"/>
      <c r="BT399" s="248"/>
      <c r="BU399" s="248"/>
      <c r="BV399" s="248"/>
      <c r="BW399" s="248"/>
      <c r="BX399" s="248"/>
      <c r="BY399" s="248"/>
      <c r="BZ399" s="248"/>
      <c r="CA399" s="248"/>
      <c r="CB399" s="248"/>
      <c r="CC399" s="250"/>
      <c r="CD399" s="251"/>
      <c r="CE399" s="251"/>
      <c r="CF399" s="251"/>
      <c r="CG399" s="251"/>
      <c r="CH399" s="251"/>
      <c r="CI399" s="251"/>
      <c r="CJ399" s="252"/>
      <c r="CK399" s="249"/>
      <c r="CL399" s="248"/>
      <c r="CM399" s="248"/>
      <c r="CN399" s="248"/>
      <c r="CO399" s="248"/>
      <c r="CP399" s="248"/>
      <c r="CQ399" s="248"/>
      <c r="CR399" s="248"/>
      <c r="CS399" s="248"/>
      <c r="CT399" s="248"/>
      <c r="CU399" s="248"/>
      <c r="CV399" s="248"/>
      <c r="CW399" s="248"/>
      <c r="CX399" s="248"/>
      <c r="CY399" s="248"/>
      <c r="CZ399" s="248"/>
      <c r="DA399" s="248"/>
      <c r="DB399" s="248"/>
      <c r="DC399" s="248"/>
      <c r="DD399" s="248"/>
      <c r="DE399" s="248"/>
      <c r="DF399" s="250"/>
      <c r="DG399" s="251"/>
      <c r="DH399" s="251"/>
      <c r="DI399" s="251"/>
      <c r="DJ399" s="251"/>
      <c r="DK399" s="251"/>
      <c r="DL399" s="251"/>
      <c r="DM399" s="252"/>
    </row>
    <row r="400">
      <c r="A400" s="248"/>
      <c r="B400" s="249"/>
      <c r="C400" s="250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2"/>
      <c r="W400" s="253"/>
      <c r="X400" s="251"/>
      <c r="Y400" s="251"/>
      <c r="Z400" s="251"/>
      <c r="AA400" s="251"/>
      <c r="AB400" s="251"/>
      <c r="AC400" s="251"/>
      <c r="AD400" s="254"/>
      <c r="AE400" s="249"/>
      <c r="AF400" s="255"/>
      <c r="AG400" s="248"/>
      <c r="AH400" s="248"/>
      <c r="AI400" s="248"/>
      <c r="AJ400" s="248"/>
      <c r="AK400" s="248"/>
      <c r="AL400" s="248"/>
      <c r="AM400" s="248"/>
      <c r="AN400" s="248"/>
      <c r="AO400" s="248"/>
      <c r="AP400" s="248"/>
      <c r="AQ400" s="248"/>
      <c r="AR400" s="248"/>
      <c r="AS400" s="248"/>
      <c r="AT400" s="248"/>
      <c r="AU400" s="248"/>
      <c r="AV400" s="248"/>
      <c r="AW400" s="248"/>
      <c r="AX400" s="248"/>
      <c r="AY400" s="256"/>
      <c r="AZ400" s="250"/>
      <c r="BA400" s="251"/>
      <c r="BB400" s="251"/>
      <c r="BC400" s="251"/>
      <c r="BD400" s="251"/>
      <c r="BE400" s="251"/>
      <c r="BF400" s="251"/>
      <c r="BG400" s="252"/>
      <c r="BH400" s="249"/>
      <c r="BI400" s="248"/>
      <c r="BJ400" s="248"/>
      <c r="BK400" s="248"/>
      <c r="BL400" s="248"/>
      <c r="BM400" s="248"/>
      <c r="BN400" s="248"/>
      <c r="BO400" s="248"/>
      <c r="BP400" s="248"/>
      <c r="BQ400" s="248"/>
      <c r="BR400" s="248"/>
      <c r="BS400" s="248"/>
      <c r="BT400" s="248"/>
      <c r="BU400" s="248"/>
      <c r="BV400" s="248"/>
      <c r="BW400" s="248"/>
      <c r="BX400" s="248"/>
      <c r="BY400" s="248"/>
      <c r="BZ400" s="248"/>
      <c r="CA400" s="248"/>
      <c r="CB400" s="248"/>
      <c r="CC400" s="250"/>
      <c r="CD400" s="251"/>
      <c r="CE400" s="251"/>
      <c r="CF400" s="251"/>
      <c r="CG400" s="251"/>
      <c r="CH400" s="251"/>
      <c r="CI400" s="251"/>
      <c r="CJ400" s="252"/>
      <c r="CK400" s="249"/>
      <c r="CL400" s="248"/>
      <c r="CM400" s="248"/>
      <c r="CN400" s="248"/>
      <c r="CO400" s="248"/>
      <c r="CP400" s="248"/>
      <c r="CQ400" s="248"/>
      <c r="CR400" s="248"/>
      <c r="CS400" s="248"/>
      <c r="CT400" s="248"/>
      <c r="CU400" s="248"/>
      <c r="CV400" s="248"/>
      <c r="CW400" s="248"/>
      <c r="CX400" s="248"/>
      <c r="CY400" s="248"/>
      <c r="CZ400" s="248"/>
      <c r="DA400" s="248"/>
      <c r="DB400" s="248"/>
      <c r="DC400" s="248"/>
      <c r="DD400" s="248"/>
      <c r="DE400" s="248"/>
      <c r="DF400" s="250"/>
      <c r="DG400" s="251"/>
      <c r="DH400" s="251"/>
      <c r="DI400" s="251"/>
      <c r="DJ400" s="251"/>
      <c r="DK400" s="251"/>
      <c r="DL400" s="251"/>
      <c r="DM400" s="252"/>
    </row>
    <row r="401">
      <c r="A401" s="248"/>
      <c r="B401" s="249"/>
      <c r="C401" s="250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2"/>
      <c r="W401" s="253"/>
      <c r="X401" s="251"/>
      <c r="Y401" s="251"/>
      <c r="Z401" s="251"/>
      <c r="AA401" s="251"/>
      <c r="AB401" s="251"/>
      <c r="AC401" s="251"/>
      <c r="AD401" s="254"/>
      <c r="AE401" s="249"/>
      <c r="AF401" s="255"/>
      <c r="AG401" s="248"/>
      <c r="AH401" s="248"/>
      <c r="AI401" s="248"/>
      <c r="AJ401" s="248"/>
      <c r="AK401" s="248"/>
      <c r="AL401" s="248"/>
      <c r="AM401" s="248"/>
      <c r="AN401" s="248"/>
      <c r="AO401" s="248"/>
      <c r="AP401" s="248"/>
      <c r="AQ401" s="248"/>
      <c r="AR401" s="248"/>
      <c r="AS401" s="248"/>
      <c r="AT401" s="248"/>
      <c r="AU401" s="248"/>
      <c r="AV401" s="248"/>
      <c r="AW401" s="248"/>
      <c r="AX401" s="248"/>
      <c r="AY401" s="256"/>
      <c r="AZ401" s="250"/>
      <c r="BA401" s="251"/>
      <c r="BB401" s="251"/>
      <c r="BC401" s="251"/>
      <c r="BD401" s="251"/>
      <c r="BE401" s="251"/>
      <c r="BF401" s="251"/>
      <c r="BG401" s="252"/>
      <c r="BH401" s="249"/>
      <c r="BI401" s="248"/>
      <c r="BJ401" s="248"/>
      <c r="BK401" s="248"/>
      <c r="BL401" s="248"/>
      <c r="BM401" s="248"/>
      <c r="BN401" s="248"/>
      <c r="BO401" s="248"/>
      <c r="BP401" s="248"/>
      <c r="BQ401" s="248"/>
      <c r="BR401" s="248"/>
      <c r="BS401" s="248"/>
      <c r="BT401" s="248"/>
      <c r="BU401" s="248"/>
      <c r="BV401" s="248"/>
      <c r="BW401" s="248"/>
      <c r="BX401" s="248"/>
      <c r="BY401" s="248"/>
      <c r="BZ401" s="248"/>
      <c r="CA401" s="248"/>
      <c r="CB401" s="248"/>
      <c r="CC401" s="250"/>
      <c r="CD401" s="251"/>
      <c r="CE401" s="251"/>
      <c r="CF401" s="251"/>
      <c r="CG401" s="251"/>
      <c r="CH401" s="251"/>
      <c r="CI401" s="251"/>
      <c r="CJ401" s="252"/>
      <c r="CK401" s="249"/>
      <c r="CL401" s="248"/>
      <c r="CM401" s="248"/>
      <c r="CN401" s="248"/>
      <c r="CO401" s="248"/>
      <c r="CP401" s="248"/>
      <c r="CQ401" s="248"/>
      <c r="CR401" s="248"/>
      <c r="CS401" s="248"/>
      <c r="CT401" s="248"/>
      <c r="CU401" s="248"/>
      <c r="CV401" s="248"/>
      <c r="CW401" s="248"/>
      <c r="CX401" s="248"/>
      <c r="CY401" s="248"/>
      <c r="CZ401" s="248"/>
      <c r="DA401" s="248"/>
      <c r="DB401" s="248"/>
      <c r="DC401" s="248"/>
      <c r="DD401" s="248"/>
      <c r="DE401" s="248"/>
      <c r="DF401" s="250"/>
      <c r="DG401" s="251"/>
      <c r="DH401" s="251"/>
      <c r="DI401" s="251"/>
      <c r="DJ401" s="251"/>
      <c r="DK401" s="251"/>
      <c r="DL401" s="251"/>
      <c r="DM401" s="252"/>
    </row>
    <row r="402">
      <c r="A402" s="248"/>
      <c r="B402" s="249"/>
      <c r="C402" s="250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2"/>
      <c r="W402" s="253"/>
      <c r="X402" s="251"/>
      <c r="Y402" s="251"/>
      <c r="Z402" s="251"/>
      <c r="AA402" s="251"/>
      <c r="AB402" s="251"/>
      <c r="AC402" s="251"/>
      <c r="AD402" s="254"/>
      <c r="AE402" s="249"/>
      <c r="AF402" s="255"/>
      <c r="AG402" s="248"/>
      <c r="AH402" s="248"/>
      <c r="AI402" s="248"/>
      <c r="AJ402" s="248"/>
      <c r="AK402" s="248"/>
      <c r="AL402" s="248"/>
      <c r="AM402" s="248"/>
      <c r="AN402" s="248"/>
      <c r="AO402" s="248"/>
      <c r="AP402" s="248"/>
      <c r="AQ402" s="248"/>
      <c r="AR402" s="248"/>
      <c r="AS402" s="248"/>
      <c r="AT402" s="248"/>
      <c r="AU402" s="248"/>
      <c r="AV402" s="248"/>
      <c r="AW402" s="248"/>
      <c r="AX402" s="248"/>
      <c r="AY402" s="256"/>
      <c r="AZ402" s="250"/>
      <c r="BA402" s="251"/>
      <c r="BB402" s="251"/>
      <c r="BC402" s="251"/>
      <c r="BD402" s="251"/>
      <c r="BE402" s="251"/>
      <c r="BF402" s="251"/>
      <c r="BG402" s="252"/>
      <c r="BH402" s="249"/>
      <c r="BI402" s="248"/>
      <c r="BJ402" s="248"/>
      <c r="BK402" s="248"/>
      <c r="BL402" s="248"/>
      <c r="BM402" s="248"/>
      <c r="BN402" s="248"/>
      <c r="BO402" s="248"/>
      <c r="BP402" s="248"/>
      <c r="BQ402" s="248"/>
      <c r="BR402" s="248"/>
      <c r="BS402" s="248"/>
      <c r="BT402" s="248"/>
      <c r="BU402" s="248"/>
      <c r="BV402" s="248"/>
      <c r="BW402" s="248"/>
      <c r="BX402" s="248"/>
      <c r="BY402" s="248"/>
      <c r="BZ402" s="248"/>
      <c r="CA402" s="248"/>
      <c r="CB402" s="248"/>
      <c r="CC402" s="250"/>
      <c r="CD402" s="251"/>
      <c r="CE402" s="251"/>
      <c r="CF402" s="251"/>
      <c r="CG402" s="251"/>
      <c r="CH402" s="251"/>
      <c r="CI402" s="251"/>
      <c r="CJ402" s="252"/>
      <c r="CK402" s="249"/>
      <c r="CL402" s="248"/>
      <c r="CM402" s="248"/>
      <c r="CN402" s="248"/>
      <c r="CO402" s="248"/>
      <c r="CP402" s="248"/>
      <c r="CQ402" s="248"/>
      <c r="CR402" s="248"/>
      <c r="CS402" s="248"/>
      <c r="CT402" s="248"/>
      <c r="CU402" s="248"/>
      <c r="CV402" s="248"/>
      <c r="CW402" s="248"/>
      <c r="CX402" s="248"/>
      <c r="CY402" s="248"/>
      <c r="CZ402" s="248"/>
      <c r="DA402" s="248"/>
      <c r="DB402" s="248"/>
      <c r="DC402" s="248"/>
      <c r="DD402" s="248"/>
      <c r="DE402" s="248"/>
      <c r="DF402" s="250"/>
      <c r="DG402" s="251"/>
      <c r="DH402" s="251"/>
      <c r="DI402" s="251"/>
      <c r="DJ402" s="251"/>
      <c r="DK402" s="251"/>
      <c r="DL402" s="251"/>
      <c r="DM402" s="252"/>
    </row>
    <row r="403">
      <c r="A403" s="248"/>
      <c r="B403" s="249"/>
      <c r="C403" s="250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2"/>
      <c r="W403" s="253"/>
      <c r="X403" s="251"/>
      <c r="Y403" s="251"/>
      <c r="Z403" s="251"/>
      <c r="AA403" s="251"/>
      <c r="AB403" s="251"/>
      <c r="AC403" s="251"/>
      <c r="AD403" s="254"/>
      <c r="AE403" s="249"/>
      <c r="AF403" s="255"/>
      <c r="AG403" s="248"/>
      <c r="AH403" s="248"/>
      <c r="AI403" s="248"/>
      <c r="AJ403" s="248"/>
      <c r="AK403" s="248"/>
      <c r="AL403" s="248"/>
      <c r="AM403" s="248"/>
      <c r="AN403" s="248"/>
      <c r="AO403" s="248"/>
      <c r="AP403" s="248"/>
      <c r="AQ403" s="248"/>
      <c r="AR403" s="248"/>
      <c r="AS403" s="248"/>
      <c r="AT403" s="248"/>
      <c r="AU403" s="248"/>
      <c r="AV403" s="248"/>
      <c r="AW403" s="248"/>
      <c r="AX403" s="248"/>
      <c r="AY403" s="256"/>
      <c r="AZ403" s="250"/>
      <c r="BA403" s="251"/>
      <c r="BB403" s="251"/>
      <c r="BC403" s="251"/>
      <c r="BD403" s="251"/>
      <c r="BE403" s="251"/>
      <c r="BF403" s="251"/>
      <c r="BG403" s="252"/>
      <c r="BH403" s="249"/>
      <c r="BI403" s="248"/>
      <c r="BJ403" s="248"/>
      <c r="BK403" s="248"/>
      <c r="BL403" s="248"/>
      <c r="BM403" s="248"/>
      <c r="BN403" s="248"/>
      <c r="BO403" s="248"/>
      <c r="BP403" s="248"/>
      <c r="BQ403" s="248"/>
      <c r="BR403" s="248"/>
      <c r="BS403" s="248"/>
      <c r="BT403" s="248"/>
      <c r="BU403" s="248"/>
      <c r="BV403" s="248"/>
      <c r="BW403" s="248"/>
      <c r="BX403" s="248"/>
      <c r="BY403" s="248"/>
      <c r="BZ403" s="248"/>
      <c r="CA403" s="248"/>
      <c r="CB403" s="248"/>
      <c r="CC403" s="250"/>
      <c r="CD403" s="251"/>
      <c r="CE403" s="251"/>
      <c r="CF403" s="251"/>
      <c r="CG403" s="251"/>
      <c r="CH403" s="251"/>
      <c r="CI403" s="251"/>
      <c r="CJ403" s="252"/>
      <c r="CK403" s="249"/>
      <c r="CL403" s="248"/>
      <c r="CM403" s="248"/>
      <c r="CN403" s="248"/>
      <c r="CO403" s="248"/>
      <c r="CP403" s="248"/>
      <c r="CQ403" s="248"/>
      <c r="CR403" s="248"/>
      <c r="CS403" s="248"/>
      <c r="CT403" s="248"/>
      <c r="CU403" s="248"/>
      <c r="CV403" s="248"/>
      <c r="CW403" s="248"/>
      <c r="CX403" s="248"/>
      <c r="CY403" s="248"/>
      <c r="CZ403" s="248"/>
      <c r="DA403" s="248"/>
      <c r="DB403" s="248"/>
      <c r="DC403" s="248"/>
      <c r="DD403" s="248"/>
      <c r="DE403" s="248"/>
      <c r="DF403" s="250"/>
      <c r="DG403" s="251"/>
      <c r="DH403" s="251"/>
      <c r="DI403" s="251"/>
      <c r="DJ403" s="251"/>
      <c r="DK403" s="251"/>
      <c r="DL403" s="251"/>
      <c r="DM403" s="252"/>
    </row>
    <row r="404">
      <c r="A404" s="248"/>
      <c r="B404" s="249"/>
      <c r="C404" s="250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2"/>
      <c r="W404" s="253"/>
      <c r="X404" s="251"/>
      <c r="Y404" s="251"/>
      <c r="Z404" s="251"/>
      <c r="AA404" s="251"/>
      <c r="AB404" s="251"/>
      <c r="AC404" s="251"/>
      <c r="AD404" s="254"/>
      <c r="AE404" s="249"/>
      <c r="AF404" s="255"/>
      <c r="AG404" s="248"/>
      <c r="AH404" s="248"/>
      <c r="AI404" s="248"/>
      <c r="AJ404" s="248"/>
      <c r="AK404" s="248"/>
      <c r="AL404" s="248"/>
      <c r="AM404" s="248"/>
      <c r="AN404" s="248"/>
      <c r="AO404" s="248"/>
      <c r="AP404" s="248"/>
      <c r="AQ404" s="248"/>
      <c r="AR404" s="248"/>
      <c r="AS404" s="248"/>
      <c r="AT404" s="248"/>
      <c r="AU404" s="248"/>
      <c r="AV404" s="248"/>
      <c r="AW404" s="248"/>
      <c r="AX404" s="248"/>
      <c r="AY404" s="256"/>
      <c r="AZ404" s="250"/>
      <c r="BA404" s="251"/>
      <c r="BB404" s="251"/>
      <c r="BC404" s="251"/>
      <c r="BD404" s="251"/>
      <c r="BE404" s="251"/>
      <c r="BF404" s="251"/>
      <c r="BG404" s="252"/>
      <c r="BH404" s="249"/>
      <c r="BI404" s="248"/>
      <c r="BJ404" s="248"/>
      <c r="BK404" s="248"/>
      <c r="BL404" s="248"/>
      <c r="BM404" s="248"/>
      <c r="BN404" s="248"/>
      <c r="BO404" s="248"/>
      <c r="BP404" s="248"/>
      <c r="BQ404" s="248"/>
      <c r="BR404" s="248"/>
      <c r="BS404" s="248"/>
      <c r="BT404" s="248"/>
      <c r="BU404" s="248"/>
      <c r="BV404" s="248"/>
      <c r="BW404" s="248"/>
      <c r="BX404" s="248"/>
      <c r="BY404" s="248"/>
      <c r="BZ404" s="248"/>
      <c r="CA404" s="248"/>
      <c r="CB404" s="248"/>
      <c r="CC404" s="250"/>
      <c r="CD404" s="251"/>
      <c r="CE404" s="251"/>
      <c r="CF404" s="251"/>
      <c r="CG404" s="251"/>
      <c r="CH404" s="251"/>
      <c r="CI404" s="251"/>
      <c r="CJ404" s="252"/>
      <c r="CK404" s="249"/>
      <c r="CL404" s="248"/>
      <c r="CM404" s="248"/>
      <c r="CN404" s="248"/>
      <c r="CO404" s="248"/>
      <c r="CP404" s="248"/>
      <c r="CQ404" s="248"/>
      <c r="CR404" s="248"/>
      <c r="CS404" s="248"/>
      <c r="CT404" s="248"/>
      <c r="CU404" s="248"/>
      <c r="CV404" s="248"/>
      <c r="CW404" s="248"/>
      <c r="CX404" s="248"/>
      <c r="CY404" s="248"/>
      <c r="CZ404" s="248"/>
      <c r="DA404" s="248"/>
      <c r="DB404" s="248"/>
      <c r="DC404" s="248"/>
      <c r="DD404" s="248"/>
      <c r="DE404" s="248"/>
      <c r="DF404" s="250"/>
      <c r="DG404" s="251"/>
      <c r="DH404" s="251"/>
      <c r="DI404" s="251"/>
      <c r="DJ404" s="251"/>
      <c r="DK404" s="251"/>
      <c r="DL404" s="251"/>
      <c r="DM404" s="252"/>
    </row>
    <row r="405">
      <c r="A405" s="248"/>
      <c r="B405" s="249"/>
      <c r="C405" s="250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2"/>
      <c r="W405" s="253"/>
      <c r="X405" s="251"/>
      <c r="Y405" s="251"/>
      <c r="Z405" s="251"/>
      <c r="AA405" s="251"/>
      <c r="AB405" s="251"/>
      <c r="AC405" s="251"/>
      <c r="AD405" s="254"/>
      <c r="AE405" s="249"/>
      <c r="AF405" s="255"/>
      <c r="AG405" s="248"/>
      <c r="AH405" s="248"/>
      <c r="AI405" s="248"/>
      <c r="AJ405" s="248"/>
      <c r="AK405" s="248"/>
      <c r="AL405" s="248"/>
      <c r="AM405" s="248"/>
      <c r="AN405" s="248"/>
      <c r="AO405" s="248"/>
      <c r="AP405" s="248"/>
      <c r="AQ405" s="248"/>
      <c r="AR405" s="248"/>
      <c r="AS405" s="248"/>
      <c r="AT405" s="248"/>
      <c r="AU405" s="248"/>
      <c r="AV405" s="248"/>
      <c r="AW405" s="248"/>
      <c r="AX405" s="248"/>
      <c r="AY405" s="256"/>
      <c r="AZ405" s="250"/>
      <c r="BA405" s="251"/>
      <c r="BB405" s="251"/>
      <c r="BC405" s="251"/>
      <c r="BD405" s="251"/>
      <c r="BE405" s="251"/>
      <c r="BF405" s="251"/>
      <c r="BG405" s="252"/>
      <c r="BH405" s="249"/>
      <c r="BI405" s="248"/>
      <c r="BJ405" s="248"/>
      <c r="BK405" s="248"/>
      <c r="BL405" s="248"/>
      <c r="BM405" s="248"/>
      <c r="BN405" s="248"/>
      <c r="BO405" s="248"/>
      <c r="BP405" s="248"/>
      <c r="BQ405" s="248"/>
      <c r="BR405" s="248"/>
      <c r="BS405" s="248"/>
      <c r="BT405" s="248"/>
      <c r="BU405" s="248"/>
      <c r="BV405" s="248"/>
      <c r="BW405" s="248"/>
      <c r="BX405" s="248"/>
      <c r="BY405" s="248"/>
      <c r="BZ405" s="248"/>
      <c r="CA405" s="248"/>
      <c r="CB405" s="248"/>
      <c r="CC405" s="250"/>
      <c r="CD405" s="251"/>
      <c r="CE405" s="251"/>
      <c r="CF405" s="251"/>
      <c r="CG405" s="251"/>
      <c r="CH405" s="251"/>
      <c r="CI405" s="251"/>
      <c r="CJ405" s="252"/>
      <c r="CK405" s="249"/>
      <c r="CL405" s="248"/>
      <c r="CM405" s="248"/>
      <c r="CN405" s="248"/>
      <c r="CO405" s="248"/>
      <c r="CP405" s="248"/>
      <c r="CQ405" s="248"/>
      <c r="CR405" s="248"/>
      <c r="CS405" s="248"/>
      <c r="CT405" s="248"/>
      <c r="CU405" s="248"/>
      <c r="CV405" s="248"/>
      <c r="CW405" s="248"/>
      <c r="CX405" s="248"/>
      <c r="CY405" s="248"/>
      <c r="CZ405" s="248"/>
      <c r="DA405" s="248"/>
      <c r="DB405" s="248"/>
      <c r="DC405" s="248"/>
      <c r="DD405" s="248"/>
      <c r="DE405" s="248"/>
      <c r="DF405" s="250"/>
      <c r="DG405" s="251"/>
      <c r="DH405" s="251"/>
      <c r="DI405" s="251"/>
      <c r="DJ405" s="251"/>
      <c r="DK405" s="251"/>
      <c r="DL405" s="251"/>
      <c r="DM405" s="252"/>
    </row>
    <row r="406">
      <c r="A406" s="248"/>
      <c r="B406" s="249"/>
      <c r="C406" s="250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2"/>
      <c r="W406" s="253"/>
      <c r="X406" s="251"/>
      <c r="Y406" s="251"/>
      <c r="Z406" s="251"/>
      <c r="AA406" s="251"/>
      <c r="AB406" s="251"/>
      <c r="AC406" s="251"/>
      <c r="AD406" s="254"/>
      <c r="AE406" s="249"/>
      <c r="AF406" s="255"/>
      <c r="AG406" s="248"/>
      <c r="AH406" s="248"/>
      <c r="AI406" s="248"/>
      <c r="AJ406" s="248"/>
      <c r="AK406" s="248"/>
      <c r="AL406" s="248"/>
      <c r="AM406" s="248"/>
      <c r="AN406" s="248"/>
      <c r="AO406" s="248"/>
      <c r="AP406" s="248"/>
      <c r="AQ406" s="248"/>
      <c r="AR406" s="248"/>
      <c r="AS406" s="248"/>
      <c r="AT406" s="248"/>
      <c r="AU406" s="248"/>
      <c r="AV406" s="248"/>
      <c r="AW406" s="248"/>
      <c r="AX406" s="248"/>
      <c r="AY406" s="256"/>
      <c r="AZ406" s="250"/>
      <c r="BA406" s="251"/>
      <c r="BB406" s="251"/>
      <c r="BC406" s="251"/>
      <c r="BD406" s="251"/>
      <c r="BE406" s="251"/>
      <c r="BF406" s="251"/>
      <c r="BG406" s="252"/>
      <c r="BH406" s="249"/>
      <c r="BI406" s="248"/>
      <c r="BJ406" s="248"/>
      <c r="BK406" s="248"/>
      <c r="BL406" s="248"/>
      <c r="BM406" s="248"/>
      <c r="BN406" s="248"/>
      <c r="BO406" s="248"/>
      <c r="BP406" s="248"/>
      <c r="BQ406" s="248"/>
      <c r="BR406" s="248"/>
      <c r="BS406" s="248"/>
      <c r="BT406" s="248"/>
      <c r="BU406" s="248"/>
      <c r="BV406" s="248"/>
      <c r="BW406" s="248"/>
      <c r="BX406" s="248"/>
      <c r="BY406" s="248"/>
      <c r="BZ406" s="248"/>
      <c r="CA406" s="248"/>
      <c r="CB406" s="248"/>
      <c r="CC406" s="250"/>
      <c r="CD406" s="251"/>
      <c r="CE406" s="251"/>
      <c r="CF406" s="251"/>
      <c r="CG406" s="251"/>
      <c r="CH406" s="251"/>
      <c r="CI406" s="251"/>
      <c r="CJ406" s="252"/>
      <c r="CK406" s="249"/>
      <c r="CL406" s="248"/>
      <c r="CM406" s="248"/>
      <c r="CN406" s="248"/>
      <c r="CO406" s="248"/>
      <c r="CP406" s="248"/>
      <c r="CQ406" s="248"/>
      <c r="CR406" s="248"/>
      <c r="CS406" s="248"/>
      <c r="CT406" s="248"/>
      <c r="CU406" s="248"/>
      <c r="CV406" s="248"/>
      <c r="CW406" s="248"/>
      <c r="CX406" s="248"/>
      <c r="CY406" s="248"/>
      <c r="CZ406" s="248"/>
      <c r="DA406" s="248"/>
      <c r="DB406" s="248"/>
      <c r="DC406" s="248"/>
      <c r="DD406" s="248"/>
      <c r="DE406" s="248"/>
      <c r="DF406" s="250"/>
      <c r="DG406" s="251"/>
      <c r="DH406" s="251"/>
      <c r="DI406" s="251"/>
      <c r="DJ406" s="251"/>
      <c r="DK406" s="251"/>
      <c r="DL406" s="251"/>
      <c r="DM406" s="252"/>
    </row>
    <row r="407">
      <c r="A407" s="248"/>
      <c r="B407" s="249"/>
      <c r="C407" s="250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2"/>
      <c r="W407" s="253"/>
      <c r="X407" s="251"/>
      <c r="Y407" s="251"/>
      <c r="Z407" s="251"/>
      <c r="AA407" s="251"/>
      <c r="AB407" s="251"/>
      <c r="AC407" s="251"/>
      <c r="AD407" s="254"/>
      <c r="AE407" s="249"/>
      <c r="AF407" s="255"/>
      <c r="AG407" s="248"/>
      <c r="AH407" s="248"/>
      <c r="AI407" s="248"/>
      <c r="AJ407" s="248"/>
      <c r="AK407" s="248"/>
      <c r="AL407" s="248"/>
      <c r="AM407" s="248"/>
      <c r="AN407" s="248"/>
      <c r="AO407" s="248"/>
      <c r="AP407" s="248"/>
      <c r="AQ407" s="248"/>
      <c r="AR407" s="248"/>
      <c r="AS407" s="248"/>
      <c r="AT407" s="248"/>
      <c r="AU407" s="248"/>
      <c r="AV407" s="248"/>
      <c r="AW407" s="248"/>
      <c r="AX407" s="248"/>
      <c r="AY407" s="256"/>
      <c r="AZ407" s="250"/>
      <c r="BA407" s="251"/>
      <c r="BB407" s="251"/>
      <c r="BC407" s="251"/>
      <c r="BD407" s="251"/>
      <c r="BE407" s="251"/>
      <c r="BF407" s="251"/>
      <c r="BG407" s="252"/>
      <c r="BH407" s="249"/>
      <c r="BI407" s="248"/>
      <c r="BJ407" s="248"/>
      <c r="BK407" s="248"/>
      <c r="BL407" s="248"/>
      <c r="BM407" s="248"/>
      <c r="BN407" s="248"/>
      <c r="BO407" s="248"/>
      <c r="BP407" s="248"/>
      <c r="BQ407" s="248"/>
      <c r="BR407" s="248"/>
      <c r="BS407" s="248"/>
      <c r="BT407" s="248"/>
      <c r="BU407" s="248"/>
      <c r="BV407" s="248"/>
      <c r="BW407" s="248"/>
      <c r="BX407" s="248"/>
      <c r="BY407" s="248"/>
      <c r="BZ407" s="248"/>
      <c r="CA407" s="248"/>
      <c r="CB407" s="248"/>
      <c r="CC407" s="250"/>
      <c r="CD407" s="251"/>
      <c r="CE407" s="251"/>
      <c r="CF407" s="251"/>
      <c r="CG407" s="251"/>
      <c r="CH407" s="251"/>
      <c r="CI407" s="251"/>
      <c r="CJ407" s="252"/>
      <c r="CK407" s="249"/>
      <c r="CL407" s="248"/>
      <c r="CM407" s="248"/>
      <c r="CN407" s="248"/>
      <c r="CO407" s="248"/>
      <c r="CP407" s="248"/>
      <c r="CQ407" s="248"/>
      <c r="CR407" s="248"/>
      <c r="CS407" s="248"/>
      <c r="CT407" s="248"/>
      <c r="CU407" s="248"/>
      <c r="CV407" s="248"/>
      <c r="CW407" s="248"/>
      <c r="CX407" s="248"/>
      <c r="CY407" s="248"/>
      <c r="CZ407" s="248"/>
      <c r="DA407" s="248"/>
      <c r="DB407" s="248"/>
      <c r="DC407" s="248"/>
      <c r="DD407" s="248"/>
      <c r="DE407" s="248"/>
      <c r="DF407" s="250"/>
      <c r="DG407" s="251"/>
      <c r="DH407" s="251"/>
      <c r="DI407" s="251"/>
      <c r="DJ407" s="251"/>
      <c r="DK407" s="251"/>
      <c r="DL407" s="251"/>
      <c r="DM407" s="252"/>
    </row>
    <row r="408">
      <c r="A408" s="248"/>
      <c r="B408" s="249"/>
      <c r="C408" s="250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2"/>
      <c r="W408" s="253"/>
      <c r="X408" s="251"/>
      <c r="Y408" s="251"/>
      <c r="Z408" s="251"/>
      <c r="AA408" s="251"/>
      <c r="AB408" s="251"/>
      <c r="AC408" s="251"/>
      <c r="AD408" s="254"/>
      <c r="AE408" s="249"/>
      <c r="AF408" s="255"/>
      <c r="AG408" s="248"/>
      <c r="AH408" s="248"/>
      <c r="AI408" s="248"/>
      <c r="AJ408" s="248"/>
      <c r="AK408" s="248"/>
      <c r="AL408" s="248"/>
      <c r="AM408" s="248"/>
      <c r="AN408" s="248"/>
      <c r="AO408" s="248"/>
      <c r="AP408" s="248"/>
      <c r="AQ408" s="248"/>
      <c r="AR408" s="248"/>
      <c r="AS408" s="248"/>
      <c r="AT408" s="248"/>
      <c r="AU408" s="248"/>
      <c r="AV408" s="248"/>
      <c r="AW408" s="248"/>
      <c r="AX408" s="248"/>
      <c r="AY408" s="256"/>
      <c r="AZ408" s="250"/>
      <c r="BA408" s="251"/>
      <c r="BB408" s="251"/>
      <c r="BC408" s="251"/>
      <c r="BD408" s="251"/>
      <c r="BE408" s="251"/>
      <c r="BF408" s="251"/>
      <c r="BG408" s="252"/>
      <c r="BH408" s="249"/>
      <c r="BI408" s="248"/>
      <c r="BJ408" s="248"/>
      <c r="BK408" s="248"/>
      <c r="BL408" s="248"/>
      <c r="BM408" s="248"/>
      <c r="BN408" s="248"/>
      <c r="BO408" s="248"/>
      <c r="BP408" s="248"/>
      <c r="BQ408" s="248"/>
      <c r="BR408" s="248"/>
      <c r="BS408" s="248"/>
      <c r="BT408" s="248"/>
      <c r="BU408" s="248"/>
      <c r="BV408" s="248"/>
      <c r="BW408" s="248"/>
      <c r="BX408" s="248"/>
      <c r="BY408" s="248"/>
      <c r="BZ408" s="248"/>
      <c r="CA408" s="248"/>
      <c r="CB408" s="248"/>
      <c r="CC408" s="250"/>
      <c r="CD408" s="251"/>
      <c r="CE408" s="251"/>
      <c r="CF408" s="251"/>
      <c r="CG408" s="251"/>
      <c r="CH408" s="251"/>
      <c r="CI408" s="251"/>
      <c r="CJ408" s="252"/>
      <c r="CK408" s="249"/>
      <c r="CL408" s="248"/>
      <c r="CM408" s="248"/>
      <c r="CN408" s="248"/>
      <c r="CO408" s="248"/>
      <c r="CP408" s="248"/>
      <c r="CQ408" s="248"/>
      <c r="CR408" s="248"/>
      <c r="CS408" s="248"/>
      <c r="CT408" s="248"/>
      <c r="CU408" s="248"/>
      <c r="CV408" s="248"/>
      <c r="CW408" s="248"/>
      <c r="CX408" s="248"/>
      <c r="CY408" s="248"/>
      <c r="CZ408" s="248"/>
      <c r="DA408" s="248"/>
      <c r="DB408" s="248"/>
      <c r="DC408" s="248"/>
      <c r="DD408" s="248"/>
      <c r="DE408" s="248"/>
      <c r="DF408" s="250"/>
      <c r="DG408" s="251"/>
      <c r="DH408" s="251"/>
      <c r="DI408" s="251"/>
      <c r="DJ408" s="251"/>
      <c r="DK408" s="251"/>
      <c r="DL408" s="251"/>
      <c r="DM408" s="252"/>
    </row>
    <row r="409">
      <c r="A409" s="248"/>
      <c r="B409" s="249"/>
      <c r="C409" s="250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2"/>
      <c r="W409" s="253"/>
      <c r="X409" s="251"/>
      <c r="Y409" s="251"/>
      <c r="Z409" s="251"/>
      <c r="AA409" s="251"/>
      <c r="AB409" s="251"/>
      <c r="AC409" s="251"/>
      <c r="AD409" s="254"/>
      <c r="AE409" s="249"/>
      <c r="AF409" s="255"/>
      <c r="AG409" s="248"/>
      <c r="AH409" s="248"/>
      <c r="AI409" s="248"/>
      <c r="AJ409" s="248"/>
      <c r="AK409" s="248"/>
      <c r="AL409" s="248"/>
      <c r="AM409" s="248"/>
      <c r="AN409" s="248"/>
      <c r="AO409" s="248"/>
      <c r="AP409" s="248"/>
      <c r="AQ409" s="248"/>
      <c r="AR409" s="248"/>
      <c r="AS409" s="248"/>
      <c r="AT409" s="248"/>
      <c r="AU409" s="248"/>
      <c r="AV409" s="248"/>
      <c r="AW409" s="248"/>
      <c r="AX409" s="248"/>
      <c r="AY409" s="256"/>
      <c r="AZ409" s="250"/>
      <c r="BA409" s="251"/>
      <c r="BB409" s="251"/>
      <c r="BC409" s="251"/>
      <c r="BD409" s="251"/>
      <c r="BE409" s="251"/>
      <c r="BF409" s="251"/>
      <c r="BG409" s="252"/>
      <c r="BH409" s="249"/>
      <c r="BI409" s="248"/>
      <c r="BJ409" s="248"/>
      <c r="BK409" s="248"/>
      <c r="BL409" s="248"/>
      <c r="BM409" s="248"/>
      <c r="BN409" s="248"/>
      <c r="BO409" s="248"/>
      <c r="BP409" s="248"/>
      <c r="BQ409" s="248"/>
      <c r="BR409" s="248"/>
      <c r="BS409" s="248"/>
      <c r="BT409" s="248"/>
      <c r="BU409" s="248"/>
      <c r="BV409" s="248"/>
      <c r="BW409" s="248"/>
      <c r="BX409" s="248"/>
      <c r="BY409" s="248"/>
      <c r="BZ409" s="248"/>
      <c r="CA409" s="248"/>
      <c r="CB409" s="248"/>
      <c r="CC409" s="250"/>
      <c r="CD409" s="251"/>
      <c r="CE409" s="251"/>
      <c r="CF409" s="251"/>
      <c r="CG409" s="251"/>
      <c r="CH409" s="251"/>
      <c r="CI409" s="251"/>
      <c r="CJ409" s="252"/>
      <c r="CK409" s="249"/>
      <c r="CL409" s="248"/>
      <c r="CM409" s="248"/>
      <c r="CN409" s="248"/>
      <c r="CO409" s="248"/>
      <c r="CP409" s="248"/>
      <c r="CQ409" s="248"/>
      <c r="CR409" s="248"/>
      <c r="CS409" s="248"/>
      <c r="CT409" s="248"/>
      <c r="CU409" s="248"/>
      <c r="CV409" s="248"/>
      <c r="CW409" s="248"/>
      <c r="CX409" s="248"/>
      <c r="CY409" s="248"/>
      <c r="CZ409" s="248"/>
      <c r="DA409" s="248"/>
      <c r="DB409" s="248"/>
      <c r="DC409" s="248"/>
      <c r="DD409" s="248"/>
      <c r="DE409" s="248"/>
      <c r="DF409" s="250"/>
      <c r="DG409" s="251"/>
      <c r="DH409" s="251"/>
      <c r="DI409" s="251"/>
      <c r="DJ409" s="251"/>
      <c r="DK409" s="251"/>
      <c r="DL409" s="251"/>
      <c r="DM409" s="252"/>
    </row>
    <row r="410">
      <c r="A410" s="248"/>
      <c r="B410" s="249"/>
      <c r="C410" s="250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2"/>
      <c r="W410" s="253"/>
      <c r="X410" s="251"/>
      <c r="Y410" s="251"/>
      <c r="Z410" s="251"/>
      <c r="AA410" s="251"/>
      <c r="AB410" s="251"/>
      <c r="AC410" s="251"/>
      <c r="AD410" s="254"/>
      <c r="AE410" s="249"/>
      <c r="AF410" s="255"/>
      <c r="AG410" s="248"/>
      <c r="AH410" s="248"/>
      <c r="AI410" s="248"/>
      <c r="AJ410" s="248"/>
      <c r="AK410" s="248"/>
      <c r="AL410" s="248"/>
      <c r="AM410" s="248"/>
      <c r="AN410" s="248"/>
      <c r="AO410" s="248"/>
      <c r="AP410" s="248"/>
      <c r="AQ410" s="248"/>
      <c r="AR410" s="248"/>
      <c r="AS410" s="248"/>
      <c r="AT410" s="248"/>
      <c r="AU410" s="248"/>
      <c r="AV410" s="248"/>
      <c r="AW410" s="248"/>
      <c r="AX410" s="248"/>
      <c r="AY410" s="256"/>
      <c r="AZ410" s="250"/>
      <c r="BA410" s="251"/>
      <c r="BB410" s="251"/>
      <c r="BC410" s="251"/>
      <c r="BD410" s="251"/>
      <c r="BE410" s="251"/>
      <c r="BF410" s="251"/>
      <c r="BG410" s="252"/>
      <c r="BH410" s="249"/>
      <c r="BI410" s="248"/>
      <c r="BJ410" s="248"/>
      <c r="BK410" s="248"/>
      <c r="BL410" s="248"/>
      <c r="BM410" s="248"/>
      <c r="BN410" s="248"/>
      <c r="BO410" s="248"/>
      <c r="BP410" s="248"/>
      <c r="BQ410" s="248"/>
      <c r="BR410" s="248"/>
      <c r="BS410" s="248"/>
      <c r="BT410" s="248"/>
      <c r="BU410" s="248"/>
      <c r="BV410" s="248"/>
      <c r="BW410" s="248"/>
      <c r="BX410" s="248"/>
      <c r="BY410" s="248"/>
      <c r="BZ410" s="248"/>
      <c r="CA410" s="248"/>
      <c r="CB410" s="248"/>
      <c r="CC410" s="250"/>
      <c r="CD410" s="251"/>
      <c r="CE410" s="251"/>
      <c r="CF410" s="251"/>
      <c r="CG410" s="251"/>
      <c r="CH410" s="251"/>
      <c r="CI410" s="251"/>
      <c r="CJ410" s="252"/>
      <c r="CK410" s="249"/>
      <c r="CL410" s="248"/>
      <c r="CM410" s="248"/>
      <c r="CN410" s="248"/>
      <c r="CO410" s="248"/>
      <c r="CP410" s="248"/>
      <c r="CQ410" s="248"/>
      <c r="CR410" s="248"/>
      <c r="CS410" s="248"/>
      <c r="CT410" s="248"/>
      <c r="CU410" s="248"/>
      <c r="CV410" s="248"/>
      <c r="CW410" s="248"/>
      <c r="CX410" s="248"/>
      <c r="CY410" s="248"/>
      <c r="CZ410" s="248"/>
      <c r="DA410" s="248"/>
      <c r="DB410" s="248"/>
      <c r="DC410" s="248"/>
      <c r="DD410" s="248"/>
      <c r="DE410" s="248"/>
      <c r="DF410" s="250"/>
      <c r="DG410" s="251"/>
      <c r="DH410" s="251"/>
      <c r="DI410" s="251"/>
      <c r="DJ410" s="251"/>
      <c r="DK410" s="251"/>
      <c r="DL410" s="251"/>
      <c r="DM410" s="252"/>
    </row>
    <row r="411">
      <c r="A411" s="248"/>
      <c r="B411" s="249"/>
      <c r="C411" s="250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2"/>
      <c r="W411" s="253"/>
      <c r="X411" s="251"/>
      <c r="Y411" s="251"/>
      <c r="Z411" s="251"/>
      <c r="AA411" s="251"/>
      <c r="AB411" s="251"/>
      <c r="AC411" s="251"/>
      <c r="AD411" s="254"/>
      <c r="AE411" s="249"/>
      <c r="AF411" s="255"/>
      <c r="AG411" s="248"/>
      <c r="AH411" s="248"/>
      <c r="AI411" s="248"/>
      <c r="AJ411" s="248"/>
      <c r="AK411" s="248"/>
      <c r="AL411" s="248"/>
      <c r="AM411" s="248"/>
      <c r="AN411" s="248"/>
      <c r="AO411" s="248"/>
      <c r="AP411" s="248"/>
      <c r="AQ411" s="248"/>
      <c r="AR411" s="248"/>
      <c r="AS411" s="248"/>
      <c r="AT411" s="248"/>
      <c r="AU411" s="248"/>
      <c r="AV411" s="248"/>
      <c r="AW411" s="248"/>
      <c r="AX411" s="248"/>
      <c r="AY411" s="256"/>
      <c r="AZ411" s="250"/>
      <c r="BA411" s="251"/>
      <c r="BB411" s="251"/>
      <c r="BC411" s="251"/>
      <c r="BD411" s="251"/>
      <c r="BE411" s="251"/>
      <c r="BF411" s="251"/>
      <c r="BG411" s="252"/>
      <c r="BH411" s="249"/>
      <c r="BI411" s="248"/>
      <c r="BJ411" s="248"/>
      <c r="BK411" s="248"/>
      <c r="BL411" s="248"/>
      <c r="BM411" s="248"/>
      <c r="BN411" s="248"/>
      <c r="BO411" s="248"/>
      <c r="BP411" s="248"/>
      <c r="BQ411" s="248"/>
      <c r="BR411" s="248"/>
      <c r="BS411" s="248"/>
      <c r="BT411" s="248"/>
      <c r="BU411" s="248"/>
      <c r="BV411" s="248"/>
      <c r="BW411" s="248"/>
      <c r="BX411" s="248"/>
      <c r="BY411" s="248"/>
      <c r="BZ411" s="248"/>
      <c r="CA411" s="248"/>
      <c r="CB411" s="248"/>
      <c r="CC411" s="250"/>
      <c r="CD411" s="251"/>
      <c r="CE411" s="251"/>
      <c r="CF411" s="251"/>
      <c r="CG411" s="251"/>
      <c r="CH411" s="251"/>
      <c r="CI411" s="251"/>
      <c r="CJ411" s="252"/>
      <c r="CK411" s="249"/>
      <c r="CL411" s="248"/>
      <c r="CM411" s="248"/>
      <c r="CN411" s="248"/>
      <c r="CO411" s="248"/>
      <c r="CP411" s="248"/>
      <c r="CQ411" s="248"/>
      <c r="CR411" s="248"/>
      <c r="CS411" s="248"/>
      <c r="CT411" s="248"/>
      <c r="CU411" s="248"/>
      <c r="CV411" s="248"/>
      <c r="CW411" s="248"/>
      <c r="CX411" s="248"/>
      <c r="CY411" s="248"/>
      <c r="CZ411" s="248"/>
      <c r="DA411" s="248"/>
      <c r="DB411" s="248"/>
      <c r="DC411" s="248"/>
      <c r="DD411" s="248"/>
      <c r="DE411" s="248"/>
      <c r="DF411" s="250"/>
      <c r="DG411" s="251"/>
      <c r="DH411" s="251"/>
      <c r="DI411" s="251"/>
      <c r="DJ411" s="251"/>
      <c r="DK411" s="251"/>
      <c r="DL411" s="251"/>
      <c r="DM411" s="252"/>
    </row>
    <row r="412">
      <c r="A412" s="248"/>
      <c r="B412" s="249"/>
      <c r="C412" s="250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2"/>
      <c r="W412" s="253"/>
      <c r="X412" s="251"/>
      <c r="Y412" s="251"/>
      <c r="Z412" s="251"/>
      <c r="AA412" s="251"/>
      <c r="AB412" s="251"/>
      <c r="AC412" s="251"/>
      <c r="AD412" s="254"/>
      <c r="AE412" s="249"/>
      <c r="AF412" s="255"/>
      <c r="AG412" s="248"/>
      <c r="AH412" s="248"/>
      <c r="AI412" s="248"/>
      <c r="AJ412" s="248"/>
      <c r="AK412" s="248"/>
      <c r="AL412" s="248"/>
      <c r="AM412" s="248"/>
      <c r="AN412" s="248"/>
      <c r="AO412" s="248"/>
      <c r="AP412" s="248"/>
      <c r="AQ412" s="248"/>
      <c r="AR412" s="248"/>
      <c r="AS412" s="248"/>
      <c r="AT412" s="248"/>
      <c r="AU412" s="248"/>
      <c r="AV412" s="248"/>
      <c r="AW412" s="248"/>
      <c r="AX412" s="248"/>
      <c r="AY412" s="256"/>
      <c r="AZ412" s="250"/>
      <c r="BA412" s="251"/>
      <c r="BB412" s="251"/>
      <c r="BC412" s="251"/>
      <c r="BD412" s="251"/>
      <c r="BE412" s="251"/>
      <c r="BF412" s="251"/>
      <c r="BG412" s="252"/>
      <c r="BH412" s="249"/>
      <c r="BI412" s="248"/>
      <c r="BJ412" s="248"/>
      <c r="BK412" s="248"/>
      <c r="BL412" s="248"/>
      <c r="BM412" s="248"/>
      <c r="BN412" s="248"/>
      <c r="BO412" s="248"/>
      <c r="BP412" s="248"/>
      <c r="BQ412" s="248"/>
      <c r="BR412" s="248"/>
      <c r="BS412" s="248"/>
      <c r="BT412" s="248"/>
      <c r="BU412" s="248"/>
      <c r="BV412" s="248"/>
      <c r="BW412" s="248"/>
      <c r="BX412" s="248"/>
      <c r="BY412" s="248"/>
      <c r="BZ412" s="248"/>
      <c r="CA412" s="248"/>
      <c r="CB412" s="248"/>
      <c r="CC412" s="250"/>
      <c r="CD412" s="251"/>
      <c r="CE412" s="251"/>
      <c r="CF412" s="251"/>
      <c r="CG412" s="251"/>
      <c r="CH412" s="251"/>
      <c r="CI412" s="251"/>
      <c r="CJ412" s="252"/>
      <c r="CK412" s="249"/>
      <c r="CL412" s="248"/>
      <c r="CM412" s="248"/>
      <c r="CN412" s="248"/>
      <c r="CO412" s="248"/>
      <c r="CP412" s="248"/>
      <c r="CQ412" s="248"/>
      <c r="CR412" s="248"/>
      <c r="CS412" s="248"/>
      <c r="CT412" s="248"/>
      <c r="CU412" s="248"/>
      <c r="CV412" s="248"/>
      <c r="CW412" s="248"/>
      <c r="CX412" s="248"/>
      <c r="CY412" s="248"/>
      <c r="CZ412" s="248"/>
      <c r="DA412" s="248"/>
      <c r="DB412" s="248"/>
      <c r="DC412" s="248"/>
      <c r="DD412" s="248"/>
      <c r="DE412" s="248"/>
      <c r="DF412" s="250"/>
      <c r="DG412" s="251"/>
      <c r="DH412" s="251"/>
      <c r="DI412" s="251"/>
      <c r="DJ412" s="251"/>
      <c r="DK412" s="251"/>
      <c r="DL412" s="251"/>
      <c r="DM412" s="252"/>
    </row>
    <row r="413">
      <c r="A413" s="248"/>
      <c r="B413" s="249"/>
      <c r="C413" s="250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2"/>
      <c r="W413" s="253"/>
      <c r="X413" s="251"/>
      <c r="Y413" s="251"/>
      <c r="Z413" s="251"/>
      <c r="AA413" s="251"/>
      <c r="AB413" s="251"/>
      <c r="AC413" s="251"/>
      <c r="AD413" s="254"/>
      <c r="AE413" s="249"/>
      <c r="AF413" s="255"/>
      <c r="AG413" s="248"/>
      <c r="AH413" s="248"/>
      <c r="AI413" s="248"/>
      <c r="AJ413" s="248"/>
      <c r="AK413" s="248"/>
      <c r="AL413" s="248"/>
      <c r="AM413" s="248"/>
      <c r="AN413" s="248"/>
      <c r="AO413" s="248"/>
      <c r="AP413" s="248"/>
      <c r="AQ413" s="248"/>
      <c r="AR413" s="248"/>
      <c r="AS413" s="248"/>
      <c r="AT413" s="248"/>
      <c r="AU413" s="248"/>
      <c r="AV413" s="248"/>
      <c r="AW413" s="248"/>
      <c r="AX413" s="248"/>
      <c r="AY413" s="256"/>
      <c r="AZ413" s="250"/>
      <c r="BA413" s="251"/>
      <c r="BB413" s="251"/>
      <c r="BC413" s="251"/>
      <c r="BD413" s="251"/>
      <c r="BE413" s="251"/>
      <c r="BF413" s="251"/>
      <c r="BG413" s="252"/>
      <c r="BH413" s="249"/>
      <c r="BI413" s="248"/>
      <c r="BJ413" s="248"/>
      <c r="BK413" s="248"/>
      <c r="BL413" s="248"/>
      <c r="BM413" s="248"/>
      <c r="BN413" s="248"/>
      <c r="BO413" s="248"/>
      <c r="BP413" s="248"/>
      <c r="BQ413" s="248"/>
      <c r="BR413" s="248"/>
      <c r="BS413" s="248"/>
      <c r="BT413" s="248"/>
      <c r="BU413" s="248"/>
      <c r="BV413" s="248"/>
      <c r="BW413" s="248"/>
      <c r="BX413" s="248"/>
      <c r="BY413" s="248"/>
      <c r="BZ413" s="248"/>
      <c r="CA413" s="248"/>
      <c r="CB413" s="248"/>
      <c r="CC413" s="250"/>
      <c r="CD413" s="251"/>
      <c r="CE413" s="251"/>
      <c r="CF413" s="251"/>
      <c r="CG413" s="251"/>
      <c r="CH413" s="251"/>
      <c r="CI413" s="251"/>
      <c r="CJ413" s="252"/>
      <c r="CK413" s="249"/>
      <c r="CL413" s="248"/>
      <c r="CM413" s="248"/>
      <c r="CN413" s="248"/>
      <c r="CO413" s="248"/>
      <c r="CP413" s="248"/>
      <c r="CQ413" s="248"/>
      <c r="CR413" s="248"/>
      <c r="CS413" s="248"/>
      <c r="CT413" s="248"/>
      <c r="CU413" s="248"/>
      <c r="CV413" s="248"/>
      <c r="CW413" s="248"/>
      <c r="CX413" s="248"/>
      <c r="CY413" s="248"/>
      <c r="CZ413" s="248"/>
      <c r="DA413" s="248"/>
      <c r="DB413" s="248"/>
      <c r="DC413" s="248"/>
      <c r="DD413" s="248"/>
      <c r="DE413" s="248"/>
      <c r="DF413" s="250"/>
      <c r="DG413" s="251"/>
      <c r="DH413" s="251"/>
      <c r="DI413" s="251"/>
      <c r="DJ413" s="251"/>
      <c r="DK413" s="251"/>
      <c r="DL413" s="251"/>
      <c r="DM413" s="252"/>
    </row>
    <row r="414">
      <c r="A414" s="248"/>
      <c r="B414" s="249"/>
      <c r="C414" s="250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2"/>
      <c r="W414" s="253"/>
      <c r="X414" s="251"/>
      <c r="Y414" s="251"/>
      <c r="Z414" s="251"/>
      <c r="AA414" s="251"/>
      <c r="AB414" s="251"/>
      <c r="AC414" s="251"/>
      <c r="AD414" s="254"/>
      <c r="AE414" s="249"/>
      <c r="AF414" s="255"/>
      <c r="AG414" s="248"/>
      <c r="AH414" s="248"/>
      <c r="AI414" s="248"/>
      <c r="AJ414" s="248"/>
      <c r="AK414" s="248"/>
      <c r="AL414" s="248"/>
      <c r="AM414" s="248"/>
      <c r="AN414" s="248"/>
      <c r="AO414" s="248"/>
      <c r="AP414" s="248"/>
      <c r="AQ414" s="248"/>
      <c r="AR414" s="248"/>
      <c r="AS414" s="248"/>
      <c r="AT414" s="248"/>
      <c r="AU414" s="248"/>
      <c r="AV414" s="248"/>
      <c r="AW414" s="248"/>
      <c r="AX414" s="248"/>
      <c r="AY414" s="256"/>
      <c r="AZ414" s="250"/>
      <c r="BA414" s="251"/>
      <c r="BB414" s="251"/>
      <c r="BC414" s="251"/>
      <c r="BD414" s="251"/>
      <c r="BE414" s="251"/>
      <c r="BF414" s="251"/>
      <c r="BG414" s="252"/>
      <c r="BH414" s="249"/>
      <c r="BI414" s="248"/>
      <c r="BJ414" s="248"/>
      <c r="BK414" s="248"/>
      <c r="BL414" s="248"/>
      <c r="BM414" s="248"/>
      <c r="BN414" s="248"/>
      <c r="BO414" s="248"/>
      <c r="BP414" s="248"/>
      <c r="BQ414" s="248"/>
      <c r="BR414" s="248"/>
      <c r="BS414" s="248"/>
      <c r="BT414" s="248"/>
      <c r="BU414" s="248"/>
      <c r="BV414" s="248"/>
      <c r="BW414" s="248"/>
      <c r="BX414" s="248"/>
      <c r="BY414" s="248"/>
      <c r="BZ414" s="248"/>
      <c r="CA414" s="248"/>
      <c r="CB414" s="248"/>
      <c r="CC414" s="250"/>
      <c r="CD414" s="251"/>
      <c r="CE414" s="251"/>
      <c r="CF414" s="251"/>
      <c r="CG414" s="251"/>
      <c r="CH414" s="251"/>
      <c r="CI414" s="251"/>
      <c r="CJ414" s="252"/>
      <c r="CK414" s="249"/>
      <c r="CL414" s="248"/>
      <c r="CM414" s="248"/>
      <c r="CN414" s="248"/>
      <c r="CO414" s="248"/>
      <c r="CP414" s="248"/>
      <c r="CQ414" s="248"/>
      <c r="CR414" s="248"/>
      <c r="CS414" s="248"/>
      <c r="CT414" s="248"/>
      <c r="CU414" s="248"/>
      <c r="CV414" s="248"/>
      <c r="CW414" s="248"/>
      <c r="CX414" s="248"/>
      <c r="CY414" s="248"/>
      <c r="CZ414" s="248"/>
      <c r="DA414" s="248"/>
      <c r="DB414" s="248"/>
      <c r="DC414" s="248"/>
      <c r="DD414" s="248"/>
      <c r="DE414" s="248"/>
      <c r="DF414" s="250"/>
      <c r="DG414" s="251"/>
      <c r="DH414" s="251"/>
      <c r="DI414" s="251"/>
      <c r="DJ414" s="251"/>
      <c r="DK414" s="251"/>
      <c r="DL414" s="251"/>
      <c r="DM414" s="252"/>
    </row>
    <row r="415">
      <c r="A415" s="248"/>
      <c r="B415" s="249"/>
      <c r="C415" s="250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2"/>
      <c r="W415" s="253"/>
      <c r="X415" s="251"/>
      <c r="Y415" s="251"/>
      <c r="Z415" s="251"/>
      <c r="AA415" s="251"/>
      <c r="AB415" s="251"/>
      <c r="AC415" s="251"/>
      <c r="AD415" s="254"/>
      <c r="AE415" s="249"/>
      <c r="AF415" s="255"/>
      <c r="AG415" s="248"/>
      <c r="AH415" s="248"/>
      <c r="AI415" s="248"/>
      <c r="AJ415" s="248"/>
      <c r="AK415" s="248"/>
      <c r="AL415" s="248"/>
      <c r="AM415" s="248"/>
      <c r="AN415" s="248"/>
      <c r="AO415" s="248"/>
      <c r="AP415" s="248"/>
      <c r="AQ415" s="248"/>
      <c r="AR415" s="248"/>
      <c r="AS415" s="248"/>
      <c r="AT415" s="248"/>
      <c r="AU415" s="248"/>
      <c r="AV415" s="248"/>
      <c r="AW415" s="248"/>
      <c r="AX415" s="248"/>
      <c r="AY415" s="256"/>
      <c r="AZ415" s="250"/>
      <c r="BA415" s="251"/>
      <c r="BB415" s="251"/>
      <c r="BC415" s="251"/>
      <c r="BD415" s="251"/>
      <c r="BE415" s="251"/>
      <c r="BF415" s="251"/>
      <c r="BG415" s="252"/>
      <c r="BH415" s="249"/>
      <c r="BI415" s="248"/>
      <c r="BJ415" s="248"/>
      <c r="BK415" s="248"/>
      <c r="BL415" s="248"/>
      <c r="BM415" s="248"/>
      <c r="BN415" s="248"/>
      <c r="BO415" s="248"/>
      <c r="BP415" s="248"/>
      <c r="BQ415" s="248"/>
      <c r="BR415" s="248"/>
      <c r="BS415" s="248"/>
      <c r="BT415" s="248"/>
      <c r="BU415" s="248"/>
      <c r="BV415" s="248"/>
      <c r="BW415" s="248"/>
      <c r="BX415" s="248"/>
      <c r="BY415" s="248"/>
      <c r="BZ415" s="248"/>
      <c r="CA415" s="248"/>
      <c r="CB415" s="248"/>
      <c r="CC415" s="250"/>
      <c r="CD415" s="251"/>
      <c r="CE415" s="251"/>
      <c r="CF415" s="251"/>
      <c r="CG415" s="251"/>
      <c r="CH415" s="251"/>
      <c r="CI415" s="251"/>
      <c r="CJ415" s="252"/>
      <c r="CK415" s="249"/>
      <c r="CL415" s="248"/>
      <c r="CM415" s="248"/>
      <c r="CN415" s="248"/>
      <c r="CO415" s="248"/>
      <c r="CP415" s="248"/>
      <c r="CQ415" s="248"/>
      <c r="CR415" s="248"/>
      <c r="CS415" s="248"/>
      <c r="CT415" s="248"/>
      <c r="CU415" s="248"/>
      <c r="CV415" s="248"/>
      <c r="CW415" s="248"/>
      <c r="CX415" s="248"/>
      <c r="CY415" s="248"/>
      <c r="CZ415" s="248"/>
      <c r="DA415" s="248"/>
      <c r="DB415" s="248"/>
      <c r="DC415" s="248"/>
      <c r="DD415" s="248"/>
      <c r="DE415" s="248"/>
      <c r="DF415" s="250"/>
      <c r="DG415" s="251"/>
      <c r="DH415" s="251"/>
      <c r="DI415" s="251"/>
      <c r="DJ415" s="251"/>
      <c r="DK415" s="251"/>
      <c r="DL415" s="251"/>
      <c r="DM415" s="252"/>
    </row>
    <row r="416">
      <c r="A416" s="248"/>
      <c r="B416" s="249"/>
      <c r="C416" s="250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2"/>
      <c r="W416" s="253"/>
      <c r="X416" s="251"/>
      <c r="Y416" s="251"/>
      <c r="Z416" s="251"/>
      <c r="AA416" s="251"/>
      <c r="AB416" s="251"/>
      <c r="AC416" s="251"/>
      <c r="AD416" s="254"/>
      <c r="AE416" s="249"/>
      <c r="AF416" s="255"/>
      <c r="AG416" s="248"/>
      <c r="AH416" s="248"/>
      <c r="AI416" s="248"/>
      <c r="AJ416" s="248"/>
      <c r="AK416" s="248"/>
      <c r="AL416" s="248"/>
      <c r="AM416" s="248"/>
      <c r="AN416" s="248"/>
      <c r="AO416" s="248"/>
      <c r="AP416" s="248"/>
      <c r="AQ416" s="248"/>
      <c r="AR416" s="248"/>
      <c r="AS416" s="248"/>
      <c r="AT416" s="248"/>
      <c r="AU416" s="248"/>
      <c r="AV416" s="248"/>
      <c r="AW416" s="248"/>
      <c r="AX416" s="248"/>
      <c r="AY416" s="256"/>
      <c r="AZ416" s="250"/>
      <c r="BA416" s="251"/>
      <c r="BB416" s="251"/>
      <c r="BC416" s="251"/>
      <c r="BD416" s="251"/>
      <c r="BE416" s="251"/>
      <c r="BF416" s="251"/>
      <c r="BG416" s="252"/>
      <c r="BH416" s="249"/>
      <c r="BI416" s="248"/>
      <c r="BJ416" s="248"/>
      <c r="BK416" s="248"/>
      <c r="BL416" s="248"/>
      <c r="BM416" s="248"/>
      <c r="BN416" s="248"/>
      <c r="BO416" s="248"/>
      <c r="BP416" s="248"/>
      <c r="BQ416" s="248"/>
      <c r="BR416" s="248"/>
      <c r="BS416" s="248"/>
      <c r="BT416" s="248"/>
      <c r="BU416" s="248"/>
      <c r="BV416" s="248"/>
      <c r="BW416" s="248"/>
      <c r="BX416" s="248"/>
      <c r="BY416" s="248"/>
      <c r="BZ416" s="248"/>
      <c r="CA416" s="248"/>
      <c r="CB416" s="248"/>
      <c r="CC416" s="250"/>
      <c r="CD416" s="251"/>
      <c r="CE416" s="251"/>
      <c r="CF416" s="251"/>
      <c r="CG416" s="251"/>
      <c r="CH416" s="251"/>
      <c r="CI416" s="251"/>
      <c r="CJ416" s="252"/>
      <c r="CK416" s="249"/>
      <c r="CL416" s="248"/>
      <c r="CM416" s="248"/>
      <c r="CN416" s="248"/>
      <c r="CO416" s="248"/>
      <c r="CP416" s="248"/>
      <c r="CQ416" s="248"/>
      <c r="CR416" s="248"/>
      <c r="CS416" s="248"/>
      <c r="CT416" s="248"/>
      <c r="CU416" s="248"/>
      <c r="CV416" s="248"/>
      <c r="CW416" s="248"/>
      <c r="CX416" s="248"/>
      <c r="CY416" s="248"/>
      <c r="CZ416" s="248"/>
      <c r="DA416" s="248"/>
      <c r="DB416" s="248"/>
      <c r="DC416" s="248"/>
      <c r="DD416" s="248"/>
      <c r="DE416" s="248"/>
      <c r="DF416" s="250"/>
      <c r="DG416" s="251"/>
      <c r="DH416" s="251"/>
      <c r="DI416" s="251"/>
      <c r="DJ416" s="251"/>
      <c r="DK416" s="251"/>
      <c r="DL416" s="251"/>
      <c r="DM416" s="252"/>
    </row>
    <row r="417">
      <c r="A417" s="248"/>
      <c r="B417" s="249"/>
      <c r="C417" s="250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2"/>
      <c r="W417" s="253"/>
      <c r="X417" s="251"/>
      <c r="Y417" s="251"/>
      <c r="Z417" s="251"/>
      <c r="AA417" s="251"/>
      <c r="AB417" s="251"/>
      <c r="AC417" s="251"/>
      <c r="AD417" s="254"/>
      <c r="AE417" s="249"/>
      <c r="AF417" s="255"/>
      <c r="AG417" s="248"/>
      <c r="AH417" s="248"/>
      <c r="AI417" s="248"/>
      <c r="AJ417" s="248"/>
      <c r="AK417" s="248"/>
      <c r="AL417" s="248"/>
      <c r="AM417" s="248"/>
      <c r="AN417" s="248"/>
      <c r="AO417" s="248"/>
      <c r="AP417" s="248"/>
      <c r="AQ417" s="248"/>
      <c r="AR417" s="248"/>
      <c r="AS417" s="248"/>
      <c r="AT417" s="248"/>
      <c r="AU417" s="248"/>
      <c r="AV417" s="248"/>
      <c r="AW417" s="248"/>
      <c r="AX417" s="248"/>
      <c r="AY417" s="256"/>
      <c r="AZ417" s="250"/>
      <c r="BA417" s="251"/>
      <c r="BB417" s="251"/>
      <c r="BC417" s="251"/>
      <c r="BD417" s="251"/>
      <c r="BE417" s="251"/>
      <c r="BF417" s="251"/>
      <c r="BG417" s="252"/>
      <c r="BH417" s="249"/>
      <c r="BI417" s="248"/>
      <c r="BJ417" s="248"/>
      <c r="BK417" s="248"/>
      <c r="BL417" s="248"/>
      <c r="BM417" s="248"/>
      <c r="BN417" s="248"/>
      <c r="BO417" s="248"/>
      <c r="BP417" s="248"/>
      <c r="BQ417" s="248"/>
      <c r="BR417" s="248"/>
      <c r="BS417" s="248"/>
      <c r="BT417" s="248"/>
      <c r="BU417" s="248"/>
      <c r="BV417" s="248"/>
      <c r="BW417" s="248"/>
      <c r="BX417" s="248"/>
      <c r="BY417" s="248"/>
      <c r="BZ417" s="248"/>
      <c r="CA417" s="248"/>
      <c r="CB417" s="248"/>
      <c r="CC417" s="250"/>
      <c r="CD417" s="251"/>
      <c r="CE417" s="251"/>
      <c r="CF417" s="251"/>
      <c r="CG417" s="251"/>
      <c r="CH417" s="251"/>
      <c r="CI417" s="251"/>
      <c r="CJ417" s="252"/>
      <c r="CK417" s="249"/>
      <c r="CL417" s="248"/>
      <c r="CM417" s="248"/>
      <c r="CN417" s="248"/>
      <c r="CO417" s="248"/>
      <c r="CP417" s="248"/>
      <c r="CQ417" s="248"/>
      <c r="CR417" s="248"/>
      <c r="CS417" s="248"/>
      <c r="CT417" s="248"/>
      <c r="CU417" s="248"/>
      <c r="CV417" s="248"/>
      <c r="CW417" s="248"/>
      <c r="CX417" s="248"/>
      <c r="CY417" s="248"/>
      <c r="CZ417" s="248"/>
      <c r="DA417" s="248"/>
      <c r="DB417" s="248"/>
      <c r="DC417" s="248"/>
      <c r="DD417" s="248"/>
      <c r="DE417" s="248"/>
      <c r="DF417" s="250"/>
      <c r="DG417" s="251"/>
      <c r="DH417" s="251"/>
      <c r="DI417" s="251"/>
      <c r="DJ417" s="251"/>
      <c r="DK417" s="251"/>
      <c r="DL417" s="251"/>
      <c r="DM417" s="252"/>
    </row>
    <row r="418">
      <c r="A418" s="248"/>
      <c r="B418" s="249"/>
      <c r="C418" s="250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2"/>
      <c r="W418" s="253"/>
      <c r="X418" s="251"/>
      <c r="Y418" s="251"/>
      <c r="Z418" s="251"/>
      <c r="AA418" s="251"/>
      <c r="AB418" s="251"/>
      <c r="AC418" s="251"/>
      <c r="AD418" s="254"/>
      <c r="AE418" s="249"/>
      <c r="AF418" s="255"/>
      <c r="AG418" s="248"/>
      <c r="AH418" s="248"/>
      <c r="AI418" s="248"/>
      <c r="AJ418" s="248"/>
      <c r="AK418" s="248"/>
      <c r="AL418" s="248"/>
      <c r="AM418" s="248"/>
      <c r="AN418" s="248"/>
      <c r="AO418" s="248"/>
      <c r="AP418" s="248"/>
      <c r="AQ418" s="248"/>
      <c r="AR418" s="248"/>
      <c r="AS418" s="248"/>
      <c r="AT418" s="248"/>
      <c r="AU418" s="248"/>
      <c r="AV418" s="248"/>
      <c r="AW418" s="248"/>
      <c r="AX418" s="248"/>
      <c r="AY418" s="256"/>
      <c r="AZ418" s="250"/>
      <c r="BA418" s="251"/>
      <c r="BB418" s="251"/>
      <c r="BC418" s="251"/>
      <c r="BD418" s="251"/>
      <c r="BE418" s="251"/>
      <c r="BF418" s="251"/>
      <c r="BG418" s="252"/>
      <c r="BH418" s="249"/>
      <c r="BI418" s="248"/>
      <c r="BJ418" s="248"/>
      <c r="BK418" s="248"/>
      <c r="BL418" s="248"/>
      <c r="BM418" s="248"/>
      <c r="BN418" s="248"/>
      <c r="BO418" s="248"/>
      <c r="BP418" s="248"/>
      <c r="BQ418" s="248"/>
      <c r="BR418" s="248"/>
      <c r="BS418" s="248"/>
      <c r="BT418" s="248"/>
      <c r="BU418" s="248"/>
      <c r="BV418" s="248"/>
      <c r="BW418" s="248"/>
      <c r="BX418" s="248"/>
      <c r="BY418" s="248"/>
      <c r="BZ418" s="248"/>
      <c r="CA418" s="248"/>
      <c r="CB418" s="248"/>
      <c r="CC418" s="250"/>
      <c r="CD418" s="251"/>
      <c r="CE418" s="251"/>
      <c r="CF418" s="251"/>
      <c r="CG418" s="251"/>
      <c r="CH418" s="251"/>
      <c r="CI418" s="251"/>
      <c r="CJ418" s="252"/>
      <c r="CK418" s="249"/>
      <c r="CL418" s="248"/>
      <c r="CM418" s="248"/>
      <c r="CN418" s="248"/>
      <c r="CO418" s="248"/>
      <c r="CP418" s="248"/>
      <c r="CQ418" s="248"/>
      <c r="CR418" s="248"/>
      <c r="CS418" s="248"/>
      <c r="CT418" s="248"/>
      <c r="CU418" s="248"/>
      <c r="CV418" s="248"/>
      <c r="CW418" s="248"/>
      <c r="CX418" s="248"/>
      <c r="CY418" s="248"/>
      <c r="CZ418" s="248"/>
      <c r="DA418" s="248"/>
      <c r="DB418" s="248"/>
      <c r="DC418" s="248"/>
      <c r="DD418" s="248"/>
      <c r="DE418" s="248"/>
      <c r="DF418" s="250"/>
      <c r="DG418" s="251"/>
      <c r="DH418" s="251"/>
      <c r="DI418" s="251"/>
      <c r="DJ418" s="251"/>
      <c r="DK418" s="251"/>
      <c r="DL418" s="251"/>
      <c r="DM418" s="252"/>
    </row>
    <row r="419">
      <c r="A419" s="248"/>
      <c r="B419" s="249"/>
      <c r="C419" s="250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2"/>
      <c r="W419" s="253"/>
      <c r="X419" s="251"/>
      <c r="Y419" s="251"/>
      <c r="Z419" s="251"/>
      <c r="AA419" s="251"/>
      <c r="AB419" s="251"/>
      <c r="AC419" s="251"/>
      <c r="AD419" s="254"/>
      <c r="AE419" s="249"/>
      <c r="AF419" s="255"/>
      <c r="AG419" s="248"/>
      <c r="AH419" s="248"/>
      <c r="AI419" s="248"/>
      <c r="AJ419" s="248"/>
      <c r="AK419" s="248"/>
      <c r="AL419" s="248"/>
      <c r="AM419" s="248"/>
      <c r="AN419" s="248"/>
      <c r="AO419" s="248"/>
      <c r="AP419" s="248"/>
      <c r="AQ419" s="248"/>
      <c r="AR419" s="248"/>
      <c r="AS419" s="248"/>
      <c r="AT419" s="248"/>
      <c r="AU419" s="248"/>
      <c r="AV419" s="248"/>
      <c r="AW419" s="248"/>
      <c r="AX419" s="248"/>
      <c r="AY419" s="256"/>
      <c r="AZ419" s="250"/>
      <c r="BA419" s="251"/>
      <c r="BB419" s="251"/>
      <c r="BC419" s="251"/>
      <c r="BD419" s="251"/>
      <c r="BE419" s="251"/>
      <c r="BF419" s="251"/>
      <c r="BG419" s="252"/>
      <c r="BH419" s="249"/>
      <c r="BI419" s="248"/>
      <c r="BJ419" s="248"/>
      <c r="BK419" s="248"/>
      <c r="BL419" s="248"/>
      <c r="BM419" s="248"/>
      <c r="BN419" s="248"/>
      <c r="BO419" s="248"/>
      <c r="BP419" s="248"/>
      <c r="BQ419" s="248"/>
      <c r="BR419" s="248"/>
      <c r="BS419" s="248"/>
      <c r="BT419" s="248"/>
      <c r="BU419" s="248"/>
      <c r="BV419" s="248"/>
      <c r="BW419" s="248"/>
      <c r="BX419" s="248"/>
      <c r="BY419" s="248"/>
      <c r="BZ419" s="248"/>
      <c r="CA419" s="248"/>
      <c r="CB419" s="248"/>
      <c r="CC419" s="250"/>
      <c r="CD419" s="251"/>
      <c r="CE419" s="251"/>
      <c r="CF419" s="251"/>
      <c r="CG419" s="251"/>
      <c r="CH419" s="251"/>
      <c r="CI419" s="251"/>
      <c r="CJ419" s="252"/>
      <c r="CK419" s="249"/>
      <c r="CL419" s="248"/>
      <c r="CM419" s="248"/>
      <c r="CN419" s="248"/>
      <c r="CO419" s="248"/>
      <c r="CP419" s="248"/>
      <c r="CQ419" s="248"/>
      <c r="CR419" s="248"/>
      <c r="CS419" s="248"/>
      <c r="CT419" s="248"/>
      <c r="CU419" s="248"/>
      <c r="CV419" s="248"/>
      <c r="CW419" s="248"/>
      <c r="CX419" s="248"/>
      <c r="CY419" s="248"/>
      <c r="CZ419" s="248"/>
      <c r="DA419" s="248"/>
      <c r="DB419" s="248"/>
      <c r="DC419" s="248"/>
      <c r="DD419" s="248"/>
      <c r="DE419" s="248"/>
      <c r="DF419" s="250"/>
      <c r="DG419" s="251"/>
      <c r="DH419" s="251"/>
      <c r="DI419" s="251"/>
      <c r="DJ419" s="251"/>
      <c r="DK419" s="251"/>
      <c r="DL419" s="251"/>
      <c r="DM419" s="252"/>
    </row>
    <row r="420">
      <c r="A420" s="248"/>
      <c r="B420" s="249"/>
      <c r="C420" s="250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2"/>
      <c r="W420" s="253"/>
      <c r="X420" s="251"/>
      <c r="Y420" s="251"/>
      <c r="Z420" s="251"/>
      <c r="AA420" s="251"/>
      <c r="AB420" s="251"/>
      <c r="AC420" s="251"/>
      <c r="AD420" s="254"/>
      <c r="AE420" s="249"/>
      <c r="AF420" s="255"/>
      <c r="AG420" s="248"/>
      <c r="AH420" s="248"/>
      <c r="AI420" s="248"/>
      <c r="AJ420" s="248"/>
      <c r="AK420" s="248"/>
      <c r="AL420" s="248"/>
      <c r="AM420" s="248"/>
      <c r="AN420" s="248"/>
      <c r="AO420" s="248"/>
      <c r="AP420" s="248"/>
      <c r="AQ420" s="248"/>
      <c r="AR420" s="248"/>
      <c r="AS420" s="248"/>
      <c r="AT420" s="248"/>
      <c r="AU420" s="248"/>
      <c r="AV420" s="248"/>
      <c r="AW420" s="248"/>
      <c r="AX420" s="248"/>
      <c r="AY420" s="256"/>
      <c r="AZ420" s="250"/>
      <c r="BA420" s="251"/>
      <c r="BB420" s="251"/>
      <c r="BC420" s="251"/>
      <c r="BD420" s="251"/>
      <c r="BE420" s="251"/>
      <c r="BF420" s="251"/>
      <c r="BG420" s="252"/>
      <c r="BH420" s="249"/>
      <c r="BI420" s="248"/>
      <c r="BJ420" s="248"/>
      <c r="BK420" s="248"/>
      <c r="BL420" s="248"/>
      <c r="BM420" s="248"/>
      <c r="BN420" s="248"/>
      <c r="BO420" s="248"/>
      <c r="BP420" s="248"/>
      <c r="BQ420" s="248"/>
      <c r="BR420" s="248"/>
      <c r="BS420" s="248"/>
      <c r="BT420" s="248"/>
      <c r="BU420" s="248"/>
      <c r="BV420" s="248"/>
      <c r="BW420" s="248"/>
      <c r="BX420" s="248"/>
      <c r="BY420" s="248"/>
      <c r="BZ420" s="248"/>
      <c r="CA420" s="248"/>
      <c r="CB420" s="248"/>
      <c r="CC420" s="250"/>
      <c r="CD420" s="251"/>
      <c r="CE420" s="251"/>
      <c r="CF420" s="251"/>
      <c r="CG420" s="251"/>
      <c r="CH420" s="251"/>
      <c r="CI420" s="251"/>
      <c r="CJ420" s="252"/>
      <c r="CK420" s="249"/>
      <c r="CL420" s="248"/>
      <c r="CM420" s="248"/>
      <c r="CN420" s="248"/>
      <c r="CO420" s="248"/>
      <c r="CP420" s="248"/>
      <c r="CQ420" s="248"/>
      <c r="CR420" s="248"/>
      <c r="CS420" s="248"/>
      <c r="CT420" s="248"/>
      <c r="CU420" s="248"/>
      <c r="CV420" s="248"/>
      <c r="CW420" s="248"/>
      <c r="CX420" s="248"/>
      <c r="CY420" s="248"/>
      <c r="CZ420" s="248"/>
      <c r="DA420" s="248"/>
      <c r="DB420" s="248"/>
      <c r="DC420" s="248"/>
      <c r="DD420" s="248"/>
      <c r="DE420" s="248"/>
      <c r="DF420" s="250"/>
      <c r="DG420" s="251"/>
      <c r="DH420" s="251"/>
      <c r="DI420" s="251"/>
      <c r="DJ420" s="251"/>
      <c r="DK420" s="251"/>
      <c r="DL420" s="251"/>
      <c r="DM420" s="252"/>
    </row>
    <row r="421">
      <c r="A421" s="248"/>
      <c r="B421" s="249"/>
      <c r="C421" s="250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2"/>
      <c r="W421" s="253"/>
      <c r="X421" s="251"/>
      <c r="Y421" s="251"/>
      <c r="Z421" s="251"/>
      <c r="AA421" s="251"/>
      <c r="AB421" s="251"/>
      <c r="AC421" s="251"/>
      <c r="AD421" s="254"/>
      <c r="AE421" s="249"/>
      <c r="AF421" s="255"/>
      <c r="AG421" s="248"/>
      <c r="AH421" s="248"/>
      <c r="AI421" s="248"/>
      <c r="AJ421" s="248"/>
      <c r="AK421" s="248"/>
      <c r="AL421" s="248"/>
      <c r="AM421" s="248"/>
      <c r="AN421" s="248"/>
      <c r="AO421" s="248"/>
      <c r="AP421" s="248"/>
      <c r="AQ421" s="248"/>
      <c r="AR421" s="248"/>
      <c r="AS421" s="248"/>
      <c r="AT421" s="248"/>
      <c r="AU421" s="248"/>
      <c r="AV421" s="248"/>
      <c r="AW421" s="248"/>
      <c r="AX421" s="248"/>
      <c r="AY421" s="256"/>
      <c r="AZ421" s="250"/>
      <c r="BA421" s="251"/>
      <c r="BB421" s="251"/>
      <c r="BC421" s="251"/>
      <c r="BD421" s="251"/>
      <c r="BE421" s="251"/>
      <c r="BF421" s="251"/>
      <c r="BG421" s="252"/>
      <c r="BH421" s="249"/>
      <c r="BI421" s="248"/>
      <c r="BJ421" s="248"/>
      <c r="BK421" s="248"/>
      <c r="BL421" s="248"/>
      <c r="BM421" s="248"/>
      <c r="BN421" s="248"/>
      <c r="BO421" s="248"/>
      <c r="BP421" s="248"/>
      <c r="BQ421" s="248"/>
      <c r="BR421" s="248"/>
      <c r="BS421" s="248"/>
      <c r="BT421" s="248"/>
      <c r="BU421" s="248"/>
      <c r="BV421" s="248"/>
      <c r="BW421" s="248"/>
      <c r="BX421" s="248"/>
      <c r="BY421" s="248"/>
      <c r="BZ421" s="248"/>
      <c r="CA421" s="248"/>
      <c r="CB421" s="248"/>
      <c r="CC421" s="250"/>
      <c r="CD421" s="251"/>
      <c r="CE421" s="251"/>
      <c r="CF421" s="251"/>
      <c r="CG421" s="251"/>
      <c r="CH421" s="251"/>
      <c r="CI421" s="251"/>
      <c r="CJ421" s="252"/>
      <c r="CK421" s="249"/>
      <c r="CL421" s="248"/>
      <c r="CM421" s="248"/>
      <c r="CN421" s="248"/>
      <c r="CO421" s="248"/>
      <c r="CP421" s="248"/>
      <c r="CQ421" s="248"/>
      <c r="CR421" s="248"/>
      <c r="CS421" s="248"/>
      <c r="CT421" s="248"/>
      <c r="CU421" s="248"/>
      <c r="CV421" s="248"/>
      <c r="CW421" s="248"/>
      <c r="CX421" s="248"/>
      <c r="CY421" s="248"/>
      <c r="CZ421" s="248"/>
      <c r="DA421" s="248"/>
      <c r="DB421" s="248"/>
      <c r="DC421" s="248"/>
      <c r="DD421" s="248"/>
      <c r="DE421" s="248"/>
      <c r="DF421" s="250"/>
      <c r="DG421" s="251"/>
      <c r="DH421" s="251"/>
      <c r="DI421" s="251"/>
      <c r="DJ421" s="251"/>
      <c r="DK421" s="251"/>
      <c r="DL421" s="251"/>
      <c r="DM421" s="252"/>
    </row>
    <row r="422">
      <c r="A422" s="248"/>
      <c r="B422" s="249"/>
      <c r="C422" s="250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2"/>
      <c r="W422" s="253"/>
      <c r="X422" s="251"/>
      <c r="Y422" s="251"/>
      <c r="Z422" s="251"/>
      <c r="AA422" s="251"/>
      <c r="AB422" s="251"/>
      <c r="AC422" s="251"/>
      <c r="AD422" s="254"/>
      <c r="AE422" s="249"/>
      <c r="AF422" s="255"/>
      <c r="AG422" s="248"/>
      <c r="AH422" s="248"/>
      <c r="AI422" s="248"/>
      <c r="AJ422" s="248"/>
      <c r="AK422" s="248"/>
      <c r="AL422" s="248"/>
      <c r="AM422" s="248"/>
      <c r="AN422" s="248"/>
      <c r="AO422" s="248"/>
      <c r="AP422" s="248"/>
      <c r="AQ422" s="248"/>
      <c r="AR422" s="248"/>
      <c r="AS422" s="248"/>
      <c r="AT422" s="248"/>
      <c r="AU422" s="248"/>
      <c r="AV422" s="248"/>
      <c r="AW422" s="248"/>
      <c r="AX422" s="248"/>
      <c r="AY422" s="256"/>
      <c r="AZ422" s="250"/>
      <c r="BA422" s="251"/>
      <c r="BB422" s="251"/>
      <c r="BC422" s="251"/>
      <c r="BD422" s="251"/>
      <c r="BE422" s="251"/>
      <c r="BF422" s="251"/>
      <c r="BG422" s="252"/>
      <c r="BH422" s="249"/>
      <c r="BI422" s="248"/>
      <c r="BJ422" s="248"/>
      <c r="BK422" s="248"/>
      <c r="BL422" s="248"/>
      <c r="BM422" s="248"/>
      <c r="BN422" s="248"/>
      <c r="BO422" s="248"/>
      <c r="BP422" s="248"/>
      <c r="BQ422" s="248"/>
      <c r="BR422" s="248"/>
      <c r="BS422" s="248"/>
      <c r="BT422" s="248"/>
      <c r="BU422" s="248"/>
      <c r="BV422" s="248"/>
      <c r="BW422" s="248"/>
      <c r="BX422" s="248"/>
      <c r="BY422" s="248"/>
      <c r="BZ422" s="248"/>
      <c r="CA422" s="248"/>
      <c r="CB422" s="248"/>
      <c r="CC422" s="250"/>
      <c r="CD422" s="251"/>
      <c r="CE422" s="251"/>
      <c r="CF422" s="251"/>
      <c r="CG422" s="251"/>
      <c r="CH422" s="251"/>
      <c r="CI422" s="251"/>
      <c r="CJ422" s="252"/>
      <c r="CK422" s="249"/>
      <c r="CL422" s="248"/>
      <c r="CM422" s="248"/>
      <c r="CN422" s="248"/>
      <c r="CO422" s="248"/>
      <c r="CP422" s="248"/>
      <c r="CQ422" s="248"/>
      <c r="CR422" s="248"/>
      <c r="CS422" s="248"/>
      <c r="CT422" s="248"/>
      <c r="CU422" s="248"/>
      <c r="CV422" s="248"/>
      <c r="CW422" s="248"/>
      <c r="CX422" s="248"/>
      <c r="CY422" s="248"/>
      <c r="CZ422" s="248"/>
      <c r="DA422" s="248"/>
      <c r="DB422" s="248"/>
      <c r="DC422" s="248"/>
      <c r="DD422" s="248"/>
      <c r="DE422" s="248"/>
      <c r="DF422" s="250"/>
      <c r="DG422" s="251"/>
      <c r="DH422" s="251"/>
      <c r="DI422" s="251"/>
      <c r="DJ422" s="251"/>
      <c r="DK422" s="251"/>
      <c r="DL422" s="251"/>
      <c r="DM422" s="252"/>
    </row>
    <row r="423">
      <c r="A423" s="248"/>
      <c r="B423" s="249"/>
      <c r="C423" s="250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2"/>
      <c r="W423" s="253"/>
      <c r="X423" s="251"/>
      <c r="Y423" s="251"/>
      <c r="Z423" s="251"/>
      <c r="AA423" s="251"/>
      <c r="AB423" s="251"/>
      <c r="AC423" s="251"/>
      <c r="AD423" s="254"/>
      <c r="AE423" s="249"/>
      <c r="AF423" s="255"/>
      <c r="AG423" s="248"/>
      <c r="AH423" s="248"/>
      <c r="AI423" s="248"/>
      <c r="AJ423" s="248"/>
      <c r="AK423" s="248"/>
      <c r="AL423" s="248"/>
      <c r="AM423" s="248"/>
      <c r="AN423" s="248"/>
      <c r="AO423" s="248"/>
      <c r="AP423" s="248"/>
      <c r="AQ423" s="248"/>
      <c r="AR423" s="248"/>
      <c r="AS423" s="248"/>
      <c r="AT423" s="248"/>
      <c r="AU423" s="248"/>
      <c r="AV423" s="248"/>
      <c r="AW423" s="248"/>
      <c r="AX423" s="248"/>
      <c r="AY423" s="256"/>
      <c r="AZ423" s="250"/>
      <c r="BA423" s="251"/>
      <c r="BB423" s="251"/>
      <c r="BC423" s="251"/>
      <c r="BD423" s="251"/>
      <c r="BE423" s="251"/>
      <c r="BF423" s="251"/>
      <c r="BG423" s="252"/>
      <c r="BH423" s="249"/>
      <c r="BI423" s="248"/>
      <c r="BJ423" s="248"/>
      <c r="BK423" s="248"/>
      <c r="BL423" s="248"/>
      <c r="BM423" s="248"/>
      <c r="BN423" s="248"/>
      <c r="BO423" s="248"/>
      <c r="BP423" s="248"/>
      <c r="BQ423" s="248"/>
      <c r="BR423" s="248"/>
      <c r="BS423" s="248"/>
      <c r="BT423" s="248"/>
      <c r="BU423" s="248"/>
      <c r="BV423" s="248"/>
      <c r="BW423" s="248"/>
      <c r="BX423" s="248"/>
      <c r="BY423" s="248"/>
      <c r="BZ423" s="248"/>
      <c r="CA423" s="248"/>
      <c r="CB423" s="248"/>
      <c r="CC423" s="250"/>
      <c r="CD423" s="251"/>
      <c r="CE423" s="251"/>
      <c r="CF423" s="251"/>
      <c r="CG423" s="251"/>
      <c r="CH423" s="251"/>
      <c r="CI423" s="251"/>
      <c r="CJ423" s="252"/>
      <c r="CK423" s="249"/>
      <c r="CL423" s="248"/>
      <c r="CM423" s="248"/>
      <c r="CN423" s="248"/>
      <c r="CO423" s="248"/>
      <c r="CP423" s="248"/>
      <c r="CQ423" s="248"/>
      <c r="CR423" s="248"/>
      <c r="CS423" s="248"/>
      <c r="CT423" s="248"/>
      <c r="CU423" s="248"/>
      <c r="CV423" s="248"/>
      <c r="CW423" s="248"/>
      <c r="CX423" s="248"/>
      <c r="CY423" s="248"/>
      <c r="CZ423" s="248"/>
      <c r="DA423" s="248"/>
      <c r="DB423" s="248"/>
      <c r="DC423" s="248"/>
      <c r="DD423" s="248"/>
      <c r="DE423" s="248"/>
      <c r="DF423" s="250"/>
      <c r="DG423" s="251"/>
      <c r="DH423" s="251"/>
      <c r="DI423" s="251"/>
      <c r="DJ423" s="251"/>
      <c r="DK423" s="251"/>
      <c r="DL423" s="251"/>
      <c r="DM423" s="252"/>
    </row>
    <row r="424">
      <c r="A424" s="248"/>
      <c r="B424" s="249"/>
      <c r="C424" s="250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2"/>
      <c r="W424" s="253"/>
      <c r="X424" s="251"/>
      <c r="Y424" s="251"/>
      <c r="Z424" s="251"/>
      <c r="AA424" s="251"/>
      <c r="AB424" s="251"/>
      <c r="AC424" s="251"/>
      <c r="AD424" s="254"/>
      <c r="AE424" s="249"/>
      <c r="AF424" s="255"/>
      <c r="AG424" s="248"/>
      <c r="AH424" s="248"/>
      <c r="AI424" s="248"/>
      <c r="AJ424" s="248"/>
      <c r="AK424" s="248"/>
      <c r="AL424" s="248"/>
      <c r="AM424" s="248"/>
      <c r="AN424" s="248"/>
      <c r="AO424" s="248"/>
      <c r="AP424" s="248"/>
      <c r="AQ424" s="248"/>
      <c r="AR424" s="248"/>
      <c r="AS424" s="248"/>
      <c r="AT424" s="248"/>
      <c r="AU424" s="248"/>
      <c r="AV424" s="248"/>
      <c r="AW424" s="248"/>
      <c r="AX424" s="248"/>
      <c r="AY424" s="256"/>
      <c r="AZ424" s="250"/>
      <c r="BA424" s="251"/>
      <c r="BB424" s="251"/>
      <c r="BC424" s="251"/>
      <c r="BD424" s="251"/>
      <c r="BE424" s="251"/>
      <c r="BF424" s="251"/>
      <c r="BG424" s="252"/>
      <c r="BH424" s="249"/>
      <c r="BI424" s="248"/>
      <c r="BJ424" s="248"/>
      <c r="BK424" s="248"/>
      <c r="BL424" s="248"/>
      <c r="BM424" s="248"/>
      <c r="BN424" s="248"/>
      <c r="BO424" s="248"/>
      <c r="BP424" s="248"/>
      <c r="BQ424" s="248"/>
      <c r="BR424" s="248"/>
      <c r="BS424" s="248"/>
      <c r="BT424" s="248"/>
      <c r="BU424" s="248"/>
      <c r="BV424" s="248"/>
      <c r="BW424" s="248"/>
      <c r="BX424" s="248"/>
      <c r="BY424" s="248"/>
      <c r="BZ424" s="248"/>
      <c r="CA424" s="248"/>
      <c r="CB424" s="248"/>
      <c r="CC424" s="250"/>
      <c r="CD424" s="251"/>
      <c r="CE424" s="251"/>
      <c r="CF424" s="251"/>
      <c r="CG424" s="251"/>
      <c r="CH424" s="251"/>
      <c r="CI424" s="251"/>
      <c r="CJ424" s="252"/>
      <c r="CK424" s="249"/>
      <c r="CL424" s="248"/>
      <c r="CM424" s="248"/>
      <c r="CN424" s="248"/>
      <c r="CO424" s="248"/>
      <c r="CP424" s="248"/>
      <c r="CQ424" s="248"/>
      <c r="CR424" s="248"/>
      <c r="CS424" s="248"/>
      <c r="CT424" s="248"/>
      <c r="CU424" s="248"/>
      <c r="CV424" s="248"/>
      <c r="CW424" s="248"/>
      <c r="CX424" s="248"/>
      <c r="CY424" s="248"/>
      <c r="CZ424" s="248"/>
      <c r="DA424" s="248"/>
      <c r="DB424" s="248"/>
      <c r="DC424" s="248"/>
      <c r="DD424" s="248"/>
      <c r="DE424" s="248"/>
      <c r="DF424" s="250"/>
      <c r="DG424" s="251"/>
      <c r="DH424" s="251"/>
      <c r="DI424" s="251"/>
      <c r="DJ424" s="251"/>
      <c r="DK424" s="251"/>
      <c r="DL424" s="251"/>
      <c r="DM424" s="252"/>
    </row>
    <row r="425">
      <c r="A425" s="248"/>
      <c r="B425" s="249"/>
      <c r="C425" s="250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2"/>
      <c r="W425" s="253"/>
      <c r="X425" s="251"/>
      <c r="Y425" s="251"/>
      <c r="Z425" s="251"/>
      <c r="AA425" s="251"/>
      <c r="AB425" s="251"/>
      <c r="AC425" s="251"/>
      <c r="AD425" s="254"/>
      <c r="AE425" s="249"/>
      <c r="AF425" s="255"/>
      <c r="AG425" s="248"/>
      <c r="AH425" s="248"/>
      <c r="AI425" s="248"/>
      <c r="AJ425" s="248"/>
      <c r="AK425" s="248"/>
      <c r="AL425" s="248"/>
      <c r="AM425" s="248"/>
      <c r="AN425" s="248"/>
      <c r="AO425" s="248"/>
      <c r="AP425" s="248"/>
      <c r="AQ425" s="248"/>
      <c r="AR425" s="248"/>
      <c r="AS425" s="248"/>
      <c r="AT425" s="248"/>
      <c r="AU425" s="248"/>
      <c r="AV425" s="248"/>
      <c r="AW425" s="248"/>
      <c r="AX425" s="248"/>
      <c r="AY425" s="256"/>
      <c r="AZ425" s="250"/>
      <c r="BA425" s="251"/>
      <c r="BB425" s="251"/>
      <c r="BC425" s="251"/>
      <c r="BD425" s="251"/>
      <c r="BE425" s="251"/>
      <c r="BF425" s="251"/>
      <c r="BG425" s="252"/>
      <c r="BH425" s="249"/>
      <c r="BI425" s="248"/>
      <c r="BJ425" s="248"/>
      <c r="BK425" s="248"/>
      <c r="BL425" s="248"/>
      <c r="BM425" s="248"/>
      <c r="BN425" s="248"/>
      <c r="BO425" s="248"/>
      <c r="BP425" s="248"/>
      <c r="BQ425" s="248"/>
      <c r="BR425" s="248"/>
      <c r="BS425" s="248"/>
      <c r="BT425" s="248"/>
      <c r="BU425" s="248"/>
      <c r="BV425" s="248"/>
      <c r="BW425" s="248"/>
      <c r="BX425" s="248"/>
      <c r="BY425" s="248"/>
      <c r="BZ425" s="248"/>
      <c r="CA425" s="248"/>
      <c r="CB425" s="248"/>
      <c r="CC425" s="250"/>
      <c r="CD425" s="251"/>
      <c r="CE425" s="251"/>
      <c r="CF425" s="251"/>
      <c r="CG425" s="251"/>
      <c r="CH425" s="251"/>
      <c r="CI425" s="251"/>
      <c r="CJ425" s="252"/>
      <c r="CK425" s="249"/>
      <c r="CL425" s="248"/>
      <c r="CM425" s="248"/>
      <c r="CN425" s="248"/>
      <c r="CO425" s="248"/>
      <c r="CP425" s="248"/>
      <c r="CQ425" s="248"/>
      <c r="CR425" s="248"/>
      <c r="CS425" s="248"/>
      <c r="CT425" s="248"/>
      <c r="CU425" s="248"/>
      <c r="CV425" s="248"/>
      <c r="CW425" s="248"/>
      <c r="CX425" s="248"/>
      <c r="CY425" s="248"/>
      <c r="CZ425" s="248"/>
      <c r="DA425" s="248"/>
      <c r="DB425" s="248"/>
      <c r="DC425" s="248"/>
      <c r="DD425" s="248"/>
      <c r="DE425" s="248"/>
      <c r="DF425" s="250"/>
      <c r="DG425" s="251"/>
      <c r="DH425" s="251"/>
      <c r="DI425" s="251"/>
      <c r="DJ425" s="251"/>
      <c r="DK425" s="251"/>
      <c r="DL425" s="251"/>
      <c r="DM425" s="252"/>
    </row>
    <row r="426">
      <c r="A426" s="248"/>
      <c r="B426" s="249"/>
      <c r="C426" s="250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2"/>
      <c r="W426" s="253"/>
      <c r="X426" s="251"/>
      <c r="Y426" s="251"/>
      <c r="Z426" s="251"/>
      <c r="AA426" s="251"/>
      <c r="AB426" s="251"/>
      <c r="AC426" s="251"/>
      <c r="AD426" s="254"/>
      <c r="AE426" s="249"/>
      <c r="AF426" s="255"/>
      <c r="AG426" s="248"/>
      <c r="AH426" s="248"/>
      <c r="AI426" s="248"/>
      <c r="AJ426" s="248"/>
      <c r="AK426" s="248"/>
      <c r="AL426" s="248"/>
      <c r="AM426" s="248"/>
      <c r="AN426" s="248"/>
      <c r="AO426" s="248"/>
      <c r="AP426" s="248"/>
      <c r="AQ426" s="248"/>
      <c r="AR426" s="248"/>
      <c r="AS426" s="248"/>
      <c r="AT426" s="248"/>
      <c r="AU426" s="248"/>
      <c r="AV426" s="248"/>
      <c r="AW426" s="248"/>
      <c r="AX426" s="248"/>
      <c r="AY426" s="256"/>
      <c r="AZ426" s="250"/>
      <c r="BA426" s="251"/>
      <c r="BB426" s="251"/>
      <c r="BC426" s="251"/>
      <c r="BD426" s="251"/>
      <c r="BE426" s="251"/>
      <c r="BF426" s="251"/>
      <c r="BG426" s="252"/>
      <c r="BH426" s="249"/>
      <c r="BI426" s="248"/>
      <c r="BJ426" s="248"/>
      <c r="BK426" s="248"/>
      <c r="BL426" s="248"/>
      <c r="BM426" s="248"/>
      <c r="BN426" s="248"/>
      <c r="BO426" s="248"/>
      <c r="BP426" s="248"/>
      <c r="BQ426" s="248"/>
      <c r="BR426" s="248"/>
      <c r="BS426" s="248"/>
      <c r="BT426" s="248"/>
      <c r="BU426" s="248"/>
      <c r="BV426" s="248"/>
      <c r="BW426" s="248"/>
      <c r="BX426" s="248"/>
      <c r="BY426" s="248"/>
      <c r="BZ426" s="248"/>
      <c r="CA426" s="248"/>
      <c r="CB426" s="248"/>
      <c r="CC426" s="250"/>
      <c r="CD426" s="251"/>
      <c r="CE426" s="251"/>
      <c r="CF426" s="251"/>
      <c r="CG426" s="251"/>
      <c r="CH426" s="251"/>
      <c r="CI426" s="251"/>
      <c r="CJ426" s="252"/>
      <c r="CK426" s="249"/>
      <c r="CL426" s="248"/>
      <c r="CM426" s="248"/>
      <c r="CN426" s="248"/>
      <c r="CO426" s="248"/>
      <c r="CP426" s="248"/>
      <c r="CQ426" s="248"/>
      <c r="CR426" s="248"/>
      <c r="CS426" s="248"/>
      <c r="CT426" s="248"/>
      <c r="CU426" s="248"/>
      <c r="CV426" s="248"/>
      <c r="CW426" s="248"/>
      <c r="CX426" s="248"/>
      <c r="CY426" s="248"/>
      <c r="CZ426" s="248"/>
      <c r="DA426" s="248"/>
      <c r="DB426" s="248"/>
      <c r="DC426" s="248"/>
      <c r="DD426" s="248"/>
      <c r="DE426" s="248"/>
      <c r="DF426" s="250"/>
      <c r="DG426" s="251"/>
      <c r="DH426" s="251"/>
      <c r="DI426" s="251"/>
      <c r="DJ426" s="251"/>
      <c r="DK426" s="251"/>
      <c r="DL426" s="251"/>
      <c r="DM426" s="252"/>
    </row>
    <row r="427">
      <c r="A427" s="248"/>
      <c r="B427" s="249"/>
      <c r="C427" s="250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2"/>
      <c r="W427" s="253"/>
      <c r="X427" s="251"/>
      <c r="Y427" s="251"/>
      <c r="Z427" s="251"/>
      <c r="AA427" s="251"/>
      <c r="AB427" s="251"/>
      <c r="AC427" s="251"/>
      <c r="AD427" s="254"/>
      <c r="AE427" s="249"/>
      <c r="AF427" s="255"/>
      <c r="AG427" s="248"/>
      <c r="AH427" s="248"/>
      <c r="AI427" s="248"/>
      <c r="AJ427" s="248"/>
      <c r="AK427" s="248"/>
      <c r="AL427" s="248"/>
      <c r="AM427" s="248"/>
      <c r="AN427" s="248"/>
      <c r="AO427" s="248"/>
      <c r="AP427" s="248"/>
      <c r="AQ427" s="248"/>
      <c r="AR427" s="248"/>
      <c r="AS427" s="248"/>
      <c r="AT427" s="248"/>
      <c r="AU427" s="248"/>
      <c r="AV427" s="248"/>
      <c r="AW427" s="248"/>
      <c r="AX427" s="248"/>
      <c r="AY427" s="256"/>
      <c r="AZ427" s="250"/>
      <c r="BA427" s="251"/>
      <c r="BB427" s="251"/>
      <c r="BC427" s="251"/>
      <c r="BD427" s="251"/>
      <c r="BE427" s="251"/>
      <c r="BF427" s="251"/>
      <c r="BG427" s="252"/>
      <c r="BH427" s="249"/>
      <c r="BI427" s="248"/>
      <c r="BJ427" s="248"/>
      <c r="BK427" s="248"/>
      <c r="BL427" s="248"/>
      <c r="BM427" s="248"/>
      <c r="BN427" s="248"/>
      <c r="BO427" s="248"/>
      <c r="BP427" s="248"/>
      <c r="BQ427" s="248"/>
      <c r="BR427" s="248"/>
      <c r="BS427" s="248"/>
      <c r="BT427" s="248"/>
      <c r="BU427" s="248"/>
      <c r="BV427" s="248"/>
      <c r="BW427" s="248"/>
      <c r="BX427" s="248"/>
      <c r="BY427" s="248"/>
      <c r="BZ427" s="248"/>
      <c r="CA427" s="248"/>
      <c r="CB427" s="248"/>
      <c r="CC427" s="250"/>
      <c r="CD427" s="251"/>
      <c r="CE427" s="251"/>
      <c r="CF427" s="251"/>
      <c r="CG427" s="251"/>
      <c r="CH427" s="251"/>
      <c r="CI427" s="251"/>
      <c r="CJ427" s="252"/>
      <c r="CK427" s="249"/>
      <c r="CL427" s="248"/>
      <c r="CM427" s="248"/>
      <c r="CN427" s="248"/>
      <c r="CO427" s="248"/>
      <c r="CP427" s="248"/>
      <c r="CQ427" s="248"/>
      <c r="CR427" s="248"/>
      <c r="CS427" s="248"/>
      <c r="CT427" s="248"/>
      <c r="CU427" s="248"/>
      <c r="CV427" s="248"/>
      <c r="CW427" s="248"/>
      <c r="CX427" s="248"/>
      <c r="CY427" s="248"/>
      <c r="CZ427" s="248"/>
      <c r="DA427" s="248"/>
      <c r="DB427" s="248"/>
      <c r="DC427" s="248"/>
      <c r="DD427" s="248"/>
      <c r="DE427" s="248"/>
      <c r="DF427" s="250"/>
      <c r="DG427" s="251"/>
      <c r="DH427" s="251"/>
      <c r="DI427" s="251"/>
      <c r="DJ427" s="251"/>
      <c r="DK427" s="251"/>
      <c r="DL427" s="251"/>
      <c r="DM427" s="252"/>
    </row>
    <row r="428">
      <c r="A428" s="248"/>
      <c r="B428" s="249"/>
      <c r="C428" s="250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2"/>
      <c r="W428" s="253"/>
      <c r="X428" s="251"/>
      <c r="Y428" s="251"/>
      <c r="Z428" s="251"/>
      <c r="AA428" s="251"/>
      <c r="AB428" s="251"/>
      <c r="AC428" s="251"/>
      <c r="AD428" s="254"/>
      <c r="AE428" s="249"/>
      <c r="AF428" s="255"/>
      <c r="AG428" s="248"/>
      <c r="AH428" s="248"/>
      <c r="AI428" s="248"/>
      <c r="AJ428" s="248"/>
      <c r="AK428" s="248"/>
      <c r="AL428" s="248"/>
      <c r="AM428" s="248"/>
      <c r="AN428" s="248"/>
      <c r="AO428" s="248"/>
      <c r="AP428" s="248"/>
      <c r="AQ428" s="248"/>
      <c r="AR428" s="248"/>
      <c r="AS428" s="248"/>
      <c r="AT428" s="248"/>
      <c r="AU428" s="248"/>
      <c r="AV428" s="248"/>
      <c r="AW428" s="248"/>
      <c r="AX428" s="248"/>
      <c r="AY428" s="256"/>
      <c r="AZ428" s="250"/>
      <c r="BA428" s="251"/>
      <c r="BB428" s="251"/>
      <c r="BC428" s="251"/>
      <c r="BD428" s="251"/>
      <c r="BE428" s="251"/>
      <c r="BF428" s="251"/>
      <c r="BG428" s="252"/>
      <c r="BH428" s="249"/>
      <c r="BI428" s="248"/>
      <c r="BJ428" s="248"/>
      <c r="BK428" s="248"/>
      <c r="BL428" s="248"/>
      <c r="BM428" s="248"/>
      <c r="BN428" s="248"/>
      <c r="BO428" s="248"/>
      <c r="BP428" s="248"/>
      <c r="BQ428" s="248"/>
      <c r="BR428" s="248"/>
      <c r="BS428" s="248"/>
      <c r="BT428" s="248"/>
      <c r="BU428" s="248"/>
      <c r="BV428" s="248"/>
      <c r="BW428" s="248"/>
      <c r="BX428" s="248"/>
      <c r="BY428" s="248"/>
      <c r="BZ428" s="248"/>
      <c r="CA428" s="248"/>
      <c r="CB428" s="248"/>
      <c r="CC428" s="250"/>
      <c r="CD428" s="251"/>
      <c r="CE428" s="251"/>
      <c r="CF428" s="251"/>
      <c r="CG428" s="251"/>
      <c r="CH428" s="251"/>
      <c r="CI428" s="251"/>
      <c r="CJ428" s="252"/>
      <c r="CK428" s="249"/>
      <c r="CL428" s="248"/>
      <c r="CM428" s="248"/>
      <c r="CN428" s="248"/>
      <c r="CO428" s="248"/>
      <c r="CP428" s="248"/>
      <c r="CQ428" s="248"/>
      <c r="CR428" s="248"/>
      <c r="CS428" s="248"/>
      <c r="CT428" s="248"/>
      <c r="CU428" s="248"/>
      <c r="CV428" s="248"/>
      <c r="CW428" s="248"/>
      <c r="CX428" s="248"/>
      <c r="CY428" s="248"/>
      <c r="CZ428" s="248"/>
      <c r="DA428" s="248"/>
      <c r="DB428" s="248"/>
      <c r="DC428" s="248"/>
      <c r="DD428" s="248"/>
      <c r="DE428" s="248"/>
      <c r="DF428" s="250"/>
      <c r="DG428" s="251"/>
      <c r="DH428" s="251"/>
      <c r="DI428" s="251"/>
      <c r="DJ428" s="251"/>
      <c r="DK428" s="251"/>
      <c r="DL428" s="251"/>
      <c r="DM428" s="252"/>
    </row>
    <row r="429">
      <c r="A429" s="248"/>
      <c r="B429" s="249"/>
      <c r="C429" s="250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2"/>
      <c r="W429" s="253"/>
      <c r="X429" s="251"/>
      <c r="Y429" s="251"/>
      <c r="Z429" s="251"/>
      <c r="AA429" s="251"/>
      <c r="AB429" s="251"/>
      <c r="AC429" s="251"/>
      <c r="AD429" s="254"/>
      <c r="AE429" s="249"/>
      <c r="AF429" s="255"/>
      <c r="AG429" s="248"/>
      <c r="AH429" s="248"/>
      <c r="AI429" s="248"/>
      <c r="AJ429" s="248"/>
      <c r="AK429" s="248"/>
      <c r="AL429" s="248"/>
      <c r="AM429" s="248"/>
      <c r="AN429" s="248"/>
      <c r="AO429" s="248"/>
      <c r="AP429" s="248"/>
      <c r="AQ429" s="248"/>
      <c r="AR429" s="248"/>
      <c r="AS429" s="248"/>
      <c r="AT429" s="248"/>
      <c r="AU429" s="248"/>
      <c r="AV429" s="248"/>
      <c r="AW429" s="248"/>
      <c r="AX429" s="248"/>
      <c r="AY429" s="256"/>
      <c r="AZ429" s="250"/>
      <c r="BA429" s="251"/>
      <c r="BB429" s="251"/>
      <c r="BC429" s="251"/>
      <c r="BD429" s="251"/>
      <c r="BE429" s="251"/>
      <c r="BF429" s="251"/>
      <c r="BG429" s="252"/>
      <c r="BH429" s="249"/>
      <c r="BI429" s="248"/>
      <c r="BJ429" s="248"/>
      <c r="BK429" s="248"/>
      <c r="BL429" s="248"/>
      <c r="BM429" s="248"/>
      <c r="BN429" s="248"/>
      <c r="BO429" s="248"/>
      <c r="BP429" s="248"/>
      <c r="BQ429" s="248"/>
      <c r="BR429" s="248"/>
      <c r="BS429" s="248"/>
      <c r="BT429" s="248"/>
      <c r="BU429" s="248"/>
      <c r="BV429" s="248"/>
      <c r="BW429" s="248"/>
      <c r="BX429" s="248"/>
      <c r="BY429" s="248"/>
      <c r="BZ429" s="248"/>
      <c r="CA429" s="248"/>
      <c r="CB429" s="248"/>
      <c r="CC429" s="250"/>
      <c r="CD429" s="251"/>
      <c r="CE429" s="251"/>
      <c r="CF429" s="251"/>
      <c r="CG429" s="251"/>
      <c r="CH429" s="251"/>
      <c r="CI429" s="251"/>
      <c r="CJ429" s="252"/>
      <c r="CK429" s="249"/>
      <c r="CL429" s="248"/>
      <c r="CM429" s="248"/>
      <c r="CN429" s="248"/>
      <c r="CO429" s="248"/>
      <c r="CP429" s="248"/>
      <c r="CQ429" s="248"/>
      <c r="CR429" s="248"/>
      <c r="CS429" s="248"/>
      <c r="CT429" s="248"/>
      <c r="CU429" s="248"/>
      <c r="CV429" s="248"/>
      <c r="CW429" s="248"/>
      <c r="CX429" s="248"/>
      <c r="CY429" s="248"/>
      <c r="CZ429" s="248"/>
      <c r="DA429" s="248"/>
      <c r="DB429" s="248"/>
      <c r="DC429" s="248"/>
      <c r="DD429" s="248"/>
      <c r="DE429" s="248"/>
      <c r="DF429" s="250"/>
      <c r="DG429" s="251"/>
      <c r="DH429" s="251"/>
      <c r="DI429" s="251"/>
      <c r="DJ429" s="251"/>
      <c r="DK429" s="251"/>
      <c r="DL429" s="251"/>
      <c r="DM429" s="252"/>
    </row>
    <row r="430">
      <c r="A430" s="248"/>
      <c r="B430" s="249"/>
      <c r="C430" s="250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2"/>
      <c r="W430" s="253"/>
      <c r="X430" s="251"/>
      <c r="Y430" s="251"/>
      <c r="Z430" s="251"/>
      <c r="AA430" s="251"/>
      <c r="AB430" s="251"/>
      <c r="AC430" s="251"/>
      <c r="AD430" s="254"/>
      <c r="AE430" s="249"/>
      <c r="AF430" s="255"/>
      <c r="AG430" s="248"/>
      <c r="AH430" s="248"/>
      <c r="AI430" s="248"/>
      <c r="AJ430" s="248"/>
      <c r="AK430" s="248"/>
      <c r="AL430" s="248"/>
      <c r="AM430" s="248"/>
      <c r="AN430" s="248"/>
      <c r="AO430" s="248"/>
      <c r="AP430" s="248"/>
      <c r="AQ430" s="248"/>
      <c r="AR430" s="248"/>
      <c r="AS430" s="248"/>
      <c r="AT430" s="248"/>
      <c r="AU430" s="248"/>
      <c r="AV430" s="248"/>
      <c r="AW430" s="248"/>
      <c r="AX430" s="248"/>
      <c r="AY430" s="256"/>
      <c r="AZ430" s="250"/>
      <c r="BA430" s="251"/>
      <c r="BB430" s="251"/>
      <c r="BC430" s="251"/>
      <c r="BD430" s="251"/>
      <c r="BE430" s="251"/>
      <c r="BF430" s="251"/>
      <c r="BG430" s="252"/>
      <c r="BH430" s="249"/>
      <c r="BI430" s="248"/>
      <c r="BJ430" s="248"/>
      <c r="BK430" s="248"/>
      <c r="BL430" s="248"/>
      <c r="BM430" s="248"/>
      <c r="BN430" s="248"/>
      <c r="BO430" s="248"/>
      <c r="BP430" s="248"/>
      <c r="BQ430" s="248"/>
      <c r="BR430" s="248"/>
      <c r="BS430" s="248"/>
      <c r="BT430" s="248"/>
      <c r="BU430" s="248"/>
      <c r="BV430" s="248"/>
      <c r="BW430" s="248"/>
      <c r="BX430" s="248"/>
      <c r="BY430" s="248"/>
      <c r="BZ430" s="248"/>
      <c r="CA430" s="248"/>
      <c r="CB430" s="248"/>
      <c r="CC430" s="250"/>
      <c r="CD430" s="251"/>
      <c r="CE430" s="251"/>
      <c r="CF430" s="251"/>
      <c r="CG430" s="251"/>
      <c r="CH430" s="251"/>
      <c r="CI430" s="251"/>
      <c r="CJ430" s="252"/>
      <c r="CK430" s="249"/>
      <c r="CL430" s="248"/>
      <c r="CM430" s="248"/>
      <c r="CN430" s="248"/>
      <c r="CO430" s="248"/>
      <c r="CP430" s="248"/>
      <c r="CQ430" s="248"/>
      <c r="CR430" s="248"/>
      <c r="CS430" s="248"/>
      <c r="CT430" s="248"/>
      <c r="CU430" s="248"/>
      <c r="CV430" s="248"/>
      <c r="CW430" s="248"/>
      <c r="CX430" s="248"/>
      <c r="CY430" s="248"/>
      <c r="CZ430" s="248"/>
      <c r="DA430" s="248"/>
      <c r="DB430" s="248"/>
      <c r="DC430" s="248"/>
      <c r="DD430" s="248"/>
      <c r="DE430" s="248"/>
      <c r="DF430" s="250"/>
      <c r="DG430" s="251"/>
      <c r="DH430" s="251"/>
      <c r="DI430" s="251"/>
      <c r="DJ430" s="251"/>
      <c r="DK430" s="251"/>
      <c r="DL430" s="251"/>
      <c r="DM430" s="252"/>
    </row>
    <row r="431">
      <c r="A431" s="248"/>
      <c r="B431" s="249"/>
      <c r="C431" s="250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2"/>
      <c r="W431" s="253"/>
      <c r="X431" s="251"/>
      <c r="Y431" s="251"/>
      <c r="Z431" s="251"/>
      <c r="AA431" s="251"/>
      <c r="AB431" s="251"/>
      <c r="AC431" s="251"/>
      <c r="AD431" s="254"/>
      <c r="AE431" s="249"/>
      <c r="AF431" s="255"/>
      <c r="AG431" s="248"/>
      <c r="AH431" s="248"/>
      <c r="AI431" s="248"/>
      <c r="AJ431" s="248"/>
      <c r="AK431" s="248"/>
      <c r="AL431" s="248"/>
      <c r="AM431" s="248"/>
      <c r="AN431" s="248"/>
      <c r="AO431" s="248"/>
      <c r="AP431" s="248"/>
      <c r="AQ431" s="248"/>
      <c r="AR431" s="248"/>
      <c r="AS431" s="248"/>
      <c r="AT431" s="248"/>
      <c r="AU431" s="248"/>
      <c r="AV431" s="248"/>
      <c r="AW431" s="248"/>
      <c r="AX431" s="248"/>
      <c r="AY431" s="256"/>
      <c r="AZ431" s="250"/>
      <c r="BA431" s="251"/>
      <c r="BB431" s="251"/>
      <c r="BC431" s="251"/>
      <c r="BD431" s="251"/>
      <c r="BE431" s="251"/>
      <c r="BF431" s="251"/>
      <c r="BG431" s="252"/>
      <c r="BH431" s="249"/>
      <c r="BI431" s="248"/>
      <c r="BJ431" s="248"/>
      <c r="BK431" s="248"/>
      <c r="BL431" s="248"/>
      <c r="BM431" s="248"/>
      <c r="BN431" s="248"/>
      <c r="BO431" s="248"/>
      <c r="BP431" s="248"/>
      <c r="BQ431" s="248"/>
      <c r="BR431" s="248"/>
      <c r="BS431" s="248"/>
      <c r="BT431" s="248"/>
      <c r="BU431" s="248"/>
      <c r="BV431" s="248"/>
      <c r="BW431" s="248"/>
      <c r="BX431" s="248"/>
      <c r="BY431" s="248"/>
      <c r="BZ431" s="248"/>
      <c r="CA431" s="248"/>
      <c r="CB431" s="248"/>
      <c r="CC431" s="250"/>
      <c r="CD431" s="251"/>
      <c r="CE431" s="251"/>
      <c r="CF431" s="251"/>
      <c r="CG431" s="251"/>
      <c r="CH431" s="251"/>
      <c r="CI431" s="251"/>
      <c r="CJ431" s="252"/>
      <c r="CK431" s="249"/>
      <c r="CL431" s="248"/>
      <c r="CM431" s="248"/>
      <c r="CN431" s="248"/>
      <c r="CO431" s="248"/>
      <c r="CP431" s="248"/>
      <c r="CQ431" s="248"/>
      <c r="CR431" s="248"/>
      <c r="CS431" s="248"/>
      <c r="CT431" s="248"/>
      <c r="CU431" s="248"/>
      <c r="CV431" s="248"/>
      <c r="CW431" s="248"/>
      <c r="CX431" s="248"/>
      <c r="CY431" s="248"/>
      <c r="CZ431" s="248"/>
      <c r="DA431" s="248"/>
      <c r="DB431" s="248"/>
      <c r="DC431" s="248"/>
      <c r="DD431" s="248"/>
      <c r="DE431" s="248"/>
      <c r="DF431" s="250"/>
      <c r="DG431" s="251"/>
      <c r="DH431" s="251"/>
      <c r="DI431" s="251"/>
      <c r="DJ431" s="251"/>
      <c r="DK431" s="251"/>
      <c r="DL431" s="251"/>
      <c r="DM431" s="252"/>
    </row>
    <row r="432">
      <c r="A432" s="248"/>
      <c r="B432" s="249"/>
      <c r="C432" s="250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2"/>
      <c r="W432" s="253"/>
      <c r="X432" s="251"/>
      <c r="Y432" s="251"/>
      <c r="Z432" s="251"/>
      <c r="AA432" s="251"/>
      <c r="AB432" s="251"/>
      <c r="AC432" s="251"/>
      <c r="AD432" s="254"/>
      <c r="AE432" s="249"/>
      <c r="AF432" s="255"/>
      <c r="AG432" s="248"/>
      <c r="AH432" s="248"/>
      <c r="AI432" s="248"/>
      <c r="AJ432" s="248"/>
      <c r="AK432" s="248"/>
      <c r="AL432" s="248"/>
      <c r="AM432" s="248"/>
      <c r="AN432" s="248"/>
      <c r="AO432" s="248"/>
      <c r="AP432" s="248"/>
      <c r="AQ432" s="248"/>
      <c r="AR432" s="248"/>
      <c r="AS432" s="248"/>
      <c r="AT432" s="248"/>
      <c r="AU432" s="248"/>
      <c r="AV432" s="248"/>
      <c r="AW432" s="248"/>
      <c r="AX432" s="248"/>
      <c r="AY432" s="256"/>
      <c r="AZ432" s="250"/>
      <c r="BA432" s="251"/>
      <c r="BB432" s="251"/>
      <c r="BC432" s="251"/>
      <c r="BD432" s="251"/>
      <c r="BE432" s="251"/>
      <c r="BF432" s="251"/>
      <c r="BG432" s="252"/>
      <c r="BH432" s="249"/>
      <c r="BI432" s="248"/>
      <c r="BJ432" s="248"/>
      <c r="BK432" s="248"/>
      <c r="BL432" s="248"/>
      <c r="BM432" s="248"/>
      <c r="BN432" s="248"/>
      <c r="BO432" s="248"/>
      <c r="BP432" s="248"/>
      <c r="BQ432" s="248"/>
      <c r="BR432" s="248"/>
      <c r="BS432" s="248"/>
      <c r="BT432" s="248"/>
      <c r="BU432" s="248"/>
      <c r="BV432" s="248"/>
      <c r="BW432" s="248"/>
      <c r="BX432" s="248"/>
      <c r="BY432" s="248"/>
      <c r="BZ432" s="248"/>
      <c r="CA432" s="248"/>
      <c r="CB432" s="248"/>
      <c r="CC432" s="250"/>
      <c r="CD432" s="251"/>
      <c r="CE432" s="251"/>
      <c r="CF432" s="251"/>
      <c r="CG432" s="251"/>
      <c r="CH432" s="251"/>
      <c r="CI432" s="251"/>
      <c r="CJ432" s="252"/>
      <c r="CK432" s="249"/>
      <c r="CL432" s="248"/>
      <c r="CM432" s="248"/>
      <c r="CN432" s="248"/>
      <c r="CO432" s="248"/>
      <c r="CP432" s="248"/>
      <c r="CQ432" s="248"/>
      <c r="CR432" s="248"/>
      <c r="CS432" s="248"/>
      <c r="CT432" s="248"/>
      <c r="CU432" s="248"/>
      <c r="CV432" s="248"/>
      <c r="CW432" s="248"/>
      <c r="CX432" s="248"/>
      <c r="CY432" s="248"/>
      <c r="CZ432" s="248"/>
      <c r="DA432" s="248"/>
      <c r="DB432" s="248"/>
      <c r="DC432" s="248"/>
      <c r="DD432" s="248"/>
      <c r="DE432" s="248"/>
      <c r="DF432" s="250"/>
      <c r="DG432" s="251"/>
      <c r="DH432" s="251"/>
      <c r="DI432" s="251"/>
      <c r="DJ432" s="251"/>
      <c r="DK432" s="251"/>
      <c r="DL432" s="251"/>
      <c r="DM432" s="252"/>
    </row>
    <row r="433">
      <c r="A433" s="248"/>
      <c r="B433" s="249"/>
      <c r="C433" s="250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2"/>
      <c r="W433" s="253"/>
      <c r="X433" s="251"/>
      <c r="Y433" s="251"/>
      <c r="Z433" s="251"/>
      <c r="AA433" s="251"/>
      <c r="AB433" s="251"/>
      <c r="AC433" s="251"/>
      <c r="AD433" s="254"/>
      <c r="AE433" s="249"/>
      <c r="AF433" s="255"/>
      <c r="AG433" s="248"/>
      <c r="AH433" s="248"/>
      <c r="AI433" s="248"/>
      <c r="AJ433" s="248"/>
      <c r="AK433" s="248"/>
      <c r="AL433" s="248"/>
      <c r="AM433" s="248"/>
      <c r="AN433" s="248"/>
      <c r="AO433" s="248"/>
      <c r="AP433" s="248"/>
      <c r="AQ433" s="248"/>
      <c r="AR433" s="248"/>
      <c r="AS433" s="248"/>
      <c r="AT433" s="248"/>
      <c r="AU433" s="248"/>
      <c r="AV433" s="248"/>
      <c r="AW433" s="248"/>
      <c r="AX433" s="248"/>
      <c r="AY433" s="256"/>
      <c r="AZ433" s="250"/>
      <c r="BA433" s="251"/>
      <c r="BB433" s="251"/>
      <c r="BC433" s="251"/>
      <c r="BD433" s="251"/>
      <c r="BE433" s="251"/>
      <c r="BF433" s="251"/>
      <c r="BG433" s="252"/>
      <c r="BH433" s="249"/>
      <c r="BI433" s="248"/>
      <c r="BJ433" s="248"/>
      <c r="BK433" s="248"/>
      <c r="BL433" s="248"/>
      <c r="BM433" s="248"/>
      <c r="BN433" s="248"/>
      <c r="BO433" s="248"/>
      <c r="BP433" s="248"/>
      <c r="BQ433" s="248"/>
      <c r="BR433" s="248"/>
      <c r="BS433" s="248"/>
      <c r="BT433" s="248"/>
      <c r="BU433" s="248"/>
      <c r="BV433" s="248"/>
      <c r="BW433" s="248"/>
      <c r="BX433" s="248"/>
      <c r="BY433" s="248"/>
      <c r="BZ433" s="248"/>
      <c r="CA433" s="248"/>
      <c r="CB433" s="248"/>
      <c r="CC433" s="250"/>
      <c r="CD433" s="251"/>
      <c r="CE433" s="251"/>
      <c r="CF433" s="251"/>
      <c r="CG433" s="251"/>
      <c r="CH433" s="251"/>
      <c r="CI433" s="251"/>
      <c r="CJ433" s="252"/>
      <c r="CK433" s="249"/>
      <c r="CL433" s="248"/>
      <c r="CM433" s="248"/>
      <c r="CN433" s="248"/>
      <c r="CO433" s="248"/>
      <c r="CP433" s="248"/>
      <c r="CQ433" s="248"/>
      <c r="CR433" s="248"/>
      <c r="CS433" s="248"/>
      <c r="CT433" s="248"/>
      <c r="CU433" s="248"/>
      <c r="CV433" s="248"/>
      <c r="CW433" s="248"/>
      <c r="CX433" s="248"/>
      <c r="CY433" s="248"/>
      <c r="CZ433" s="248"/>
      <c r="DA433" s="248"/>
      <c r="DB433" s="248"/>
      <c r="DC433" s="248"/>
      <c r="DD433" s="248"/>
      <c r="DE433" s="248"/>
      <c r="DF433" s="250"/>
      <c r="DG433" s="251"/>
      <c r="DH433" s="251"/>
      <c r="DI433" s="251"/>
      <c r="DJ433" s="251"/>
      <c r="DK433" s="251"/>
      <c r="DL433" s="251"/>
      <c r="DM433" s="252"/>
    </row>
    <row r="434">
      <c r="A434" s="248"/>
      <c r="B434" s="249"/>
      <c r="C434" s="250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2"/>
      <c r="W434" s="253"/>
      <c r="X434" s="251"/>
      <c r="Y434" s="251"/>
      <c r="Z434" s="251"/>
      <c r="AA434" s="251"/>
      <c r="AB434" s="251"/>
      <c r="AC434" s="251"/>
      <c r="AD434" s="254"/>
      <c r="AE434" s="249"/>
      <c r="AF434" s="255"/>
      <c r="AG434" s="248"/>
      <c r="AH434" s="248"/>
      <c r="AI434" s="248"/>
      <c r="AJ434" s="248"/>
      <c r="AK434" s="248"/>
      <c r="AL434" s="248"/>
      <c r="AM434" s="248"/>
      <c r="AN434" s="248"/>
      <c r="AO434" s="248"/>
      <c r="AP434" s="248"/>
      <c r="AQ434" s="248"/>
      <c r="AR434" s="248"/>
      <c r="AS434" s="248"/>
      <c r="AT434" s="248"/>
      <c r="AU434" s="248"/>
      <c r="AV434" s="248"/>
      <c r="AW434" s="248"/>
      <c r="AX434" s="248"/>
      <c r="AY434" s="256"/>
      <c r="AZ434" s="250"/>
      <c r="BA434" s="251"/>
      <c r="BB434" s="251"/>
      <c r="BC434" s="251"/>
      <c r="BD434" s="251"/>
      <c r="BE434" s="251"/>
      <c r="BF434" s="251"/>
      <c r="BG434" s="252"/>
      <c r="BH434" s="249"/>
      <c r="BI434" s="248"/>
      <c r="BJ434" s="248"/>
      <c r="BK434" s="248"/>
      <c r="BL434" s="248"/>
      <c r="BM434" s="248"/>
      <c r="BN434" s="248"/>
      <c r="BO434" s="248"/>
      <c r="BP434" s="248"/>
      <c r="BQ434" s="248"/>
      <c r="BR434" s="248"/>
      <c r="BS434" s="248"/>
      <c r="BT434" s="248"/>
      <c r="BU434" s="248"/>
      <c r="BV434" s="248"/>
      <c r="BW434" s="248"/>
      <c r="BX434" s="248"/>
      <c r="BY434" s="248"/>
      <c r="BZ434" s="248"/>
      <c r="CA434" s="248"/>
      <c r="CB434" s="248"/>
      <c r="CC434" s="250"/>
      <c r="CD434" s="251"/>
      <c r="CE434" s="251"/>
      <c r="CF434" s="251"/>
      <c r="CG434" s="251"/>
      <c r="CH434" s="251"/>
      <c r="CI434" s="251"/>
      <c r="CJ434" s="252"/>
      <c r="CK434" s="249"/>
      <c r="CL434" s="248"/>
      <c r="CM434" s="248"/>
      <c r="CN434" s="248"/>
      <c r="CO434" s="248"/>
      <c r="CP434" s="248"/>
      <c r="CQ434" s="248"/>
      <c r="CR434" s="248"/>
      <c r="CS434" s="248"/>
      <c r="CT434" s="248"/>
      <c r="CU434" s="248"/>
      <c r="CV434" s="248"/>
      <c r="CW434" s="248"/>
      <c r="CX434" s="248"/>
      <c r="CY434" s="248"/>
      <c r="CZ434" s="248"/>
      <c r="DA434" s="248"/>
      <c r="DB434" s="248"/>
      <c r="DC434" s="248"/>
      <c r="DD434" s="248"/>
      <c r="DE434" s="248"/>
      <c r="DF434" s="250"/>
      <c r="DG434" s="251"/>
      <c r="DH434" s="251"/>
      <c r="DI434" s="251"/>
      <c r="DJ434" s="251"/>
      <c r="DK434" s="251"/>
      <c r="DL434" s="251"/>
      <c r="DM434" s="252"/>
    </row>
    <row r="435">
      <c r="A435" s="248"/>
      <c r="B435" s="249"/>
      <c r="C435" s="250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2"/>
      <c r="W435" s="253"/>
      <c r="X435" s="251"/>
      <c r="Y435" s="251"/>
      <c r="Z435" s="251"/>
      <c r="AA435" s="251"/>
      <c r="AB435" s="251"/>
      <c r="AC435" s="251"/>
      <c r="AD435" s="254"/>
      <c r="AE435" s="249"/>
      <c r="AF435" s="255"/>
      <c r="AG435" s="248"/>
      <c r="AH435" s="248"/>
      <c r="AI435" s="248"/>
      <c r="AJ435" s="248"/>
      <c r="AK435" s="248"/>
      <c r="AL435" s="248"/>
      <c r="AM435" s="248"/>
      <c r="AN435" s="248"/>
      <c r="AO435" s="248"/>
      <c r="AP435" s="248"/>
      <c r="AQ435" s="248"/>
      <c r="AR435" s="248"/>
      <c r="AS435" s="248"/>
      <c r="AT435" s="248"/>
      <c r="AU435" s="248"/>
      <c r="AV435" s="248"/>
      <c r="AW435" s="248"/>
      <c r="AX435" s="248"/>
      <c r="AY435" s="256"/>
      <c r="AZ435" s="250"/>
      <c r="BA435" s="251"/>
      <c r="BB435" s="251"/>
      <c r="BC435" s="251"/>
      <c r="BD435" s="251"/>
      <c r="BE435" s="251"/>
      <c r="BF435" s="251"/>
      <c r="BG435" s="252"/>
      <c r="BH435" s="249"/>
      <c r="BI435" s="248"/>
      <c r="BJ435" s="248"/>
      <c r="BK435" s="248"/>
      <c r="BL435" s="248"/>
      <c r="BM435" s="248"/>
      <c r="BN435" s="248"/>
      <c r="BO435" s="248"/>
      <c r="BP435" s="248"/>
      <c r="BQ435" s="248"/>
      <c r="BR435" s="248"/>
      <c r="BS435" s="248"/>
      <c r="BT435" s="248"/>
      <c r="BU435" s="248"/>
      <c r="BV435" s="248"/>
      <c r="BW435" s="248"/>
      <c r="BX435" s="248"/>
      <c r="BY435" s="248"/>
      <c r="BZ435" s="248"/>
      <c r="CA435" s="248"/>
      <c r="CB435" s="248"/>
      <c r="CC435" s="250"/>
      <c r="CD435" s="251"/>
      <c r="CE435" s="251"/>
      <c r="CF435" s="251"/>
      <c r="CG435" s="251"/>
      <c r="CH435" s="251"/>
      <c r="CI435" s="251"/>
      <c r="CJ435" s="252"/>
      <c r="CK435" s="249"/>
      <c r="CL435" s="248"/>
      <c r="CM435" s="248"/>
      <c r="CN435" s="248"/>
      <c r="CO435" s="248"/>
      <c r="CP435" s="248"/>
      <c r="CQ435" s="248"/>
      <c r="CR435" s="248"/>
      <c r="CS435" s="248"/>
      <c r="CT435" s="248"/>
      <c r="CU435" s="248"/>
      <c r="CV435" s="248"/>
      <c r="CW435" s="248"/>
      <c r="CX435" s="248"/>
      <c r="CY435" s="248"/>
      <c r="CZ435" s="248"/>
      <c r="DA435" s="248"/>
      <c r="DB435" s="248"/>
      <c r="DC435" s="248"/>
      <c r="DD435" s="248"/>
      <c r="DE435" s="248"/>
      <c r="DF435" s="250"/>
      <c r="DG435" s="251"/>
      <c r="DH435" s="251"/>
      <c r="DI435" s="251"/>
      <c r="DJ435" s="251"/>
      <c r="DK435" s="251"/>
      <c r="DL435" s="251"/>
      <c r="DM435" s="252"/>
    </row>
    <row r="436">
      <c r="A436" s="248"/>
      <c r="B436" s="249"/>
      <c r="C436" s="250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2"/>
      <c r="W436" s="253"/>
      <c r="X436" s="251"/>
      <c r="Y436" s="251"/>
      <c r="Z436" s="251"/>
      <c r="AA436" s="251"/>
      <c r="AB436" s="251"/>
      <c r="AC436" s="251"/>
      <c r="AD436" s="254"/>
      <c r="AE436" s="249"/>
      <c r="AF436" s="255"/>
      <c r="AG436" s="248"/>
      <c r="AH436" s="248"/>
      <c r="AI436" s="248"/>
      <c r="AJ436" s="248"/>
      <c r="AK436" s="248"/>
      <c r="AL436" s="248"/>
      <c r="AM436" s="248"/>
      <c r="AN436" s="248"/>
      <c r="AO436" s="248"/>
      <c r="AP436" s="248"/>
      <c r="AQ436" s="248"/>
      <c r="AR436" s="248"/>
      <c r="AS436" s="248"/>
      <c r="AT436" s="248"/>
      <c r="AU436" s="248"/>
      <c r="AV436" s="248"/>
      <c r="AW436" s="248"/>
      <c r="AX436" s="248"/>
      <c r="AY436" s="256"/>
      <c r="AZ436" s="250"/>
      <c r="BA436" s="251"/>
      <c r="BB436" s="251"/>
      <c r="BC436" s="251"/>
      <c r="BD436" s="251"/>
      <c r="BE436" s="251"/>
      <c r="BF436" s="251"/>
      <c r="BG436" s="252"/>
      <c r="BH436" s="249"/>
      <c r="BI436" s="248"/>
      <c r="BJ436" s="248"/>
      <c r="BK436" s="248"/>
      <c r="BL436" s="248"/>
      <c r="BM436" s="248"/>
      <c r="BN436" s="248"/>
      <c r="BO436" s="248"/>
      <c r="BP436" s="248"/>
      <c r="BQ436" s="248"/>
      <c r="BR436" s="248"/>
      <c r="BS436" s="248"/>
      <c r="BT436" s="248"/>
      <c r="BU436" s="248"/>
      <c r="BV436" s="248"/>
      <c r="BW436" s="248"/>
      <c r="BX436" s="248"/>
      <c r="BY436" s="248"/>
      <c r="BZ436" s="248"/>
      <c r="CA436" s="248"/>
      <c r="CB436" s="248"/>
      <c r="CC436" s="250"/>
      <c r="CD436" s="251"/>
      <c r="CE436" s="251"/>
      <c r="CF436" s="251"/>
      <c r="CG436" s="251"/>
      <c r="CH436" s="251"/>
      <c r="CI436" s="251"/>
      <c r="CJ436" s="252"/>
      <c r="CK436" s="249"/>
      <c r="CL436" s="248"/>
      <c r="CM436" s="248"/>
      <c r="CN436" s="248"/>
      <c r="CO436" s="248"/>
      <c r="CP436" s="248"/>
      <c r="CQ436" s="248"/>
      <c r="CR436" s="248"/>
      <c r="CS436" s="248"/>
      <c r="CT436" s="248"/>
      <c r="CU436" s="248"/>
      <c r="CV436" s="248"/>
      <c r="CW436" s="248"/>
      <c r="CX436" s="248"/>
      <c r="CY436" s="248"/>
      <c r="CZ436" s="248"/>
      <c r="DA436" s="248"/>
      <c r="DB436" s="248"/>
      <c r="DC436" s="248"/>
      <c r="DD436" s="248"/>
      <c r="DE436" s="248"/>
      <c r="DF436" s="250"/>
      <c r="DG436" s="251"/>
      <c r="DH436" s="251"/>
      <c r="DI436" s="251"/>
      <c r="DJ436" s="251"/>
      <c r="DK436" s="251"/>
      <c r="DL436" s="251"/>
      <c r="DM436" s="252"/>
    </row>
    <row r="437">
      <c r="A437" s="248"/>
      <c r="B437" s="249"/>
      <c r="C437" s="250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2"/>
      <c r="W437" s="253"/>
      <c r="X437" s="251"/>
      <c r="Y437" s="251"/>
      <c r="Z437" s="251"/>
      <c r="AA437" s="251"/>
      <c r="AB437" s="251"/>
      <c r="AC437" s="251"/>
      <c r="AD437" s="254"/>
      <c r="AE437" s="249"/>
      <c r="AF437" s="255"/>
      <c r="AG437" s="248"/>
      <c r="AH437" s="248"/>
      <c r="AI437" s="248"/>
      <c r="AJ437" s="248"/>
      <c r="AK437" s="248"/>
      <c r="AL437" s="248"/>
      <c r="AM437" s="248"/>
      <c r="AN437" s="248"/>
      <c r="AO437" s="248"/>
      <c r="AP437" s="248"/>
      <c r="AQ437" s="248"/>
      <c r="AR437" s="248"/>
      <c r="AS437" s="248"/>
      <c r="AT437" s="248"/>
      <c r="AU437" s="248"/>
      <c r="AV437" s="248"/>
      <c r="AW437" s="248"/>
      <c r="AX437" s="248"/>
      <c r="AY437" s="256"/>
      <c r="AZ437" s="250"/>
      <c r="BA437" s="251"/>
      <c r="BB437" s="251"/>
      <c r="BC437" s="251"/>
      <c r="BD437" s="251"/>
      <c r="BE437" s="251"/>
      <c r="BF437" s="251"/>
      <c r="BG437" s="252"/>
      <c r="BH437" s="249"/>
      <c r="BI437" s="248"/>
      <c r="BJ437" s="248"/>
      <c r="BK437" s="248"/>
      <c r="BL437" s="248"/>
      <c r="BM437" s="248"/>
      <c r="BN437" s="248"/>
      <c r="BO437" s="248"/>
      <c r="BP437" s="248"/>
      <c r="BQ437" s="248"/>
      <c r="BR437" s="248"/>
      <c r="BS437" s="248"/>
      <c r="BT437" s="248"/>
      <c r="BU437" s="248"/>
      <c r="BV437" s="248"/>
      <c r="BW437" s="248"/>
      <c r="BX437" s="248"/>
      <c r="BY437" s="248"/>
      <c r="BZ437" s="248"/>
      <c r="CA437" s="248"/>
      <c r="CB437" s="248"/>
      <c r="CC437" s="250"/>
      <c r="CD437" s="251"/>
      <c r="CE437" s="251"/>
      <c r="CF437" s="251"/>
      <c r="CG437" s="251"/>
      <c r="CH437" s="251"/>
      <c r="CI437" s="251"/>
      <c r="CJ437" s="252"/>
      <c r="CK437" s="249"/>
      <c r="CL437" s="248"/>
      <c r="CM437" s="248"/>
      <c r="CN437" s="248"/>
      <c r="CO437" s="248"/>
      <c r="CP437" s="248"/>
      <c r="CQ437" s="248"/>
      <c r="CR437" s="248"/>
      <c r="CS437" s="248"/>
      <c r="CT437" s="248"/>
      <c r="CU437" s="248"/>
      <c r="CV437" s="248"/>
      <c r="CW437" s="248"/>
      <c r="CX437" s="248"/>
      <c r="CY437" s="248"/>
      <c r="CZ437" s="248"/>
      <c r="DA437" s="248"/>
      <c r="DB437" s="248"/>
      <c r="DC437" s="248"/>
      <c r="DD437" s="248"/>
      <c r="DE437" s="248"/>
      <c r="DF437" s="250"/>
      <c r="DG437" s="251"/>
      <c r="DH437" s="251"/>
      <c r="DI437" s="251"/>
      <c r="DJ437" s="251"/>
      <c r="DK437" s="251"/>
      <c r="DL437" s="251"/>
      <c r="DM437" s="252"/>
    </row>
    <row r="438">
      <c r="A438" s="248"/>
      <c r="B438" s="249"/>
      <c r="C438" s="250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2"/>
      <c r="W438" s="253"/>
      <c r="X438" s="251"/>
      <c r="Y438" s="251"/>
      <c r="Z438" s="251"/>
      <c r="AA438" s="251"/>
      <c r="AB438" s="251"/>
      <c r="AC438" s="251"/>
      <c r="AD438" s="254"/>
      <c r="AE438" s="249"/>
      <c r="AF438" s="255"/>
      <c r="AG438" s="248"/>
      <c r="AH438" s="248"/>
      <c r="AI438" s="248"/>
      <c r="AJ438" s="248"/>
      <c r="AK438" s="248"/>
      <c r="AL438" s="248"/>
      <c r="AM438" s="248"/>
      <c r="AN438" s="248"/>
      <c r="AO438" s="248"/>
      <c r="AP438" s="248"/>
      <c r="AQ438" s="248"/>
      <c r="AR438" s="248"/>
      <c r="AS438" s="248"/>
      <c r="AT438" s="248"/>
      <c r="AU438" s="248"/>
      <c r="AV438" s="248"/>
      <c r="AW438" s="248"/>
      <c r="AX438" s="248"/>
      <c r="AY438" s="256"/>
      <c r="AZ438" s="250"/>
      <c r="BA438" s="251"/>
      <c r="BB438" s="251"/>
      <c r="BC438" s="251"/>
      <c r="BD438" s="251"/>
      <c r="BE438" s="251"/>
      <c r="BF438" s="251"/>
      <c r="BG438" s="252"/>
      <c r="BH438" s="249"/>
      <c r="BI438" s="248"/>
      <c r="BJ438" s="248"/>
      <c r="BK438" s="248"/>
      <c r="BL438" s="248"/>
      <c r="BM438" s="248"/>
      <c r="BN438" s="248"/>
      <c r="BO438" s="248"/>
      <c r="BP438" s="248"/>
      <c r="BQ438" s="248"/>
      <c r="BR438" s="248"/>
      <c r="BS438" s="248"/>
      <c r="BT438" s="248"/>
      <c r="BU438" s="248"/>
      <c r="BV438" s="248"/>
      <c r="BW438" s="248"/>
      <c r="BX438" s="248"/>
      <c r="BY438" s="248"/>
      <c r="BZ438" s="248"/>
      <c r="CA438" s="248"/>
      <c r="CB438" s="248"/>
      <c r="CC438" s="250"/>
      <c r="CD438" s="251"/>
      <c r="CE438" s="251"/>
      <c r="CF438" s="251"/>
      <c r="CG438" s="251"/>
      <c r="CH438" s="251"/>
      <c r="CI438" s="251"/>
      <c r="CJ438" s="252"/>
      <c r="CK438" s="249"/>
      <c r="CL438" s="248"/>
      <c r="CM438" s="248"/>
      <c r="CN438" s="248"/>
      <c r="CO438" s="248"/>
      <c r="CP438" s="248"/>
      <c r="CQ438" s="248"/>
      <c r="CR438" s="248"/>
      <c r="CS438" s="248"/>
      <c r="CT438" s="248"/>
      <c r="CU438" s="248"/>
      <c r="CV438" s="248"/>
      <c r="CW438" s="248"/>
      <c r="CX438" s="248"/>
      <c r="CY438" s="248"/>
      <c r="CZ438" s="248"/>
      <c r="DA438" s="248"/>
      <c r="DB438" s="248"/>
      <c r="DC438" s="248"/>
      <c r="DD438" s="248"/>
      <c r="DE438" s="248"/>
      <c r="DF438" s="250"/>
      <c r="DG438" s="251"/>
      <c r="DH438" s="251"/>
      <c r="DI438" s="251"/>
      <c r="DJ438" s="251"/>
      <c r="DK438" s="251"/>
      <c r="DL438" s="251"/>
      <c r="DM438" s="252"/>
    </row>
    <row r="439">
      <c r="A439" s="248"/>
      <c r="B439" s="249"/>
      <c r="C439" s="250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2"/>
      <c r="W439" s="253"/>
      <c r="X439" s="251"/>
      <c r="Y439" s="251"/>
      <c r="Z439" s="251"/>
      <c r="AA439" s="251"/>
      <c r="AB439" s="251"/>
      <c r="AC439" s="251"/>
      <c r="AD439" s="254"/>
      <c r="AE439" s="249"/>
      <c r="AF439" s="255"/>
      <c r="AG439" s="248"/>
      <c r="AH439" s="248"/>
      <c r="AI439" s="248"/>
      <c r="AJ439" s="248"/>
      <c r="AK439" s="248"/>
      <c r="AL439" s="248"/>
      <c r="AM439" s="248"/>
      <c r="AN439" s="248"/>
      <c r="AO439" s="248"/>
      <c r="AP439" s="248"/>
      <c r="AQ439" s="248"/>
      <c r="AR439" s="248"/>
      <c r="AS439" s="248"/>
      <c r="AT439" s="248"/>
      <c r="AU439" s="248"/>
      <c r="AV439" s="248"/>
      <c r="AW439" s="248"/>
      <c r="AX439" s="248"/>
      <c r="AY439" s="256"/>
      <c r="AZ439" s="250"/>
      <c r="BA439" s="251"/>
      <c r="BB439" s="251"/>
      <c r="BC439" s="251"/>
      <c r="BD439" s="251"/>
      <c r="BE439" s="251"/>
      <c r="BF439" s="251"/>
      <c r="BG439" s="252"/>
      <c r="BH439" s="249"/>
      <c r="BI439" s="248"/>
      <c r="BJ439" s="248"/>
      <c r="BK439" s="248"/>
      <c r="BL439" s="248"/>
      <c r="BM439" s="248"/>
      <c r="BN439" s="248"/>
      <c r="BO439" s="248"/>
      <c r="BP439" s="248"/>
      <c r="BQ439" s="248"/>
      <c r="BR439" s="248"/>
      <c r="BS439" s="248"/>
      <c r="BT439" s="248"/>
      <c r="BU439" s="248"/>
      <c r="BV439" s="248"/>
      <c r="BW439" s="248"/>
      <c r="BX439" s="248"/>
      <c r="BY439" s="248"/>
      <c r="BZ439" s="248"/>
      <c r="CA439" s="248"/>
      <c r="CB439" s="248"/>
      <c r="CC439" s="250"/>
      <c r="CD439" s="251"/>
      <c r="CE439" s="251"/>
      <c r="CF439" s="251"/>
      <c r="CG439" s="251"/>
      <c r="CH439" s="251"/>
      <c r="CI439" s="251"/>
      <c r="CJ439" s="252"/>
      <c r="CK439" s="249"/>
      <c r="CL439" s="248"/>
      <c r="CM439" s="248"/>
      <c r="CN439" s="248"/>
      <c r="CO439" s="248"/>
      <c r="CP439" s="248"/>
      <c r="CQ439" s="248"/>
      <c r="CR439" s="248"/>
      <c r="CS439" s="248"/>
      <c r="CT439" s="248"/>
      <c r="CU439" s="248"/>
      <c r="CV439" s="248"/>
      <c r="CW439" s="248"/>
      <c r="CX439" s="248"/>
      <c r="CY439" s="248"/>
      <c r="CZ439" s="248"/>
      <c r="DA439" s="248"/>
      <c r="DB439" s="248"/>
      <c r="DC439" s="248"/>
      <c r="DD439" s="248"/>
      <c r="DE439" s="248"/>
      <c r="DF439" s="250"/>
      <c r="DG439" s="251"/>
      <c r="DH439" s="251"/>
      <c r="DI439" s="251"/>
      <c r="DJ439" s="251"/>
      <c r="DK439" s="251"/>
      <c r="DL439" s="251"/>
      <c r="DM439" s="252"/>
    </row>
    <row r="440">
      <c r="A440" s="248"/>
      <c r="B440" s="249"/>
      <c r="C440" s="250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2"/>
      <c r="W440" s="253"/>
      <c r="X440" s="251"/>
      <c r="Y440" s="251"/>
      <c r="Z440" s="251"/>
      <c r="AA440" s="251"/>
      <c r="AB440" s="251"/>
      <c r="AC440" s="251"/>
      <c r="AD440" s="254"/>
      <c r="AE440" s="249"/>
      <c r="AF440" s="255"/>
      <c r="AG440" s="248"/>
      <c r="AH440" s="248"/>
      <c r="AI440" s="248"/>
      <c r="AJ440" s="248"/>
      <c r="AK440" s="248"/>
      <c r="AL440" s="248"/>
      <c r="AM440" s="248"/>
      <c r="AN440" s="248"/>
      <c r="AO440" s="248"/>
      <c r="AP440" s="248"/>
      <c r="AQ440" s="248"/>
      <c r="AR440" s="248"/>
      <c r="AS440" s="248"/>
      <c r="AT440" s="248"/>
      <c r="AU440" s="248"/>
      <c r="AV440" s="248"/>
      <c r="AW440" s="248"/>
      <c r="AX440" s="248"/>
      <c r="AY440" s="256"/>
      <c r="AZ440" s="250"/>
      <c r="BA440" s="251"/>
      <c r="BB440" s="251"/>
      <c r="BC440" s="251"/>
      <c r="BD440" s="251"/>
      <c r="BE440" s="251"/>
      <c r="BF440" s="251"/>
      <c r="BG440" s="252"/>
      <c r="BH440" s="249"/>
      <c r="BI440" s="248"/>
      <c r="BJ440" s="248"/>
      <c r="BK440" s="248"/>
      <c r="BL440" s="248"/>
      <c r="BM440" s="248"/>
      <c r="BN440" s="248"/>
      <c r="BO440" s="248"/>
      <c r="BP440" s="248"/>
      <c r="BQ440" s="248"/>
      <c r="BR440" s="248"/>
      <c r="BS440" s="248"/>
      <c r="BT440" s="248"/>
      <c r="BU440" s="248"/>
      <c r="BV440" s="248"/>
      <c r="BW440" s="248"/>
      <c r="BX440" s="248"/>
      <c r="BY440" s="248"/>
      <c r="BZ440" s="248"/>
      <c r="CA440" s="248"/>
      <c r="CB440" s="248"/>
      <c r="CC440" s="250"/>
      <c r="CD440" s="251"/>
      <c r="CE440" s="251"/>
      <c r="CF440" s="251"/>
      <c r="CG440" s="251"/>
      <c r="CH440" s="251"/>
      <c r="CI440" s="251"/>
      <c r="CJ440" s="252"/>
      <c r="CK440" s="249"/>
      <c r="CL440" s="248"/>
      <c r="CM440" s="248"/>
      <c r="CN440" s="248"/>
      <c r="CO440" s="248"/>
      <c r="CP440" s="248"/>
      <c r="CQ440" s="248"/>
      <c r="CR440" s="248"/>
      <c r="CS440" s="248"/>
      <c r="CT440" s="248"/>
      <c r="CU440" s="248"/>
      <c r="CV440" s="248"/>
      <c r="CW440" s="248"/>
      <c r="CX440" s="248"/>
      <c r="CY440" s="248"/>
      <c r="CZ440" s="248"/>
      <c r="DA440" s="248"/>
      <c r="DB440" s="248"/>
      <c r="DC440" s="248"/>
      <c r="DD440" s="248"/>
      <c r="DE440" s="248"/>
      <c r="DF440" s="250"/>
      <c r="DG440" s="251"/>
      <c r="DH440" s="251"/>
      <c r="DI440" s="251"/>
      <c r="DJ440" s="251"/>
      <c r="DK440" s="251"/>
      <c r="DL440" s="251"/>
      <c r="DM440" s="252"/>
    </row>
    <row r="441">
      <c r="A441" s="248"/>
      <c r="B441" s="249"/>
      <c r="C441" s="250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2"/>
      <c r="W441" s="253"/>
      <c r="X441" s="251"/>
      <c r="Y441" s="251"/>
      <c r="Z441" s="251"/>
      <c r="AA441" s="251"/>
      <c r="AB441" s="251"/>
      <c r="AC441" s="251"/>
      <c r="AD441" s="254"/>
      <c r="AE441" s="249"/>
      <c r="AF441" s="255"/>
      <c r="AG441" s="248"/>
      <c r="AH441" s="248"/>
      <c r="AI441" s="248"/>
      <c r="AJ441" s="248"/>
      <c r="AK441" s="248"/>
      <c r="AL441" s="248"/>
      <c r="AM441" s="248"/>
      <c r="AN441" s="248"/>
      <c r="AO441" s="248"/>
      <c r="AP441" s="248"/>
      <c r="AQ441" s="248"/>
      <c r="AR441" s="248"/>
      <c r="AS441" s="248"/>
      <c r="AT441" s="248"/>
      <c r="AU441" s="248"/>
      <c r="AV441" s="248"/>
      <c r="AW441" s="248"/>
      <c r="AX441" s="248"/>
      <c r="AY441" s="256"/>
      <c r="AZ441" s="250"/>
      <c r="BA441" s="251"/>
      <c r="BB441" s="251"/>
      <c r="BC441" s="251"/>
      <c r="BD441" s="251"/>
      <c r="BE441" s="251"/>
      <c r="BF441" s="251"/>
      <c r="BG441" s="252"/>
      <c r="BH441" s="249"/>
      <c r="BI441" s="248"/>
      <c r="BJ441" s="248"/>
      <c r="BK441" s="248"/>
      <c r="BL441" s="248"/>
      <c r="BM441" s="248"/>
      <c r="BN441" s="248"/>
      <c r="BO441" s="248"/>
      <c r="BP441" s="248"/>
      <c r="BQ441" s="248"/>
      <c r="BR441" s="248"/>
      <c r="BS441" s="248"/>
      <c r="BT441" s="248"/>
      <c r="BU441" s="248"/>
      <c r="BV441" s="248"/>
      <c r="BW441" s="248"/>
      <c r="BX441" s="248"/>
      <c r="BY441" s="248"/>
      <c r="BZ441" s="248"/>
      <c r="CA441" s="248"/>
      <c r="CB441" s="248"/>
      <c r="CC441" s="250"/>
      <c r="CD441" s="251"/>
      <c r="CE441" s="251"/>
      <c r="CF441" s="251"/>
      <c r="CG441" s="251"/>
      <c r="CH441" s="251"/>
      <c r="CI441" s="251"/>
      <c r="CJ441" s="252"/>
      <c r="CK441" s="249"/>
      <c r="CL441" s="248"/>
      <c r="CM441" s="248"/>
      <c r="CN441" s="248"/>
      <c r="CO441" s="248"/>
      <c r="CP441" s="248"/>
      <c r="CQ441" s="248"/>
      <c r="CR441" s="248"/>
      <c r="CS441" s="248"/>
      <c r="CT441" s="248"/>
      <c r="CU441" s="248"/>
      <c r="CV441" s="248"/>
      <c r="CW441" s="248"/>
      <c r="CX441" s="248"/>
      <c r="CY441" s="248"/>
      <c r="CZ441" s="248"/>
      <c r="DA441" s="248"/>
      <c r="DB441" s="248"/>
      <c r="DC441" s="248"/>
      <c r="DD441" s="248"/>
      <c r="DE441" s="248"/>
      <c r="DF441" s="250"/>
      <c r="DG441" s="251"/>
      <c r="DH441" s="251"/>
      <c r="DI441" s="251"/>
      <c r="DJ441" s="251"/>
      <c r="DK441" s="251"/>
      <c r="DL441" s="251"/>
      <c r="DM441" s="252"/>
    </row>
    <row r="442">
      <c r="A442" s="248"/>
      <c r="B442" s="249"/>
      <c r="C442" s="250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2"/>
      <c r="W442" s="253"/>
      <c r="X442" s="251"/>
      <c r="Y442" s="251"/>
      <c r="Z442" s="251"/>
      <c r="AA442" s="251"/>
      <c r="AB442" s="251"/>
      <c r="AC442" s="251"/>
      <c r="AD442" s="254"/>
      <c r="AE442" s="249"/>
      <c r="AF442" s="255"/>
      <c r="AG442" s="248"/>
      <c r="AH442" s="248"/>
      <c r="AI442" s="248"/>
      <c r="AJ442" s="248"/>
      <c r="AK442" s="248"/>
      <c r="AL442" s="248"/>
      <c r="AM442" s="248"/>
      <c r="AN442" s="248"/>
      <c r="AO442" s="248"/>
      <c r="AP442" s="248"/>
      <c r="AQ442" s="248"/>
      <c r="AR442" s="248"/>
      <c r="AS442" s="248"/>
      <c r="AT442" s="248"/>
      <c r="AU442" s="248"/>
      <c r="AV442" s="248"/>
      <c r="AW442" s="248"/>
      <c r="AX442" s="248"/>
      <c r="AY442" s="256"/>
      <c r="AZ442" s="250"/>
      <c r="BA442" s="251"/>
      <c r="BB442" s="251"/>
      <c r="BC442" s="251"/>
      <c r="BD442" s="251"/>
      <c r="BE442" s="251"/>
      <c r="BF442" s="251"/>
      <c r="BG442" s="252"/>
      <c r="BH442" s="249"/>
      <c r="BI442" s="248"/>
      <c r="BJ442" s="248"/>
      <c r="BK442" s="248"/>
      <c r="BL442" s="248"/>
      <c r="BM442" s="248"/>
      <c r="BN442" s="248"/>
      <c r="BO442" s="248"/>
      <c r="BP442" s="248"/>
      <c r="BQ442" s="248"/>
      <c r="BR442" s="248"/>
      <c r="BS442" s="248"/>
      <c r="BT442" s="248"/>
      <c r="BU442" s="248"/>
      <c r="BV442" s="248"/>
      <c r="BW442" s="248"/>
      <c r="BX442" s="248"/>
      <c r="BY442" s="248"/>
      <c r="BZ442" s="248"/>
      <c r="CA442" s="248"/>
      <c r="CB442" s="248"/>
      <c r="CC442" s="250"/>
      <c r="CD442" s="251"/>
      <c r="CE442" s="251"/>
      <c r="CF442" s="251"/>
      <c r="CG442" s="251"/>
      <c r="CH442" s="251"/>
      <c r="CI442" s="251"/>
      <c r="CJ442" s="252"/>
      <c r="CK442" s="249"/>
      <c r="CL442" s="248"/>
      <c r="CM442" s="248"/>
      <c r="CN442" s="248"/>
      <c r="CO442" s="248"/>
      <c r="CP442" s="248"/>
      <c r="CQ442" s="248"/>
      <c r="CR442" s="248"/>
      <c r="CS442" s="248"/>
      <c r="CT442" s="248"/>
      <c r="CU442" s="248"/>
      <c r="CV442" s="248"/>
      <c r="CW442" s="248"/>
      <c r="CX442" s="248"/>
      <c r="CY442" s="248"/>
      <c r="CZ442" s="248"/>
      <c r="DA442" s="248"/>
      <c r="DB442" s="248"/>
      <c r="DC442" s="248"/>
      <c r="DD442" s="248"/>
      <c r="DE442" s="248"/>
      <c r="DF442" s="250"/>
      <c r="DG442" s="251"/>
      <c r="DH442" s="251"/>
      <c r="DI442" s="251"/>
      <c r="DJ442" s="251"/>
      <c r="DK442" s="251"/>
      <c r="DL442" s="251"/>
      <c r="DM442" s="252"/>
    </row>
    <row r="443">
      <c r="A443" s="248"/>
      <c r="B443" s="249"/>
      <c r="C443" s="250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2"/>
      <c r="W443" s="253"/>
      <c r="X443" s="251"/>
      <c r="Y443" s="251"/>
      <c r="Z443" s="251"/>
      <c r="AA443" s="251"/>
      <c r="AB443" s="251"/>
      <c r="AC443" s="251"/>
      <c r="AD443" s="254"/>
      <c r="AE443" s="249"/>
      <c r="AF443" s="255"/>
      <c r="AG443" s="248"/>
      <c r="AH443" s="248"/>
      <c r="AI443" s="248"/>
      <c r="AJ443" s="248"/>
      <c r="AK443" s="248"/>
      <c r="AL443" s="248"/>
      <c r="AM443" s="248"/>
      <c r="AN443" s="248"/>
      <c r="AO443" s="248"/>
      <c r="AP443" s="248"/>
      <c r="AQ443" s="248"/>
      <c r="AR443" s="248"/>
      <c r="AS443" s="248"/>
      <c r="AT443" s="248"/>
      <c r="AU443" s="248"/>
      <c r="AV443" s="248"/>
      <c r="AW443" s="248"/>
      <c r="AX443" s="248"/>
      <c r="AY443" s="256"/>
      <c r="AZ443" s="250"/>
      <c r="BA443" s="251"/>
      <c r="BB443" s="251"/>
      <c r="BC443" s="251"/>
      <c r="BD443" s="251"/>
      <c r="BE443" s="251"/>
      <c r="BF443" s="251"/>
      <c r="BG443" s="252"/>
      <c r="BH443" s="249"/>
      <c r="BI443" s="248"/>
      <c r="BJ443" s="248"/>
      <c r="BK443" s="248"/>
      <c r="BL443" s="248"/>
      <c r="BM443" s="248"/>
      <c r="BN443" s="248"/>
      <c r="BO443" s="248"/>
      <c r="BP443" s="248"/>
      <c r="BQ443" s="248"/>
      <c r="BR443" s="248"/>
      <c r="BS443" s="248"/>
      <c r="BT443" s="248"/>
      <c r="BU443" s="248"/>
      <c r="BV443" s="248"/>
      <c r="BW443" s="248"/>
      <c r="BX443" s="248"/>
      <c r="BY443" s="248"/>
      <c r="BZ443" s="248"/>
      <c r="CA443" s="248"/>
      <c r="CB443" s="248"/>
      <c r="CC443" s="250"/>
      <c r="CD443" s="251"/>
      <c r="CE443" s="251"/>
      <c r="CF443" s="251"/>
      <c r="CG443" s="251"/>
      <c r="CH443" s="251"/>
      <c r="CI443" s="251"/>
      <c r="CJ443" s="252"/>
      <c r="CK443" s="249"/>
      <c r="CL443" s="248"/>
      <c r="CM443" s="248"/>
      <c r="CN443" s="248"/>
      <c r="CO443" s="248"/>
      <c r="CP443" s="248"/>
      <c r="CQ443" s="248"/>
      <c r="CR443" s="248"/>
      <c r="CS443" s="248"/>
      <c r="CT443" s="248"/>
      <c r="CU443" s="248"/>
      <c r="CV443" s="248"/>
      <c r="CW443" s="248"/>
      <c r="CX443" s="248"/>
      <c r="CY443" s="248"/>
      <c r="CZ443" s="248"/>
      <c r="DA443" s="248"/>
      <c r="DB443" s="248"/>
      <c r="DC443" s="248"/>
      <c r="DD443" s="248"/>
      <c r="DE443" s="248"/>
      <c r="DF443" s="250"/>
      <c r="DG443" s="251"/>
      <c r="DH443" s="251"/>
      <c r="DI443" s="251"/>
      <c r="DJ443" s="251"/>
      <c r="DK443" s="251"/>
      <c r="DL443" s="251"/>
      <c r="DM443" s="252"/>
    </row>
    <row r="444">
      <c r="A444" s="248"/>
      <c r="B444" s="249"/>
      <c r="C444" s="250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2"/>
      <c r="W444" s="253"/>
      <c r="X444" s="251"/>
      <c r="Y444" s="251"/>
      <c r="Z444" s="251"/>
      <c r="AA444" s="251"/>
      <c r="AB444" s="251"/>
      <c r="AC444" s="251"/>
      <c r="AD444" s="254"/>
      <c r="AE444" s="249"/>
      <c r="AF444" s="255"/>
      <c r="AG444" s="248"/>
      <c r="AH444" s="248"/>
      <c r="AI444" s="248"/>
      <c r="AJ444" s="248"/>
      <c r="AK444" s="248"/>
      <c r="AL444" s="248"/>
      <c r="AM444" s="248"/>
      <c r="AN444" s="248"/>
      <c r="AO444" s="248"/>
      <c r="AP444" s="248"/>
      <c r="AQ444" s="248"/>
      <c r="AR444" s="248"/>
      <c r="AS444" s="248"/>
      <c r="AT444" s="248"/>
      <c r="AU444" s="248"/>
      <c r="AV444" s="248"/>
      <c r="AW444" s="248"/>
      <c r="AX444" s="248"/>
      <c r="AY444" s="256"/>
      <c r="AZ444" s="250"/>
      <c r="BA444" s="251"/>
      <c r="BB444" s="251"/>
      <c r="BC444" s="251"/>
      <c r="BD444" s="251"/>
      <c r="BE444" s="251"/>
      <c r="BF444" s="251"/>
      <c r="BG444" s="252"/>
      <c r="BH444" s="249"/>
      <c r="BI444" s="248"/>
      <c r="BJ444" s="248"/>
      <c r="BK444" s="248"/>
      <c r="BL444" s="248"/>
      <c r="BM444" s="248"/>
      <c r="BN444" s="248"/>
      <c r="BO444" s="248"/>
      <c r="BP444" s="248"/>
      <c r="BQ444" s="248"/>
      <c r="BR444" s="248"/>
      <c r="BS444" s="248"/>
      <c r="BT444" s="248"/>
      <c r="BU444" s="248"/>
      <c r="BV444" s="248"/>
      <c r="BW444" s="248"/>
      <c r="BX444" s="248"/>
      <c r="BY444" s="248"/>
      <c r="BZ444" s="248"/>
      <c r="CA444" s="248"/>
      <c r="CB444" s="248"/>
      <c r="CC444" s="250"/>
      <c r="CD444" s="251"/>
      <c r="CE444" s="251"/>
      <c r="CF444" s="251"/>
      <c r="CG444" s="251"/>
      <c r="CH444" s="251"/>
      <c r="CI444" s="251"/>
      <c r="CJ444" s="252"/>
      <c r="CK444" s="249"/>
      <c r="CL444" s="248"/>
      <c r="CM444" s="248"/>
      <c r="CN444" s="248"/>
      <c r="CO444" s="248"/>
      <c r="CP444" s="248"/>
      <c r="CQ444" s="248"/>
      <c r="CR444" s="248"/>
      <c r="CS444" s="248"/>
      <c r="CT444" s="248"/>
      <c r="CU444" s="248"/>
      <c r="CV444" s="248"/>
      <c r="CW444" s="248"/>
      <c r="CX444" s="248"/>
      <c r="CY444" s="248"/>
      <c r="CZ444" s="248"/>
      <c r="DA444" s="248"/>
      <c r="DB444" s="248"/>
      <c r="DC444" s="248"/>
      <c r="DD444" s="248"/>
      <c r="DE444" s="248"/>
      <c r="DF444" s="250"/>
      <c r="DG444" s="251"/>
      <c r="DH444" s="251"/>
      <c r="DI444" s="251"/>
      <c r="DJ444" s="251"/>
      <c r="DK444" s="251"/>
      <c r="DL444" s="251"/>
      <c r="DM444" s="252"/>
    </row>
    <row r="445">
      <c r="A445" s="248"/>
      <c r="B445" s="249"/>
      <c r="C445" s="250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2"/>
      <c r="W445" s="253"/>
      <c r="X445" s="251"/>
      <c r="Y445" s="251"/>
      <c r="Z445" s="251"/>
      <c r="AA445" s="251"/>
      <c r="AB445" s="251"/>
      <c r="AC445" s="251"/>
      <c r="AD445" s="254"/>
      <c r="AE445" s="249"/>
      <c r="AF445" s="255"/>
      <c r="AG445" s="248"/>
      <c r="AH445" s="248"/>
      <c r="AI445" s="248"/>
      <c r="AJ445" s="248"/>
      <c r="AK445" s="248"/>
      <c r="AL445" s="248"/>
      <c r="AM445" s="248"/>
      <c r="AN445" s="248"/>
      <c r="AO445" s="248"/>
      <c r="AP445" s="248"/>
      <c r="AQ445" s="248"/>
      <c r="AR445" s="248"/>
      <c r="AS445" s="248"/>
      <c r="AT445" s="248"/>
      <c r="AU445" s="248"/>
      <c r="AV445" s="248"/>
      <c r="AW445" s="248"/>
      <c r="AX445" s="248"/>
      <c r="AY445" s="256"/>
      <c r="AZ445" s="250"/>
      <c r="BA445" s="251"/>
      <c r="BB445" s="251"/>
      <c r="BC445" s="251"/>
      <c r="BD445" s="251"/>
      <c r="BE445" s="251"/>
      <c r="BF445" s="251"/>
      <c r="BG445" s="252"/>
      <c r="BH445" s="249"/>
      <c r="BI445" s="248"/>
      <c r="BJ445" s="248"/>
      <c r="BK445" s="248"/>
      <c r="BL445" s="248"/>
      <c r="BM445" s="248"/>
      <c r="BN445" s="248"/>
      <c r="BO445" s="248"/>
      <c r="BP445" s="248"/>
      <c r="BQ445" s="248"/>
      <c r="BR445" s="248"/>
      <c r="BS445" s="248"/>
      <c r="BT445" s="248"/>
      <c r="BU445" s="248"/>
      <c r="BV445" s="248"/>
      <c r="BW445" s="248"/>
      <c r="BX445" s="248"/>
      <c r="BY445" s="248"/>
      <c r="BZ445" s="248"/>
      <c r="CA445" s="248"/>
      <c r="CB445" s="248"/>
      <c r="CC445" s="250"/>
      <c r="CD445" s="251"/>
      <c r="CE445" s="251"/>
      <c r="CF445" s="251"/>
      <c r="CG445" s="251"/>
      <c r="CH445" s="251"/>
      <c r="CI445" s="251"/>
      <c r="CJ445" s="252"/>
      <c r="CK445" s="249"/>
      <c r="CL445" s="248"/>
      <c r="CM445" s="248"/>
      <c r="CN445" s="248"/>
      <c r="CO445" s="248"/>
      <c r="CP445" s="248"/>
      <c r="CQ445" s="248"/>
      <c r="CR445" s="248"/>
      <c r="CS445" s="248"/>
      <c r="CT445" s="248"/>
      <c r="CU445" s="248"/>
      <c r="CV445" s="248"/>
      <c r="CW445" s="248"/>
      <c r="CX445" s="248"/>
      <c r="CY445" s="248"/>
      <c r="CZ445" s="248"/>
      <c r="DA445" s="248"/>
      <c r="DB445" s="248"/>
      <c r="DC445" s="248"/>
      <c r="DD445" s="248"/>
      <c r="DE445" s="248"/>
      <c r="DF445" s="250"/>
      <c r="DG445" s="251"/>
      <c r="DH445" s="251"/>
      <c r="DI445" s="251"/>
      <c r="DJ445" s="251"/>
      <c r="DK445" s="251"/>
      <c r="DL445" s="251"/>
      <c r="DM445" s="252"/>
    </row>
    <row r="446">
      <c r="A446" s="248"/>
      <c r="B446" s="249"/>
      <c r="C446" s="250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2"/>
      <c r="W446" s="253"/>
      <c r="X446" s="251"/>
      <c r="Y446" s="251"/>
      <c r="Z446" s="251"/>
      <c r="AA446" s="251"/>
      <c r="AB446" s="251"/>
      <c r="AC446" s="251"/>
      <c r="AD446" s="254"/>
      <c r="AE446" s="249"/>
      <c r="AF446" s="255"/>
      <c r="AG446" s="248"/>
      <c r="AH446" s="248"/>
      <c r="AI446" s="248"/>
      <c r="AJ446" s="248"/>
      <c r="AK446" s="248"/>
      <c r="AL446" s="248"/>
      <c r="AM446" s="248"/>
      <c r="AN446" s="248"/>
      <c r="AO446" s="248"/>
      <c r="AP446" s="248"/>
      <c r="AQ446" s="248"/>
      <c r="AR446" s="248"/>
      <c r="AS446" s="248"/>
      <c r="AT446" s="248"/>
      <c r="AU446" s="248"/>
      <c r="AV446" s="248"/>
      <c r="AW446" s="248"/>
      <c r="AX446" s="248"/>
      <c r="AY446" s="256"/>
      <c r="AZ446" s="250"/>
      <c r="BA446" s="251"/>
      <c r="BB446" s="251"/>
      <c r="BC446" s="251"/>
      <c r="BD446" s="251"/>
      <c r="BE446" s="251"/>
      <c r="BF446" s="251"/>
      <c r="BG446" s="252"/>
      <c r="BH446" s="249"/>
      <c r="BI446" s="248"/>
      <c r="BJ446" s="248"/>
      <c r="BK446" s="248"/>
      <c r="BL446" s="248"/>
      <c r="BM446" s="248"/>
      <c r="BN446" s="248"/>
      <c r="BO446" s="248"/>
      <c r="BP446" s="248"/>
      <c r="BQ446" s="248"/>
      <c r="BR446" s="248"/>
      <c r="BS446" s="248"/>
      <c r="BT446" s="248"/>
      <c r="BU446" s="248"/>
      <c r="BV446" s="248"/>
      <c r="BW446" s="248"/>
      <c r="BX446" s="248"/>
      <c r="BY446" s="248"/>
      <c r="BZ446" s="248"/>
      <c r="CA446" s="248"/>
      <c r="CB446" s="248"/>
      <c r="CC446" s="250"/>
      <c r="CD446" s="251"/>
      <c r="CE446" s="251"/>
      <c r="CF446" s="251"/>
      <c r="CG446" s="251"/>
      <c r="CH446" s="251"/>
      <c r="CI446" s="251"/>
      <c r="CJ446" s="252"/>
      <c r="CK446" s="249"/>
      <c r="CL446" s="248"/>
      <c r="CM446" s="248"/>
      <c r="CN446" s="248"/>
      <c r="CO446" s="248"/>
      <c r="CP446" s="248"/>
      <c r="CQ446" s="248"/>
      <c r="CR446" s="248"/>
      <c r="CS446" s="248"/>
      <c r="CT446" s="248"/>
      <c r="CU446" s="248"/>
      <c r="CV446" s="248"/>
      <c r="CW446" s="248"/>
      <c r="CX446" s="248"/>
      <c r="CY446" s="248"/>
      <c r="CZ446" s="248"/>
      <c r="DA446" s="248"/>
      <c r="DB446" s="248"/>
      <c r="DC446" s="248"/>
      <c r="DD446" s="248"/>
      <c r="DE446" s="248"/>
      <c r="DF446" s="250"/>
      <c r="DG446" s="251"/>
      <c r="DH446" s="251"/>
      <c r="DI446" s="251"/>
      <c r="DJ446" s="251"/>
      <c r="DK446" s="251"/>
      <c r="DL446" s="251"/>
      <c r="DM446" s="252"/>
    </row>
    <row r="447">
      <c r="A447" s="248"/>
      <c r="B447" s="249"/>
      <c r="C447" s="250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2"/>
      <c r="W447" s="253"/>
      <c r="X447" s="251"/>
      <c r="Y447" s="251"/>
      <c r="Z447" s="251"/>
      <c r="AA447" s="251"/>
      <c r="AB447" s="251"/>
      <c r="AC447" s="251"/>
      <c r="AD447" s="254"/>
      <c r="AE447" s="249"/>
      <c r="AF447" s="255"/>
      <c r="AG447" s="248"/>
      <c r="AH447" s="248"/>
      <c r="AI447" s="248"/>
      <c r="AJ447" s="248"/>
      <c r="AK447" s="248"/>
      <c r="AL447" s="248"/>
      <c r="AM447" s="248"/>
      <c r="AN447" s="248"/>
      <c r="AO447" s="248"/>
      <c r="AP447" s="248"/>
      <c r="AQ447" s="248"/>
      <c r="AR447" s="248"/>
      <c r="AS447" s="248"/>
      <c r="AT447" s="248"/>
      <c r="AU447" s="248"/>
      <c r="AV447" s="248"/>
      <c r="AW447" s="248"/>
      <c r="AX447" s="248"/>
      <c r="AY447" s="256"/>
      <c r="AZ447" s="250"/>
      <c r="BA447" s="251"/>
      <c r="BB447" s="251"/>
      <c r="BC447" s="251"/>
      <c r="BD447" s="251"/>
      <c r="BE447" s="251"/>
      <c r="BF447" s="251"/>
      <c r="BG447" s="252"/>
      <c r="BH447" s="249"/>
      <c r="BI447" s="248"/>
      <c r="BJ447" s="248"/>
      <c r="BK447" s="248"/>
      <c r="BL447" s="248"/>
      <c r="BM447" s="248"/>
      <c r="BN447" s="248"/>
      <c r="BO447" s="248"/>
      <c r="BP447" s="248"/>
      <c r="BQ447" s="248"/>
      <c r="BR447" s="248"/>
      <c r="BS447" s="248"/>
      <c r="BT447" s="248"/>
      <c r="BU447" s="248"/>
      <c r="BV447" s="248"/>
      <c r="BW447" s="248"/>
      <c r="BX447" s="248"/>
      <c r="BY447" s="248"/>
      <c r="BZ447" s="248"/>
      <c r="CA447" s="248"/>
      <c r="CB447" s="248"/>
      <c r="CC447" s="250"/>
      <c r="CD447" s="251"/>
      <c r="CE447" s="251"/>
      <c r="CF447" s="251"/>
      <c r="CG447" s="251"/>
      <c r="CH447" s="251"/>
      <c r="CI447" s="251"/>
      <c r="CJ447" s="252"/>
      <c r="CK447" s="249"/>
      <c r="CL447" s="248"/>
      <c r="CM447" s="248"/>
      <c r="CN447" s="248"/>
      <c r="CO447" s="248"/>
      <c r="CP447" s="248"/>
      <c r="CQ447" s="248"/>
      <c r="CR447" s="248"/>
      <c r="CS447" s="248"/>
      <c r="CT447" s="248"/>
      <c r="CU447" s="248"/>
      <c r="CV447" s="248"/>
      <c r="CW447" s="248"/>
      <c r="CX447" s="248"/>
      <c r="CY447" s="248"/>
      <c r="CZ447" s="248"/>
      <c r="DA447" s="248"/>
      <c r="DB447" s="248"/>
      <c r="DC447" s="248"/>
      <c r="DD447" s="248"/>
      <c r="DE447" s="248"/>
      <c r="DF447" s="250"/>
      <c r="DG447" s="251"/>
      <c r="DH447" s="251"/>
      <c r="DI447" s="251"/>
      <c r="DJ447" s="251"/>
      <c r="DK447" s="251"/>
      <c r="DL447" s="251"/>
      <c r="DM447" s="252"/>
    </row>
    <row r="448">
      <c r="A448" s="248"/>
      <c r="B448" s="249"/>
      <c r="C448" s="250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2"/>
      <c r="W448" s="253"/>
      <c r="X448" s="251"/>
      <c r="Y448" s="251"/>
      <c r="Z448" s="251"/>
      <c r="AA448" s="251"/>
      <c r="AB448" s="251"/>
      <c r="AC448" s="251"/>
      <c r="AD448" s="254"/>
      <c r="AE448" s="249"/>
      <c r="AF448" s="255"/>
      <c r="AG448" s="248"/>
      <c r="AH448" s="248"/>
      <c r="AI448" s="248"/>
      <c r="AJ448" s="248"/>
      <c r="AK448" s="248"/>
      <c r="AL448" s="248"/>
      <c r="AM448" s="248"/>
      <c r="AN448" s="248"/>
      <c r="AO448" s="248"/>
      <c r="AP448" s="248"/>
      <c r="AQ448" s="248"/>
      <c r="AR448" s="248"/>
      <c r="AS448" s="248"/>
      <c r="AT448" s="248"/>
      <c r="AU448" s="248"/>
      <c r="AV448" s="248"/>
      <c r="AW448" s="248"/>
      <c r="AX448" s="248"/>
      <c r="AY448" s="256"/>
      <c r="AZ448" s="250"/>
      <c r="BA448" s="251"/>
      <c r="BB448" s="251"/>
      <c r="BC448" s="251"/>
      <c r="BD448" s="251"/>
      <c r="BE448" s="251"/>
      <c r="BF448" s="251"/>
      <c r="BG448" s="252"/>
      <c r="BH448" s="249"/>
      <c r="BI448" s="248"/>
      <c r="BJ448" s="248"/>
      <c r="BK448" s="248"/>
      <c r="BL448" s="248"/>
      <c r="BM448" s="248"/>
      <c r="BN448" s="248"/>
      <c r="BO448" s="248"/>
      <c r="BP448" s="248"/>
      <c r="BQ448" s="248"/>
      <c r="BR448" s="248"/>
      <c r="BS448" s="248"/>
      <c r="BT448" s="248"/>
      <c r="BU448" s="248"/>
      <c r="BV448" s="248"/>
      <c r="BW448" s="248"/>
      <c r="BX448" s="248"/>
      <c r="BY448" s="248"/>
      <c r="BZ448" s="248"/>
      <c r="CA448" s="248"/>
      <c r="CB448" s="248"/>
      <c r="CC448" s="250"/>
      <c r="CD448" s="251"/>
      <c r="CE448" s="251"/>
      <c r="CF448" s="251"/>
      <c r="CG448" s="251"/>
      <c r="CH448" s="251"/>
      <c r="CI448" s="251"/>
      <c r="CJ448" s="252"/>
      <c r="CK448" s="249"/>
      <c r="CL448" s="248"/>
      <c r="CM448" s="248"/>
      <c r="CN448" s="248"/>
      <c r="CO448" s="248"/>
      <c r="CP448" s="248"/>
      <c r="CQ448" s="248"/>
      <c r="CR448" s="248"/>
      <c r="CS448" s="248"/>
      <c r="CT448" s="248"/>
      <c r="CU448" s="248"/>
      <c r="CV448" s="248"/>
      <c r="CW448" s="248"/>
      <c r="CX448" s="248"/>
      <c r="CY448" s="248"/>
      <c r="CZ448" s="248"/>
      <c r="DA448" s="248"/>
      <c r="DB448" s="248"/>
      <c r="DC448" s="248"/>
      <c r="DD448" s="248"/>
      <c r="DE448" s="248"/>
      <c r="DF448" s="250"/>
      <c r="DG448" s="251"/>
      <c r="DH448" s="251"/>
      <c r="DI448" s="251"/>
      <c r="DJ448" s="251"/>
      <c r="DK448" s="251"/>
      <c r="DL448" s="251"/>
      <c r="DM448" s="252"/>
    </row>
    <row r="449">
      <c r="A449" s="248"/>
      <c r="B449" s="249"/>
      <c r="C449" s="250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2"/>
      <c r="W449" s="253"/>
      <c r="X449" s="251"/>
      <c r="Y449" s="251"/>
      <c r="Z449" s="251"/>
      <c r="AA449" s="251"/>
      <c r="AB449" s="251"/>
      <c r="AC449" s="251"/>
      <c r="AD449" s="254"/>
      <c r="AE449" s="249"/>
      <c r="AF449" s="255"/>
      <c r="AG449" s="248"/>
      <c r="AH449" s="248"/>
      <c r="AI449" s="248"/>
      <c r="AJ449" s="248"/>
      <c r="AK449" s="248"/>
      <c r="AL449" s="248"/>
      <c r="AM449" s="248"/>
      <c r="AN449" s="248"/>
      <c r="AO449" s="248"/>
      <c r="AP449" s="248"/>
      <c r="AQ449" s="248"/>
      <c r="AR449" s="248"/>
      <c r="AS449" s="248"/>
      <c r="AT449" s="248"/>
      <c r="AU449" s="248"/>
      <c r="AV449" s="248"/>
      <c r="AW449" s="248"/>
      <c r="AX449" s="248"/>
      <c r="AY449" s="256"/>
      <c r="AZ449" s="250"/>
      <c r="BA449" s="251"/>
      <c r="BB449" s="251"/>
      <c r="BC449" s="251"/>
      <c r="BD449" s="251"/>
      <c r="BE449" s="251"/>
      <c r="BF449" s="251"/>
      <c r="BG449" s="252"/>
      <c r="BH449" s="249"/>
      <c r="BI449" s="248"/>
      <c r="BJ449" s="248"/>
      <c r="BK449" s="248"/>
      <c r="BL449" s="248"/>
      <c r="BM449" s="248"/>
      <c r="BN449" s="248"/>
      <c r="BO449" s="248"/>
      <c r="BP449" s="248"/>
      <c r="BQ449" s="248"/>
      <c r="BR449" s="248"/>
      <c r="BS449" s="248"/>
      <c r="BT449" s="248"/>
      <c r="BU449" s="248"/>
      <c r="BV449" s="248"/>
      <c r="BW449" s="248"/>
      <c r="BX449" s="248"/>
      <c r="BY449" s="248"/>
      <c r="BZ449" s="248"/>
      <c r="CA449" s="248"/>
      <c r="CB449" s="248"/>
      <c r="CC449" s="250"/>
      <c r="CD449" s="251"/>
      <c r="CE449" s="251"/>
      <c r="CF449" s="251"/>
      <c r="CG449" s="251"/>
      <c r="CH449" s="251"/>
      <c r="CI449" s="251"/>
      <c r="CJ449" s="252"/>
      <c r="CK449" s="249"/>
      <c r="CL449" s="248"/>
      <c r="CM449" s="248"/>
      <c r="CN449" s="248"/>
      <c r="CO449" s="248"/>
      <c r="CP449" s="248"/>
      <c r="CQ449" s="248"/>
      <c r="CR449" s="248"/>
      <c r="CS449" s="248"/>
      <c r="CT449" s="248"/>
      <c r="CU449" s="248"/>
      <c r="CV449" s="248"/>
      <c r="CW449" s="248"/>
      <c r="CX449" s="248"/>
      <c r="CY449" s="248"/>
      <c r="CZ449" s="248"/>
      <c r="DA449" s="248"/>
      <c r="DB449" s="248"/>
      <c r="DC449" s="248"/>
      <c r="DD449" s="248"/>
      <c r="DE449" s="248"/>
      <c r="DF449" s="250"/>
      <c r="DG449" s="251"/>
      <c r="DH449" s="251"/>
      <c r="DI449" s="251"/>
      <c r="DJ449" s="251"/>
      <c r="DK449" s="251"/>
      <c r="DL449" s="251"/>
      <c r="DM449" s="252"/>
    </row>
    <row r="450">
      <c r="A450" s="248"/>
      <c r="B450" s="249"/>
      <c r="C450" s="250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2"/>
      <c r="W450" s="253"/>
      <c r="X450" s="251"/>
      <c r="Y450" s="251"/>
      <c r="Z450" s="251"/>
      <c r="AA450" s="251"/>
      <c r="AB450" s="251"/>
      <c r="AC450" s="251"/>
      <c r="AD450" s="254"/>
      <c r="AE450" s="249"/>
      <c r="AF450" s="255"/>
      <c r="AG450" s="248"/>
      <c r="AH450" s="248"/>
      <c r="AI450" s="248"/>
      <c r="AJ450" s="248"/>
      <c r="AK450" s="248"/>
      <c r="AL450" s="248"/>
      <c r="AM450" s="248"/>
      <c r="AN450" s="248"/>
      <c r="AO450" s="248"/>
      <c r="AP450" s="248"/>
      <c r="AQ450" s="248"/>
      <c r="AR450" s="248"/>
      <c r="AS450" s="248"/>
      <c r="AT450" s="248"/>
      <c r="AU450" s="248"/>
      <c r="AV450" s="248"/>
      <c r="AW450" s="248"/>
      <c r="AX450" s="248"/>
      <c r="AY450" s="256"/>
      <c r="AZ450" s="250"/>
      <c r="BA450" s="251"/>
      <c r="BB450" s="251"/>
      <c r="BC450" s="251"/>
      <c r="BD450" s="251"/>
      <c r="BE450" s="251"/>
      <c r="BF450" s="251"/>
      <c r="BG450" s="252"/>
      <c r="BH450" s="249"/>
      <c r="BI450" s="248"/>
      <c r="BJ450" s="248"/>
      <c r="BK450" s="248"/>
      <c r="BL450" s="248"/>
      <c r="BM450" s="248"/>
      <c r="BN450" s="248"/>
      <c r="BO450" s="248"/>
      <c r="BP450" s="248"/>
      <c r="BQ450" s="248"/>
      <c r="BR450" s="248"/>
      <c r="BS450" s="248"/>
      <c r="BT450" s="248"/>
      <c r="BU450" s="248"/>
      <c r="BV450" s="248"/>
      <c r="BW450" s="248"/>
      <c r="BX450" s="248"/>
      <c r="BY450" s="248"/>
      <c r="BZ450" s="248"/>
      <c r="CA450" s="248"/>
      <c r="CB450" s="248"/>
      <c r="CC450" s="250"/>
      <c r="CD450" s="251"/>
      <c r="CE450" s="251"/>
      <c r="CF450" s="251"/>
      <c r="CG450" s="251"/>
      <c r="CH450" s="251"/>
      <c r="CI450" s="251"/>
      <c r="CJ450" s="252"/>
      <c r="CK450" s="249"/>
      <c r="CL450" s="248"/>
      <c r="CM450" s="248"/>
      <c r="CN450" s="248"/>
      <c r="CO450" s="248"/>
      <c r="CP450" s="248"/>
      <c r="CQ450" s="248"/>
      <c r="CR450" s="248"/>
      <c r="CS450" s="248"/>
      <c r="CT450" s="248"/>
      <c r="CU450" s="248"/>
      <c r="CV450" s="248"/>
      <c r="CW450" s="248"/>
      <c r="CX450" s="248"/>
      <c r="CY450" s="248"/>
      <c r="CZ450" s="248"/>
      <c r="DA450" s="248"/>
      <c r="DB450" s="248"/>
      <c r="DC450" s="248"/>
      <c r="DD450" s="248"/>
      <c r="DE450" s="248"/>
      <c r="DF450" s="250"/>
      <c r="DG450" s="251"/>
      <c r="DH450" s="251"/>
      <c r="DI450" s="251"/>
      <c r="DJ450" s="251"/>
      <c r="DK450" s="251"/>
      <c r="DL450" s="251"/>
      <c r="DM450" s="252"/>
    </row>
    <row r="451">
      <c r="A451" s="248"/>
      <c r="B451" s="249"/>
      <c r="C451" s="250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2"/>
      <c r="W451" s="253"/>
      <c r="X451" s="251"/>
      <c r="Y451" s="251"/>
      <c r="Z451" s="251"/>
      <c r="AA451" s="251"/>
      <c r="AB451" s="251"/>
      <c r="AC451" s="251"/>
      <c r="AD451" s="254"/>
      <c r="AE451" s="249"/>
      <c r="AF451" s="255"/>
      <c r="AG451" s="248"/>
      <c r="AH451" s="248"/>
      <c r="AI451" s="248"/>
      <c r="AJ451" s="248"/>
      <c r="AK451" s="248"/>
      <c r="AL451" s="248"/>
      <c r="AM451" s="248"/>
      <c r="AN451" s="248"/>
      <c r="AO451" s="248"/>
      <c r="AP451" s="248"/>
      <c r="AQ451" s="248"/>
      <c r="AR451" s="248"/>
      <c r="AS451" s="248"/>
      <c r="AT451" s="248"/>
      <c r="AU451" s="248"/>
      <c r="AV451" s="248"/>
      <c r="AW451" s="248"/>
      <c r="AX451" s="248"/>
      <c r="AY451" s="256"/>
      <c r="AZ451" s="250"/>
      <c r="BA451" s="251"/>
      <c r="BB451" s="251"/>
      <c r="BC451" s="251"/>
      <c r="BD451" s="251"/>
      <c r="BE451" s="251"/>
      <c r="BF451" s="251"/>
      <c r="BG451" s="252"/>
      <c r="BH451" s="249"/>
      <c r="BI451" s="248"/>
      <c r="BJ451" s="248"/>
      <c r="BK451" s="248"/>
      <c r="BL451" s="248"/>
      <c r="BM451" s="248"/>
      <c r="BN451" s="248"/>
      <c r="BO451" s="248"/>
      <c r="BP451" s="248"/>
      <c r="BQ451" s="248"/>
      <c r="BR451" s="248"/>
      <c r="BS451" s="248"/>
      <c r="BT451" s="248"/>
      <c r="BU451" s="248"/>
      <c r="BV451" s="248"/>
      <c r="BW451" s="248"/>
      <c r="BX451" s="248"/>
      <c r="BY451" s="248"/>
      <c r="BZ451" s="248"/>
      <c r="CA451" s="248"/>
      <c r="CB451" s="248"/>
      <c r="CC451" s="250"/>
      <c r="CD451" s="251"/>
      <c r="CE451" s="251"/>
      <c r="CF451" s="251"/>
      <c r="CG451" s="251"/>
      <c r="CH451" s="251"/>
      <c r="CI451" s="251"/>
      <c r="CJ451" s="252"/>
      <c r="CK451" s="249"/>
      <c r="CL451" s="248"/>
      <c r="CM451" s="248"/>
      <c r="CN451" s="248"/>
      <c r="CO451" s="248"/>
      <c r="CP451" s="248"/>
      <c r="CQ451" s="248"/>
      <c r="CR451" s="248"/>
      <c r="CS451" s="248"/>
      <c r="CT451" s="248"/>
      <c r="CU451" s="248"/>
      <c r="CV451" s="248"/>
      <c r="CW451" s="248"/>
      <c r="CX451" s="248"/>
      <c r="CY451" s="248"/>
      <c r="CZ451" s="248"/>
      <c r="DA451" s="248"/>
      <c r="DB451" s="248"/>
      <c r="DC451" s="248"/>
      <c r="DD451" s="248"/>
      <c r="DE451" s="248"/>
      <c r="DF451" s="250"/>
      <c r="DG451" s="251"/>
      <c r="DH451" s="251"/>
      <c r="DI451" s="251"/>
      <c r="DJ451" s="251"/>
      <c r="DK451" s="251"/>
      <c r="DL451" s="251"/>
      <c r="DM451" s="252"/>
    </row>
    <row r="452">
      <c r="A452" s="248"/>
      <c r="B452" s="249"/>
      <c r="C452" s="250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2"/>
      <c r="W452" s="253"/>
      <c r="X452" s="251"/>
      <c r="Y452" s="251"/>
      <c r="Z452" s="251"/>
      <c r="AA452" s="251"/>
      <c r="AB452" s="251"/>
      <c r="AC452" s="251"/>
      <c r="AD452" s="254"/>
      <c r="AE452" s="249"/>
      <c r="AF452" s="255"/>
      <c r="AG452" s="248"/>
      <c r="AH452" s="248"/>
      <c r="AI452" s="248"/>
      <c r="AJ452" s="248"/>
      <c r="AK452" s="248"/>
      <c r="AL452" s="248"/>
      <c r="AM452" s="248"/>
      <c r="AN452" s="248"/>
      <c r="AO452" s="248"/>
      <c r="AP452" s="248"/>
      <c r="AQ452" s="248"/>
      <c r="AR452" s="248"/>
      <c r="AS452" s="248"/>
      <c r="AT452" s="248"/>
      <c r="AU452" s="248"/>
      <c r="AV452" s="248"/>
      <c r="AW452" s="248"/>
      <c r="AX452" s="248"/>
      <c r="AY452" s="256"/>
      <c r="AZ452" s="250"/>
      <c r="BA452" s="251"/>
      <c r="BB452" s="251"/>
      <c r="BC452" s="251"/>
      <c r="BD452" s="251"/>
      <c r="BE452" s="251"/>
      <c r="BF452" s="251"/>
      <c r="BG452" s="252"/>
      <c r="BH452" s="249"/>
      <c r="BI452" s="248"/>
      <c r="BJ452" s="248"/>
      <c r="BK452" s="248"/>
      <c r="BL452" s="248"/>
      <c r="BM452" s="248"/>
      <c r="BN452" s="248"/>
      <c r="BO452" s="248"/>
      <c r="BP452" s="248"/>
      <c r="BQ452" s="248"/>
      <c r="BR452" s="248"/>
      <c r="BS452" s="248"/>
      <c r="BT452" s="248"/>
      <c r="BU452" s="248"/>
      <c r="BV452" s="248"/>
      <c r="BW452" s="248"/>
      <c r="BX452" s="248"/>
      <c r="BY452" s="248"/>
      <c r="BZ452" s="248"/>
      <c r="CA452" s="248"/>
      <c r="CB452" s="248"/>
      <c r="CC452" s="250"/>
      <c r="CD452" s="251"/>
      <c r="CE452" s="251"/>
      <c r="CF452" s="251"/>
      <c r="CG452" s="251"/>
      <c r="CH452" s="251"/>
      <c r="CI452" s="251"/>
      <c r="CJ452" s="252"/>
      <c r="CK452" s="249"/>
      <c r="CL452" s="248"/>
      <c r="CM452" s="248"/>
      <c r="CN452" s="248"/>
      <c r="CO452" s="248"/>
      <c r="CP452" s="248"/>
      <c r="CQ452" s="248"/>
      <c r="CR452" s="248"/>
      <c r="CS452" s="248"/>
      <c r="CT452" s="248"/>
      <c r="CU452" s="248"/>
      <c r="CV452" s="248"/>
      <c r="CW452" s="248"/>
      <c r="CX452" s="248"/>
      <c r="CY452" s="248"/>
      <c r="CZ452" s="248"/>
      <c r="DA452" s="248"/>
      <c r="DB452" s="248"/>
      <c r="DC452" s="248"/>
      <c r="DD452" s="248"/>
      <c r="DE452" s="248"/>
      <c r="DF452" s="250"/>
      <c r="DG452" s="251"/>
      <c r="DH452" s="251"/>
      <c r="DI452" s="251"/>
      <c r="DJ452" s="251"/>
      <c r="DK452" s="251"/>
      <c r="DL452" s="251"/>
      <c r="DM452" s="252"/>
    </row>
    <row r="453">
      <c r="A453" s="248"/>
      <c r="B453" s="249"/>
      <c r="C453" s="250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2"/>
      <c r="W453" s="253"/>
      <c r="X453" s="251"/>
      <c r="Y453" s="251"/>
      <c r="Z453" s="251"/>
      <c r="AA453" s="251"/>
      <c r="AB453" s="251"/>
      <c r="AC453" s="251"/>
      <c r="AD453" s="254"/>
      <c r="AE453" s="249"/>
      <c r="AF453" s="255"/>
      <c r="AG453" s="248"/>
      <c r="AH453" s="248"/>
      <c r="AI453" s="248"/>
      <c r="AJ453" s="248"/>
      <c r="AK453" s="248"/>
      <c r="AL453" s="248"/>
      <c r="AM453" s="248"/>
      <c r="AN453" s="248"/>
      <c r="AO453" s="248"/>
      <c r="AP453" s="248"/>
      <c r="AQ453" s="248"/>
      <c r="AR453" s="248"/>
      <c r="AS453" s="248"/>
      <c r="AT453" s="248"/>
      <c r="AU453" s="248"/>
      <c r="AV453" s="248"/>
      <c r="AW453" s="248"/>
      <c r="AX453" s="248"/>
      <c r="AY453" s="256"/>
      <c r="AZ453" s="250"/>
      <c r="BA453" s="251"/>
      <c r="BB453" s="251"/>
      <c r="BC453" s="251"/>
      <c r="BD453" s="251"/>
      <c r="BE453" s="251"/>
      <c r="BF453" s="251"/>
      <c r="BG453" s="252"/>
      <c r="BH453" s="249"/>
      <c r="BI453" s="248"/>
      <c r="BJ453" s="248"/>
      <c r="BK453" s="248"/>
      <c r="BL453" s="248"/>
      <c r="BM453" s="248"/>
      <c r="BN453" s="248"/>
      <c r="BO453" s="248"/>
      <c r="BP453" s="248"/>
      <c r="BQ453" s="248"/>
      <c r="BR453" s="248"/>
      <c r="BS453" s="248"/>
      <c r="BT453" s="248"/>
      <c r="BU453" s="248"/>
      <c r="BV453" s="248"/>
      <c r="BW453" s="248"/>
      <c r="BX453" s="248"/>
      <c r="BY453" s="248"/>
      <c r="BZ453" s="248"/>
      <c r="CA453" s="248"/>
      <c r="CB453" s="248"/>
      <c r="CC453" s="250"/>
      <c r="CD453" s="251"/>
      <c r="CE453" s="251"/>
      <c r="CF453" s="251"/>
      <c r="CG453" s="251"/>
      <c r="CH453" s="251"/>
      <c r="CI453" s="251"/>
      <c r="CJ453" s="252"/>
      <c r="CK453" s="249"/>
      <c r="CL453" s="248"/>
      <c r="CM453" s="248"/>
      <c r="CN453" s="248"/>
      <c r="CO453" s="248"/>
      <c r="CP453" s="248"/>
      <c r="CQ453" s="248"/>
      <c r="CR453" s="248"/>
      <c r="CS453" s="248"/>
      <c r="CT453" s="248"/>
      <c r="CU453" s="248"/>
      <c r="CV453" s="248"/>
      <c r="CW453" s="248"/>
      <c r="CX453" s="248"/>
      <c r="CY453" s="248"/>
      <c r="CZ453" s="248"/>
      <c r="DA453" s="248"/>
      <c r="DB453" s="248"/>
      <c r="DC453" s="248"/>
      <c r="DD453" s="248"/>
      <c r="DE453" s="248"/>
      <c r="DF453" s="250"/>
      <c r="DG453" s="251"/>
      <c r="DH453" s="251"/>
      <c r="DI453" s="251"/>
      <c r="DJ453" s="251"/>
      <c r="DK453" s="251"/>
      <c r="DL453" s="251"/>
      <c r="DM453" s="252"/>
    </row>
    <row r="454">
      <c r="A454" s="248"/>
      <c r="B454" s="249"/>
      <c r="C454" s="250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2"/>
      <c r="W454" s="253"/>
      <c r="X454" s="251"/>
      <c r="Y454" s="251"/>
      <c r="Z454" s="251"/>
      <c r="AA454" s="251"/>
      <c r="AB454" s="251"/>
      <c r="AC454" s="251"/>
      <c r="AD454" s="254"/>
      <c r="AE454" s="249"/>
      <c r="AF454" s="255"/>
      <c r="AG454" s="248"/>
      <c r="AH454" s="248"/>
      <c r="AI454" s="248"/>
      <c r="AJ454" s="248"/>
      <c r="AK454" s="248"/>
      <c r="AL454" s="248"/>
      <c r="AM454" s="248"/>
      <c r="AN454" s="248"/>
      <c r="AO454" s="248"/>
      <c r="AP454" s="248"/>
      <c r="AQ454" s="248"/>
      <c r="AR454" s="248"/>
      <c r="AS454" s="248"/>
      <c r="AT454" s="248"/>
      <c r="AU454" s="248"/>
      <c r="AV454" s="248"/>
      <c r="AW454" s="248"/>
      <c r="AX454" s="248"/>
      <c r="AY454" s="256"/>
      <c r="AZ454" s="250"/>
      <c r="BA454" s="251"/>
      <c r="BB454" s="251"/>
      <c r="BC454" s="251"/>
      <c r="BD454" s="251"/>
      <c r="BE454" s="251"/>
      <c r="BF454" s="251"/>
      <c r="BG454" s="252"/>
      <c r="BH454" s="249"/>
      <c r="BI454" s="248"/>
      <c r="BJ454" s="248"/>
      <c r="BK454" s="248"/>
      <c r="BL454" s="248"/>
      <c r="BM454" s="248"/>
      <c r="BN454" s="248"/>
      <c r="BO454" s="248"/>
      <c r="BP454" s="248"/>
      <c r="BQ454" s="248"/>
      <c r="BR454" s="248"/>
      <c r="BS454" s="248"/>
      <c r="BT454" s="248"/>
      <c r="BU454" s="248"/>
      <c r="BV454" s="248"/>
      <c r="BW454" s="248"/>
      <c r="BX454" s="248"/>
      <c r="BY454" s="248"/>
      <c r="BZ454" s="248"/>
      <c r="CA454" s="248"/>
      <c r="CB454" s="248"/>
      <c r="CC454" s="250"/>
      <c r="CD454" s="251"/>
      <c r="CE454" s="251"/>
      <c r="CF454" s="251"/>
      <c r="CG454" s="251"/>
      <c r="CH454" s="251"/>
      <c r="CI454" s="251"/>
      <c r="CJ454" s="252"/>
      <c r="CK454" s="249"/>
      <c r="CL454" s="248"/>
      <c r="CM454" s="248"/>
      <c r="CN454" s="248"/>
      <c r="CO454" s="248"/>
      <c r="CP454" s="248"/>
      <c r="CQ454" s="248"/>
      <c r="CR454" s="248"/>
      <c r="CS454" s="248"/>
      <c r="CT454" s="248"/>
      <c r="CU454" s="248"/>
      <c r="CV454" s="248"/>
      <c r="CW454" s="248"/>
      <c r="CX454" s="248"/>
      <c r="CY454" s="248"/>
      <c r="CZ454" s="248"/>
      <c r="DA454" s="248"/>
      <c r="DB454" s="248"/>
      <c r="DC454" s="248"/>
      <c r="DD454" s="248"/>
      <c r="DE454" s="248"/>
      <c r="DF454" s="250"/>
      <c r="DG454" s="251"/>
      <c r="DH454" s="251"/>
      <c r="DI454" s="251"/>
      <c r="DJ454" s="251"/>
      <c r="DK454" s="251"/>
      <c r="DL454" s="251"/>
      <c r="DM454" s="252"/>
    </row>
    <row r="455">
      <c r="A455" s="248"/>
      <c r="B455" s="249"/>
      <c r="C455" s="250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2"/>
      <c r="W455" s="253"/>
      <c r="X455" s="251"/>
      <c r="Y455" s="251"/>
      <c r="Z455" s="251"/>
      <c r="AA455" s="251"/>
      <c r="AB455" s="251"/>
      <c r="AC455" s="251"/>
      <c r="AD455" s="254"/>
      <c r="AE455" s="249"/>
      <c r="AF455" s="255"/>
      <c r="AG455" s="248"/>
      <c r="AH455" s="248"/>
      <c r="AI455" s="248"/>
      <c r="AJ455" s="248"/>
      <c r="AK455" s="248"/>
      <c r="AL455" s="248"/>
      <c r="AM455" s="248"/>
      <c r="AN455" s="248"/>
      <c r="AO455" s="248"/>
      <c r="AP455" s="248"/>
      <c r="AQ455" s="248"/>
      <c r="AR455" s="248"/>
      <c r="AS455" s="248"/>
      <c r="AT455" s="248"/>
      <c r="AU455" s="248"/>
      <c r="AV455" s="248"/>
      <c r="AW455" s="248"/>
      <c r="AX455" s="248"/>
      <c r="AY455" s="256"/>
      <c r="AZ455" s="250"/>
      <c r="BA455" s="251"/>
      <c r="BB455" s="251"/>
      <c r="BC455" s="251"/>
      <c r="BD455" s="251"/>
      <c r="BE455" s="251"/>
      <c r="BF455" s="251"/>
      <c r="BG455" s="252"/>
      <c r="BH455" s="249"/>
      <c r="BI455" s="248"/>
      <c r="BJ455" s="248"/>
      <c r="BK455" s="248"/>
      <c r="BL455" s="248"/>
      <c r="BM455" s="248"/>
      <c r="BN455" s="248"/>
      <c r="BO455" s="248"/>
      <c r="BP455" s="248"/>
      <c r="BQ455" s="248"/>
      <c r="BR455" s="248"/>
      <c r="BS455" s="248"/>
      <c r="BT455" s="248"/>
      <c r="BU455" s="248"/>
      <c r="BV455" s="248"/>
      <c r="BW455" s="248"/>
      <c r="BX455" s="248"/>
      <c r="BY455" s="248"/>
      <c r="BZ455" s="248"/>
      <c r="CA455" s="248"/>
      <c r="CB455" s="248"/>
      <c r="CC455" s="250"/>
      <c r="CD455" s="251"/>
      <c r="CE455" s="251"/>
      <c r="CF455" s="251"/>
      <c r="CG455" s="251"/>
      <c r="CH455" s="251"/>
      <c r="CI455" s="251"/>
      <c r="CJ455" s="252"/>
      <c r="CK455" s="249"/>
      <c r="CL455" s="248"/>
      <c r="CM455" s="248"/>
      <c r="CN455" s="248"/>
      <c r="CO455" s="248"/>
      <c r="CP455" s="248"/>
      <c r="CQ455" s="248"/>
      <c r="CR455" s="248"/>
      <c r="CS455" s="248"/>
      <c r="CT455" s="248"/>
      <c r="CU455" s="248"/>
      <c r="CV455" s="248"/>
      <c r="CW455" s="248"/>
      <c r="CX455" s="248"/>
      <c r="CY455" s="248"/>
      <c r="CZ455" s="248"/>
      <c r="DA455" s="248"/>
      <c r="DB455" s="248"/>
      <c r="DC455" s="248"/>
      <c r="DD455" s="248"/>
      <c r="DE455" s="248"/>
      <c r="DF455" s="250"/>
      <c r="DG455" s="251"/>
      <c r="DH455" s="251"/>
      <c r="DI455" s="251"/>
      <c r="DJ455" s="251"/>
      <c r="DK455" s="251"/>
      <c r="DL455" s="251"/>
      <c r="DM455" s="252"/>
    </row>
    <row r="456">
      <c r="A456" s="248"/>
      <c r="B456" s="249"/>
      <c r="C456" s="250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2"/>
      <c r="W456" s="253"/>
      <c r="X456" s="251"/>
      <c r="Y456" s="251"/>
      <c r="Z456" s="251"/>
      <c r="AA456" s="251"/>
      <c r="AB456" s="251"/>
      <c r="AC456" s="251"/>
      <c r="AD456" s="254"/>
      <c r="AE456" s="249"/>
      <c r="AF456" s="255"/>
      <c r="AG456" s="248"/>
      <c r="AH456" s="248"/>
      <c r="AI456" s="248"/>
      <c r="AJ456" s="248"/>
      <c r="AK456" s="248"/>
      <c r="AL456" s="248"/>
      <c r="AM456" s="248"/>
      <c r="AN456" s="248"/>
      <c r="AO456" s="248"/>
      <c r="AP456" s="248"/>
      <c r="AQ456" s="248"/>
      <c r="AR456" s="248"/>
      <c r="AS456" s="248"/>
      <c r="AT456" s="248"/>
      <c r="AU456" s="248"/>
      <c r="AV456" s="248"/>
      <c r="AW456" s="248"/>
      <c r="AX456" s="248"/>
      <c r="AY456" s="256"/>
      <c r="AZ456" s="250"/>
      <c r="BA456" s="251"/>
      <c r="BB456" s="251"/>
      <c r="BC456" s="251"/>
      <c r="BD456" s="251"/>
      <c r="BE456" s="251"/>
      <c r="BF456" s="251"/>
      <c r="BG456" s="252"/>
      <c r="BH456" s="249"/>
      <c r="BI456" s="248"/>
      <c r="BJ456" s="248"/>
      <c r="BK456" s="248"/>
      <c r="BL456" s="248"/>
      <c r="BM456" s="248"/>
      <c r="BN456" s="248"/>
      <c r="BO456" s="248"/>
      <c r="BP456" s="248"/>
      <c r="BQ456" s="248"/>
      <c r="BR456" s="248"/>
      <c r="BS456" s="248"/>
      <c r="BT456" s="248"/>
      <c r="BU456" s="248"/>
      <c r="BV456" s="248"/>
      <c r="BW456" s="248"/>
      <c r="BX456" s="248"/>
      <c r="BY456" s="248"/>
      <c r="BZ456" s="248"/>
      <c r="CA456" s="248"/>
      <c r="CB456" s="248"/>
      <c r="CC456" s="250"/>
      <c r="CD456" s="251"/>
      <c r="CE456" s="251"/>
      <c r="CF456" s="251"/>
      <c r="CG456" s="251"/>
      <c r="CH456" s="251"/>
      <c r="CI456" s="251"/>
      <c r="CJ456" s="252"/>
      <c r="CK456" s="249"/>
      <c r="CL456" s="248"/>
      <c r="CM456" s="248"/>
      <c r="CN456" s="248"/>
      <c r="CO456" s="248"/>
      <c r="CP456" s="248"/>
      <c r="CQ456" s="248"/>
      <c r="CR456" s="248"/>
      <c r="CS456" s="248"/>
      <c r="CT456" s="248"/>
      <c r="CU456" s="248"/>
      <c r="CV456" s="248"/>
      <c r="CW456" s="248"/>
      <c r="CX456" s="248"/>
      <c r="CY456" s="248"/>
      <c r="CZ456" s="248"/>
      <c r="DA456" s="248"/>
      <c r="DB456" s="248"/>
      <c r="DC456" s="248"/>
      <c r="DD456" s="248"/>
      <c r="DE456" s="248"/>
      <c r="DF456" s="250"/>
      <c r="DG456" s="251"/>
      <c r="DH456" s="251"/>
      <c r="DI456" s="251"/>
      <c r="DJ456" s="251"/>
      <c r="DK456" s="251"/>
      <c r="DL456" s="251"/>
      <c r="DM456" s="252"/>
    </row>
    <row r="457">
      <c r="A457" s="248"/>
      <c r="B457" s="249"/>
      <c r="C457" s="250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2"/>
      <c r="W457" s="253"/>
      <c r="X457" s="251"/>
      <c r="Y457" s="251"/>
      <c r="Z457" s="251"/>
      <c r="AA457" s="251"/>
      <c r="AB457" s="251"/>
      <c r="AC457" s="251"/>
      <c r="AD457" s="254"/>
      <c r="AE457" s="249"/>
      <c r="AF457" s="255"/>
      <c r="AG457" s="248"/>
      <c r="AH457" s="248"/>
      <c r="AI457" s="248"/>
      <c r="AJ457" s="248"/>
      <c r="AK457" s="248"/>
      <c r="AL457" s="248"/>
      <c r="AM457" s="248"/>
      <c r="AN457" s="248"/>
      <c r="AO457" s="248"/>
      <c r="AP457" s="248"/>
      <c r="AQ457" s="248"/>
      <c r="AR457" s="248"/>
      <c r="AS457" s="248"/>
      <c r="AT457" s="248"/>
      <c r="AU457" s="248"/>
      <c r="AV457" s="248"/>
      <c r="AW457" s="248"/>
      <c r="AX457" s="248"/>
      <c r="AY457" s="256"/>
      <c r="AZ457" s="250"/>
      <c r="BA457" s="251"/>
      <c r="BB457" s="251"/>
      <c r="BC457" s="251"/>
      <c r="BD457" s="251"/>
      <c r="BE457" s="251"/>
      <c r="BF457" s="251"/>
      <c r="BG457" s="252"/>
      <c r="BH457" s="249"/>
      <c r="BI457" s="248"/>
      <c r="BJ457" s="248"/>
      <c r="BK457" s="248"/>
      <c r="BL457" s="248"/>
      <c r="BM457" s="248"/>
      <c r="BN457" s="248"/>
      <c r="BO457" s="248"/>
      <c r="BP457" s="248"/>
      <c r="BQ457" s="248"/>
      <c r="BR457" s="248"/>
      <c r="BS457" s="248"/>
      <c r="BT457" s="248"/>
      <c r="BU457" s="248"/>
      <c r="BV457" s="248"/>
      <c r="BW457" s="248"/>
      <c r="BX457" s="248"/>
      <c r="BY457" s="248"/>
      <c r="BZ457" s="248"/>
      <c r="CA457" s="248"/>
      <c r="CB457" s="248"/>
      <c r="CC457" s="250"/>
      <c r="CD457" s="251"/>
      <c r="CE457" s="251"/>
      <c r="CF457" s="251"/>
      <c r="CG457" s="251"/>
      <c r="CH457" s="251"/>
      <c r="CI457" s="251"/>
      <c r="CJ457" s="252"/>
      <c r="CK457" s="249"/>
      <c r="CL457" s="248"/>
      <c r="CM457" s="248"/>
      <c r="CN457" s="248"/>
      <c r="CO457" s="248"/>
      <c r="CP457" s="248"/>
      <c r="CQ457" s="248"/>
      <c r="CR457" s="248"/>
      <c r="CS457" s="248"/>
      <c r="CT457" s="248"/>
      <c r="CU457" s="248"/>
      <c r="CV457" s="248"/>
      <c r="CW457" s="248"/>
      <c r="CX457" s="248"/>
      <c r="CY457" s="248"/>
      <c r="CZ457" s="248"/>
      <c r="DA457" s="248"/>
      <c r="DB457" s="248"/>
      <c r="DC457" s="248"/>
      <c r="DD457" s="248"/>
      <c r="DE457" s="248"/>
      <c r="DF457" s="250"/>
      <c r="DG457" s="251"/>
      <c r="DH457" s="251"/>
      <c r="DI457" s="251"/>
      <c r="DJ457" s="251"/>
      <c r="DK457" s="251"/>
      <c r="DL457" s="251"/>
      <c r="DM457" s="252"/>
    </row>
    <row r="458">
      <c r="A458" s="248"/>
      <c r="B458" s="249"/>
      <c r="C458" s="250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2"/>
      <c r="W458" s="253"/>
      <c r="X458" s="251"/>
      <c r="Y458" s="251"/>
      <c r="Z458" s="251"/>
      <c r="AA458" s="251"/>
      <c r="AB458" s="251"/>
      <c r="AC458" s="251"/>
      <c r="AD458" s="254"/>
      <c r="AE458" s="249"/>
      <c r="AF458" s="255"/>
      <c r="AG458" s="248"/>
      <c r="AH458" s="248"/>
      <c r="AI458" s="248"/>
      <c r="AJ458" s="248"/>
      <c r="AK458" s="248"/>
      <c r="AL458" s="248"/>
      <c r="AM458" s="248"/>
      <c r="AN458" s="248"/>
      <c r="AO458" s="248"/>
      <c r="AP458" s="248"/>
      <c r="AQ458" s="248"/>
      <c r="AR458" s="248"/>
      <c r="AS458" s="248"/>
      <c r="AT458" s="248"/>
      <c r="AU458" s="248"/>
      <c r="AV458" s="248"/>
      <c r="AW458" s="248"/>
      <c r="AX458" s="248"/>
      <c r="AY458" s="256"/>
      <c r="AZ458" s="250"/>
      <c r="BA458" s="251"/>
      <c r="BB458" s="251"/>
      <c r="BC458" s="251"/>
      <c r="BD458" s="251"/>
      <c r="BE458" s="251"/>
      <c r="BF458" s="251"/>
      <c r="BG458" s="252"/>
      <c r="BH458" s="249"/>
      <c r="BI458" s="248"/>
      <c r="BJ458" s="248"/>
      <c r="BK458" s="248"/>
      <c r="BL458" s="248"/>
      <c r="BM458" s="248"/>
      <c r="BN458" s="248"/>
      <c r="BO458" s="248"/>
      <c r="BP458" s="248"/>
      <c r="BQ458" s="248"/>
      <c r="BR458" s="248"/>
      <c r="BS458" s="248"/>
      <c r="BT458" s="248"/>
      <c r="BU458" s="248"/>
      <c r="BV458" s="248"/>
      <c r="BW458" s="248"/>
      <c r="BX458" s="248"/>
      <c r="BY458" s="248"/>
      <c r="BZ458" s="248"/>
      <c r="CA458" s="248"/>
      <c r="CB458" s="248"/>
      <c r="CC458" s="250"/>
      <c r="CD458" s="251"/>
      <c r="CE458" s="251"/>
      <c r="CF458" s="251"/>
      <c r="CG458" s="251"/>
      <c r="CH458" s="251"/>
      <c r="CI458" s="251"/>
      <c r="CJ458" s="252"/>
      <c r="CK458" s="249"/>
      <c r="CL458" s="248"/>
      <c r="CM458" s="248"/>
      <c r="CN458" s="248"/>
      <c r="CO458" s="248"/>
      <c r="CP458" s="248"/>
      <c r="CQ458" s="248"/>
      <c r="CR458" s="248"/>
      <c r="CS458" s="248"/>
      <c r="CT458" s="248"/>
      <c r="CU458" s="248"/>
      <c r="CV458" s="248"/>
      <c r="CW458" s="248"/>
      <c r="CX458" s="248"/>
      <c r="CY458" s="248"/>
      <c r="CZ458" s="248"/>
      <c r="DA458" s="248"/>
      <c r="DB458" s="248"/>
      <c r="DC458" s="248"/>
      <c r="DD458" s="248"/>
      <c r="DE458" s="248"/>
      <c r="DF458" s="250"/>
      <c r="DG458" s="251"/>
      <c r="DH458" s="251"/>
      <c r="DI458" s="251"/>
      <c r="DJ458" s="251"/>
      <c r="DK458" s="251"/>
      <c r="DL458" s="251"/>
      <c r="DM458" s="252"/>
    </row>
    <row r="459">
      <c r="A459" s="248"/>
      <c r="B459" s="249"/>
      <c r="C459" s="250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2"/>
      <c r="W459" s="253"/>
      <c r="X459" s="251"/>
      <c r="Y459" s="251"/>
      <c r="Z459" s="251"/>
      <c r="AA459" s="251"/>
      <c r="AB459" s="251"/>
      <c r="AC459" s="251"/>
      <c r="AD459" s="254"/>
      <c r="AE459" s="249"/>
      <c r="AF459" s="255"/>
      <c r="AG459" s="248"/>
      <c r="AH459" s="248"/>
      <c r="AI459" s="248"/>
      <c r="AJ459" s="248"/>
      <c r="AK459" s="248"/>
      <c r="AL459" s="248"/>
      <c r="AM459" s="248"/>
      <c r="AN459" s="248"/>
      <c r="AO459" s="248"/>
      <c r="AP459" s="248"/>
      <c r="AQ459" s="248"/>
      <c r="AR459" s="248"/>
      <c r="AS459" s="248"/>
      <c r="AT459" s="248"/>
      <c r="AU459" s="248"/>
      <c r="AV459" s="248"/>
      <c r="AW459" s="248"/>
      <c r="AX459" s="248"/>
      <c r="AY459" s="256"/>
      <c r="AZ459" s="250"/>
      <c r="BA459" s="251"/>
      <c r="BB459" s="251"/>
      <c r="BC459" s="251"/>
      <c r="BD459" s="251"/>
      <c r="BE459" s="251"/>
      <c r="BF459" s="251"/>
      <c r="BG459" s="252"/>
      <c r="BH459" s="249"/>
      <c r="BI459" s="248"/>
      <c r="BJ459" s="248"/>
      <c r="BK459" s="248"/>
      <c r="BL459" s="248"/>
      <c r="BM459" s="248"/>
      <c r="BN459" s="248"/>
      <c r="BO459" s="248"/>
      <c r="BP459" s="248"/>
      <c r="BQ459" s="248"/>
      <c r="BR459" s="248"/>
      <c r="BS459" s="248"/>
      <c r="BT459" s="248"/>
      <c r="BU459" s="248"/>
      <c r="BV459" s="248"/>
      <c r="BW459" s="248"/>
      <c r="BX459" s="248"/>
      <c r="BY459" s="248"/>
      <c r="BZ459" s="248"/>
      <c r="CA459" s="248"/>
      <c r="CB459" s="248"/>
      <c r="CC459" s="250"/>
      <c r="CD459" s="251"/>
      <c r="CE459" s="251"/>
      <c r="CF459" s="251"/>
      <c r="CG459" s="251"/>
      <c r="CH459" s="251"/>
      <c r="CI459" s="251"/>
      <c r="CJ459" s="252"/>
      <c r="CK459" s="249"/>
      <c r="CL459" s="248"/>
      <c r="CM459" s="248"/>
      <c r="CN459" s="248"/>
      <c r="CO459" s="248"/>
      <c r="CP459" s="248"/>
      <c r="CQ459" s="248"/>
      <c r="CR459" s="248"/>
      <c r="CS459" s="248"/>
      <c r="CT459" s="248"/>
      <c r="CU459" s="248"/>
      <c r="CV459" s="248"/>
      <c r="CW459" s="248"/>
      <c r="CX459" s="248"/>
      <c r="CY459" s="248"/>
      <c r="CZ459" s="248"/>
      <c r="DA459" s="248"/>
      <c r="DB459" s="248"/>
      <c r="DC459" s="248"/>
      <c r="DD459" s="248"/>
      <c r="DE459" s="248"/>
      <c r="DF459" s="250"/>
      <c r="DG459" s="251"/>
      <c r="DH459" s="251"/>
      <c r="DI459" s="251"/>
      <c r="DJ459" s="251"/>
      <c r="DK459" s="251"/>
      <c r="DL459" s="251"/>
      <c r="DM459" s="252"/>
    </row>
    <row r="460">
      <c r="A460" s="248"/>
      <c r="B460" s="249"/>
      <c r="C460" s="250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2"/>
      <c r="W460" s="253"/>
      <c r="X460" s="251"/>
      <c r="Y460" s="251"/>
      <c r="Z460" s="251"/>
      <c r="AA460" s="251"/>
      <c r="AB460" s="251"/>
      <c r="AC460" s="251"/>
      <c r="AD460" s="254"/>
      <c r="AE460" s="249"/>
      <c r="AF460" s="255"/>
      <c r="AG460" s="248"/>
      <c r="AH460" s="248"/>
      <c r="AI460" s="248"/>
      <c r="AJ460" s="248"/>
      <c r="AK460" s="248"/>
      <c r="AL460" s="248"/>
      <c r="AM460" s="248"/>
      <c r="AN460" s="248"/>
      <c r="AO460" s="248"/>
      <c r="AP460" s="248"/>
      <c r="AQ460" s="248"/>
      <c r="AR460" s="248"/>
      <c r="AS460" s="248"/>
      <c r="AT460" s="248"/>
      <c r="AU460" s="248"/>
      <c r="AV460" s="248"/>
      <c r="AW460" s="248"/>
      <c r="AX460" s="248"/>
      <c r="AY460" s="256"/>
      <c r="AZ460" s="250"/>
      <c r="BA460" s="251"/>
      <c r="BB460" s="251"/>
      <c r="BC460" s="251"/>
      <c r="BD460" s="251"/>
      <c r="BE460" s="251"/>
      <c r="BF460" s="251"/>
      <c r="BG460" s="252"/>
      <c r="BH460" s="249"/>
      <c r="BI460" s="248"/>
      <c r="BJ460" s="248"/>
      <c r="BK460" s="248"/>
      <c r="BL460" s="248"/>
      <c r="BM460" s="248"/>
      <c r="BN460" s="248"/>
      <c r="BO460" s="248"/>
      <c r="BP460" s="248"/>
      <c r="BQ460" s="248"/>
      <c r="BR460" s="248"/>
      <c r="BS460" s="248"/>
      <c r="BT460" s="248"/>
      <c r="BU460" s="248"/>
      <c r="BV460" s="248"/>
      <c r="BW460" s="248"/>
      <c r="BX460" s="248"/>
      <c r="BY460" s="248"/>
      <c r="BZ460" s="248"/>
      <c r="CA460" s="248"/>
      <c r="CB460" s="248"/>
      <c r="CC460" s="250"/>
      <c r="CD460" s="251"/>
      <c r="CE460" s="251"/>
      <c r="CF460" s="251"/>
      <c r="CG460" s="251"/>
      <c r="CH460" s="251"/>
      <c r="CI460" s="251"/>
      <c r="CJ460" s="252"/>
      <c r="CK460" s="249"/>
      <c r="CL460" s="248"/>
      <c r="CM460" s="248"/>
      <c r="CN460" s="248"/>
      <c r="CO460" s="248"/>
      <c r="CP460" s="248"/>
      <c r="CQ460" s="248"/>
      <c r="CR460" s="248"/>
      <c r="CS460" s="248"/>
      <c r="CT460" s="248"/>
      <c r="CU460" s="248"/>
      <c r="CV460" s="248"/>
      <c r="CW460" s="248"/>
      <c r="CX460" s="248"/>
      <c r="CY460" s="248"/>
      <c r="CZ460" s="248"/>
      <c r="DA460" s="248"/>
      <c r="DB460" s="248"/>
      <c r="DC460" s="248"/>
      <c r="DD460" s="248"/>
      <c r="DE460" s="248"/>
      <c r="DF460" s="250"/>
      <c r="DG460" s="251"/>
      <c r="DH460" s="251"/>
      <c r="DI460" s="251"/>
      <c r="DJ460" s="251"/>
      <c r="DK460" s="251"/>
      <c r="DL460" s="251"/>
      <c r="DM460" s="252"/>
    </row>
    <row r="461">
      <c r="A461" s="248"/>
      <c r="B461" s="249"/>
      <c r="C461" s="250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2"/>
      <c r="W461" s="253"/>
      <c r="X461" s="251"/>
      <c r="Y461" s="251"/>
      <c r="Z461" s="251"/>
      <c r="AA461" s="251"/>
      <c r="AB461" s="251"/>
      <c r="AC461" s="251"/>
      <c r="AD461" s="254"/>
      <c r="AE461" s="249"/>
      <c r="AF461" s="255"/>
      <c r="AG461" s="248"/>
      <c r="AH461" s="248"/>
      <c r="AI461" s="248"/>
      <c r="AJ461" s="248"/>
      <c r="AK461" s="248"/>
      <c r="AL461" s="248"/>
      <c r="AM461" s="248"/>
      <c r="AN461" s="248"/>
      <c r="AO461" s="248"/>
      <c r="AP461" s="248"/>
      <c r="AQ461" s="248"/>
      <c r="AR461" s="248"/>
      <c r="AS461" s="248"/>
      <c r="AT461" s="248"/>
      <c r="AU461" s="248"/>
      <c r="AV461" s="248"/>
      <c r="AW461" s="248"/>
      <c r="AX461" s="248"/>
      <c r="AY461" s="256"/>
      <c r="AZ461" s="250"/>
      <c r="BA461" s="251"/>
      <c r="BB461" s="251"/>
      <c r="BC461" s="251"/>
      <c r="BD461" s="251"/>
      <c r="BE461" s="251"/>
      <c r="BF461" s="251"/>
      <c r="BG461" s="252"/>
      <c r="BH461" s="249"/>
      <c r="BI461" s="248"/>
      <c r="BJ461" s="248"/>
      <c r="BK461" s="248"/>
      <c r="BL461" s="248"/>
      <c r="BM461" s="248"/>
      <c r="BN461" s="248"/>
      <c r="BO461" s="248"/>
      <c r="BP461" s="248"/>
      <c r="BQ461" s="248"/>
      <c r="BR461" s="248"/>
      <c r="BS461" s="248"/>
      <c r="BT461" s="248"/>
      <c r="BU461" s="248"/>
      <c r="BV461" s="248"/>
      <c r="BW461" s="248"/>
      <c r="BX461" s="248"/>
      <c r="BY461" s="248"/>
      <c r="BZ461" s="248"/>
      <c r="CA461" s="248"/>
      <c r="CB461" s="248"/>
      <c r="CC461" s="250"/>
      <c r="CD461" s="251"/>
      <c r="CE461" s="251"/>
      <c r="CF461" s="251"/>
      <c r="CG461" s="251"/>
      <c r="CH461" s="251"/>
      <c r="CI461" s="251"/>
      <c r="CJ461" s="252"/>
      <c r="CK461" s="249"/>
      <c r="CL461" s="248"/>
      <c r="CM461" s="248"/>
      <c r="CN461" s="248"/>
      <c r="CO461" s="248"/>
      <c r="CP461" s="248"/>
      <c r="CQ461" s="248"/>
      <c r="CR461" s="248"/>
      <c r="CS461" s="248"/>
      <c r="CT461" s="248"/>
      <c r="CU461" s="248"/>
      <c r="CV461" s="248"/>
      <c r="CW461" s="248"/>
      <c r="CX461" s="248"/>
      <c r="CY461" s="248"/>
      <c r="CZ461" s="248"/>
      <c r="DA461" s="248"/>
      <c r="DB461" s="248"/>
      <c r="DC461" s="248"/>
      <c r="DD461" s="248"/>
      <c r="DE461" s="248"/>
      <c r="DF461" s="250"/>
      <c r="DG461" s="251"/>
      <c r="DH461" s="251"/>
      <c r="DI461" s="251"/>
      <c r="DJ461" s="251"/>
      <c r="DK461" s="251"/>
      <c r="DL461" s="251"/>
      <c r="DM461" s="252"/>
    </row>
    <row r="462">
      <c r="A462" s="248"/>
      <c r="B462" s="249"/>
      <c r="C462" s="250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2"/>
      <c r="W462" s="253"/>
      <c r="X462" s="251"/>
      <c r="Y462" s="251"/>
      <c r="Z462" s="251"/>
      <c r="AA462" s="251"/>
      <c r="AB462" s="251"/>
      <c r="AC462" s="251"/>
      <c r="AD462" s="254"/>
      <c r="AE462" s="249"/>
      <c r="AF462" s="255"/>
      <c r="AG462" s="248"/>
      <c r="AH462" s="248"/>
      <c r="AI462" s="248"/>
      <c r="AJ462" s="248"/>
      <c r="AK462" s="248"/>
      <c r="AL462" s="248"/>
      <c r="AM462" s="248"/>
      <c r="AN462" s="248"/>
      <c r="AO462" s="248"/>
      <c r="AP462" s="248"/>
      <c r="AQ462" s="248"/>
      <c r="AR462" s="248"/>
      <c r="AS462" s="248"/>
      <c r="AT462" s="248"/>
      <c r="AU462" s="248"/>
      <c r="AV462" s="248"/>
      <c r="AW462" s="248"/>
      <c r="AX462" s="248"/>
      <c r="AY462" s="256"/>
      <c r="AZ462" s="250"/>
      <c r="BA462" s="251"/>
      <c r="BB462" s="251"/>
      <c r="BC462" s="251"/>
      <c r="BD462" s="251"/>
      <c r="BE462" s="251"/>
      <c r="BF462" s="251"/>
      <c r="BG462" s="252"/>
      <c r="BH462" s="249"/>
      <c r="BI462" s="248"/>
      <c r="BJ462" s="248"/>
      <c r="BK462" s="248"/>
      <c r="BL462" s="248"/>
      <c r="BM462" s="248"/>
      <c r="BN462" s="248"/>
      <c r="BO462" s="248"/>
      <c r="BP462" s="248"/>
      <c r="BQ462" s="248"/>
      <c r="BR462" s="248"/>
      <c r="BS462" s="248"/>
      <c r="BT462" s="248"/>
      <c r="BU462" s="248"/>
      <c r="BV462" s="248"/>
      <c r="BW462" s="248"/>
      <c r="BX462" s="248"/>
      <c r="BY462" s="248"/>
      <c r="BZ462" s="248"/>
      <c r="CA462" s="248"/>
      <c r="CB462" s="248"/>
      <c r="CC462" s="250"/>
      <c r="CD462" s="251"/>
      <c r="CE462" s="251"/>
      <c r="CF462" s="251"/>
      <c r="CG462" s="251"/>
      <c r="CH462" s="251"/>
      <c r="CI462" s="251"/>
      <c r="CJ462" s="252"/>
      <c r="CK462" s="249"/>
      <c r="CL462" s="248"/>
      <c r="CM462" s="248"/>
      <c r="CN462" s="248"/>
      <c r="CO462" s="248"/>
      <c r="CP462" s="248"/>
      <c r="CQ462" s="248"/>
      <c r="CR462" s="248"/>
      <c r="CS462" s="248"/>
      <c r="CT462" s="248"/>
      <c r="CU462" s="248"/>
      <c r="CV462" s="248"/>
      <c r="CW462" s="248"/>
      <c r="CX462" s="248"/>
      <c r="CY462" s="248"/>
      <c r="CZ462" s="248"/>
      <c r="DA462" s="248"/>
      <c r="DB462" s="248"/>
      <c r="DC462" s="248"/>
      <c r="DD462" s="248"/>
      <c r="DE462" s="248"/>
      <c r="DF462" s="250"/>
      <c r="DG462" s="251"/>
      <c r="DH462" s="251"/>
      <c r="DI462" s="251"/>
      <c r="DJ462" s="251"/>
      <c r="DK462" s="251"/>
      <c r="DL462" s="251"/>
      <c r="DM462" s="252"/>
    </row>
    <row r="463">
      <c r="A463" s="248"/>
      <c r="B463" s="249"/>
      <c r="C463" s="250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2"/>
      <c r="W463" s="253"/>
      <c r="X463" s="251"/>
      <c r="Y463" s="251"/>
      <c r="Z463" s="251"/>
      <c r="AA463" s="251"/>
      <c r="AB463" s="251"/>
      <c r="AC463" s="251"/>
      <c r="AD463" s="254"/>
      <c r="AE463" s="249"/>
      <c r="AF463" s="255"/>
      <c r="AG463" s="248"/>
      <c r="AH463" s="248"/>
      <c r="AI463" s="248"/>
      <c r="AJ463" s="248"/>
      <c r="AK463" s="248"/>
      <c r="AL463" s="248"/>
      <c r="AM463" s="248"/>
      <c r="AN463" s="248"/>
      <c r="AO463" s="248"/>
      <c r="AP463" s="248"/>
      <c r="AQ463" s="248"/>
      <c r="AR463" s="248"/>
      <c r="AS463" s="248"/>
      <c r="AT463" s="248"/>
      <c r="AU463" s="248"/>
      <c r="AV463" s="248"/>
      <c r="AW463" s="248"/>
      <c r="AX463" s="248"/>
      <c r="AY463" s="256"/>
      <c r="AZ463" s="250"/>
      <c r="BA463" s="251"/>
      <c r="BB463" s="251"/>
      <c r="BC463" s="251"/>
      <c r="BD463" s="251"/>
      <c r="BE463" s="251"/>
      <c r="BF463" s="251"/>
      <c r="BG463" s="252"/>
      <c r="BH463" s="249"/>
      <c r="BI463" s="248"/>
      <c r="BJ463" s="248"/>
      <c r="BK463" s="248"/>
      <c r="BL463" s="248"/>
      <c r="BM463" s="248"/>
      <c r="BN463" s="248"/>
      <c r="BO463" s="248"/>
      <c r="BP463" s="248"/>
      <c r="BQ463" s="248"/>
      <c r="BR463" s="248"/>
      <c r="BS463" s="248"/>
      <c r="BT463" s="248"/>
      <c r="BU463" s="248"/>
      <c r="BV463" s="248"/>
      <c r="BW463" s="248"/>
      <c r="BX463" s="248"/>
      <c r="BY463" s="248"/>
      <c r="BZ463" s="248"/>
      <c r="CA463" s="248"/>
      <c r="CB463" s="248"/>
      <c r="CC463" s="250"/>
      <c r="CD463" s="251"/>
      <c r="CE463" s="251"/>
      <c r="CF463" s="251"/>
      <c r="CG463" s="251"/>
      <c r="CH463" s="251"/>
      <c r="CI463" s="251"/>
      <c r="CJ463" s="252"/>
      <c r="CK463" s="249"/>
      <c r="CL463" s="248"/>
      <c r="CM463" s="248"/>
      <c r="CN463" s="248"/>
      <c r="CO463" s="248"/>
      <c r="CP463" s="248"/>
      <c r="CQ463" s="248"/>
      <c r="CR463" s="248"/>
      <c r="CS463" s="248"/>
      <c r="CT463" s="248"/>
      <c r="CU463" s="248"/>
      <c r="CV463" s="248"/>
      <c r="CW463" s="248"/>
      <c r="CX463" s="248"/>
      <c r="CY463" s="248"/>
      <c r="CZ463" s="248"/>
      <c r="DA463" s="248"/>
      <c r="DB463" s="248"/>
      <c r="DC463" s="248"/>
      <c r="DD463" s="248"/>
      <c r="DE463" s="248"/>
      <c r="DF463" s="250"/>
      <c r="DG463" s="251"/>
      <c r="DH463" s="251"/>
      <c r="DI463" s="251"/>
      <c r="DJ463" s="251"/>
      <c r="DK463" s="251"/>
      <c r="DL463" s="251"/>
      <c r="DM463" s="252"/>
    </row>
    <row r="464">
      <c r="A464" s="248"/>
      <c r="B464" s="249"/>
      <c r="C464" s="250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2"/>
      <c r="W464" s="253"/>
      <c r="X464" s="251"/>
      <c r="Y464" s="251"/>
      <c r="Z464" s="251"/>
      <c r="AA464" s="251"/>
      <c r="AB464" s="251"/>
      <c r="AC464" s="251"/>
      <c r="AD464" s="254"/>
      <c r="AE464" s="249"/>
      <c r="AF464" s="255"/>
      <c r="AG464" s="248"/>
      <c r="AH464" s="248"/>
      <c r="AI464" s="248"/>
      <c r="AJ464" s="248"/>
      <c r="AK464" s="248"/>
      <c r="AL464" s="248"/>
      <c r="AM464" s="248"/>
      <c r="AN464" s="248"/>
      <c r="AO464" s="248"/>
      <c r="AP464" s="248"/>
      <c r="AQ464" s="248"/>
      <c r="AR464" s="248"/>
      <c r="AS464" s="248"/>
      <c r="AT464" s="248"/>
      <c r="AU464" s="248"/>
      <c r="AV464" s="248"/>
      <c r="AW464" s="248"/>
      <c r="AX464" s="248"/>
      <c r="AY464" s="256"/>
      <c r="AZ464" s="250"/>
      <c r="BA464" s="251"/>
      <c r="BB464" s="251"/>
      <c r="BC464" s="251"/>
      <c r="BD464" s="251"/>
      <c r="BE464" s="251"/>
      <c r="BF464" s="251"/>
      <c r="BG464" s="252"/>
      <c r="BH464" s="249"/>
      <c r="BI464" s="248"/>
      <c r="BJ464" s="248"/>
      <c r="BK464" s="248"/>
      <c r="BL464" s="248"/>
      <c r="BM464" s="248"/>
      <c r="BN464" s="248"/>
      <c r="BO464" s="248"/>
      <c r="BP464" s="248"/>
      <c r="BQ464" s="248"/>
      <c r="BR464" s="248"/>
      <c r="BS464" s="248"/>
      <c r="BT464" s="248"/>
      <c r="BU464" s="248"/>
      <c r="BV464" s="248"/>
      <c r="BW464" s="248"/>
      <c r="BX464" s="248"/>
      <c r="BY464" s="248"/>
      <c r="BZ464" s="248"/>
      <c r="CA464" s="248"/>
      <c r="CB464" s="248"/>
      <c r="CC464" s="250"/>
      <c r="CD464" s="251"/>
      <c r="CE464" s="251"/>
      <c r="CF464" s="251"/>
      <c r="CG464" s="251"/>
      <c r="CH464" s="251"/>
      <c r="CI464" s="251"/>
      <c r="CJ464" s="252"/>
      <c r="CK464" s="249"/>
      <c r="CL464" s="248"/>
      <c r="CM464" s="248"/>
      <c r="CN464" s="248"/>
      <c r="CO464" s="248"/>
      <c r="CP464" s="248"/>
      <c r="CQ464" s="248"/>
      <c r="CR464" s="248"/>
      <c r="CS464" s="248"/>
      <c r="CT464" s="248"/>
      <c r="CU464" s="248"/>
      <c r="CV464" s="248"/>
      <c r="CW464" s="248"/>
      <c r="CX464" s="248"/>
      <c r="CY464" s="248"/>
      <c r="CZ464" s="248"/>
      <c r="DA464" s="248"/>
      <c r="DB464" s="248"/>
      <c r="DC464" s="248"/>
      <c r="DD464" s="248"/>
      <c r="DE464" s="248"/>
      <c r="DF464" s="250"/>
      <c r="DG464" s="251"/>
      <c r="DH464" s="251"/>
      <c r="DI464" s="251"/>
      <c r="DJ464" s="251"/>
      <c r="DK464" s="251"/>
      <c r="DL464" s="251"/>
      <c r="DM464" s="252"/>
    </row>
    <row r="465">
      <c r="A465" s="248"/>
      <c r="B465" s="249"/>
      <c r="C465" s="250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2"/>
      <c r="W465" s="253"/>
      <c r="X465" s="251"/>
      <c r="Y465" s="251"/>
      <c r="Z465" s="251"/>
      <c r="AA465" s="251"/>
      <c r="AB465" s="251"/>
      <c r="AC465" s="251"/>
      <c r="AD465" s="254"/>
      <c r="AE465" s="249"/>
      <c r="AF465" s="255"/>
      <c r="AG465" s="248"/>
      <c r="AH465" s="248"/>
      <c r="AI465" s="248"/>
      <c r="AJ465" s="248"/>
      <c r="AK465" s="248"/>
      <c r="AL465" s="248"/>
      <c r="AM465" s="248"/>
      <c r="AN465" s="248"/>
      <c r="AO465" s="248"/>
      <c r="AP465" s="248"/>
      <c r="AQ465" s="248"/>
      <c r="AR465" s="248"/>
      <c r="AS465" s="248"/>
      <c r="AT465" s="248"/>
      <c r="AU465" s="248"/>
      <c r="AV465" s="248"/>
      <c r="AW465" s="248"/>
      <c r="AX465" s="248"/>
      <c r="AY465" s="256"/>
      <c r="AZ465" s="250"/>
      <c r="BA465" s="251"/>
      <c r="BB465" s="251"/>
      <c r="BC465" s="251"/>
      <c r="BD465" s="251"/>
      <c r="BE465" s="251"/>
      <c r="BF465" s="251"/>
      <c r="BG465" s="252"/>
      <c r="BH465" s="249"/>
      <c r="BI465" s="248"/>
      <c r="BJ465" s="248"/>
      <c r="BK465" s="248"/>
      <c r="BL465" s="248"/>
      <c r="BM465" s="248"/>
      <c r="BN465" s="248"/>
      <c r="BO465" s="248"/>
      <c r="BP465" s="248"/>
      <c r="BQ465" s="248"/>
      <c r="BR465" s="248"/>
      <c r="BS465" s="248"/>
      <c r="BT465" s="248"/>
      <c r="BU465" s="248"/>
      <c r="BV465" s="248"/>
      <c r="BW465" s="248"/>
      <c r="BX465" s="248"/>
      <c r="BY465" s="248"/>
      <c r="BZ465" s="248"/>
      <c r="CA465" s="248"/>
      <c r="CB465" s="248"/>
      <c r="CC465" s="250"/>
      <c r="CD465" s="251"/>
      <c r="CE465" s="251"/>
      <c r="CF465" s="251"/>
      <c r="CG465" s="251"/>
      <c r="CH465" s="251"/>
      <c r="CI465" s="251"/>
      <c r="CJ465" s="252"/>
      <c r="CK465" s="249"/>
      <c r="CL465" s="248"/>
      <c r="CM465" s="248"/>
      <c r="CN465" s="248"/>
      <c r="CO465" s="248"/>
      <c r="CP465" s="248"/>
      <c r="CQ465" s="248"/>
      <c r="CR465" s="248"/>
      <c r="CS465" s="248"/>
      <c r="CT465" s="248"/>
      <c r="CU465" s="248"/>
      <c r="CV465" s="248"/>
      <c r="CW465" s="248"/>
      <c r="CX465" s="248"/>
      <c r="CY465" s="248"/>
      <c r="CZ465" s="248"/>
      <c r="DA465" s="248"/>
      <c r="DB465" s="248"/>
      <c r="DC465" s="248"/>
      <c r="DD465" s="248"/>
      <c r="DE465" s="248"/>
      <c r="DF465" s="250"/>
      <c r="DG465" s="251"/>
      <c r="DH465" s="251"/>
      <c r="DI465" s="251"/>
      <c r="DJ465" s="251"/>
      <c r="DK465" s="251"/>
      <c r="DL465" s="251"/>
      <c r="DM465" s="252"/>
    </row>
    <row r="466">
      <c r="A466" s="248"/>
      <c r="B466" s="249"/>
      <c r="C466" s="250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2"/>
      <c r="W466" s="253"/>
      <c r="X466" s="251"/>
      <c r="Y466" s="251"/>
      <c r="Z466" s="251"/>
      <c r="AA466" s="251"/>
      <c r="AB466" s="251"/>
      <c r="AC466" s="251"/>
      <c r="AD466" s="254"/>
      <c r="AE466" s="249"/>
      <c r="AF466" s="255"/>
      <c r="AG466" s="248"/>
      <c r="AH466" s="248"/>
      <c r="AI466" s="248"/>
      <c r="AJ466" s="248"/>
      <c r="AK466" s="248"/>
      <c r="AL466" s="248"/>
      <c r="AM466" s="248"/>
      <c r="AN466" s="248"/>
      <c r="AO466" s="248"/>
      <c r="AP466" s="248"/>
      <c r="AQ466" s="248"/>
      <c r="AR466" s="248"/>
      <c r="AS466" s="248"/>
      <c r="AT466" s="248"/>
      <c r="AU466" s="248"/>
      <c r="AV466" s="248"/>
      <c r="AW466" s="248"/>
      <c r="AX466" s="248"/>
      <c r="AY466" s="256"/>
      <c r="AZ466" s="250"/>
      <c r="BA466" s="251"/>
      <c r="BB466" s="251"/>
      <c r="BC466" s="251"/>
      <c r="BD466" s="251"/>
      <c r="BE466" s="251"/>
      <c r="BF466" s="251"/>
      <c r="BG466" s="252"/>
      <c r="BH466" s="249"/>
      <c r="BI466" s="248"/>
      <c r="BJ466" s="248"/>
      <c r="BK466" s="248"/>
      <c r="BL466" s="248"/>
      <c r="BM466" s="248"/>
      <c r="BN466" s="248"/>
      <c r="BO466" s="248"/>
      <c r="BP466" s="248"/>
      <c r="BQ466" s="248"/>
      <c r="BR466" s="248"/>
      <c r="BS466" s="248"/>
      <c r="BT466" s="248"/>
      <c r="BU466" s="248"/>
      <c r="BV466" s="248"/>
      <c r="BW466" s="248"/>
      <c r="BX466" s="248"/>
      <c r="BY466" s="248"/>
      <c r="BZ466" s="248"/>
      <c r="CA466" s="248"/>
      <c r="CB466" s="248"/>
      <c r="CC466" s="250"/>
      <c r="CD466" s="251"/>
      <c r="CE466" s="251"/>
      <c r="CF466" s="251"/>
      <c r="CG466" s="251"/>
      <c r="CH466" s="251"/>
      <c r="CI466" s="251"/>
      <c r="CJ466" s="252"/>
      <c r="CK466" s="249"/>
      <c r="CL466" s="248"/>
      <c r="CM466" s="248"/>
      <c r="CN466" s="248"/>
      <c r="CO466" s="248"/>
      <c r="CP466" s="248"/>
      <c r="CQ466" s="248"/>
      <c r="CR466" s="248"/>
      <c r="CS466" s="248"/>
      <c r="CT466" s="248"/>
      <c r="CU466" s="248"/>
      <c r="CV466" s="248"/>
      <c r="CW466" s="248"/>
      <c r="CX466" s="248"/>
      <c r="CY466" s="248"/>
      <c r="CZ466" s="248"/>
      <c r="DA466" s="248"/>
      <c r="DB466" s="248"/>
      <c r="DC466" s="248"/>
      <c r="DD466" s="248"/>
      <c r="DE466" s="248"/>
      <c r="DF466" s="250"/>
      <c r="DG466" s="251"/>
      <c r="DH466" s="251"/>
      <c r="DI466" s="251"/>
      <c r="DJ466" s="251"/>
      <c r="DK466" s="251"/>
      <c r="DL466" s="251"/>
      <c r="DM466" s="252"/>
    </row>
    <row r="467">
      <c r="A467" s="248"/>
      <c r="B467" s="249"/>
      <c r="C467" s="250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2"/>
      <c r="W467" s="253"/>
      <c r="X467" s="251"/>
      <c r="Y467" s="251"/>
      <c r="Z467" s="251"/>
      <c r="AA467" s="251"/>
      <c r="AB467" s="251"/>
      <c r="AC467" s="251"/>
      <c r="AD467" s="254"/>
      <c r="AE467" s="249"/>
      <c r="AF467" s="255"/>
      <c r="AG467" s="248"/>
      <c r="AH467" s="248"/>
      <c r="AI467" s="248"/>
      <c r="AJ467" s="248"/>
      <c r="AK467" s="248"/>
      <c r="AL467" s="248"/>
      <c r="AM467" s="248"/>
      <c r="AN467" s="248"/>
      <c r="AO467" s="248"/>
      <c r="AP467" s="248"/>
      <c r="AQ467" s="248"/>
      <c r="AR467" s="248"/>
      <c r="AS467" s="248"/>
      <c r="AT467" s="248"/>
      <c r="AU467" s="248"/>
      <c r="AV467" s="248"/>
      <c r="AW467" s="248"/>
      <c r="AX467" s="248"/>
      <c r="AY467" s="256"/>
      <c r="AZ467" s="250"/>
      <c r="BA467" s="251"/>
      <c r="BB467" s="251"/>
      <c r="BC467" s="251"/>
      <c r="BD467" s="251"/>
      <c r="BE467" s="251"/>
      <c r="BF467" s="251"/>
      <c r="BG467" s="252"/>
      <c r="BH467" s="249"/>
      <c r="BI467" s="248"/>
      <c r="BJ467" s="248"/>
      <c r="BK467" s="248"/>
      <c r="BL467" s="248"/>
      <c r="BM467" s="248"/>
      <c r="BN467" s="248"/>
      <c r="BO467" s="248"/>
      <c r="BP467" s="248"/>
      <c r="BQ467" s="248"/>
      <c r="BR467" s="248"/>
      <c r="BS467" s="248"/>
      <c r="BT467" s="248"/>
      <c r="BU467" s="248"/>
      <c r="BV467" s="248"/>
      <c r="BW467" s="248"/>
      <c r="BX467" s="248"/>
      <c r="BY467" s="248"/>
      <c r="BZ467" s="248"/>
      <c r="CA467" s="248"/>
      <c r="CB467" s="248"/>
      <c r="CC467" s="250"/>
      <c r="CD467" s="251"/>
      <c r="CE467" s="251"/>
      <c r="CF467" s="251"/>
      <c r="CG467" s="251"/>
      <c r="CH467" s="251"/>
      <c r="CI467" s="251"/>
      <c r="CJ467" s="252"/>
      <c r="CK467" s="249"/>
      <c r="CL467" s="248"/>
      <c r="CM467" s="248"/>
      <c r="CN467" s="248"/>
      <c r="CO467" s="248"/>
      <c r="CP467" s="248"/>
      <c r="CQ467" s="248"/>
      <c r="CR467" s="248"/>
      <c r="CS467" s="248"/>
      <c r="CT467" s="248"/>
      <c r="CU467" s="248"/>
      <c r="CV467" s="248"/>
      <c r="CW467" s="248"/>
      <c r="CX467" s="248"/>
      <c r="CY467" s="248"/>
      <c r="CZ467" s="248"/>
      <c r="DA467" s="248"/>
      <c r="DB467" s="248"/>
      <c r="DC467" s="248"/>
      <c r="DD467" s="248"/>
      <c r="DE467" s="248"/>
      <c r="DF467" s="250"/>
      <c r="DG467" s="251"/>
      <c r="DH467" s="251"/>
      <c r="DI467" s="251"/>
      <c r="DJ467" s="251"/>
      <c r="DK467" s="251"/>
      <c r="DL467" s="251"/>
      <c r="DM467" s="252"/>
    </row>
    <row r="468">
      <c r="A468" s="248"/>
      <c r="B468" s="249"/>
      <c r="C468" s="250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2"/>
      <c r="W468" s="253"/>
      <c r="X468" s="251"/>
      <c r="Y468" s="251"/>
      <c r="Z468" s="251"/>
      <c r="AA468" s="251"/>
      <c r="AB468" s="251"/>
      <c r="AC468" s="251"/>
      <c r="AD468" s="254"/>
      <c r="AE468" s="249"/>
      <c r="AF468" s="255"/>
      <c r="AG468" s="248"/>
      <c r="AH468" s="248"/>
      <c r="AI468" s="248"/>
      <c r="AJ468" s="248"/>
      <c r="AK468" s="248"/>
      <c r="AL468" s="248"/>
      <c r="AM468" s="248"/>
      <c r="AN468" s="248"/>
      <c r="AO468" s="248"/>
      <c r="AP468" s="248"/>
      <c r="AQ468" s="248"/>
      <c r="AR468" s="248"/>
      <c r="AS468" s="248"/>
      <c r="AT468" s="248"/>
      <c r="AU468" s="248"/>
      <c r="AV468" s="248"/>
      <c r="AW468" s="248"/>
      <c r="AX468" s="248"/>
      <c r="AY468" s="256"/>
      <c r="AZ468" s="250"/>
      <c r="BA468" s="251"/>
      <c r="BB468" s="251"/>
      <c r="BC468" s="251"/>
      <c r="BD468" s="251"/>
      <c r="BE468" s="251"/>
      <c r="BF468" s="251"/>
      <c r="BG468" s="252"/>
      <c r="BH468" s="249"/>
      <c r="BI468" s="248"/>
      <c r="BJ468" s="248"/>
      <c r="BK468" s="248"/>
      <c r="BL468" s="248"/>
      <c r="BM468" s="248"/>
      <c r="BN468" s="248"/>
      <c r="BO468" s="248"/>
      <c r="BP468" s="248"/>
      <c r="BQ468" s="248"/>
      <c r="BR468" s="248"/>
      <c r="BS468" s="248"/>
      <c r="BT468" s="248"/>
      <c r="BU468" s="248"/>
      <c r="BV468" s="248"/>
      <c r="BW468" s="248"/>
      <c r="BX468" s="248"/>
      <c r="BY468" s="248"/>
      <c r="BZ468" s="248"/>
      <c r="CA468" s="248"/>
      <c r="CB468" s="248"/>
      <c r="CC468" s="250"/>
      <c r="CD468" s="251"/>
      <c r="CE468" s="251"/>
      <c r="CF468" s="251"/>
      <c r="CG468" s="251"/>
      <c r="CH468" s="251"/>
      <c r="CI468" s="251"/>
      <c r="CJ468" s="252"/>
      <c r="CK468" s="249"/>
      <c r="CL468" s="248"/>
      <c r="CM468" s="248"/>
      <c r="CN468" s="248"/>
      <c r="CO468" s="248"/>
      <c r="CP468" s="248"/>
      <c r="CQ468" s="248"/>
      <c r="CR468" s="248"/>
      <c r="CS468" s="248"/>
      <c r="CT468" s="248"/>
      <c r="CU468" s="248"/>
      <c r="CV468" s="248"/>
      <c r="CW468" s="248"/>
      <c r="CX468" s="248"/>
      <c r="CY468" s="248"/>
      <c r="CZ468" s="248"/>
      <c r="DA468" s="248"/>
      <c r="DB468" s="248"/>
      <c r="DC468" s="248"/>
      <c r="DD468" s="248"/>
      <c r="DE468" s="248"/>
      <c r="DF468" s="250"/>
      <c r="DG468" s="251"/>
      <c r="DH468" s="251"/>
      <c r="DI468" s="251"/>
      <c r="DJ468" s="251"/>
      <c r="DK468" s="251"/>
      <c r="DL468" s="251"/>
      <c r="DM468" s="252"/>
    </row>
    <row r="469">
      <c r="A469" s="248"/>
      <c r="B469" s="249"/>
      <c r="C469" s="250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2"/>
      <c r="W469" s="253"/>
      <c r="X469" s="251"/>
      <c r="Y469" s="251"/>
      <c r="Z469" s="251"/>
      <c r="AA469" s="251"/>
      <c r="AB469" s="251"/>
      <c r="AC469" s="251"/>
      <c r="AD469" s="254"/>
      <c r="AE469" s="249"/>
      <c r="AF469" s="255"/>
      <c r="AG469" s="248"/>
      <c r="AH469" s="248"/>
      <c r="AI469" s="248"/>
      <c r="AJ469" s="248"/>
      <c r="AK469" s="248"/>
      <c r="AL469" s="248"/>
      <c r="AM469" s="248"/>
      <c r="AN469" s="248"/>
      <c r="AO469" s="248"/>
      <c r="AP469" s="248"/>
      <c r="AQ469" s="248"/>
      <c r="AR469" s="248"/>
      <c r="AS469" s="248"/>
      <c r="AT469" s="248"/>
      <c r="AU469" s="248"/>
      <c r="AV469" s="248"/>
      <c r="AW469" s="248"/>
      <c r="AX469" s="248"/>
      <c r="AY469" s="256"/>
      <c r="AZ469" s="250"/>
      <c r="BA469" s="251"/>
      <c r="BB469" s="251"/>
      <c r="BC469" s="251"/>
      <c r="BD469" s="251"/>
      <c r="BE469" s="251"/>
      <c r="BF469" s="251"/>
      <c r="BG469" s="252"/>
      <c r="BH469" s="249"/>
      <c r="BI469" s="248"/>
      <c r="BJ469" s="248"/>
      <c r="BK469" s="248"/>
      <c r="BL469" s="248"/>
      <c r="BM469" s="248"/>
      <c r="BN469" s="248"/>
      <c r="BO469" s="248"/>
      <c r="BP469" s="248"/>
      <c r="BQ469" s="248"/>
      <c r="BR469" s="248"/>
      <c r="BS469" s="248"/>
      <c r="BT469" s="248"/>
      <c r="BU469" s="248"/>
      <c r="BV469" s="248"/>
      <c r="BW469" s="248"/>
      <c r="BX469" s="248"/>
      <c r="BY469" s="248"/>
      <c r="BZ469" s="248"/>
      <c r="CA469" s="248"/>
      <c r="CB469" s="248"/>
      <c r="CC469" s="250"/>
      <c r="CD469" s="251"/>
      <c r="CE469" s="251"/>
      <c r="CF469" s="251"/>
      <c r="CG469" s="251"/>
      <c r="CH469" s="251"/>
      <c r="CI469" s="251"/>
      <c r="CJ469" s="252"/>
      <c r="CK469" s="249"/>
      <c r="CL469" s="248"/>
      <c r="CM469" s="248"/>
      <c r="CN469" s="248"/>
      <c r="CO469" s="248"/>
      <c r="CP469" s="248"/>
      <c r="CQ469" s="248"/>
      <c r="CR469" s="248"/>
      <c r="CS469" s="248"/>
      <c r="CT469" s="248"/>
      <c r="CU469" s="248"/>
      <c r="CV469" s="248"/>
      <c r="CW469" s="248"/>
      <c r="CX469" s="248"/>
      <c r="CY469" s="248"/>
      <c r="CZ469" s="248"/>
      <c r="DA469" s="248"/>
      <c r="DB469" s="248"/>
      <c r="DC469" s="248"/>
      <c r="DD469" s="248"/>
      <c r="DE469" s="248"/>
      <c r="DF469" s="250"/>
      <c r="DG469" s="251"/>
      <c r="DH469" s="251"/>
      <c r="DI469" s="251"/>
      <c r="DJ469" s="251"/>
      <c r="DK469" s="251"/>
      <c r="DL469" s="251"/>
      <c r="DM469" s="252"/>
    </row>
    <row r="470">
      <c r="A470" s="248"/>
      <c r="B470" s="249"/>
      <c r="C470" s="250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2"/>
      <c r="W470" s="253"/>
      <c r="X470" s="251"/>
      <c r="Y470" s="251"/>
      <c r="Z470" s="251"/>
      <c r="AA470" s="251"/>
      <c r="AB470" s="251"/>
      <c r="AC470" s="251"/>
      <c r="AD470" s="254"/>
      <c r="AE470" s="249"/>
      <c r="AF470" s="255"/>
      <c r="AG470" s="248"/>
      <c r="AH470" s="248"/>
      <c r="AI470" s="248"/>
      <c r="AJ470" s="248"/>
      <c r="AK470" s="248"/>
      <c r="AL470" s="248"/>
      <c r="AM470" s="248"/>
      <c r="AN470" s="248"/>
      <c r="AO470" s="248"/>
      <c r="AP470" s="248"/>
      <c r="AQ470" s="248"/>
      <c r="AR470" s="248"/>
      <c r="AS470" s="248"/>
      <c r="AT470" s="248"/>
      <c r="AU470" s="248"/>
      <c r="AV470" s="248"/>
      <c r="AW470" s="248"/>
      <c r="AX470" s="248"/>
      <c r="AY470" s="256"/>
      <c r="AZ470" s="250"/>
      <c r="BA470" s="251"/>
      <c r="BB470" s="251"/>
      <c r="BC470" s="251"/>
      <c r="BD470" s="251"/>
      <c r="BE470" s="251"/>
      <c r="BF470" s="251"/>
      <c r="BG470" s="252"/>
      <c r="BH470" s="249"/>
      <c r="BI470" s="248"/>
      <c r="BJ470" s="248"/>
      <c r="BK470" s="248"/>
      <c r="BL470" s="248"/>
      <c r="BM470" s="248"/>
      <c r="BN470" s="248"/>
      <c r="BO470" s="248"/>
      <c r="BP470" s="248"/>
      <c r="BQ470" s="248"/>
      <c r="BR470" s="248"/>
      <c r="BS470" s="248"/>
      <c r="BT470" s="248"/>
      <c r="BU470" s="248"/>
      <c r="BV470" s="248"/>
      <c r="BW470" s="248"/>
      <c r="BX470" s="248"/>
      <c r="BY470" s="248"/>
      <c r="BZ470" s="248"/>
      <c r="CA470" s="248"/>
      <c r="CB470" s="248"/>
      <c r="CC470" s="250"/>
      <c r="CD470" s="251"/>
      <c r="CE470" s="251"/>
      <c r="CF470" s="251"/>
      <c r="CG470" s="251"/>
      <c r="CH470" s="251"/>
      <c r="CI470" s="251"/>
      <c r="CJ470" s="252"/>
      <c r="CK470" s="249"/>
      <c r="CL470" s="248"/>
      <c r="CM470" s="248"/>
      <c r="CN470" s="248"/>
      <c r="CO470" s="248"/>
      <c r="CP470" s="248"/>
      <c r="CQ470" s="248"/>
      <c r="CR470" s="248"/>
      <c r="CS470" s="248"/>
      <c r="CT470" s="248"/>
      <c r="CU470" s="248"/>
      <c r="CV470" s="248"/>
      <c r="CW470" s="248"/>
      <c r="CX470" s="248"/>
      <c r="CY470" s="248"/>
      <c r="CZ470" s="248"/>
      <c r="DA470" s="248"/>
      <c r="DB470" s="248"/>
      <c r="DC470" s="248"/>
      <c r="DD470" s="248"/>
      <c r="DE470" s="248"/>
      <c r="DF470" s="250"/>
      <c r="DG470" s="251"/>
      <c r="DH470" s="251"/>
      <c r="DI470" s="251"/>
      <c r="DJ470" s="251"/>
      <c r="DK470" s="251"/>
      <c r="DL470" s="251"/>
      <c r="DM470" s="252"/>
    </row>
    <row r="471">
      <c r="A471" s="248"/>
      <c r="B471" s="249"/>
      <c r="C471" s="250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2"/>
      <c r="W471" s="253"/>
      <c r="X471" s="251"/>
      <c r="Y471" s="251"/>
      <c r="Z471" s="251"/>
      <c r="AA471" s="251"/>
      <c r="AB471" s="251"/>
      <c r="AC471" s="251"/>
      <c r="AD471" s="254"/>
      <c r="AE471" s="249"/>
      <c r="AF471" s="255"/>
      <c r="AG471" s="248"/>
      <c r="AH471" s="248"/>
      <c r="AI471" s="248"/>
      <c r="AJ471" s="248"/>
      <c r="AK471" s="248"/>
      <c r="AL471" s="248"/>
      <c r="AM471" s="248"/>
      <c r="AN471" s="248"/>
      <c r="AO471" s="248"/>
      <c r="AP471" s="248"/>
      <c r="AQ471" s="248"/>
      <c r="AR471" s="248"/>
      <c r="AS471" s="248"/>
      <c r="AT471" s="248"/>
      <c r="AU471" s="248"/>
      <c r="AV471" s="248"/>
      <c r="AW471" s="248"/>
      <c r="AX471" s="248"/>
      <c r="AY471" s="256"/>
      <c r="AZ471" s="250"/>
      <c r="BA471" s="251"/>
      <c r="BB471" s="251"/>
      <c r="BC471" s="251"/>
      <c r="BD471" s="251"/>
      <c r="BE471" s="251"/>
      <c r="BF471" s="251"/>
      <c r="BG471" s="252"/>
      <c r="BH471" s="249"/>
      <c r="BI471" s="248"/>
      <c r="BJ471" s="248"/>
      <c r="BK471" s="248"/>
      <c r="BL471" s="248"/>
      <c r="BM471" s="248"/>
      <c r="BN471" s="248"/>
      <c r="BO471" s="248"/>
      <c r="BP471" s="248"/>
      <c r="BQ471" s="248"/>
      <c r="BR471" s="248"/>
      <c r="BS471" s="248"/>
      <c r="BT471" s="248"/>
      <c r="BU471" s="248"/>
      <c r="BV471" s="248"/>
      <c r="BW471" s="248"/>
      <c r="BX471" s="248"/>
      <c r="BY471" s="248"/>
      <c r="BZ471" s="248"/>
      <c r="CA471" s="248"/>
      <c r="CB471" s="248"/>
      <c r="CC471" s="250"/>
      <c r="CD471" s="251"/>
      <c r="CE471" s="251"/>
      <c r="CF471" s="251"/>
      <c r="CG471" s="251"/>
      <c r="CH471" s="251"/>
      <c r="CI471" s="251"/>
      <c r="CJ471" s="252"/>
      <c r="CK471" s="249"/>
      <c r="CL471" s="248"/>
      <c r="CM471" s="248"/>
      <c r="CN471" s="248"/>
      <c r="CO471" s="248"/>
      <c r="CP471" s="248"/>
      <c r="CQ471" s="248"/>
      <c r="CR471" s="248"/>
      <c r="CS471" s="248"/>
      <c r="CT471" s="248"/>
      <c r="CU471" s="248"/>
      <c r="CV471" s="248"/>
      <c r="CW471" s="248"/>
      <c r="CX471" s="248"/>
      <c r="CY471" s="248"/>
      <c r="CZ471" s="248"/>
      <c r="DA471" s="248"/>
      <c r="DB471" s="248"/>
      <c r="DC471" s="248"/>
      <c r="DD471" s="248"/>
      <c r="DE471" s="248"/>
      <c r="DF471" s="250"/>
      <c r="DG471" s="251"/>
      <c r="DH471" s="251"/>
      <c r="DI471" s="251"/>
      <c r="DJ471" s="251"/>
      <c r="DK471" s="251"/>
      <c r="DL471" s="251"/>
      <c r="DM471" s="252"/>
    </row>
    <row r="472">
      <c r="A472" s="248"/>
      <c r="B472" s="249"/>
      <c r="C472" s="250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2"/>
      <c r="W472" s="253"/>
      <c r="X472" s="251"/>
      <c r="Y472" s="251"/>
      <c r="Z472" s="251"/>
      <c r="AA472" s="251"/>
      <c r="AB472" s="251"/>
      <c r="AC472" s="251"/>
      <c r="AD472" s="254"/>
      <c r="AE472" s="249"/>
      <c r="AF472" s="255"/>
      <c r="AG472" s="248"/>
      <c r="AH472" s="248"/>
      <c r="AI472" s="248"/>
      <c r="AJ472" s="248"/>
      <c r="AK472" s="248"/>
      <c r="AL472" s="248"/>
      <c r="AM472" s="248"/>
      <c r="AN472" s="248"/>
      <c r="AO472" s="248"/>
      <c r="AP472" s="248"/>
      <c r="AQ472" s="248"/>
      <c r="AR472" s="248"/>
      <c r="AS472" s="248"/>
      <c r="AT472" s="248"/>
      <c r="AU472" s="248"/>
      <c r="AV472" s="248"/>
      <c r="AW472" s="248"/>
      <c r="AX472" s="248"/>
      <c r="AY472" s="256"/>
      <c r="AZ472" s="250"/>
      <c r="BA472" s="251"/>
      <c r="BB472" s="251"/>
      <c r="BC472" s="251"/>
      <c r="BD472" s="251"/>
      <c r="BE472" s="251"/>
      <c r="BF472" s="251"/>
      <c r="BG472" s="252"/>
      <c r="BH472" s="249"/>
      <c r="BI472" s="248"/>
      <c r="BJ472" s="248"/>
      <c r="BK472" s="248"/>
      <c r="BL472" s="248"/>
      <c r="BM472" s="248"/>
      <c r="BN472" s="248"/>
      <c r="BO472" s="248"/>
      <c r="BP472" s="248"/>
      <c r="BQ472" s="248"/>
      <c r="BR472" s="248"/>
      <c r="BS472" s="248"/>
      <c r="BT472" s="248"/>
      <c r="BU472" s="248"/>
      <c r="BV472" s="248"/>
      <c r="BW472" s="248"/>
      <c r="BX472" s="248"/>
      <c r="BY472" s="248"/>
      <c r="BZ472" s="248"/>
      <c r="CA472" s="248"/>
      <c r="CB472" s="248"/>
      <c r="CC472" s="250"/>
      <c r="CD472" s="251"/>
      <c r="CE472" s="251"/>
      <c r="CF472" s="251"/>
      <c r="CG472" s="251"/>
      <c r="CH472" s="251"/>
      <c r="CI472" s="251"/>
      <c r="CJ472" s="252"/>
      <c r="CK472" s="249"/>
      <c r="CL472" s="248"/>
      <c r="CM472" s="248"/>
      <c r="CN472" s="248"/>
      <c r="CO472" s="248"/>
      <c r="CP472" s="248"/>
      <c r="CQ472" s="248"/>
      <c r="CR472" s="248"/>
      <c r="CS472" s="248"/>
      <c r="CT472" s="248"/>
      <c r="CU472" s="248"/>
      <c r="CV472" s="248"/>
      <c r="CW472" s="248"/>
      <c r="CX472" s="248"/>
      <c r="CY472" s="248"/>
      <c r="CZ472" s="248"/>
      <c r="DA472" s="248"/>
      <c r="DB472" s="248"/>
      <c r="DC472" s="248"/>
      <c r="DD472" s="248"/>
      <c r="DE472" s="248"/>
      <c r="DF472" s="250"/>
      <c r="DG472" s="251"/>
      <c r="DH472" s="251"/>
      <c r="DI472" s="251"/>
      <c r="DJ472" s="251"/>
      <c r="DK472" s="251"/>
      <c r="DL472" s="251"/>
      <c r="DM472" s="252"/>
    </row>
    <row r="473">
      <c r="A473" s="248"/>
      <c r="B473" s="249"/>
      <c r="C473" s="250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2"/>
      <c r="W473" s="253"/>
      <c r="X473" s="251"/>
      <c r="Y473" s="251"/>
      <c r="Z473" s="251"/>
      <c r="AA473" s="251"/>
      <c r="AB473" s="251"/>
      <c r="AC473" s="251"/>
      <c r="AD473" s="254"/>
      <c r="AE473" s="249"/>
      <c r="AF473" s="255"/>
      <c r="AG473" s="248"/>
      <c r="AH473" s="248"/>
      <c r="AI473" s="248"/>
      <c r="AJ473" s="248"/>
      <c r="AK473" s="248"/>
      <c r="AL473" s="248"/>
      <c r="AM473" s="248"/>
      <c r="AN473" s="248"/>
      <c r="AO473" s="248"/>
      <c r="AP473" s="248"/>
      <c r="AQ473" s="248"/>
      <c r="AR473" s="248"/>
      <c r="AS473" s="248"/>
      <c r="AT473" s="248"/>
      <c r="AU473" s="248"/>
      <c r="AV473" s="248"/>
      <c r="AW473" s="248"/>
      <c r="AX473" s="248"/>
      <c r="AY473" s="256"/>
      <c r="AZ473" s="250"/>
      <c r="BA473" s="251"/>
      <c r="BB473" s="251"/>
      <c r="BC473" s="251"/>
      <c r="BD473" s="251"/>
      <c r="BE473" s="251"/>
      <c r="BF473" s="251"/>
      <c r="BG473" s="252"/>
      <c r="BH473" s="249"/>
      <c r="BI473" s="248"/>
      <c r="BJ473" s="248"/>
      <c r="BK473" s="248"/>
      <c r="BL473" s="248"/>
      <c r="BM473" s="248"/>
      <c r="BN473" s="248"/>
      <c r="BO473" s="248"/>
      <c r="BP473" s="248"/>
      <c r="BQ473" s="248"/>
      <c r="BR473" s="248"/>
      <c r="BS473" s="248"/>
      <c r="BT473" s="248"/>
      <c r="BU473" s="248"/>
      <c r="BV473" s="248"/>
      <c r="BW473" s="248"/>
      <c r="BX473" s="248"/>
      <c r="BY473" s="248"/>
      <c r="BZ473" s="248"/>
      <c r="CA473" s="248"/>
      <c r="CB473" s="248"/>
      <c r="CC473" s="250"/>
      <c r="CD473" s="251"/>
      <c r="CE473" s="251"/>
      <c r="CF473" s="251"/>
      <c r="CG473" s="251"/>
      <c r="CH473" s="251"/>
      <c r="CI473" s="251"/>
      <c r="CJ473" s="252"/>
      <c r="CK473" s="249"/>
      <c r="CL473" s="248"/>
      <c r="CM473" s="248"/>
      <c r="CN473" s="248"/>
      <c r="CO473" s="248"/>
      <c r="CP473" s="248"/>
      <c r="CQ473" s="248"/>
      <c r="CR473" s="248"/>
      <c r="CS473" s="248"/>
      <c r="CT473" s="248"/>
      <c r="CU473" s="248"/>
      <c r="CV473" s="248"/>
      <c r="CW473" s="248"/>
      <c r="CX473" s="248"/>
      <c r="CY473" s="248"/>
      <c r="CZ473" s="248"/>
      <c r="DA473" s="248"/>
      <c r="DB473" s="248"/>
      <c r="DC473" s="248"/>
      <c r="DD473" s="248"/>
      <c r="DE473" s="248"/>
      <c r="DF473" s="250"/>
      <c r="DG473" s="251"/>
      <c r="DH473" s="251"/>
      <c r="DI473" s="251"/>
      <c r="DJ473" s="251"/>
      <c r="DK473" s="251"/>
      <c r="DL473" s="251"/>
      <c r="DM473" s="252"/>
    </row>
    <row r="474">
      <c r="A474" s="248"/>
      <c r="B474" s="249"/>
      <c r="C474" s="250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2"/>
      <c r="W474" s="253"/>
      <c r="X474" s="251"/>
      <c r="Y474" s="251"/>
      <c r="Z474" s="251"/>
      <c r="AA474" s="251"/>
      <c r="AB474" s="251"/>
      <c r="AC474" s="251"/>
      <c r="AD474" s="254"/>
      <c r="AE474" s="249"/>
      <c r="AF474" s="255"/>
      <c r="AG474" s="248"/>
      <c r="AH474" s="248"/>
      <c r="AI474" s="248"/>
      <c r="AJ474" s="248"/>
      <c r="AK474" s="248"/>
      <c r="AL474" s="248"/>
      <c r="AM474" s="248"/>
      <c r="AN474" s="248"/>
      <c r="AO474" s="248"/>
      <c r="AP474" s="248"/>
      <c r="AQ474" s="248"/>
      <c r="AR474" s="248"/>
      <c r="AS474" s="248"/>
      <c r="AT474" s="248"/>
      <c r="AU474" s="248"/>
      <c r="AV474" s="248"/>
      <c r="AW474" s="248"/>
      <c r="AX474" s="248"/>
      <c r="AY474" s="256"/>
      <c r="AZ474" s="250"/>
      <c r="BA474" s="251"/>
      <c r="BB474" s="251"/>
      <c r="BC474" s="251"/>
      <c r="BD474" s="251"/>
      <c r="BE474" s="251"/>
      <c r="BF474" s="251"/>
      <c r="BG474" s="252"/>
      <c r="BH474" s="249"/>
      <c r="BI474" s="248"/>
      <c r="BJ474" s="248"/>
      <c r="BK474" s="248"/>
      <c r="BL474" s="248"/>
      <c r="BM474" s="248"/>
      <c r="BN474" s="248"/>
      <c r="BO474" s="248"/>
      <c r="BP474" s="248"/>
      <c r="BQ474" s="248"/>
      <c r="BR474" s="248"/>
      <c r="BS474" s="248"/>
      <c r="BT474" s="248"/>
      <c r="BU474" s="248"/>
      <c r="BV474" s="248"/>
      <c r="BW474" s="248"/>
      <c r="BX474" s="248"/>
      <c r="BY474" s="248"/>
      <c r="BZ474" s="248"/>
      <c r="CA474" s="248"/>
      <c r="CB474" s="248"/>
      <c r="CC474" s="250"/>
      <c r="CD474" s="251"/>
      <c r="CE474" s="251"/>
      <c r="CF474" s="251"/>
      <c r="CG474" s="251"/>
      <c r="CH474" s="251"/>
      <c r="CI474" s="251"/>
      <c r="CJ474" s="252"/>
      <c r="CK474" s="249"/>
      <c r="CL474" s="248"/>
      <c r="CM474" s="248"/>
      <c r="CN474" s="248"/>
      <c r="CO474" s="248"/>
      <c r="CP474" s="248"/>
      <c r="CQ474" s="248"/>
      <c r="CR474" s="248"/>
      <c r="CS474" s="248"/>
      <c r="CT474" s="248"/>
      <c r="CU474" s="248"/>
      <c r="CV474" s="248"/>
      <c r="CW474" s="248"/>
      <c r="CX474" s="248"/>
      <c r="CY474" s="248"/>
      <c r="CZ474" s="248"/>
      <c r="DA474" s="248"/>
      <c r="DB474" s="248"/>
      <c r="DC474" s="248"/>
      <c r="DD474" s="248"/>
      <c r="DE474" s="248"/>
      <c r="DF474" s="250"/>
      <c r="DG474" s="251"/>
      <c r="DH474" s="251"/>
      <c r="DI474" s="251"/>
      <c r="DJ474" s="251"/>
      <c r="DK474" s="251"/>
      <c r="DL474" s="251"/>
      <c r="DM474" s="252"/>
    </row>
    <row r="475">
      <c r="A475" s="248"/>
      <c r="B475" s="249"/>
      <c r="C475" s="250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2"/>
      <c r="W475" s="253"/>
      <c r="X475" s="251"/>
      <c r="Y475" s="251"/>
      <c r="Z475" s="251"/>
      <c r="AA475" s="251"/>
      <c r="AB475" s="251"/>
      <c r="AC475" s="251"/>
      <c r="AD475" s="254"/>
      <c r="AE475" s="249"/>
      <c r="AF475" s="255"/>
      <c r="AG475" s="248"/>
      <c r="AH475" s="248"/>
      <c r="AI475" s="248"/>
      <c r="AJ475" s="248"/>
      <c r="AK475" s="248"/>
      <c r="AL475" s="248"/>
      <c r="AM475" s="248"/>
      <c r="AN475" s="248"/>
      <c r="AO475" s="248"/>
      <c r="AP475" s="248"/>
      <c r="AQ475" s="248"/>
      <c r="AR475" s="248"/>
      <c r="AS475" s="248"/>
      <c r="AT475" s="248"/>
      <c r="AU475" s="248"/>
      <c r="AV475" s="248"/>
      <c r="AW475" s="248"/>
      <c r="AX475" s="248"/>
      <c r="AY475" s="256"/>
      <c r="AZ475" s="250"/>
      <c r="BA475" s="251"/>
      <c r="BB475" s="251"/>
      <c r="BC475" s="251"/>
      <c r="BD475" s="251"/>
      <c r="BE475" s="251"/>
      <c r="BF475" s="251"/>
      <c r="BG475" s="252"/>
      <c r="BH475" s="249"/>
      <c r="BI475" s="248"/>
      <c r="BJ475" s="248"/>
      <c r="BK475" s="248"/>
      <c r="BL475" s="248"/>
      <c r="BM475" s="248"/>
      <c r="BN475" s="248"/>
      <c r="BO475" s="248"/>
      <c r="BP475" s="248"/>
      <c r="BQ475" s="248"/>
      <c r="BR475" s="248"/>
      <c r="BS475" s="248"/>
      <c r="BT475" s="248"/>
      <c r="BU475" s="248"/>
      <c r="BV475" s="248"/>
      <c r="BW475" s="248"/>
      <c r="BX475" s="248"/>
      <c r="BY475" s="248"/>
      <c r="BZ475" s="248"/>
      <c r="CA475" s="248"/>
      <c r="CB475" s="248"/>
      <c r="CC475" s="250"/>
      <c r="CD475" s="251"/>
      <c r="CE475" s="251"/>
      <c r="CF475" s="251"/>
      <c r="CG475" s="251"/>
      <c r="CH475" s="251"/>
      <c r="CI475" s="251"/>
      <c r="CJ475" s="252"/>
      <c r="CK475" s="249"/>
      <c r="CL475" s="248"/>
      <c r="CM475" s="248"/>
      <c r="CN475" s="248"/>
      <c r="CO475" s="248"/>
      <c r="CP475" s="248"/>
      <c r="CQ475" s="248"/>
      <c r="CR475" s="248"/>
      <c r="CS475" s="248"/>
      <c r="CT475" s="248"/>
      <c r="CU475" s="248"/>
      <c r="CV475" s="248"/>
      <c r="CW475" s="248"/>
      <c r="CX475" s="248"/>
      <c r="CY475" s="248"/>
      <c r="CZ475" s="248"/>
      <c r="DA475" s="248"/>
      <c r="DB475" s="248"/>
      <c r="DC475" s="248"/>
      <c r="DD475" s="248"/>
      <c r="DE475" s="248"/>
      <c r="DF475" s="250"/>
      <c r="DG475" s="251"/>
      <c r="DH475" s="251"/>
      <c r="DI475" s="251"/>
      <c r="DJ475" s="251"/>
      <c r="DK475" s="251"/>
      <c r="DL475" s="251"/>
      <c r="DM475" s="252"/>
    </row>
    <row r="476">
      <c r="A476" s="248"/>
      <c r="B476" s="249"/>
      <c r="C476" s="250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2"/>
      <c r="W476" s="253"/>
      <c r="X476" s="251"/>
      <c r="Y476" s="251"/>
      <c r="Z476" s="251"/>
      <c r="AA476" s="251"/>
      <c r="AB476" s="251"/>
      <c r="AC476" s="251"/>
      <c r="AD476" s="254"/>
      <c r="AE476" s="249"/>
      <c r="AF476" s="255"/>
      <c r="AG476" s="248"/>
      <c r="AH476" s="248"/>
      <c r="AI476" s="248"/>
      <c r="AJ476" s="248"/>
      <c r="AK476" s="248"/>
      <c r="AL476" s="248"/>
      <c r="AM476" s="248"/>
      <c r="AN476" s="248"/>
      <c r="AO476" s="248"/>
      <c r="AP476" s="248"/>
      <c r="AQ476" s="248"/>
      <c r="AR476" s="248"/>
      <c r="AS476" s="248"/>
      <c r="AT476" s="248"/>
      <c r="AU476" s="248"/>
      <c r="AV476" s="248"/>
      <c r="AW476" s="248"/>
      <c r="AX476" s="248"/>
      <c r="AY476" s="256"/>
      <c r="AZ476" s="250"/>
      <c r="BA476" s="251"/>
      <c r="BB476" s="251"/>
      <c r="BC476" s="251"/>
      <c r="BD476" s="251"/>
      <c r="BE476" s="251"/>
      <c r="BF476" s="251"/>
      <c r="BG476" s="252"/>
      <c r="BH476" s="249"/>
      <c r="BI476" s="248"/>
      <c r="BJ476" s="248"/>
      <c r="BK476" s="248"/>
      <c r="BL476" s="248"/>
      <c r="BM476" s="248"/>
      <c r="BN476" s="248"/>
      <c r="BO476" s="248"/>
      <c r="BP476" s="248"/>
      <c r="BQ476" s="248"/>
      <c r="BR476" s="248"/>
      <c r="BS476" s="248"/>
      <c r="BT476" s="248"/>
      <c r="BU476" s="248"/>
      <c r="BV476" s="248"/>
      <c r="BW476" s="248"/>
      <c r="BX476" s="248"/>
      <c r="BY476" s="248"/>
      <c r="BZ476" s="248"/>
      <c r="CA476" s="248"/>
      <c r="CB476" s="248"/>
      <c r="CC476" s="250"/>
      <c r="CD476" s="251"/>
      <c r="CE476" s="251"/>
      <c r="CF476" s="251"/>
      <c r="CG476" s="251"/>
      <c r="CH476" s="251"/>
      <c r="CI476" s="251"/>
      <c r="CJ476" s="252"/>
      <c r="CK476" s="249"/>
      <c r="CL476" s="248"/>
      <c r="CM476" s="248"/>
      <c r="CN476" s="248"/>
      <c r="CO476" s="248"/>
      <c r="CP476" s="248"/>
      <c r="CQ476" s="248"/>
      <c r="CR476" s="248"/>
      <c r="CS476" s="248"/>
      <c r="CT476" s="248"/>
      <c r="CU476" s="248"/>
      <c r="CV476" s="248"/>
      <c r="CW476" s="248"/>
      <c r="CX476" s="248"/>
      <c r="CY476" s="248"/>
      <c r="CZ476" s="248"/>
      <c r="DA476" s="248"/>
      <c r="DB476" s="248"/>
      <c r="DC476" s="248"/>
      <c r="DD476" s="248"/>
      <c r="DE476" s="248"/>
      <c r="DF476" s="250"/>
      <c r="DG476" s="251"/>
      <c r="DH476" s="251"/>
      <c r="DI476" s="251"/>
      <c r="DJ476" s="251"/>
      <c r="DK476" s="251"/>
      <c r="DL476" s="251"/>
      <c r="DM476" s="252"/>
    </row>
    <row r="477">
      <c r="A477" s="248"/>
      <c r="B477" s="249"/>
      <c r="C477" s="250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2"/>
      <c r="W477" s="253"/>
      <c r="X477" s="251"/>
      <c r="Y477" s="251"/>
      <c r="Z477" s="251"/>
      <c r="AA477" s="251"/>
      <c r="AB477" s="251"/>
      <c r="AC477" s="251"/>
      <c r="AD477" s="254"/>
      <c r="AE477" s="249"/>
      <c r="AF477" s="255"/>
      <c r="AG477" s="248"/>
      <c r="AH477" s="248"/>
      <c r="AI477" s="248"/>
      <c r="AJ477" s="248"/>
      <c r="AK477" s="248"/>
      <c r="AL477" s="248"/>
      <c r="AM477" s="248"/>
      <c r="AN477" s="248"/>
      <c r="AO477" s="248"/>
      <c r="AP477" s="248"/>
      <c r="AQ477" s="248"/>
      <c r="AR477" s="248"/>
      <c r="AS477" s="248"/>
      <c r="AT477" s="248"/>
      <c r="AU477" s="248"/>
      <c r="AV477" s="248"/>
      <c r="AW477" s="248"/>
      <c r="AX477" s="248"/>
      <c r="AY477" s="256"/>
      <c r="AZ477" s="250"/>
      <c r="BA477" s="251"/>
      <c r="BB477" s="251"/>
      <c r="BC477" s="251"/>
      <c r="BD477" s="251"/>
      <c r="BE477" s="251"/>
      <c r="BF477" s="251"/>
      <c r="BG477" s="252"/>
      <c r="BH477" s="249"/>
      <c r="BI477" s="248"/>
      <c r="BJ477" s="248"/>
      <c r="BK477" s="248"/>
      <c r="BL477" s="248"/>
      <c r="BM477" s="248"/>
      <c r="BN477" s="248"/>
      <c r="BO477" s="248"/>
      <c r="BP477" s="248"/>
      <c r="BQ477" s="248"/>
      <c r="BR477" s="248"/>
      <c r="BS477" s="248"/>
      <c r="BT477" s="248"/>
      <c r="BU477" s="248"/>
      <c r="BV477" s="248"/>
      <c r="BW477" s="248"/>
      <c r="BX477" s="248"/>
      <c r="BY477" s="248"/>
      <c r="BZ477" s="248"/>
      <c r="CA477" s="248"/>
      <c r="CB477" s="248"/>
      <c r="CC477" s="250"/>
      <c r="CD477" s="251"/>
      <c r="CE477" s="251"/>
      <c r="CF477" s="251"/>
      <c r="CG477" s="251"/>
      <c r="CH477" s="251"/>
      <c r="CI477" s="251"/>
      <c r="CJ477" s="252"/>
      <c r="CK477" s="249"/>
      <c r="CL477" s="248"/>
      <c r="CM477" s="248"/>
      <c r="CN477" s="248"/>
      <c r="CO477" s="248"/>
      <c r="CP477" s="248"/>
      <c r="CQ477" s="248"/>
      <c r="CR477" s="248"/>
      <c r="CS477" s="248"/>
      <c r="CT477" s="248"/>
      <c r="CU477" s="248"/>
      <c r="CV477" s="248"/>
      <c r="CW477" s="248"/>
      <c r="CX477" s="248"/>
      <c r="CY477" s="248"/>
      <c r="CZ477" s="248"/>
      <c r="DA477" s="248"/>
      <c r="DB477" s="248"/>
      <c r="DC477" s="248"/>
      <c r="DD477" s="248"/>
      <c r="DE477" s="248"/>
      <c r="DF477" s="250"/>
      <c r="DG477" s="251"/>
      <c r="DH477" s="251"/>
      <c r="DI477" s="251"/>
      <c r="DJ477" s="251"/>
      <c r="DK477" s="251"/>
      <c r="DL477" s="251"/>
      <c r="DM477" s="252"/>
    </row>
    <row r="478">
      <c r="A478" s="248"/>
      <c r="B478" s="249"/>
      <c r="C478" s="250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2"/>
      <c r="W478" s="253"/>
      <c r="X478" s="251"/>
      <c r="Y478" s="251"/>
      <c r="Z478" s="251"/>
      <c r="AA478" s="251"/>
      <c r="AB478" s="251"/>
      <c r="AC478" s="251"/>
      <c r="AD478" s="254"/>
      <c r="AE478" s="249"/>
      <c r="AF478" s="255"/>
      <c r="AG478" s="248"/>
      <c r="AH478" s="248"/>
      <c r="AI478" s="248"/>
      <c r="AJ478" s="248"/>
      <c r="AK478" s="248"/>
      <c r="AL478" s="248"/>
      <c r="AM478" s="248"/>
      <c r="AN478" s="248"/>
      <c r="AO478" s="248"/>
      <c r="AP478" s="248"/>
      <c r="AQ478" s="248"/>
      <c r="AR478" s="248"/>
      <c r="AS478" s="248"/>
      <c r="AT478" s="248"/>
      <c r="AU478" s="248"/>
      <c r="AV478" s="248"/>
      <c r="AW478" s="248"/>
      <c r="AX478" s="248"/>
      <c r="AY478" s="256"/>
      <c r="AZ478" s="250"/>
      <c r="BA478" s="251"/>
      <c r="BB478" s="251"/>
      <c r="BC478" s="251"/>
      <c r="BD478" s="251"/>
      <c r="BE478" s="251"/>
      <c r="BF478" s="251"/>
      <c r="BG478" s="252"/>
      <c r="BH478" s="249"/>
      <c r="BI478" s="248"/>
      <c r="BJ478" s="248"/>
      <c r="BK478" s="248"/>
      <c r="BL478" s="248"/>
      <c r="BM478" s="248"/>
      <c r="BN478" s="248"/>
      <c r="BO478" s="248"/>
      <c r="BP478" s="248"/>
      <c r="BQ478" s="248"/>
      <c r="BR478" s="248"/>
      <c r="BS478" s="248"/>
      <c r="BT478" s="248"/>
      <c r="BU478" s="248"/>
      <c r="BV478" s="248"/>
      <c r="BW478" s="248"/>
      <c r="BX478" s="248"/>
      <c r="BY478" s="248"/>
      <c r="BZ478" s="248"/>
      <c r="CA478" s="248"/>
      <c r="CB478" s="248"/>
      <c r="CC478" s="250"/>
      <c r="CD478" s="251"/>
      <c r="CE478" s="251"/>
      <c r="CF478" s="251"/>
      <c r="CG478" s="251"/>
      <c r="CH478" s="251"/>
      <c r="CI478" s="251"/>
      <c r="CJ478" s="252"/>
      <c r="CK478" s="249"/>
      <c r="CL478" s="248"/>
      <c r="CM478" s="248"/>
      <c r="CN478" s="248"/>
      <c r="CO478" s="248"/>
      <c r="CP478" s="248"/>
      <c r="CQ478" s="248"/>
      <c r="CR478" s="248"/>
      <c r="CS478" s="248"/>
      <c r="CT478" s="248"/>
      <c r="CU478" s="248"/>
      <c r="CV478" s="248"/>
      <c r="CW478" s="248"/>
      <c r="CX478" s="248"/>
      <c r="CY478" s="248"/>
      <c r="CZ478" s="248"/>
      <c r="DA478" s="248"/>
      <c r="DB478" s="248"/>
      <c r="DC478" s="248"/>
      <c r="DD478" s="248"/>
      <c r="DE478" s="248"/>
      <c r="DF478" s="250"/>
      <c r="DG478" s="251"/>
      <c r="DH478" s="251"/>
      <c r="DI478" s="251"/>
      <c r="DJ478" s="251"/>
      <c r="DK478" s="251"/>
      <c r="DL478" s="251"/>
      <c r="DM478" s="252"/>
    </row>
    <row r="479">
      <c r="A479" s="248"/>
      <c r="B479" s="249"/>
      <c r="C479" s="250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2"/>
      <c r="W479" s="253"/>
      <c r="X479" s="251"/>
      <c r="Y479" s="251"/>
      <c r="Z479" s="251"/>
      <c r="AA479" s="251"/>
      <c r="AB479" s="251"/>
      <c r="AC479" s="251"/>
      <c r="AD479" s="254"/>
      <c r="AE479" s="249"/>
      <c r="AF479" s="255"/>
      <c r="AG479" s="248"/>
      <c r="AH479" s="248"/>
      <c r="AI479" s="248"/>
      <c r="AJ479" s="248"/>
      <c r="AK479" s="248"/>
      <c r="AL479" s="248"/>
      <c r="AM479" s="248"/>
      <c r="AN479" s="248"/>
      <c r="AO479" s="248"/>
      <c r="AP479" s="248"/>
      <c r="AQ479" s="248"/>
      <c r="AR479" s="248"/>
      <c r="AS479" s="248"/>
      <c r="AT479" s="248"/>
      <c r="AU479" s="248"/>
      <c r="AV479" s="248"/>
      <c r="AW479" s="248"/>
      <c r="AX479" s="248"/>
      <c r="AY479" s="256"/>
      <c r="AZ479" s="250"/>
      <c r="BA479" s="251"/>
      <c r="BB479" s="251"/>
      <c r="BC479" s="251"/>
      <c r="BD479" s="251"/>
      <c r="BE479" s="251"/>
      <c r="BF479" s="251"/>
      <c r="BG479" s="252"/>
      <c r="BH479" s="249"/>
      <c r="BI479" s="248"/>
      <c r="BJ479" s="248"/>
      <c r="BK479" s="248"/>
      <c r="BL479" s="248"/>
      <c r="BM479" s="248"/>
      <c r="BN479" s="248"/>
      <c r="BO479" s="248"/>
      <c r="BP479" s="248"/>
      <c r="BQ479" s="248"/>
      <c r="BR479" s="248"/>
      <c r="BS479" s="248"/>
      <c r="BT479" s="248"/>
      <c r="BU479" s="248"/>
      <c r="BV479" s="248"/>
      <c r="BW479" s="248"/>
      <c r="BX479" s="248"/>
      <c r="BY479" s="248"/>
      <c r="BZ479" s="248"/>
      <c r="CA479" s="248"/>
      <c r="CB479" s="248"/>
      <c r="CC479" s="250"/>
      <c r="CD479" s="251"/>
      <c r="CE479" s="251"/>
      <c r="CF479" s="251"/>
      <c r="CG479" s="251"/>
      <c r="CH479" s="251"/>
      <c r="CI479" s="251"/>
      <c r="CJ479" s="252"/>
      <c r="CK479" s="249"/>
      <c r="CL479" s="248"/>
      <c r="CM479" s="248"/>
      <c r="CN479" s="248"/>
      <c r="CO479" s="248"/>
      <c r="CP479" s="248"/>
      <c r="CQ479" s="248"/>
      <c r="CR479" s="248"/>
      <c r="CS479" s="248"/>
      <c r="CT479" s="248"/>
      <c r="CU479" s="248"/>
      <c r="CV479" s="248"/>
      <c r="CW479" s="248"/>
      <c r="CX479" s="248"/>
      <c r="CY479" s="248"/>
      <c r="CZ479" s="248"/>
      <c r="DA479" s="248"/>
      <c r="DB479" s="248"/>
      <c r="DC479" s="248"/>
      <c r="DD479" s="248"/>
      <c r="DE479" s="248"/>
      <c r="DF479" s="250"/>
      <c r="DG479" s="251"/>
      <c r="DH479" s="251"/>
      <c r="DI479" s="251"/>
      <c r="DJ479" s="251"/>
      <c r="DK479" s="251"/>
      <c r="DL479" s="251"/>
      <c r="DM479" s="252"/>
    </row>
    <row r="480">
      <c r="A480" s="248"/>
      <c r="B480" s="249"/>
      <c r="C480" s="250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2"/>
      <c r="W480" s="253"/>
      <c r="X480" s="251"/>
      <c r="Y480" s="251"/>
      <c r="Z480" s="251"/>
      <c r="AA480" s="251"/>
      <c r="AB480" s="251"/>
      <c r="AC480" s="251"/>
      <c r="AD480" s="254"/>
      <c r="AE480" s="249"/>
      <c r="AF480" s="255"/>
      <c r="AG480" s="248"/>
      <c r="AH480" s="248"/>
      <c r="AI480" s="248"/>
      <c r="AJ480" s="248"/>
      <c r="AK480" s="248"/>
      <c r="AL480" s="248"/>
      <c r="AM480" s="248"/>
      <c r="AN480" s="248"/>
      <c r="AO480" s="248"/>
      <c r="AP480" s="248"/>
      <c r="AQ480" s="248"/>
      <c r="AR480" s="248"/>
      <c r="AS480" s="248"/>
      <c r="AT480" s="248"/>
      <c r="AU480" s="248"/>
      <c r="AV480" s="248"/>
      <c r="AW480" s="248"/>
      <c r="AX480" s="248"/>
      <c r="AY480" s="256"/>
      <c r="AZ480" s="250"/>
      <c r="BA480" s="251"/>
      <c r="BB480" s="251"/>
      <c r="BC480" s="251"/>
      <c r="BD480" s="251"/>
      <c r="BE480" s="251"/>
      <c r="BF480" s="251"/>
      <c r="BG480" s="252"/>
      <c r="BH480" s="249"/>
      <c r="BI480" s="248"/>
      <c r="BJ480" s="248"/>
      <c r="BK480" s="248"/>
      <c r="BL480" s="248"/>
      <c r="BM480" s="248"/>
      <c r="BN480" s="248"/>
      <c r="BO480" s="248"/>
      <c r="BP480" s="248"/>
      <c r="BQ480" s="248"/>
      <c r="BR480" s="248"/>
      <c r="BS480" s="248"/>
      <c r="BT480" s="248"/>
      <c r="BU480" s="248"/>
      <c r="BV480" s="248"/>
      <c r="BW480" s="248"/>
      <c r="BX480" s="248"/>
      <c r="BY480" s="248"/>
      <c r="BZ480" s="248"/>
      <c r="CA480" s="248"/>
      <c r="CB480" s="248"/>
      <c r="CC480" s="250"/>
      <c r="CD480" s="251"/>
      <c r="CE480" s="251"/>
      <c r="CF480" s="251"/>
      <c r="CG480" s="251"/>
      <c r="CH480" s="251"/>
      <c r="CI480" s="251"/>
      <c r="CJ480" s="252"/>
      <c r="CK480" s="249"/>
      <c r="CL480" s="248"/>
      <c r="CM480" s="248"/>
      <c r="CN480" s="248"/>
      <c r="CO480" s="248"/>
      <c r="CP480" s="248"/>
      <c r="CQ480" s="248"/>
      <c r="CR480" s="248"/>
      <c r="CS480" s="248"/>
      <c r="CT480" s="248"/>
      <c r="CU480" s="248"/>
      <c r="CV480" s="248"/>
      <c r="CW480" s="248"/>
      <c r="CX480" s="248"/>
      <c r="CY480" s="248"/>
      <c r="CZ480" s="248"/>
      <c r="DA480" s="248"/>
      <c r="DB480" s="248"/>
      <c r="DC480" s="248"/>
      <c r="DD480" s="248"/>
      <c r="DE480" s="248"/>
      <c r="DF480" s="250"/>
      <c r="DG480" s="251"/>
      <c r="DH480" s="251"/>
      <c r="DI480" s="251"/>
      <c r="DJ480" s="251"/>
      <c r="DK480" s="251"/>
      <c r="DL480" s="251"/>
      <c r="DM480" s="252"/>
    </row>
    <row r="481">
      <c r="A481" s="248"/>
      <c r="B481" s="249"/>
      <c r="C481" s="250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2"/>
      <c r="W481" s="253"/>
      <c r="X481" s="251"/>
      <c r="Y481" s="251"/>
      <c r="Z481" s="251"/>
      <c r="AA481" s="251"/>
      <c r="AB481" s="251"/>
      <c r="AC481" s="251"/>
      <c r="AD481" s="254"/>
      <c r="AE481" s="249"/>
      <c r="AF481" s="255"/>
      <c r="AG481" s="248"/>
      <c r="AH481" s="248"/>
      <c r="AI481" s="248"/>
      <c r="AJ481" s="248"/>
      <c r="AK481" s="248"/>
      <c r="AL481" s="248"/>
      <c r="AM481" s="248"/>
      <c r="AN481" s="248"/>
      <c r="AO481" s="248"/>
      <c r="AP481" s="248"/>
      <c r="AQ481" s="248"/>
      <c r="AR481" s="248"/>
      <c r="AS481" s="248"/>
      <c r="AT481" s="248"/>
      <c r="AU481" s="248"/>
      <c r="AV481" s="248"/>
      <c r="AW481" s="248"/>
      <c r="AX481" s="248"/>
      <c r="AY481" s="256"/>
      <c r="AZ481" s="250"/>
      <c r="BA481" s="251"/>
      <c r="BB481" s="251"/>
      <c r="BC481" s="251"/>
      <c r="BD481" s="251"/>
      <c r="BE481" s="251"/>
      <c r="BF481" s="251"/>
      <c r="BG481" s="252"/>
      <c r="BH481" s="249"/>
      <c r="BI481" s="248"/>
      <c r="BJ481" s="248"/>
      <c r="BK481" s="248"/>
      <c r="BL481" s="248"/>
      <c r="BM481" s="248"/>
      <c r="BN481" s="248"/>
      <c r="BO481" s="248"/>
      <c r="BP481" s="248"/>
      <c r="BQ481" s="248"/>
      <c r="BR481" s="248"/>
      <c r="BS481" s="248"/>
      <c r="BT481" s="248"/>
      <c r="BU481" s="248"/>
      <c r="BV481" s="248"/>
      <c r="BW481" s="248"/>
      <c r="BX481" s="248"/>
      <c r="BY481" s="248"/>
      <c r="BZ481" s="248"/>
      <c r="CA481" s="248"/>
      <c r="CB481" s="248"/>
      <c r="CC481" s="250"/>
      <c r="CD481" s="251"/>
      <c r="CE481" s="251"/>
      <c r="CF481" s="251"/>
      <c r="CG481" s="251"/>
      <c r="CH481" s="251"/>
      <c r="CI481" s="251"/>
      <c r="CJ481" s="252"/>
      <c r="CK481" s="249"/>
      <c r="CL481" s="248"/>
      <c r="CM481" s="248"/>
      <c r="CN481" s="248"/>
      <c r="CO481" s="248"/>
      <c r="CP481" s="248"/>
      <c r="CQ481" s="248"/>
      <c r="CR481" s="248"/>
      <c r="CS481" s="248"/>
      <c r="CT481" s="248"/>
      <c r="CU481" s="248"/>
      <c r="CV481" s="248"/>
      <c r="CW481" s="248"/>
      <c r="CX481" s="248"/>
      <c r="CY481" s="248"/>
      <c r="CZ481" s="248"/>
      <c r="DA481" s="248"/>
      <c r="DB481" s="248"/>
      <c r="DC481" s="248"/>
      <c r="DD481" s="248"/>
      <c r="DE481" s="248"/>
      <c r="DF481" s="250"/>
      <c r="DG481" s="251"/>
      <c r="DH481" s="251"/>
      <c r="DI481" s="251"/>
      <c r="DJ481" s="251"/>
      <c r="DK481" s="251"/>
      <c r="DL481" s="251"/>
      <c r="DM481" s="252"/>
    </row>
    <row r="482">
      <c r="A482" s="248"/>
      <c r="B482" s="249"/>
      <c r="C482" s="250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2"/>
      <c r="W482" s="253"/>
      <c r="X482" s="251"/>
      <c r="Y482" s="251"/>
      <c r="Z482" s="251"/>
      <c r="AA482" s="251"/>
      <c r="AB482" s="251"/>
      <c r="AC482" s="251"/>
      <c r="AD482" s="254"/>
      <c r="AE482" s="249"/>
      <c r="AF482" s="255"/>
      <c r="AG482" s="248"/>
      <c r="AH482" s="248"/>
      <c r="AI482" s="248"/>
      <c r="AJ482" s="248"/>
      <c r="AK482" s="248"/>
      <c r="AL482" s="248"/>
      <c r="AM482" s="248"/>
      <c r="AN482" s="248"/>
      <c r="AO482" s="248"/>
      <c r="AP482" s="248"/>
      <c r="AQ482" s="248"/>
      <c r="AR482" s="248"/>
      <c r="AS482" s="248"/>
      <c r="AT482" s="248"/>
      <c r="AU482" s="248"/>
      <c r="AV482" s="248"/>
      <c r="AW482" s="248"/>
      <c r="AX482" s="248"/>
      <c r="AY482" s="256"/>
      <c r="AZ482" s="250"/>
      <c r="BA482" s="251"/>
      <c r="BB482" s="251"/>
      <c r="BC482" s="251"/>
      <c r="BD482" s="251"/>
      <c r="BE482" s="251"/>
      <c r="BF482" s="251"/>
      <c r="BG482" s="252"/>
      <c r="BH482" s="249"/>
      <c r="BI482" s="248"/>
      <c r="BJ482" s="248"/>
      <c r="BK482" s="248"/>
      <c r="BL482" s="248"/>
      <c r="BM482" s="248"/>
      <c r="BN482" s="248"/>
      <c r="BO482" s="248"/>
      <c r="BP482" s="248"/>
      <c r="BQ482" s="248"/>
      <c r="BR482" s="248"/>
      <c r="BS482" s="248"/>
      <c r="BT482" s="248"/>
      <c r="BU482" s="248"/>
      <c r="BV482" s="248"/>
      <c r="BW482" s="248"/>
      <c r="BX482" s="248"/>
      <c r="BY482" s="248"/>
      <c r="BZ482" s="248"/>
      <c r="CA482" s="248"/>
      <c r="CB482" s="248"/>
      <c r="CC482" s="250"/>
      <c r="CD482" s="251"/>
      <c r="CE482" s="251"/>
      <c r="CF482" s="251"/>
      <c r="CG482" s="251"/>
      <c r="CH482" s="251"/>
      <c r="CI482" s="251"/>
      <c r="CJ482" s="252"/>
      <c r="CK482" s="249"/>
      <c r="CL482" s="248"/>
      <c r="CM482" s="248"/>
      <c r="CN482" s="248"/>
      <c r="CO482" s="248"/>
      <c r="CP482" s="248"/>
      <c r="CQ482" s="248"/>
      <c r="CR482" s="248"/>
      <c r="CS482" s="248"/>
      <c r="CT482" s="248"/>
      <c r="CU482" s="248"/>
      <c r="CV482" s="248"/>
      <c r="CW482" s="248"/>
      <c r="CX482" s="248"/>
      <c r="CY482" s="248"/>
      <c r="CZ482" s="248"/>
      <c r="DA482" s="248"/>
      <c r="DB482" s="248"/>
      <c r="DC482" s="248"/>
      <c r="DD482" s="248"/>
      <c r="DE482" s="248"/>
      <c r="DF482" s="250"/>
      <c r="DG482" s="251"/>
      <c r="DH482" s="251"/>
      <c r="DI482" s="251"/>
      <c r="DJ482" s="251"/>
      <c r="DK482" s="251"/>
      <c r="DL482" s="251"/>
      <c r="DM482" s="252"/>
    </row>
    <row r="483">
      <c r="A483" s="248"/>
      <c r="B483" s="249"/>
      <c r="C483" s="250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2"/>
      <c r="W483" s="253"/>
      <c r="X483" s="251"/>
      <c r="Y483" s="251"/>
      <c r="Z483" s="251"/>
      <c r="AA483" s="251"/>
      <c r="AB483" s="251"/>
      <c r="AC483" s="251"/>
      <c r="AD483" s="254"/>
      <c r="AE483" s="249"/>
      <c r="AF483" s="255"/>
      <c r="AG483" s="248"/>
      <c r="AH483" s="248"/>
      <c r="AI483" s="248"/>
      <c r="AJ483" s="248"/>
      <c r="AK483" s="248"/>
      <c r="AL483" s="248"/>
      <c r="AM483" s="248"/>
      <c r="AN483" s="248"/>
      <c r="AO483" s="248"/>
      <c r="AP483" s="248"/>
      <c r="AQ483" s="248"/>
      <c r="AR483" s="248"/>
      <c r="AS483" s="248"/>
      <c r="AT483" s="248"/>
      <c r="AU483" s="248"/>
      <c r="AV483" s="248"/>
      <c r="AW483" s="248"/>
      <c r="AX483" s="248"/>
      <c r="AY483" s="256"/>
      <c r="AZ483" s="250"/>
      <c r="BA483" s="251"/>
      <c r="BB483" s="251"/>
      <c r="BC483" s="251"/>
      <c r="BD483" s="251"/>
      <c r="BE483" s="251"/>
      <c r="BF483" s="251"/>
      <c r="BG483" s="252"/>
      <c r="BH483" s="249"/>
      <c r="BI483" s="248"/>
      <c r="BJ483" s="248"/>
      <c r="BK483" s="248"/>
      <c r="BL483" s="248"/>
      <c r="BM483" s="248"/>
      <c r="BN483" s="248"/>
      <c r="BO483" s="248"/>
      <c r="BP483" s="248"/>
      <c r="BQ483" s="248"/>
      <c r="BR483" s="248"/>
      <c r="BS483" s="248"/>
      <c r="BT483" s="248"/>
      <c r="BU483" s="248"/>
      <c r="BV483" s="248"/>
      <c r="BW483" s="248"/>
      <c r="BX483" s="248"/>
      <c r="BY483" s="248"/>
      <c r="BZ483" s="248"/>
      <c r="CA483" s="248"/>
      <c r="CB483" s="248"/>
      <c r="CC483" s="250"/>
      <c r="CD483" s="251"/>
      <c r="CE483" s="251"/>
      <c r="CF483" s="251"/>
      <c r="CG483" s="251"/>
      <c r="CH483" s="251"/>
      <c r="CI483" s="251"/>
      <c r="CJ483" s="252"/>
      <c r="CK483" s="249"/>
      <c r="CL483" s="248"/>
      <c r="CM483" s="248"/>
      <c r="CN483" s="248"/>
      <c r="CO483" s="248"/>
      <c r="CP483" s="248"/>
      <c r="CQ483" s="248"/>
      <c r="CR483" s="248"/>
      <c r="CS483" s="248"/>
      <c r="CT483" s="248"/>
      <c r="CU483" s="248"/>
      <c r="CV483" s="248"/>
      <c r="CW483" s="248"/>
      <c r="CX483" s="248"/>
      <c r="CY483" s="248"/>
      <c r="CZ483" s="248"/>
      <c r="DA483" s="248"/>
      <c r="DB483" s="248"/>
      <c r="DC483" s="248"/>
      <c r="DD483" s="248"/>
      <c r="DE483" s="248"/>
      <c r="DF483" s="250"/>
      <c r="DG483" s="251"/>
      <c r="DH483" s="251"/>
      <c r="DI483" s="251"/>
      <c r="DJ483" s="251"/>
      <c r="DK483" s="251"/>
      <c r="DL483" s="251"/>
      <c r="DM483" s="252"/>
    </row>
    <row r="484">
      <c r="A484" s="248"/>
      <c r="B484" s="249"/>
      <c r="C484" s="250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2"/>
      <c r="W484" s="253"/>
      <c r="X484" s="251"/>
      <c r="Y484" s="251"/>
      <c r="Z484" s="251"/>
      <c r="AA484" s="251"/>
      <c r="AB484" s="251"/>
      <c r="AC484" s="251"/>
      <c r="AD484" s="254"/>
      <c r="AE484" s="249"/>
      <c r="AF484" s="255"/>
      <c r="AG484" s="248"/>
      <c r="AH484" s="248"/>
      <c r="AI484" s="248"/>
      <c r="AJ484" s="248"/>
      <c r="AK484" s="248"/>
      <c r="AL484" s="248"/>
      <c r="AM484" s="248"/>
      <c r="AN484" s="248"/>
      <c r="AO484" s="248"/>
      <c r="AP484" s="248"/>
      <c r="AQ484" s="248"/>
      <c r="AR484" s="248"/>
      <c r="AS484" s="248"/>
      <c r="AT484" s="248"/>
      <c r="AU484" s="248"/>
      <c r="AV484" s="248"/>
      <c r="AW484" s="248"/>
      <c r="AX484" s="248"/>
      <c r="AY484" s="256"/>
      <c r="AZ484" s="250"/>
      <c r="BA484" s="251"/>
      <c r="BB484" s="251"/>
      <c r="BC484" s="251"/>
      <c r="BD484" s="251"/>
      <c r="BE484" s="251"/>
      <c r="BF484" s="251"/>
      <c r="BG484" s="252"/>
      <c r="BH484" s="249"/>
      <c r="BI484" s="248"/>
      <c r="BJ484" s="248"/>
      <c r="BK484" s="248"/>
      <c r="BL484" s="248"/>
      <c r="BM484" s="248"/>
      <c r="BN484" s="248"/>
      <c r="BO484" s="248"/>
      <c r="BP484" s="248"/>
      <c r="BQ484" s="248"/>
      <c r="BR484" s="248"/>
      <c r="BS484" s="248"/>
      <c r="BT484" s="248"/>
      <c r="BU484" s="248"/>
      <c r="BV484" s="248"/>
      <c r="BW484" s="248"/>
      <c r="BX484" s="248"/>
      <c r="BY484" s="248"/>
      <c r="BZ484" s="248"/>
      <c r="CA484" s="248"/>
      <c r="CB484" s="248"/>
      <c r="CC484" s="250"/>
      <c r="CD484" s="251"/>
      <c r="CE484" s="251"/>
      <c r="CF484" s="251"/>
      <c r="CG484" s="251"/>
      <c r="CH484" s="251"/>
      <c r="CI484" s="251"/>
      <c r="CJ484" s="252"/>
      <c r="CK484" s="249"/>
      <c r="CL484" s="248"/>
      <c r="CM484" s="248"/>
      <c r="CN484" s="248"/>
      <c r="CO484" s="248"/>
      <c r="CP484" s="248"/>
      <c r="CQ484" s="248"/>
      <c r="CR484" s="248"/>
      <c r="CS484" s="248"/>
      <c r="CT484" s="248"/>
      <c r="CU484" s="248"/>
      <c r="CV484" s="248"/>
      <c r="CW484" s="248"/>
      <c r="CX484" s="248"/>
      <c r="CY484" s="248"/>
      <c r="CZ484" s="248"/>
      <c r="DA484" s="248"/>
      <c r="DB484" s="248"/>
      <c r="DC484" s="248"/>
      <c r="DD484" s="248"/>
      <c r="DE484" s="248"/>
      <c r="DF484" s="250"/>
      <c r="DG484" s="251"/>
      <c r="DH484" s="251"/>
      <c r="DI484" s="251"/>
      <c r="DJ484" s="251"/>
      <c r="DK484" s="251"/>
      <c r="DL484" s="251"/>
      <c r="DM484" s="252"/>
    </row>
    <row r="485">
      <c r="A485" s="248"/>
      <c r="B485" s="249"/>
      <c r="C485" s="250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2"/>
      <c r="W485" s="253"/>
      <c r="X485" s="251"/>
      <c r="Y485" s="251"/>
      <c r="Z485" s="251"/>
      <c r="AA485" s="251"/>
      <c r="AB485" s="251"/>
      <c r="AC485" s="251"/>
      <c r="AD485" s="254"/>
      <c r="AE485" s="249"/>
      <c r="AF485" s="255"/>
      <c r="AG485" s="248"/>
      <c r="AH485" s="248"/>
      <c r="AI485" s="248"/>
      <c r="AJ485" s="248"/>
      <c r="AK485" s="248"/>
      <c r="AL485" s="248"/>
      <c r="AM485" s="248"/>
      <c r="AN485" s="248"/>
      <c r="AO485" s="248"/>
      <c r="AP485" s="248"/>
      <c r="AQ485" s="248"/>
      <c r="AR485" s="248"/>
      <c r="AS485" s="248"/>
      <c r="AT485" s="248"/>
      <c r="AU485" s="248"/>
      <c r="AV485" s="248"/>
      <c r="AW485" s="248"/>
      <c r="AX485" s="248"/>
      <c r="AY485" s="256"/>
      <c r="AZ485" s="250"/>
      <c r="BA485" s="251"/>
      <c r="BB485" s="251"/>
      <c r="BC485" s="251"/>
      <c r="BD485" s="251"/>
      <c r="BE485" s="251"/>
      <c r="BF485" s="251"/>
      <c r="BG485" s="252"/>
      <c r="BH485" s="249"/>
      <c r="BI485" s="248"/>
      <c r="BJ485" s="248"/>
      <c r="BK485" s="248"/>
      <c r="BL485" s="248"/>
      <c r="BM485" s="248"/>
      <c r="BN485" s="248"/>
      <c r="BO485" s="248"/>
      <c r="BP485" s="248"/>
      <c r="BQ485" s="248"/>
      <c r="BR485" s="248"/>
      <c r="BS485" s="248"/>
      <c r="BT485" s="248"/>
      <c r="BU485" s="248"/>
      <c r="BV485" s="248"/>
      <c r="BW485" s="248"/>
      <c r="BX485" s="248"/>
      <c r="BY485" s="248"/>
      <c r="BZ485" s="248"/>
      <c r="CA485" s="248"/>
      <c r="CB485" s="248"/>
      <c r="CC485" s="250"/>
      <c r="CD485" s="251"/>
      <c r="CE485" s="251"/>
      <c r="CF485" s="251"/>
      <c r="CG485" s="251"/>
      <c r="CH485" s="251"/>
      <c r="CI485" s="251"/>
      <c r="CJ485" s="252"/>
      <c r="CK485" s="249"/>
      <c r="CL485" s="248"/>
      <c r="CM485" s="248"/>
      <c r="CN485" s="248"/>
      <c r="CO485" s="248"/>
      <c r="CP485" s="248"/>
      <c r="CQ485" s="248"/>
      <c r="CR485" s="248"/>
      <c r="CS485" s="248"/>
      <c r="CT485" s="248"/>
      <c r="CU485" s="248"/>
      <c r="CV485" s="248"/>
      <c r="CW485" s="248"/>
      <c r="CX485" s="248"/>
      <c r="CY485" s="248"/>
      <c r="CZ485" s="248"/>
      <c r="DA485" s="248"/>
      <c r="DB485" s="248"/>
      <c r="DC485" s="248"/>
      <c r="DD485" s="248"/>
      <c r="DE485" s="248"/>
      <c r="DF485" s="250"/>
      <c r="DG485" s="251"/>
      <c r="DH485" s="251"/>
      <c r="DI485" s="251"/>
      <c r="DJ485" s="251"/>
      <c r="DK485" s="251"/>
      <c r="DL485" s="251"/>
      <c r="DM485" s="252"/>
    </row>
    <row r="486">
      <c r="A486" s="248"/>
      <c r="B486" s="249"/>
      <c r="C486" s="250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2"/>
      <c r="W486" s="253"/>
      <c r="X486" s="251"/>
      <c r="Y486" s="251"/>
      <c r="Z486" s="251"/>
      <c r="AA486" s="251"/>
      <c r="AB486" s="251"/>
      <c r="AC486" s="251"/>
      <c r="AD486" s="254"/>
      <c r="AE486" s="249"/>
      <c r="AF486" s="255"/>
      <c r="AG486" s="248"/>
      <c r="AH486" s="248"/>
      <c r="AI486" s="248"/>
      <c r="AJ486" s="248"/>
      <c r="AK486" s="248"/>
      <c r="AL486" s="248"/>
      <c r="AM486" s="248"/>
      <c r="AN486" s="248"/>
      <c r="AO486" s="248"/>
      <c r="AP486" s="248"/>
      <c r="AQ486" s="248"/>
      <c r="AR486" s="248"/>
      <c r="AS486" s="248"/>
      <c r="AT486" s="248"/>
      <c r="AU486" s="248"/>
      <c r="AV486" s="248"/>
      <c r="AW486" s="248"/>
      <c r="AX486" s="248"/>
      <c r="AY486" s="256"/>
      <c r="AZ486" s="250"/>
      <c r="BA486" s="251"/>
      <c r="BB486" s="251"/>
      <c r="BC486" s="251"/>
      <c r="BD486" s="251"/>
      <c r="BE486" s="251"/>
      <c r="BF486" s="251"/>
      <c r="BG486" s="252"/>
      <c r="BH486" s="249"/>
      <c r="BI486" s="248"/>
      <c r="BJ486" s="248"/>
      <c r="BK486" s="248"/>
      <c r="BL486" s="248"/>
      <c r="BM486" s="248"/>
      <c r="BN486" s="248"/>
      <c r="BO486" s="248"/>
      <c r="BP486" s="248"/>
      <c r="BQ486" s="248"/>
      <c r="BR486" s="248"/>
      <c r="BS486" s="248"/>
      <c r="BT486" s="248"/>
      <c r="BU486" s="248"/>
      <c r="BV486" s="248"/>
      <c r="BW486" s="248"/>
      <c r="BX486" s="248"/>
      <c r="BY486" s="248"/>
      <c r="BZ486" s="248"/>
      <c r="CA486" s="248"/>
      <c r="CB486" s="248"/>
      <c r="CC486" s="250"/>
      <c r="CD486" s="251"/>
      <c r="CE486" s="251"/>
      <c r="CF486" s="251"/>
      <c r="CG486" s="251"/>
      <c r="CH486" s="251"/>
      <c r="CI486" s="251"/>
      <c r="CJ486" s="252"/>
      <c r="CK486" s="249"/>
      <c r="CL486" s="248"/>
      <c r="CM486" s="248"/>
      <c r="CN486" s="248"/>
      <c r="CO486" s="248"/>
      <c r="CP486" s="248"/>
      <c r="CQ486" s="248"/>
      <c r="CR486" s="248"/>
      <c r="CS486" s="248"/>
      <c r="CT486" s="248"/>
      <c r="CU486" s="248"/>
      <c r="CV486" s="248"/>
      <c r="CW486" s="248"/>
      <c r="CX486" s="248"/>
      <c r="CY486" s="248"/>
      <c r="CZ486" s="248"/>
      <c r="DA486" s="248"/>
      <c r="DB486" s="248"/>
      <c r="DC486" s="248"/>
      <c r="DD486" s="248"/>
      <c r="DE486" s="248"/>
      <c r="DF486" s="250"/>
      <c r="DG486" s="251"/>
      <c r="DH486" s="251"/>
      <c r="DI486" s="251"/>
      <c r="DJ486" s="251"/>
      <c r="DK486" s="251"/>
      <c r="DL486" s="251"/>
      <c r="DM486" s="252"/>
    </row>
    <row r="487">
      <c r="A487" s="248"/>
      <c r="B487" s="249"/>
      <c r="C487" s="250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2"/>
      <c r="W487" s="253"/>
      <c r="X487" s="251"/>
      <c r="Y487" s="251"/>
      <c r="Z487" s="251"/>
      <c r="AA487" s="251"/>
      <c r="AB487" s="251"/>
      <c r="AC487" s="251"/>
      <c r="AD487" s="254"/>
      <c r="AE487" s="249"/>
      <c r="AF487" s="255"/>
      <c r="AG487" s="248"/>
      <c r="AH487" s="248"/>
      <c r="AI487" s="248"/>
      <c r="AJ487" s="248"/>
      <c r="AK487" s="248"/>
      <c r="AL487" s="248"/>
      <c r="AM487" s="248"/>
      <c r="AN487" s="248"/>
      <c r="AO487" s="248"/>
      <c r="AP487" s="248"/>
      <c r="AQ487" s="248"/>
      <c r="AR487" s="248"/>
      <c r="AS487" s="248"/>
      <c r="AT487" s="248"/>
      <c r="AU487" s="248"/>
      <c r="AV487" s="248"/>
      <c r="AW487" s="248"/>
      <c r="AX487" s="248"/>
      <c r="AY487" s="256"/>
      <c r="AZ487" s="250"/>
      <c r="BA487" s="251"/>
      <c r="BB487" s="251"/>
      <c r="BC487" s="251"/>
      <c r="BD487" s="251"/>
      <c r="BE487" s="251"/>
      <c r="BF487" s="251"/>
      <c r="BG487" s="252"/>
      <c r="BH487" s="249"/>
      <c r="BI487" s="248"/>
      <c r="BJ487" s="248"/>
      <c r="BK487" s="248"/>
      <c r="BL487" s="248"/>
      <c r="BM487" s="248"/>
      <c r="BN487" s="248"/>
      <c r="BO487" s="248"/>
      <c r="BP487" s="248"/>
      <c r="BQ487" s="248"/>
      <c r="BR487" s="248"/>
      <c r="BS487" s="248"/>
      <c r="BT487" s="248"/>
      <c r="BU487" s="248"/>
      <c r="BV487" s="248"/>
      <c r="BW487" s="248"/>
      <c r="BX487" s="248"/>
      <c r="BY487" s="248"/>
      <c r="BZ487" s="248"/>
      <c r="CA487" s="248"/>
      <c r="CB487" s="248"/>
      <c r="CC487" s="250"/>
      <c r="CD487" s="251"/>
      <c r="CE487" s="251"/>
      <c r="CF487" s="251"/>
      <c r="CG487" s="251"/>
      <c r="CH487" s="251"/>
      <c r="CI487" s="251"/>
      <c r="CJ487" s="252"/>
      <c r="CK487" s="249"/>
      <c r="CL487" s="248"/>
      <c r="CM487" s="248"/>
      <c r="CN487" s="248"/>
      <c r="CO487" s="248"/>
      <c r="CP487" s="248"/>
      <c r="CQ487" s="248"/>
      <c r="CR487" s="248"/>
      <c r="CS487" s="248"/>
      <c r="CT487" s="248"/>
      <c r="CU487" s="248"/>
      <c r="CV487" s="248"/>
      <c r="CW487" s="248"/>
      <c r="CX487" s="248"/>
      <c r="CY487" s="248"/>
      <c r="CZ487" s="248"/>
      <c r="DA487" s="248"/>
      <c r="DB487" s="248"/>
      <c r="DC487" s="248"/>
      <c r="DD487" s="248"/>
      <c r="DE487" s="248"/>
      <c r="DF487" s="250"/>
      <c r="DG487" s="251"/>
      <c r="DH487" s="251"/>
      <c r="DI487" s="251"/>
      <c r="DJ487" s="251"/>
      <c r="DK487" s="251"/>
      <c r="DL487" s="251"/>
      <c r="DM487" s="252"/>
    </row>
    <row r="488">
      <c r="A488" s="248"/>
      <c r="B488" s="249"/>
      <c r="C488" s="250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2"/>
      <c r="W488" s="253"/>
      <c r="X488" s="251"/>
      <c r="Y488" s="251"/>
      <c r="Z488" s="251"/>
      <c r="AA488" s="251"/>
      <c r="AB488" s="251"/>
      <c r="AC488" s="251"/>
      <c r="AD488" s="254"/>
      <c r="AE488" s="249"/>
      <c r="AF488" s="255"/>
      <c r="AG488" s="248"/>
      <c r="AH488" s="248"/>
      <c r="AI488" s="248"/>
      <c r="AJ488" s="248"/>
      <c r="AK488" s="248"/>
      <c r="AL488" s="248"/>
      <c r="AM488" s="248"/>
      <c r="AN488" s="248"/>
      <c r="AO488" s="248"/>
      <c r="AP488" s="248"/>
      <c r="AQ488" s="248"/>
      <c r="AR488" s="248"/>
      <c r="AS488" s="248"/>
      <c r="AT488" s="248"/>
      <c r="AU488" s="248"/>
      <c r="AV488" s="248"/>
      <c r="AW488" s="248"/>
      <c r="AX488" s="248"/>
      <c r="AY488" s="256"/>
      <c r="AZ488" s="250"/>
      <c r="BA488" s="251"/>
      <c r="BB488" s="251"/>
      <c r="BC488" s="251"/>
      <c r="BD488" s="251"/>
      <c r="BE488" s="251"/>
      <c r="BF488" s="251"/>
      <c r="BG488" s="252"/>
      <c r="BH488" s="249"/>
      <c r="BI488" s="248"/>
      <c r="BJ488" s="248"/>
      <c r="BK488" s="248"/>
      <c r="BL488" s="248"/>
      <c r="BM488" s="248"/>
      <c r="BN488" s="248"/>
      <c r="BO488" s="248"/>
      <c r="BP488" s="248"/>
      <c r="BQ488" s="248"/>
      <c r="BR488" s="248"/>
      <c r="BS488" s="248"/>
      <c r="BT488" s="248"/>
      <c r="BU488" s="248"/>
      <c r="BV488" s="248"/>
      <c r="BW488" s="248"/>
      <c r="BX488" s="248"/>
      <c r="BY488" s="248"/>
      <c r="BZ488" s="248"/>
      <c r="CA488" s="248"/>
      <c r="CB488" s="248"/>
      <c r="CC488" s="250"/>
      <c r="CD488" s="251"/>
      <c r="CE488" s="251"/>
      <c r="CF488" s="251"/>
      <c r="CG488" s="251"/>
      <c r="CH488" s="251"/>
      <c r="CI488" s="251"/>
      <c r="CJ488" s="252"/>
      <c r="CK488" s="249"/>
      <c r="CL488" s="248"/>
      <c r="CM488" s="248"/>
      <c r="CN488" s="248"/>
      <c r="CO488" s="248"/>
      <c r="CP488" s="248"/>
      <c r="CQ488" s="248"/>
      <c r="CR488" s="248"/>
      <c r="CS488" s="248"/>
      <c r="CT488" s="248"/>
      <c r="CU488" s="248"/>
      <c r="CV488" s="248"/>
      <c r="CW488" s="248"/>
      <c r="CX488" s="248"/>
      <c r="CY488" s="248"/>
      <c r="CZ488" s="248"/>
      <c r="DA488" s="248"/>
      <c r="DB488" s="248"/>
      <c r="DC488" s="248"/>
      <c r="DD488" s="248"/>
      <c r="DE488" s="248"/>
      <c r="DF488" s="250"/>
      <c r="DG488" s="251"/>
      <c r="DH488" s="251"/>
      <c r="DI488" s="251"/>
      <c r="DJ488" s="251"/>
      <c r="DK488" s="251"/>
      <c r="DL488" s="251"/>
      <c r="DM488" s="252"/>
    </row>
    <row r="489">
      <c r="A489" s="248"/>
      <c r="B489" s="249"/>
      <c r="C489" s="250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2"/>
      <c r="W489" s="253"/>
      <c r="X489" s="251"/>
      <c r="Y489" s="251"/>
      <c r="Z489" s="251"/>
      <c r="AA489" s="251"/>
      <c r="AB489" s="251"/>
      <c r="AC489" s="251"/>
      <c r="AD489" s="254"/>
      <c r="AE489" s="249"/>
      <c r="AF489" s="255"/>
      <c r="AG489" s="248"/>
      <c r="AH489" s="248"/>
      <c r="AI489" s="248"/>
      <c r="AJ489" s="248"/>
      <c r="AK489" s="248"/>
      <c r="AL489" s="248"/>
      <c r="AM489" s="248"/>
      <c r="AN489" s="248"/>
      <c r="AO489" s="248"/>
      <c r="AP489" s="248"/>
      <c r="AQ489" s="248"/>
      <c r="AR489" s="248"/>
      <c r="AS489" s="248"/>
      <c r="AT489" s="248"/>
      <c r="AU489" s="248"/>
      <c r="AV489" s="248"/>
      <c r="AW489" s="248"/>
      <c r="AX489" s="248"/>
      <c r="AY489" s="256"/>
      <c r="AZ489" s="250"/>
      <c r="BA489" s="251"/>
      <c r="BB489" s="251"/>
      <c r="BC489" s="251"/>
      <c r="BD489" s="251"/>
      <c r="BE489" s="251"/>
      <c r="BF489" s="251"/>
      <c r="BG489" s="252"/>
      <c r="BH489" s="249"/>
      <c r="BI489" s="248"/>
      <c r="BJ489" s="248"/>
      <c r="BK489" s="248"/>
      <c r="BL489" s="248"/>
      <c r="BM489" s="248"/>
      <c r="BN489" s="248"/>
      <c r="BO489" s="248"/>
      <c r="BP489" s="248"/>
      <c r="BQ489" s="248"/>
      <c r="BR489" s="248"/>
      <c r="BS489" s="248"/>
      <c r="BT489" s="248"/>
      <c r="BU489" s="248"/>
      <c r="BV489" s="248"/>
      <c r="BW489" s="248"/>
      <c r="BX489" s="248"/>
      <c r="BY489" s="248"/>
      <c r="BZ489" s="248"/>
      <c r="CA489" s="248"/>
      <c r="CB489" s="248"/>
      <c r="CC489" s="250"/>
      <c r="CD489" s="251"/>
      <c r="CE489" s="251"/>
      <c r="CF489" s="251"/>
      <c r="CG489" s="251"/>
      <c r="CH489" s="251"/>
      <c r="CI489" s="251"/>
      <c r="CJ489" s="252"/>
      <c r="CK489" s="249"/>
      <c r="CL489" s="248"/>
      <c r="CM489" s="248"/>
      <c r="CN489" s="248"/>
      <c r="CO489" s="248"/>
      <c r="CP489" s="248"/>
      <c r="CQ489" s="248"/>
      <c r="CR489" s="248"/>
      <c r="CS489" s="248"/>
      <c r="CT489" s="248"/>
      <c r="CU489" s="248"/>
      <c r="CV489" s="248"/>
      <c r="CW489" s="248"/>
      <c r="CX489" s="248"/>
      <c r="CY489" s="248"/>
      <c r="CZ489" s="248"/>
      <c r="DA489" s="248"/>
      <c r="DB489" s="248"/>
      <c r="DC489" s="248"/>
      <c r="DD489" s="248"/>
      <c r="DE489" s="248"/>
      <c r="DF489" s="250"/>
      <c r="DG489" s="251"/>
      <c r="DH489" s="251"/>
      <c r="DI489" s="251"/>
      <c r="DJ489" s="251"/>
      <c r="DK489" s="251"/>
      <c r="DL489" s="251"/>
      <c r="DM489" s="252"/>
    </row>
    <row r="490">
      <c r="A490" s="248"/>
      <c r="B490" s="249"/>
      <c r="C490" s="250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2"/>
      <c r="W490" s="253"/>
      <c r="X490" s="251"/>
      <c r="Y490" s="251"/>
      <c r="Z490" s="251"/>
      <c r="AA490" s="251"/>
      <c r="AB490" s="251"/>
      <c r="AC490" s="251"/>
      <c r="AD490" s="254"/>
      <c r="AE490" s="249"/>
      <c r="AF490" s="255"/>
      <c r="AG490" s="248"/>
      <c r="AH490" s="248"/>
      <c r="AI490" s="248"/>
      <c r="AJ490" s="248"/>
      <c r="AK490" s="248"/>
      <c r="AL490" s="248"/>
      <c r="AM490" s="248"/>
      <c r="AN490" s="248"/>
      <c r="AO490" s="248"/>
      <c r="AP490" s="248"/>
      <c r="AQ490" s="248"/>
      <c r="AR490" s="248"/>
      <c r="AS490" s="248"/>
      <c r="AT490" s="248"/>
      <c r="AU490" s="248"/>
      <c r="AV490" s="248"/>
      <c r="AW490" s="248"/>
      <c r="AX490" s="248"/>
      <c r="AY490" s="256"/>
      <c r="AZ490" s="250"/>
      <c r="BA490" s="251"/>
      <c r="BB490" s="251"/>
      <c r="BC490" s="251"/>
      <c r="BD490" s="251"/>
      <c r="BE490" s="251"/>
      <c r="BF490" s="251"/>
      <c r="BG490" s="252"/>
      <c r="BH490" s="249"/>
      <c r="BI490" s="248"/>
      <c r="BJ490" s="248"/>
      <c r="BK490" s="248"/>
      <c r="BL490" s="248"/>
      <c r="BM490" s="248"/>
      <c r="BN490" s="248"/>
      <c r="BO490" s="248"/>
      <c r="BP490" s="248"/>
      <c r="BQ490" s="248"/>
      <c r="BR490" s="248"/>
      <c r="BS490" s="248"/>
      <c r="BT490" s="248"/>
      <c r="BU490" s="248"/>
      <c r="BV490" s="248"/>
      <c r="BW490" s="248"/>
      <c r="BX490" s="248"/>
      <c r="BY490" s="248"/>
      <c r="BZ490" s="248"/>
      <c r="CA490" s="248"/>
      <c r="CB490" s="248"/>
      <c r="CC490" s="250"/>
      <c r="CD490" s="251"/>
      <c r="CE490" s="251"/>
      <c r="CF490" s="251"/>
      <c r="CG490" s="251"/>
      <c r="CH490" s="251"/>
      <c r="CI490" s="251"/>
      <c r="CJ490" s="252"/>
      <c r="CK490" s="249"/>
      <c r="CL490" s="248"/>
      <c r="CM490" s="248"/>
      <c r="CN490" s="248"/>
      <c r="CO490" s="248"/>
      <c r="CP490" s="248"/>
      <c r="CQ490" s="248"/>
      <c r="CR490" s="248"/>
      <c r="CS490" s="248"/>
      <c r="CT490" s="248"/>
      <c r="CU490" s="248"/>
      <c r="CV490" s="248"/>
      <c r="CW490" s="248"/>
      <c r="CX490" s="248"/>
      <c r="CY490" s="248"/>
      <c r="CZ490" s="248"/>
      <c r="DA490" s="248"/>
      <c r="DB490" s="248"/>
      <c r="DC490" s="248"/>
      <c r="DD490" s="248"/>
      <c r="DE490" s="248"/>
      <c r="DF490" s="250"/>
      <c r="DG490" s="251"/>
      <c r="DH490" s="251"/>
      <c r="DI490" s="251"/>
      <c r="DJ490" s="251"/>
      <c r="DK490" s="251"/>
      <c r="DL490" s="251"/>
      <c r="DM490" s="252"/>
    </row>
    <row r="491">
      <c r="A491" s="248"/>
      <c r="B491" s="249"/>
      <c r="C491" s="250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2"/>
      <c r="W491" s="253"/>
      <c r="X491" s="251"/>
      <c r="Y491" s="251"/>
      <c r="Z491" s="251"/>
      <c r="AA491" s="251"/>
      <c r="AB491" s="251"/>
      <c r="AC491" s="251"/>
      <c r="AD491" s="254"/>
      <c r="AE491" s="249"/>
      <c r="AF491" s="255"/>
      <c r="AG491" s="248"/>
      <c r="AH491" s="248"/>
      <c r="AI491" s="248"/>
      <c r="AJ491" s="248"/>
      <c r="AK491" s="248"/>
      <c r="AL491" s="248"/>
      <c r="AM491" s="248"/>
      <c r="AN491" s="248"/>
      <c r="AO491" s="248"/>
      <c r="AP491" s="248"/>
      <c r="AQ491" s="248"/>
      <c r="AR491" s="248"/>
      <c r="AS491" s="248"/>
      <c r="AT491" s="248"/>
      <c r="AU491" s="248"/>
      <c r="AV491" s="248"/>
      <c r="AW491" s="248"/>
      <c r="AX491" s="248"/>
      <c r="AY491" s="256"/>
      <c r="AZ491" s="250"/>
      <c r="BA491" s="251"/>
      <c r="BB491" s="251"/>
      <c r="BC491" s="251"/>
      <c r="BD491" s="251"/>
      <c r="BE491" s="251"/>
      <c r="BF491" s="251"/>
      <c r="BG491" s="252"/>
      <c r="BH491" s="249"/>
      <c r="BI491" s="248"/>
      <c r="BJ491" s="248"/>
      <c r="BK491" s="248"/>
      <c r="BL491" s="248"/>
      <c r="BM491" s="248"/>
      <c r="BN491" s="248"/>
      <c r="BO491" s="248"/>
      <c r="BP491" s="248"/>
      <c r="BQ491" s="248"/>
      <c r="BR491" s="248"/>
      <c r="BS491" s="248"/>
      <c r="BT491" s="248"/>
      <c r="BU491" s="248"/>
      <c r="BV491" s="248"/>
      <c r="BW491" s="248"/>
      <c r="BX491" s="248"/>
      <c r="BY491" s="248"/>
      <c r="BZ491" s="248"/>
      <c r="CA491" s="248"/>
      <c r="CB491" s="248"/>
      <c r="CC491" s="250"/>
      <c r="CD491" s="251"/>
      <c r="CE491" s="251"/>
      <c r="CF491" s="251"/>
      <c r="CG491" s="251"/>
      <c r="CH491" s="251"/>
      <c r="CI491" s="251"/>
      <c r="CJ491" s="252"/>
      <c r="CK491" s="249"/>
      <c r="CL491" s="248"/>
      <c r="CM491" s="248"/>
      <c r="CN491" s="248"/>
      <c r="CO491" s="248"/>
      <c r="CP491" s="248"/>
      <c r="CQ491" s="248"/>
      <c r="CR491" s="248"/>
      <c r="CS491" s="248"/>
      <c r="CT491" s="248"/>
      <c r="CU491" s="248"/>
      <c r="CV491" s="248"/>
      <c r="CW491" s="248"/>
      <c r="CX491" s="248"/>
      <c r="CY491" s="248"/>
      <c r="CZ491" s="248"/>
      <c r="DA491" s="248"/>
      <c r="DB491" s="248"/>
      <c r="DC491" s="248"/>
      <c r="DD491" s="248"/>
      <c r="DE491" s="248"/>
      <c r="DF491" s="250"/>
      <c r="DG491" s="251"/>
      <c r="DH491" s="251"/>
      <c r="DI491" s="251"/>
      <c r="DJ491" s="251"/>
      <c r="DK491" s="251"/>
      <c r="DL491" s="251"/>
      <c r="DM491" s="252"/>
    </row>
    <row r="492">
      <c r="A492" s="248"/>
      <c r="B492" s="249"/>
      <c r="C492" s="250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2"/>
      <c r="W492" s="253"/>
      <c r="X492" s="251"/>
      <c r="Y492" s="251"/>
      <c r="Z492" s="251"/>
      <c r="AA492" s="251"/>
      <c r="AB492" s="251"/>
      <c r="AC492" s="251"/>
      <c r="AD492" s="254"/>
      <c r="AE492" s="249"/>
      <c r="AF492" s="255"/>
      <c r="AG492" s="248"/>
      <c r="AH492" s="248"/>
      <c r="AI492" s="248"/>
      <c r="AJ492" s="248"/>
      <c r="AK492" s="248"/>
      <c r="AL492" s="248"/>
      <c r="AM492" s="248"/>
      <c r="AN492" s="248"/>
      <c r="AO492" s="248"/>
      <c r="AP492" s="248"/>
      <c r="AQ492" s="248"/>
      <c r="AR492" s="248"/>
      <c r="AS492" s="248"/>
      <c r="AT492" s="248"/>
      <c r="AU492" s="248"/>
      <c r="AV492" s="248"/>
      <c r="AW492" s="248"/>
      <c r="AX492" s="248"/>
      <c r="AY492" s="256"/>
      <c r="AZ492" s="250"/>
      <c r="BA492" s="251"/>
      <c r="BB492" s="251"/>
      <c r="BC492" s="251"/>
      <c r="BD492" s="251"/>
      <c r="BE492" s="251"/>
      <c r="BF492" s="251"/>
      <c r="BG492" s="252"/>
      <c r="BH492" s="249"/>
      <c r="BI492" s="248"/>
      <c r="BJ492" s="248"/>
      <c r="BK492" s="248"/>
      <c r="BL492" s="248"/>
      <c r="BM492" s="248"/>
      <c r="BN492" s="248"/>
      <c r="BO492" s="248"/>
      <c r="BP492" s="248"/>
      <c r="BQ492" s="248"/>
      <c r="BR492" s="248"/>
      <c r="BS492" s="248"/>
      <c r="BT492" s="248"/>
      <c r="BU492" s="248"/>
      <c r="BV492" s="248"/>
      <c r="BW492" s="248"/>
      <c r="BX492" s="248"/>
      <c r="BY492" s="248"/>
      <c r="BZ492" s="248"/>
      <c r="CA492" s="248"/>
      <c r="CB492" s="248"/>
      <c r="CC492" s="250"/>
      <c r="CD492" s="251"/>
      <c r="CE492" s="251"/>
      <c r="CF492" s="251"/>
      <c r="CG492" s="251"/>
      <c r="CH492" s="251"/>
      <c r="CI492" s="251"/>
      <c r="CJ492" s="252"/>
      <c r="CK492" s="249"/>
      <c r="CL492" s="248"/>
      <c r="CM492" s="248"/>
      <c r="CN492" s="248"/>
      <c r="CO492" s="248"/>
      <c r="CP492" s="248"/>
      <c r="CQ492" s="248"/>
      <c r="CR492" s="248"/>
      <c r="CS492" s="248"/>
      <c r="CT492" s="248"/>
      <c r="CU492" s="248"/>
      <c r="CV492" s="248"/>
      <c r="CW492" s="248"/>
      <c r="CX492" s="248"/>
      <c r="CY492" s="248"/>
      <c r="CZ492" s="248"/>
      <c r="DA492" s="248"/>
      <c r="DB492" s="248"/>
      <c r="DC492" s="248"/>
      <c r="DD492" s="248"/>
      <c r="DE492" s="248"/>
      <c r="DF492" s="250"/>
      <c r="DG492" s="251"/>
      <c r="DH492" s="251"/>
      <c r="DI492" s="251"/>
      <c r="DJ492" s="251"/>
      <c r="DK492" s="251"/>
      <c r="DL492" s="251"/>
      <c r="DM492" s="252"/>
    </row>
    <row r="493">
      <c r="A493" s="248"/>
      <c r="B493" s="249"/>
      <c r="C493" s="250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2"/>
      <c r="W493" s="253"/>
      <c r="X493" s="251"/>
      <c r="Y493" s="251"/>
      <c r="Z493" s="251"/>
      <c r="AA493" s="251"/>
      <c r="AB493" s="251"/>
      <c r="AC493" s="251"/>
      <c r="AD493" s="254"/>
      <c r="AE493" s="249"/>
      <c r="AF493" s="255"/>
      <c r="AG493" s="248"/>
      <c r="AH493" s="248"/>
      <c r="AI493" s="248"/>
      <c r="AJ493" s="248"/>
      <c r="AK493" s="248"/>
      <c r="AL493" s="248"/>
      <c r="AM493" s="248"/>
      <c r="AN493" s="248"/>
      <c r="AO493" s="248"/>
      <c r="AP493" s="248"/>
      <c r="AQ493" s="248"/>
      <c r="AR493" s="248"/>
      <c r="AS493" s="248"/>
      <c r="AT493" s="248"/>
      <c r="AU493" s="248"/>
      <c r="AV493" s="248"/>
      <c r="AW493" s="248"/>
      <c r="AX493" s="248"/>
      <c r="AY493" s="256"/>
      <c r="AZ493" s="250"/>
      <c r="BA493" s="251"/>
      <c r="BB493" s="251"/>
      <c r="BC493" s="251"/>
      <c r="BD493" s="251"/>
      <c r="BE493" s="251"/>
      <c r="BF493" s="251"/>
      <c r="BG493" s="252"/>
      <c r="BH493" s="249"/>
      <c r="BI493" s="248"/>
      <c r="BJ493" s="248"/>
      <c r="BK493" s="248"/>
      <c r="BL493" s="248"/>
      <c r="BM493" s="248"/>
      <c r="BN493" s="248"/>
      <c r="BO493" s="248"/>
      <c r="BP493" s="248"/>
      <c r="BQ493" s="248"/>
      <c r="BR493" s="248"/>
      <c r="BS493" s="248"/>
      <c r="BT493" s="248"/>
      <c r="BU493" s="248"/>
      <c r="BV493" s="248"/>
      <c r="BW493" s="248"/>
      <c r="BX493" s="248"/>
      <c r="BY493" s="248"/>
      <c r="BZ493" s="248"/>
      <c r="CA493" s="248"/>
      <c r="CB493" s="248"/>
      <c r="CC493" s="250"/>
      <c r="CD493" s="251"/>
      <c r="CE493" s="251"/>
      <c r="CF493" s="251"/>
      <c r="CG493" s="251"/>
      <c r="CH493" s="251"/>
      <c r="CI493" s="251"/>
      <c r="CJ493" s="252"/>
      <c r="CK493" s="249"/>
      <c r="CL493" s="248"/>
      <c r="CM493" s="248"/>
      <c r="CN493" s="248"/>
      <c r="CO493" s="248"/>
      <c r="CP493" s="248"/>
      <c r="CQ493" s="248"/>
      <c r="CR493" s="248"/>
      <c r="CS493" s="248"/>
      <c r="CT493" s="248"/>
      <c r="CU493" s="248"/>
      <c r="CV493" s="248"/>
      <c r="CW493" s="248"/>
      <c r="CX493" s="248"/>
      <c r="CY493" s="248"/>
      <c r="CZ493" s="248"/>
      <c r="DA493" s="248"/>
      <c r="DB493" s="248"/>
      <c r="DC493" s="248"/>
      <c r="DD493" s="248"/>
      <c r="DE493" s="248"/>
      <c r="DF493" s="250"/>
      <c r="DG493" s="251"/>
      <c r="DH493" s="251"/>
      <c r="DI493" s="251"/>
      <c r="DJ493" s="251"/>
      <c r="DK493" s="251"/>
      <c r="DL493" s="251"/>
      <c r="DM493" s="252"/>
    </row>
    <row r="494">
      <c r="A494" s="248"/>
      <c r="B494" s="249"/>
      <c r="C494" s="250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2"/>
      <c r="W494" s="253"/>
      <c r="X494" s="251"/>
      <c r="Y494" s="251"/>
      <c r="Z494" s="251"/>
      <c r="AA494" s="251"/>
      <c r="AB494" s="251"/>
      <c r="AC494" s="251"/>
      <c r="AD494" s="254"/>
      <c r="AE494" s="249"/>
      <c r="AF494" s="255"/>
      <c r="AG494" s="248"/>
      <c r="AH494" s="248"/>
      <c r="AI494" s="248"/>
      <c r="AJ494" s="248"/>
      <c r="AK494" s="248"/>
      <c r="AL494" s="248"/>
      <c r="AM494" s="248"/>
      <c r="AN494" s="248"/>
      <c r="AO494" s="248"/>
      <c r="AP494" s="248"/>
      <c r="AQ494" s="248"/>
      <c r="AR494" s="248"/>
      <c r="AS494" s="248"/>
      <c r="AT494" s="248"/>
      <c r="AU494" s="248"/>
      <c r="AV494" s="248"/>
      <c r="AW494" s="248"/>
      <c r="AX494" s="248"/>
      <c r="AY494" s="256"/>
      <c r="AZ494" s="250"/>
      <c r="BA494" s="251"/>
      <c r="BB494" s="251"/>
      <c r="BC494" s="251"/>
      <c r="BD494" s="251"/>
      <c r="BE494" s="251"/>
      <c r="BF494" s="251"/>
      <c r="BG494" s="252"/>
      <c r="BH494" s="249"/>
      <c r="BI494" s="248"/>
      <c r="BJ494" s="248"/>
      <c r="BK494" s="248"/>
      <c r="BL494" s="248"/>
      <c r="BM494" s="248"/>
      <c r="BN494" s="248"/>
      <c r="BO494" s="248"/>
      <c r="BP494" s="248"/>
      <c r="BQ494" s="248"/>
      <c r="BR494" s="248"/>
      <c r="BS494" s="248"/>
      <c r="BT494" s="248"/>
      <c r="BU494" s="248"/>
      <c r="BV494" s="248"/>
      <c r="BW494" s="248"/>
      <c r="BX494" s="248"/>
      <c r="BY494" s="248"/>
      <c r="BZ494" s="248"/>
      <c r="CA494" s="248"/>
      <c r="CB494" s="248"/>
      <c r="CC494" s="250"/>
      <c r="CD494" s="251"/>
      <c r="CE494" s="251"/>
      <c r="CF494" s="251"/>
      <c r="CG494" s="251"/>
      <c r="CH494" s="251"/>
      <c r="CI494" s="251"/>
      <c r="CJ494" s="252"/>
      <c r="CK494" s="249"/>
      <c r="CL494" s="248"/>
      <c r="CM494" s="248"/>
      <c r="CN494" s="248"/>
      <c r="CO494" s="248"/>
      <c r="CP494" s="248"/>
      <c r="CQ494" s="248"/>
      <c r="CR494" s="248"/>
      <c r="CS494" s="248"/>
      <c r="CT494" s="248"/>
      <c r="CU494" s="248"/>
      <c r="CV494" s="248"/>
      <c r="CW494" s="248"/>
      <c r="CX494" s="248"/>
      <c r="CY494" s="248"/>
      <c r="CZ494" s="248"/>
      <c r="DA494" s="248"/>
      <c r="DB494" s="248"/>
      <c r="DC494" s="248"/>
      <c r="DD494" s="248"/>
      <c r="DE494" s="248"/>
      <c r="DF494" s="250"/>
      <c r="DG494" s="251"/>
      <c r="DH494" s="251"/>
      <c r="DI494" s="251"/>
      <c r="DJ494" s="251"/>
      <c r="DK494" s="251"/>
      <c r="DL494" s="251"/>
      <c r="DM494" s="252"/>
    </row>
    <row r="495">
      <c r="A495" s="248"/>
      <c r="B495" s="249"/>
      <c r="C495" s="250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2"/>
      <c r="W495" s="253"/>
      <c r="X495" s="251"/>
      <c r="Y495" s="251"/>
      <c r="Z495" s="251"/>
      <c r="AA495" s="251"/>
      <c r="AB495" s="251"/>
      <c r="AC495" s="251"/>
      <c r="AD495" s="254"/>
      <c r="AE495" s="249"/>
      <c r="AF495" s="255"/>
      <c r="AG495" s="248"/>
      <c r="AH495" s="248"/>
      <c r="AI495" s="248"/>
      <c r="AJ495" s="248"/>
      <c r="AK495" s="248"/>
      <c r="AL495" s="248"/>
      <c r="AM495" s="248"/>
      <c r="AN495" s="248"/>
      <c r="AO495" s="248"/>
      <c r="AP495" s="248"/>
      <c r="AQ495" s="248"/>
      <c r="AR495" s="248"/>
      <c r="AS495" s="248"/>
      <c r="AT495" s="248"/>
      <c r="AU495" s="248"/>
      <c r="AV495" s="248"/>
      <c r="AW495" s="248"/>
      <c r="AX495" s="248"/>
      <c r="AY495" s="256"/>
      <c r="AZ495" s="250"/>
      <c r="BA495" s="251"/>
      <c r="BB495" s="251"/>
      <c r="BC495" s="251"/>
      <c r="BD495" s="251"/>
      <c r="BE495" s="251"/>
      <c r="BF495" s="251"/>
      <c r="BG495" s="252"/>
      <c r="BH495" s="249"/>
      <c r="BI495" s="248"/>
      <c r="BJ495" s="248"/>
      <c r="BK495" s="248"/>
      <c r="BL495" s="248"/>
      <c r="BM495" s="248"/>
      <c r="BN495" s="248"/>
      <c r="BO495" s="248"/>
      <c r="BP495" s="248"/>
      <c r="BQ495" s="248"/>
      <c r="BR495" s="248"/>
      <c r="BS495" s="248"/>
      <c r="BT495" s="248"/>
      <c r="BU495" s="248"/>
      <c r="BV495" s="248"/>
      <c r="BW495" s="248"/>
      <c r="BX495" s="248"/>
      <c r="BY495" s="248"/>
      <c r="BZ495" s="248"/>
      <c r="CA495" s="248"/>
      <c r="CB495" s="248"/>
      <c r="CC495" s="250"/>
      <c r="CD495" s="251"/>
      <c r="CE495" s="251"/>
      <c r="CF495" s="251"/>
      <c r="CG495" s="251"/>
      <c r="CH495" s="251"/>
      <c r="CI495" s="251"/>
      <c r="CJ495" s="252"/>
      <c r="CK495" s="249"/>
      <c r="CL495" s="248"/>
      <c r="CM495" s="248"/>
      <c r="CN495" s="248"/>
      <c r="CO495" s="248"/>
      <c r="CP495" s="248"/>
      <c r="CQ495" s="248"/>
      <c r="CR495" s="248"/>
      <c r="CS495" s="248"/>
      <c r="CT495" s="248"/>
      <c r="CU495" s="248"/>
      <c r="CV495" s="248"/>
      <c r="CW495" s="248"/>
      <c r="CX495" s="248"/>
      <c r="CY495" s="248"/>
      <c r="CZ495" s="248"/>
      <c r="DA495" s="248"/>
      <c r="DB495" s="248"/>
      <c r="DC495" s="248"/>
      <c r="DD495" s="248"/>
      <c r="DE495" s="248"/>
      <c r="DF495" s="250"/>
      <c r="DG495" s="251"/>
      <c r="DH495" s="251"/>
      <c r="DI495" s="251"/>
      <c r="DJ495" s="251"/>
      <c r="DK495" s="251"/>
      <c r="DL495" s="251"/>
      <c r="DM495" s="252"/>
    </row>
    <row r="496">
      <c r="A496" s="248"/>
      <c r="B496" s="249"/>
      <c r="C496" s="250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2"/>
      <c r="W496" s="253"/>
      <c r="X496" s="251"/>
      <c r="Y496" s="251"/>
      <c r="Z496" s="251"/>
      <c r="AA496" s="251"/>
      <c r="AB496" s="251"/>
      <c r="AC496" s="251"/>
      <c r="AD496" s="254"/>
      <c r="AE496" s="249"/>
      <c r="AF496" s="255"/>
      <c r="AG496" s="248"/>
      <c r="AH496" s="248"/>
      <c r="AI496" s="248"/>
      <c r="AJ496" s="248"/>
      <c r="AK496" s="248"/>
      <c r="AL496" s="248"/>
      <c r="AM496" s="248"/>
      <c r="AN496" s="248"/>
      <c r="AO496" s="248"/>
      <c r="AP496" s="248"/>
      <c r="AQ496" s="248"/>
      <c r="AR496" s="248"/>
      <c r="AS496" s="248"/>
      <c r="AT496" s="248"/>
      <c r="AU496" s="248"/>
      <c r="AV496" s="248"/>
      <c r="AW496" s="248"/>
      <c r="AX496" s="248"/>
      <c r="AY496" s="256"/>
      <c r="AZ496" s="250"/>
      <c r="BA496" s="251"/>
      <c r="BB496" s="251"/>
      <c r="BC496" s="251"/>
      <c r="BD496" s="251"/>
      <c r="BE496" s="251"/>
      <c r="BF496" s="251"/>
      <c r="BG496" s="252"/>
      <c r="BH496" s="249"/>
      <c r="BI496" s="248"/>
      <c r="BJ496" s="248"/>
      <c r="BK496" s="248"/>
      <c r="BL496" s="248"/>
      <c r="BM496" s="248"/>
      <c r="BN496" s="248"/>
      <c r="BO496" s="248"/>
      <c r="BP496" s="248"/>
      <c r="BQ496" s="248"/>
      <c r="BR496" s="248"/>
      <c r="BS496" s="248"/>
      <c r="BT496" s="248"/>
      <c r="BU496" s="248"/>
      <c r="BV496" s="248"/>
      <c r="BW496" s="248"/>
      <c r="BX496" s="248"/>
      <c r="BY496" s="248"/>
      <c r="BZ496" s="248"/>
      <c r="CA496" s="248"/>
      <c r="CB496" s="248"/>
      <c r="CC496" s="250"/>
      <c r="CD496" s="251"/>
      <c r="CE496" s="251"/>
      <c r="CF496" s="251"/>
      <c r="CG496" s="251"/>
      <c r="CH496" s="251"/>
      <c r="CI496" s="251"/>
      <c r="CJ496" s="252"/>
      <c r="CK496" s="249"/>
      <c r="CL496" s="248"/>
      <c r="CM496" s="248"/>
      <c r="CN496" s="248"/>
      <c r="CO496" s="248"/>
      <c r="CP496" s="248"/>
      <c r="CQ496" s="248"/>
      <c r="CR496" s="248"/>
      <c r="CS496" s="248"/>
      <c r="CT496" s="248"/>
      <c r="CU496" s="248"/>
      <c r="CV496" s="248"/>
      <c r="CW496" s="248"/>
      <c r="CX496" s="248"/>
      <c r="CY496" s="248"/>
      <c r="CZ496" s="248"/>
      <c r="DA496" s="248"/>
      <c r="DB496" s="248"/>
      <c r="DC496" s="248"/>
      <c r="DD496" s="248"/>
      <c r="DE496" s="248"/>
      <c r="DF496" s="250"/>
      <c r="DG496" s="251"/>
      <c r="DH496" s="251"/>
      <c r="DI496" s="251"/>
      <c r="DJ496" s="251"/>
      <c r="DK496" s="251"/>
      <c r="DL496" s="251"/>
      <c r="DM496" s="252"/>
    </row>
    <row r="497">
      <c r="A497" s="248"/>
      <c r="B497" s="249"/>
      <c r="C497" s="250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2"/>
      <c r="W497" s="253"/>
      <c r="X497" s="251"/>
      <c r="Y497" s="251"/>
      <c r="Z497" s="251"/>
      <c r="AA497" s="251"/>
      <c r="AB497" s="251"/>
      <c r="AC497" s="251"/>
      <c r="AD497" s="254"/>
      <c r="AE497" s="249"/>
      <c r="AF497" s="255"/>
      <c r="AG497" s="248"/>
      <c r="AH497" s="248"/>
      <c r="AI497" s="248"/>
      <c r="AJ497" s="248"/>
      <c r="AK497" s="248"/>
      <c r="AL497" s="248"/>
      <c r="AM497" s="248"/>
      <c r="AN497" s="248"/>
      <c r="AO497" s="248"/>
      <c r="AP497" s="248"/>
      <c r="AQ497" s="248"/>
      <c r="AR497" s="248"/>
      <c r="AS497" s="248"/>
      <c r="AT497" s="248"/>
      <c r="AU497" s="248"/>
      <c r="AV497" s="248"/>
      <c r="AW497" s="248"/>
      <c r="AX497" s="248"/>
      <c r="AY497" s="256"/>
      <c r="AZ497" s="250"/>
      <c r="BA497" s="251"/>
      <c r="BB497" s="251"/>
      <c r="BC497" s="251"/>
      <c r="BD497" s="251"/>
      <c r="BE497" s="251"/>
      <c r="BF497" s="251"/>
      <c r="BG497" s="252"/>
      <c r="BH497" s="249"/>
      <c r="BI497" s="248"/>
      <c r="BJ497" s="248"/>
      <c r="BK497" s="248"/>
      <c r="BL497" s="248"/>
      <c r="BM497" s="248"/>
      <c r="BN497" s="248"/>
      <c r="BO497" s="248"/>
      <c r="BP497" s="248"/>
      <c r="BQ497" s="248"/>
      <c r="BR497" s="248"/>
      <c r="BS497" s="248"/>
      <c r="BT497" s="248"/>
      <c r="BU497" s="248"/>
      <c r="BV497" s="248"/>
      <c r="BW497" s="248"/>
      <c r="BX497" s="248"/>
      <c r="BY497" s="248"/>
      <c r="BZ497" s="248"/>
      <c r="CA497" s="248"/>
      <c r="CB497" s="248"/>
      <c r="CC497" s="250"/>
      <c r="CD497" s="251"/>
      <c r="CE497" s="251"/>
      <c r="CF497" s="251"/>
      <c r="CG497" s="251"/>
      <c r="CH497" s="251"/>
      <c r="CI497" s="251"/>
      <c r="CJ497" s="252"/>
      <c r="CK497" s="249"/>
      <c r="CL497" s="248"/>
      <c r="CM497" s="248"/>
      <c r="CN497" s="248"/>
      <c r="CO497" s="248"/>
      <c r="CP497" s="248"/>
      <c r="CQ497" s="248"/>
      <c r="CR497" s="248"/>
      <c r="CS497" s="248"/>
      <c r="CT497" s="248"/>
      <c r="CU497" s="248"/>
      <c r="CV497" s="248"/>
      <c r="CW497" s="248"/>
      <c r="CX497" s="248"/>
      <c r="CY497" s="248"/>
      <c r="CZ497" s="248"/>
      <c r="DA497" s="248"/>
      <c r="DB497" s="248"/>
      <c r="DC497" s="248"/>
      <c r="DD497" s="248"/>
      <c r="DE497" s="248"/>
      <c r="DF497" s="250"/>
      <c r="DG497" s="251"/>
      <c r="DH497" s="251"/>
      <c r="DI497" s="251"/>
      <c r="DJ497" s="251"/>
      <c r="DK497" s="251"/>
      <c r="DL497" s="251"/>
      <c r="DM497" s="252"/>
    </row>
    <row r="498">
      <c r="A498" s="248"/>
      <c r="B498" s="249"/>
      <c r="C498" s="250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2"/>
      <c r="W498" s="253"/>
      <c r="X498" s="251"/>
      <c r="Y498" s="251"/>
      <c r="Z498" s="251"/>
      <c r="AA498" s="251"/>
      <c r="AB498" s="251"/>
      <c r="AC498" s="251"/>
      <c r="AD498" s="254"/>
      <c r="AE498" s="249"/>
      <c r="AF498" s="255"/>
      <c r="AG498" s="248"/>
      <c r="AH498" s="248"/>
      <c r="AI498" s="248"/>
      <c r="AJ498" s="248"/>
      <c r="AK498" s="248"/>
      <c r="AL498" s="248"/>
      <c r="AM498" s="248"/>
      <c r="AN498" s="248"/>
      <c r="AO498" s="248"/>
      <c r="AP498" s="248"/>
      <c r="AQ498" s="248"/>
      <c r="AR498" s="248"/>
      <c r="AS498" s="248"/>
      <c r="AT498" s="248"/>
      <c r="AU498" s="248"/>
      <c r="AV498" s="248"/>
      <c r="AW498" s="248"/>
      <c r="AX498" s="248"/>
      <c r="AY498" s="256"/>
      <c r="AZ498" s="250"/>
      <c r="BA498" s="251"/>
      <c r="BB498" s="251"/>
      <c r="BC498" s="251"/>
      <c r="BD498" s="251"/>
      <c r="BE498" s="251"/>
      <c r="BF498" s="251"/>
      <c r="BG498" s="252"/>
      <c r="BH498" s="249"/>
      <c r="BI498" s="248"/>
      <c r="BJ498" s="248"/>
      <c r="BK498" s="248"/>
      <c r="BL498" s="248"/>
      <c r="BM498" s="248"/>
      <c r="BN498" s="248"/>
      <c r="BO498" s="248"/>
      <c r="BP498" s="248"/>
      <c r="BQ498" s="248"/>
      <c r="BR498" s="248"/>
      <c r="BS498" s="248"/>
      <c r="BT498" s="248"/>
      <c r="BU498" s="248"/>
      <c r="BV498" s="248"/>
      <c r="BW498" s="248"/>
      <c r="BX498" s="248"/>
      <c r="BY498" s="248"/>
      <c r="BZ498" s="248"/>
      <c r="CA498" s="248"/>
      <c r="CB498" s="248"/>
      <c r="CC498" s="250"/>
      <c r="CD498" s="251"/>
      <c r="CE498" s="251"/>
      <c r="CF498" s="251"/>
      <c r="CG498" s="251"/>
      <c r="CH498" s="251"/>
      <c r="CI498" s="251"/>
      <c r="CJ498" s="252"/>
      <c r="CK498" s="249"/>
      <c r="CL498" s="248"/>
      <c r="CM498" s="248"/>
      <c r="CN498" s="248"/>
      <c r="CO498" s="248"/>
      <c r="CP498" s="248"/>
      <c r="CQ498" s="248"/>
      <c r="CR498" s="248"/>
      <c r="CS498" s="248"/>
      <c r="CT498" s="248"/>
      <c r="CU498" s="248"/>
      <c r="CV498" s="248"/>
      <c r="CW498" s="248"/>
      <c r="CX498" s="248"/>
      <c r="CY498" s="248"/>
      <c r="CZ498" s="248"/>
      <c r="DA498" s="248"/>
      <c r="DB498" s="248"/>
      <c r="DC498" s="248"/>
      <c r="DD498" s="248"/>
      <c r="DE498" s="248"/>
      <c r="DF498" s="250"/>
      <c r="DG498" s="251"/>
      <c r="DH498" s="251"/>
      <c r="DI498" s="251"/>
      <c r="DJ498" s="251"/>
      <c r="DK498" s="251"/>
      <c r="DL498" s="251"/>
      <c r="DM498" s="252"/>
    </row>
    <row r="499">
      <c r="A499" s="248"/>
      <c r="B499" s="249"/>
      <c r="C499" s="250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2"/>
      <c r="W499" s="253"/>
      <c r="X499" s="251"/>
      <c r="Y499" s="251"/>
      <c r="Z499" s="251"/>
      <c r="AA499" s="251"/>
      <c r="AB499" s="251"/>
      <c r="AC499" s="251"/>
      <c r="AD499" s="254"/>
      <c r="AE499" s="249"/>
      <c r="AF499" s="255"/>
      <c r="AG499" s="248"/>
      <c r="AH499" s="248"/>
      <c r="AI499" s="248"/>
      <c r="AJ499" s="248"/>
      <c r="AK499" s="248"/>
      <c r="AL499" s="248"/>
      <c r="AM499" s="248"/>
      <c r="AN499" s="248"/>
      <c r="AO499" s="248"/>
      <c r="AP499" s="248"/>
      <c r="AQ499" s="248"/>
      <c r="AR499" s="248"/>
      <c r="AS499" s="248"/>
      <c r="AT499" s="248"/>
      <c r="AU499" s="248"/>
      <c r="AV499" s="248"/>
      <c r="AW499" s="248"/>
      <c r="AX499" s="248"/>
      <c r="AY499" s="256"/>
      <c r="AZ499" s="250"/>
      <c r="BA499" s="251"/>
      <c r="BB499" s="251"/>
      <c r="BC499" s="251"/>
      <c r="BD499" s="251"/>
      <c r="BE499" s="251"/>
      <c r="BF499" s="251"/>
      <c r="BG499" s="252"/>
      <c r="BH499" s="249"/>
      <c r="BI499" s="248"/>
      <c r="BJ499" s="248"/>
      <c r="BK499" s="248"/>
      <c r="BL499" s="248"/>
      <c r="BM499" s="248"/>
      <c r="BN499" s="248"/>
      <c r="BO499" s="248"/>
      <c r="BP499" s="248"/>
      <c r="BQ499" s="248"/>
      <c r="BR499" s="248"/>
      <c r="BS499" s="248"/>
      <c r="BT499" s="248"/>
      <c r="BU499" s="248"/>
      <c r="BV499" s="248"/>
      <c r="BW499" s="248"/>
      <c r="BX499" s="248"/>
      <c r="BY499" s="248"/>
      <c r="BZ499" s="248"/>
      <c r="CA499" s="248"/>
      <c r="CB499" s="248"/>
      <c r="CC499" s="250"/>
      <c r="CD499" s="251"/>
      <c r="CE499" s="251"/>
      <c r="CF499" s="251"/>
      <c r="CG499" s="251"/>
      <c r="CH499" s="251"/>
      <c r="CI499" s="251"/>
      <c r="CJ499" s="252"/>
      <c r="CK499" s="249"/>
      <c r="CL499" s="248"/>
      <c r="CM499" s="248"/>
      <c r="CN499" s="248"/>
      <c r="CO499" s="248"/>
      <c r="CP499" s="248"/>
      <c r="CQ499" s="248"/>
      <c r="CR499" s="248"/>
      <c r="CS499" s="248"/>
      <c r="CT499" s="248"/>
      <c r="CU499" s="248"/>
      <c r="CV499" s="248"/>
      <c r="CW499" s="248"/>
      <c r="CX499" s="248"/>
      <c r="CY499" s="248"/>
      <c r="CZ499" s="248"/>
      <c r="DA499" s="248"/>
      <c r="DB499" s="248"/>
      <c r="DC499" s="248"/>
      <c r="DD499" s="248"/>
      <c r="DE499" s="248"/>
      <c r="DF499" s="250"/>
      <c r="DG499" s="251"/>
      <c r="DH499" s="251"/>
      <c r="DI499" s="251"/>
      <c r="DJ499" s="251"/>
      <c r="DK499" s="251"/>
      <c r="DL499" s="251"/>
      <c r="DM499" s="252"/>
    </row>
    <row r="500">
      <c r="A500" s="248"/>
      <c r="B500" s="249"/>
      <c r="C500" s="250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2"/>
      <c r="W500" s="253"/>
      <c r="X500" s="251"/>
      <c r="Y500" s="251"/>
      <c r="Z500" s="251"/>
      <c r="AA500" s="251"/>
      <c r="AB500" s="251"/>
      <c r="AC500" s="251"/>
      <c r="AD500" s="254"/>
      <c r="AE500" s="249"/>
      <c r="AF500" s="255"/>
      <c r="AG500" s="248"/>
      <c r="AH500" s="248"/>
      <c r="AI500" s="248"/>
      <c r="AJ500" s="248"/>
      <c r="AK500" s="248"/>
      <c r="AL500" s="248"/>
      <c r="AM500" s="248"/>
      <c r="AN500" s="248"/>
      <c r="AO500" s="248"/>
      <c r="AP500" s="248"/>
      <c r="AQ500" s="248"/>
      <c r="AR500" s="248"/>
      <c r="AS500" s="248"/>
      <c r="AT500" s="248"/>
      <c r="AU500" s="248"/>
      <c r="AV500" s="248"/>
      <c r="AW500" s="248"/>
      <c r="AX500" s="248"/>
      <c r="AY500" s="256"/>
      <c r="AZ500" s="250"/>
      <c r="BA500" s="251"/>
      <c r="BB500" s="251"/>
      <c r="BC500" s="251"/>
      <c r="BD500" s="251"/>
      <c r="BE500" s="251"/>
      <c r="BF500" s="251"/>
      <c r="BG500" s="252"/>
      <c r="BH500" s="249"/>
      <c r="BI500" s="248"/>
      <c r="BJ500" s="248"/>
      <c r="BK500" s="248"/>
      <c r="BL500" s="248"/>
      <c r="BM500" s="248"/>
      <c r="BN500" s="248"/>
      <c r="BO500" s="248"/>
      <c r="BP500" s="248"/>
      <c r="BQ500" s="248"/>
      <c r="BR500" s="248"/>
      <c r="BS500" s="248"/>
      <c r="BT500" s="248"/>
      <c r="BU500" s="248"/>
      <c r="BV500" s="248"/>
      <c r="BW500" s="248"/>
      <c r="BX500" s="248"/>
      <c r="BY500" s="248"/>
      <c r="BZ500" s="248"/>
      <c r="CA500" s="248"/>
      <c r="CB500" s="248"/>
      <c r="CC500" s="250"/>
      <c r="CD500" s="251"/>
      <c r="CE500" s="251"/>
      <c r="CF500" s="251"/>
      <c r="CG500" s="251"/>
      <c r="CH500" s="251"/>
      <c r="CI500" s="251"/>
      <c r="CJ500" s="252"/>
      <c r="CK500" s="249"/>
      <c r="CL500" s="248"/>
      <c r="CM500" s="248"/>
      <c r="CN500" s="248"/>
      <c r="CO500" s="248"/>
      <c r="CP500" s="248"/>
      <c r="CQ500" s="248"/>
      <c r="CR500" s="248"/>
      <c r="CS500" s="248"/>
      <c r="CT500" s="248"/>
      <c r="CU500" s="248"/>
      <c r="CV500" s="248"/>
      <c r="CW500" s="248"/>
      <c r="CX500" s="248"/>
      <c r="CY500" s="248"/>
      <c r="CZ500" s="248"/>
      <c r="DA500" s="248"/>
      <c r="DB500" s="248"/>
      <c r="DC500" s="248"/>
      <c r="DD500" s="248"/>
      <c r="DE500" s="248"/>
      <c r="DF500" s="250"/>
      <c r="DG500" s="251"/>
      <c r="DH500" s="251"/>
      <c r="DI500" s="251"/>
      <c r="DJ500" s="251"/>
      <c r="DK500" s="251"/>
      <c r="DL500" s="251"/>
      <c r="DM500" s="252"/>
    </row>
    <row r="501">
      <c r="A501" s="248"/>
      <c r="B501" s="249"/>
      <c r="C501" s="250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2"/>
      <c r="W501" s="253"/>
      <c r="X501" s="251"/>
      <c r="Y501" s="251"/>
      <c r="Z501" s="251"/>
      <c r="AA501" s="251"/>
      <c r="AB501" s="251"/>
      <c r="AC501" s="251"/>
      <c r="AD501" s="254"/>
      <c r="AE501" s="249"/>
      <c r="AF501" s="255"/>
      <c r="AG501" s="248"/>
      <c r="AH501" s="248"/>
      <c r="AI501" s="248"/>
      <c r="AJ501" s="248"/>
      <c r="AK501" s="248"/>
      <c r="AL501" s="248"/>
      <c r="AM501" s="248"/>
      <c r="AN501" s="248"/>
      <c r="AO501" s="248"/>
      <c r="AP501" s="248"/>
      <c r="AQ501" s="248"/>
      <c r="AR501" s="248"/>
      <c r="AS501" s="248"/>
      <c r="AT501" s="248"/>
      <c r="AU501" s="248"/>
      <c r="AV501" s="248"/>
      <c r="AW501" s="248"/>
      <c r="AX501" s="248"/>
      <c r="AY501" s="256"/>
      <c r="AZ501" s="250"/>
      <c r="BA501" s="251"/>
      <c r="BB501" s="251"/>
      <c r="BC501" s="251"/>
      <c r="BD501" s="251"/>
      <c r="BE501" s="251"/>
      <c r="BF501" s="251"/>
      <c r="BG501" s="252"/>
      <c r="BH501" s="249"/>
      <c r="BI501" s="248"/>
      <c r="BJ501" s="248"/>
      <c r="BK501" s="248"/>
      <c r="BL501" s="248"/>
      <c r="BM501" s="248"/>
      <c r="BN501" s="248"/>
      <c r="BO501" s="248"/>
      <c r="BP501" s="248"/>
      <c r="BQ501" s="248"/>
      <c r="BR501" s="248"/>
      <c r="BS501" s="248"/>
      <c r="BT501" s="248"/>
      <c r="BU501" s="248"/>
      <c r="BV501" s="248"/>
      <c r="BW501" s="248"/>
      <c r="BX501" s="248"/>
      <c r="BY501" s="248"/>
      <c r="BZ501" s="248"/>
      <c r="CA501" s="248"/>
      <c r="CB501" s="248"/>
      <c r="CC501" s="250"/>
      <c r="CD501" s="251"/>
      <c r="CE501" s="251"/>
      <c r="CF501" s="251"/>
      <c r="CG501" s="251"/>
      <c r="CH501" s="251"/>
      <c r="CI501" s="251"/>
      <c r="CJ501" s="252"/>
      <c r="CK501" s="249"/>
      <c r="CL501" s="248"/>
      <c r="CM501" s="248"/>
      <c r="CN501" s="248"/>
      <c r="CO501" s="248"/>
      <c r="CP501" s="248"/>
      <c r="CQ501" s="248"/>
      <c r="CR501" s="248"/>
      <c r="CS501" s="248"/>
      <c r="CT501" s="248"/>
      <c r="CU501" s="248"/>
      <c r="CV501" s="248"/>
      <c r="CW501" s="248"/>
      <c r="CX501" s="248"/>
      <c r="CY501" s="248"/>
      <c r="CZ501" s="248"/>
      <c r="DA501" s="248"/>
      <c r="DB501" s="248"/>
      <c r="DC501" s="248"/>
      <c r="DD501" s="248"/>
      <c r="DE501" s="248"/>
      <c r="DF501" s="250"/>
      <c r="DG501" s="251"/>
      <c r="DH501" s="251"/>
      <c r="DI501" s="251"/>
      <c r="DJ501" s="251"/>
      <c r="DK501" s="251"/>
      <c r="DL501" s="251"/>
      <c r="DM501" s="252"/>
    </row>
    <row r="502">
      <c r="A502" s="248"/>
      <c r="B502" s="249"/>
      <c r="C502" s="250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2"/>
      <c r="W502" s="253"/>
      <c r="X502" s="251"/>
      <c r="Y502" s="251"/>
      <c r="Z502" s="251"/>
      <c r="AA502" s="251"/>
      <c r="AB502" s="251"/>
      <c r="AC502" s="251"/>
      <c r="AD502" s="254"/>
      <c r="AE502" s="249"/>
      <c r="AF502" s="255"/>
      <c r="AG502" s="248"/>
      <c r="AH502" s="248"/>
      <c r="AI502" s="248"/>
      <c r="AJ502" s="248"/>
      <c r="AK502" s="248"/>
      <c r="AL502" s="248"/>
      <c r="AM502" s="248"/>
      <c r="AN502" s="248"/>
      <c r="AO502" s="248"/>
      <c r="AP502" s="248"/>
      <c r="AQ502" s="248"/>
      <c r="AR502" s="248"/>
      <c r="AS502" s="248"/>
      <c r="AT502" s="248"/>
      <c r="AU502" s="248"/>
      <c r="AV502" s="248"/>
      <c r="AW502" s="248"/>
      <c r="AX502" s="248"/>
      <c r="AY502" s="256"/>
      <c r="AZ502" s="250"/>
      <c r="BA502" s="251"/>
      <c r="BB502" s="251"/>
      <c r="BC502" s="251"/>
      <c r="BD502" s="251"/>
      <c r="BE502" s="251"/>
      <c r="BF502" s="251"/>
      <c r="BG502" s="252"/>
      <c r="BH502" s="249"/>
      <c r="BI502" s="248"/>
      <c r="BJ502" s="248"/>
      <c r="BK502" s="248"/>
      <c r="BL502" s="248"/>
      <c r="BM502" s="248"/>
      <c r="BN502" s="248"/>
      <c r="BO502" s="248"/>
      <c r="BP502" s="248"/>
      <c r="BQ502" s="248"/>
      <c r="BR502" s="248"/>
      <c r="BS502" s="248"/>
      <c r="BT502" s="248"/>
      <c r="BU502" s="248"/>
      <c r="BV502" s="248"/>
      <c r="BW502" s="248"/>
      <c r="BX502" s="248"/>
      <c r="BY502" s="248"/>
      <c r="BZ502" s="248"/>
      <c r="CA502" s="248"/>
      <c r="CB502" s="248"/>
      <c r="CC502" s="250"/>
      <c r="CD502" s="251"/>
      <c r="CE502" s="251"/>
      <c r="CF502" s="251"/>
      <c r="CG502" s="251"/>
      <c r="CH502" s="251"/>
      <c r="CI502" s="251"/>
      <c r="CJ502" s="252"/>
      <c r="CK502" s="249"/>
      <c r="CL502" s="248"/>
      <c r="CM502" s="248"/>
      <c r="CN502" s="248"/>
      <c r="CO502" s="248"/>
      <c r="CP502" s="248"/>
      <c r="CQ502" s="248"/>
      <c r="CR502" s="248"/>
      <c r="CS502" s="248"/>
      <c r="CT502" s="248"/>
      <c r="CU502" s="248"/>
      <c r="CV502" s="248"/>
      <c r="CW502" s="248"/>
      <c r="CX502" s="248"/>
      <c r="CY502" s="248"/>
      <c r="CZ502" s="248"/>
      <c r="DA502" s="248"/>
      <c r="DB502" s="248"/>
      <c r="DC502" s="248"/>
      <c r="DD502" s="248"/>
      <c r="DE502" s="248"/>
      <c r="DF502" s="250"/>
      <c r="DG502" s="251"/>
      <c r="DH502" s="251"/>
      <c r="DI502" s="251"/>
      <c r="DJ502" s="251"/>
      <c r="DK502" s="251"/>
      <c r="DL502" s="251"/>
      <c r="DM502" s="252"/>
    </row>
    <row r="503">
      <c r="A503" s="248"/>
      <c r="B503" s="249"/>
      <c r="C503" s="250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2"/>
      <c r="W503" s="253"/>
      <c r="X503" s="251"/>
      <c r="Y503" s="251"/>
      <c r="Z503" s="251"/>
      <c r="AA503" s="251"/>
      <c r="AB503" s="251"/>
      <c r="AC503" s="251"/>
      <c r="AD503" s="254"/>
      <c r="AE503" s="249"/>
      <c r="AF503" s="255"/>
      <c r="AG503" s="248"/>
      <c r="AH503" s="248"/>
      <c r="AI503" s="248"/>
      <c r="AJ503" s="248"/>
      <c r="AK503" s="248"/>
      <c r="AL503" s="248"/>
      <c r="AM503" s="248"/>
      <c r="AN503" s="248"/>
      <c r="AO503" s="248"/>
      <c r="AP503" s="248"/>
      <c r="AQ503" s="248"/>
      <c r="AR503" s="248"/>
      <c r="AS503" s="248"/>
      <c r="AT503" s="248"/>
      <c r="AU503" s="248"/>
      <c r="AV503" s="248"/>
      <c r="AW503" s="248"/>
      <c r="AX503" s="248"/>
      <c r="AY503" s="256"/>
      <c r="AZ503" s="250"/>
      <c r="BA503" s="251"/>
      <c r="BB503" s="251"/>
      <c r="BC503" s="251"/>
      <c r="BD503" s="251"/>
      <c r="BE503" s="251"/>
      <c r="BF503" s="251"/>
      <c r="BG503" s="252"/>
      <c r="BH503" s="249"/>
      <c r="BI503" s="248"/>
      <c r="BJ503" s="248"/>
      <c r="BK503" s="248"/>
      <c r="BL503" s="248"/>
      <c r="BM503" s="248"/>
      <c r="BN503" s="248"/>
      <c r="BO503" s="248"/>
      <c r="BP503" s="248"/>
      <c r="BQ503" s="248"/>
      <c r="BR503" s="248"/>
      <c r="BS503" s="248"/>
      <c r="BT503" s="248"/>
      <c r="BU503" s="248"/>
      <c r="BV503" s="248"/>
      <c r="BW503" s="248"/>
      <c r="BX503" s="248"/>
      <c r="BY503" s="248"/>
      <c r="BZ503" s="248"/>
      <c r="CA503" s="248"/>
      <c r="CB503" s="248"/>
      <c r="CC503" s="250"/>
      <c r="CD503" s="251"/>
      <c r="CE503" s="251"/>
      <c r="CF503" s="251"/>
      <c r="CG503" s="251"/>
      <c r="CH503" s="251"/>
      <c r="CI503" s="251"/>
      <c r="CJ503" s="252"/>
      <c r="CK503" s="249"/>
      <c r="CL503" s="248"/>
      <c r="CM503" s="248"/>
      <c r="CN503" s="248"/>
      <c r="CO503" s="248"/>
      <c r="CP503" s="248"/>
      <c r="CQ503" s="248"/>
      <c r="CR503" s="248"/>
      <c r="CS503" s="248"/>
      <c r="CT503" s="248"/>
      <c r="CU503" s="248"/>
      <c r="CV503" s="248"/>
      <c r="CW503" s="248"/>
      <c r="CX503" s="248"/>
      <c r="CY503" s="248"/>
      <c r="CZ503" s="248"/>
      <c r="DA503" s="248"/>
      <c r="DB503" s="248"/>
      <c r="DC503" s="248"/>
      <c r="DD503" s="248"/>
      <c r="DE503" s="248"/>
      <c r="DF503" s="250"/>
      <c r="DG503" s="251"/>
      <c r="DH503" s="251"/>
      <c r="DI503" s="251"/>
      <c r="DJ503" s="251"/>
      <c r="DK503" s="251"/>
      <c r="DL503" s="251"/>
      <c r="DM503" s="252"/>
    </row>
    <row r="504">
      <c r="A504" s="248"/>
      <c r="B504" s="249"/>
      <c r="C504" s="250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2"/>
      <c r="W504" s="253"/>
      <c r="X504" s="251"/>
      <c r="Y504" s="251"/>
      <c r="Z504" s="251"/>
      <c r="AA504" s="251"/>
      <c r="AB504" s="251"/>
      <c r="AC504" s="251"/>
      <c r="AD504" s="254"/>
      <c r="AE504" s="249"/>
      <c r="AF504" s="255"/>
      <c r="AG504" s="248"/>
      <c r="AH504" s="248"/>
      <c r="AI504" s="248"/>
      <c r="AJ504" s="248"/>
      <c r="AK504" s="248"/>
      <c r="AL504" s="248"/>
      <c r="AM504" s="248"/>
      <c r="AN504" s="248"/>
      <c r="AO504" s="248"/>
      <c r="AP504" s="248"/>
      <c r="AQ504" s="248"/>
      <c r="AR504" s="248"/>
      <c r="AS504" s="248"/>
      <c r="AT504" s="248"/>
      <c r="AU504" s="248"/>
      <c r="AV504" s="248"/>
      <c r="AW504" s="248"/>
      <c r="AX504" s="248"/>
      <c r="AY504" s="256"/>
      <c r="AZ504" s="250"/>
      <c r="BA504" s="251"/>
      <c r="BB504" s="251"/>
      <c r="BC504" s="251"/>
      <c r="BD504" s="251"/>
      <c r="BE504" s="251"/>
      <c r="BF504" s="251"/>
      <c r="BG504" s="252"/>
      <c r="BH504" s="249"/>
      <c r="BI504" s="248"/>
      <c r="BJ504" s="248"/>
      <c r="BK504" s="248"/>
      <c r="BL504" s="248"/>
      <c r="BM504" s="248"/>
      <c r="BN504" s="248"/>
      <c r="BO504" s="248"/>
      <c r="BP504" s="248"/>
      <c r="BQ504" s="248"/>
      <c r="BR504" s="248"/>
      <c r="BS504" s="248"/>
      <c r="BT504" s="248"/>
      <c r="BU504" s="248"/>
      <c r="BV504" s="248"/>
      <c r="BW504" s="248"/>
      <c r="BX504" s="248"/>
      <c r="BY504" s="248"/>
      <c r="BZ504" s="248"/>
      <c r="CA504" s="248"/>
      <c r="CB504" s="248"/>
      <c r="CC504" s="250"/>
      <c r="CD504" s="251"/>
      <c r="CE504" s="251"/>
      <c r="CF504" s="251"/>
      <c r="CG504" s="251"/>
      <c r="CH504" s="251"/>
      <c r="CI504" s="251"/>
      <c r="CJ504" s="252"/>
      <c r="CK504" s="249"/>
      <c r="CL504" s="248"/>
      <c r="CM504" s="248"/>
      <c r="CN504" s="248"/>
      <c r="CO504" s="248"/>
      <c r="CP504" s="248"/>
      <c r="CQ504" s="248"/>
      <c r="CR504" s="248"/>
      <c r="CS504" s="248"/>
      <c r="CT504" s="248"/>
      <c r="CU504" s="248"/>
      <c r="CV504" s="248"/>
      <c r="CW504" s="248"/>
      <c r="CX504" s="248"/>
      <c r="CY504" s="248"/>
      <c r="CZ504" s="248"/>
      <c r="DA504" s="248"/>
      <c r="DB504" s="248"/>
      <c r="DC504" s="248"/>
      <c r="DD504" s="248"/>
      <c r="DE504" s="248"/>
      <c r="DF504" s="250"/>
      <c r="DG504" s="251"/>
      <c r="DH504" s="251"/>
      <c r="DI504" s="251"/>
      <c r="DJ504" s="251"/>
      <c r="DK504" s="251"/>
      <c r="DL504" s="251"/>
      <c r="DM504" s="252"/>
    </row>
    <row r="505">
      <c r="A505" s="248"/>
      <c r="B505" s="249"/>
      <c r="C505" s="250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2"/>
      <c r="W505" s="253"/>
      <c r="X505" s="251"/>
      <c r="Y505" s="251"/>
      <c r="Z505" s="251"/>
      <c r="AA505" s="251"/>
      <c r="AB505" s="251"/>
      <c r="AC505" s="251"/>
      <c r="AD505" s="254"/>
      <c r="AE505" s="249"/>
      <c r="AF505" s="255"/>
      <c r="AG505" s="248"/>
      <c r="AH505" s="248"/>
      <c r="AI505" s="248"/>
      <c r="AJ505" s="248"/>
      <c r="AK505" s="248"/>
      <c r="AL505" s="248"/>
      <c r="AM505" s="248"/>
      <c r="AN505" s="248"/>
      <c r="AO505" s="248"/>
      <c r="AP505" s="248"/>
      <c r="AQ505" s="248"/>
      <c r="AR505" s="248"/>
      <c r="AS505" s="248"/>
      <c r="AT505" s="248"/>
      <c r="AU505" s="248"/>
      <c r="AV505" s="248"/>
      <c r="AW505" s="248"/>
      <c r="AX505" s="248"/>
      <c r="AY505" s="256"/>
      <c r="AZ505" s="250"/>
      <c r="BA505" s="251"/>
      <c r="BB505" s="251"/>
      <c r="BC505" s="251"/>
      <c r="BD505" s="251"/>
      <c r="BE505" s="251"/>
      <c r="BF505" s="251"/>
      <c r="BG505" s="252"/>
      <c r="BH505" s="249"/>
      <c r="BI505" s="248"/>
      <c r="BJ505" s="248"/>
      <c r="BK505" s="248"/>
      <c r="BL505" s="248"/>
      <c r="BM505" s="248"/>
      <c r="BN505" s="248"/>
      <c r="BO505" s="248"/>
      <c r="BP505" s="248"/>
      <c r="BQ505" s="248"/>
      <c r="BR505" s="248"/>
      <c r="BS505" s="248"/>
      <c r="BT505" s="248"/>
      <c r="BU505" s="248"/>
      <c r="BV505" s="248"/>
      <c r="BW505" s="248"/>
      <c r="BX505" s="248"/>
      <c r="BY505" s="248"/>
      <c r="BZ505" s="248"/>
      <c r="CA505" s="248"/>
      <c r="CB505" s="248"/>
      <c r="CC505" s="250"/>
      <c r="CD505" s="251"/>
      <c r="CE505" s="251"/>
      <c r="CF505" s="251"/>
      <c r="CG505" s="251"/>
      <c r="CH505" s="251"/>
      <c r="CI505" s="251"/>
      <c r="CJ505" s="252"/>
      <c r="CK505" s="249"/>
      <c r="CL505" s="248"/>
      <c r="CM505" s="248"/>
      <c r="CN505" s="248"/>
      <c r="CO505" s="248"/>
      <c r="CP505" s="248"/>
      <c r="CQ505" s="248"/>
      <c r="CR505" s="248"/>
      <c r="CS505" s="248"/>
      <c r="CT505" s="248"/>
      <c r="CU505" s="248"/>
      <c r="CV505" s="248"/>
      <c r="CW505" s="248"/>
      <c r="CX505" s="248"/>
      <c r="CY505" s="248"/>
      <c r="CZ505" s="248"/>
      <c r="DA505" s="248"/>
      <c r="DB505" s="248"/>
      <c r="DC505" s="248"/>
      <c r="DD505" s="248"/>
      <c r="DE505" s="248"/>
      <c r="DF505" s="250"/>
      <c r="DG505" s="251"/>
      <c r="DH505" s="251"/>
      <c r="DI505" s="251"/>
      <c r="DJ505" s="251"/>
      <c r="DK505" s="251"/>
      <c r="DL505" s="251"/>
      <c r="DM505" s="252"/>
    </row>
    <row r="506">
      <c r="A506" s="248"/>
      <c r="B506" s="249"/>
      <c r="C506" s="250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2"/>
      <c r="W506" s="253"/>
      <c r="X506" s="251"/>
      <c r="Y506" s="251"/>
      <c r="Z506" s="251"/>
      <c r="AA506" s="251"/>
      <c r="AB506" s="251"/>
      <c r="AC506" s="251"/>
      <c r="AD506" s="254"/>
      <c r="AE506" s="249"/>
      <c r="AF506" s="255"/>
      <c r="AG506" s="248"/>
      <c r="AH506" s="248"/>
      <c r="AI506" s="248"/>
      <c r="AJ506" s="248"/>
      <c r="AK506" s="248"/>
      <c r="AL506" s="248"/>
      <c r="AM506" s="248"/>
      <c r="AN506" s="248"/>
      <c r="AO506" s="248"/>
      <c r="AP506" s="248"/>
      <c r="AQ506" s="248"/>
      <c r="AR506" s="248"/>
      <c r="AS506" s="248"/>
      <c r="AT506" s="248"/>
      <c r="AU506" s="248"/>
      <c r="AV506" s="248"/>
      <c r="AW506" s="248"/>
      <c r="AX506" s="248"/>
      <c r="AY506" s="256"/>
      <c r="AZ506" s="250"/>
      <c r="BA506" s="251"/>
      <c r="BB506" s="251"/>
      <c r="BC506" s="251"/>
      <c r="BD506" s="251"/>
      <c r="BE506" s="251"/>
      <c r="BF506" s="251"/>
      <c r="BG506" s="252"/>
      <c r="BH506" s="249"/>
      <c r="BI506" s="248"/>
      <c r="BJ506" s="248"/>
      <c r="BK506" s="248"/>
      <c r="BL506" s="248"/>
      <c r="BM506" s="248"/>
      <c r="BN506" s="248"/>
      <c r="BO506" s="248"/>
      <c r="BP506" s="248"/>
      <c r="BQ506" s="248"/>
      <c r="BR506" s="248"/>
      <c r="BS506" s="248"/>
      <c r="BT506" s="248"/>
      <c r="BU506" s="248"/>
      <c r="BV506" s="248"/>
      <c r="BW506" s="248"/>
      <c r="BX506" s="248"/>
      <c r="BY506" s="248"/>
      <c r="BZ506" s="248"/>
      <c r="CA506" s="248"/>
      <c r="CB506" s="248"/>
      <c r="CC506" s="250"/>
      <c r="CD506" s="251"/>
      <c r="CE506" s="251"/>
      <c r="CF506" s="251"/>
      <c r="CG506" s="251"/>
      <c r="CH506" s="251"/>
      <c r="CI506" s="251"/>
      <c r="CJ506" s="252"/>
      <c r="CK506" s="249"/>
      <c r="CL506" s="248"/>
      <c r="CM506" s="248"/>
      <c r="CN506" s="248"/>
      <c r="CO506" s="248"/>
      <c r="CP506" s="248"/>
      <c r="CQ506" s="248"/>
      <c r="CR506" s="248"/>
      <c r="CS506" s="248"/>
      <c r="CT506" s="248"/>
      <c r="CU506" s="248"/>
      <c r="CV506" s="248"/>
      <c r="CW506" s="248"/>
      <c r="CX506" s="248"/>
      <c r="CY506" s="248"/>
      <c r="CZ506" s="248"/>
      <c r="DA506" s="248"/>
      <c r="DB506" s="248"/>
      <c r="DC506" s="248"/>
      <c r="DD506" s="248"/>
      <c r="DE506" s="248"/>
      <c r="DF506" s="250"/>
      <c r="DG506" s="251"/>
      <c r="DH506" s="251"/>
      <c r="DI506" s="251"/>
      <c r="DJ506" s="251"/>
      <c r="DK506" s="251"/>
      <c r="DL506" s="251"/>
      <c r="DM506" s="252"/>
    </row>
    <row r="507">
      <c r="A507" s="248"/>
      <c r="B507" s="249"/>
      <c r="C507" s="250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2"/>
      <c r="W507" s="253"/>
      <c r="X507" s="251"/>
      <c r="Y507" s="251"/>
      <c r="Z507" s="251"/>
      <c r="AA507" s="251"/>
      <c r="AB507" s="251"/>
      <c r="AC507" s="251"/>
      <c r="AD507" s="254"/>
      <c r="AE507" s="249"/>
      <c r="AF507" s="255"/>
      <c r="AG507" s="248"/>
      <c r="AH507" s="248"/>
      <c r="AI507" s="248"/>
      <c r="AJ507" s="248"/>
      <c r="AK507" s="248"/>
      <c r="AL507" s="248"/>
      <c r="AM507" s="248"/>
      <c r="AN507" s="248"/>
      <c r="AO507" s="248"/>
      <c r="AP507" s="248"/>
      <c r="AQ507" s="248"/>
      <c r="AR507" s="248"/>
      <c r="AS507" s="248"/>
      <c r="AT507" s="248"/>
      <c r="AU507" s="248"/>
      <c r="AV507" s="248"/>
      <c r="AW507" s="248"/>
      <c r="AX507" s="248"/>
      <c r="AY507" s="256"/>
      <c r="AZ507" s="250"/>
      <c r="BA507" s="251"/>
      <c r="BB507" s="251"/>
      <c r="BC507" s="251"/>
      <c r="BD507" s="251"/>
      <c r="BE507" s="251"/>
      <c r="BF507" s="251"/>
      <c r="BG507" s="252"/>
      <c r="BH507" s="249"/>
      <c r="BI507" s="248"/>
      <c r="BJ507" s="248"/>
      <c r="BK507" s="248"/>
      <c r="BL507" s="248"/>
      <c r="BM507" s="248"/>
      <c r="BN507" s="248"/>
      <c r="BO507" s="248"/>
      <c r="BP507" s="248"/>
      <c r="BQ507" s="248"/>
      <c r="BR507" s="248"/>
      <c r="BS507" s="248"/>
      <c r="BT507" s="248"/>
      <c r="BU507" s="248"/>
      <c r="BV507" s="248"/>
      <c r="BW507" s="248"/>
      <c r="BX507" s="248"/>
      <c r="BY507" s="248"/>
      <c r="BZ507" s="248"/>
      <c r="CA507" s="248"/>
      <c r="CB507" s="248"/>
      <c r="CC507" s="250"/>
      <c r="CD507" s="251"/>
      <c r="CE507" s="251"/>
      <c r="CF507" s="251"/>
      <c r="CG507" s="251"/>
      <c r="CH507" s="251"/>
      <c r="CI507" s="251"/>
      <c r="CJ507" s="252"/>
      <c r="CK507" s="249"/>
      <c r="CL507" s="248"/>
      <c r="CM507" s="248"/>
      <c r="CN507" s="248"/>
      <c r="CO507" s="248"/>
      <c r="CP507" s="248"/>
      <c r="CQ507" s="248"/>
      <c r="CR507" s="248"/>
      <c r="CS507" s="248"/>
      <c r="CT507" s="248"/>
      <c r="CU507" s="248"/>
      <c r="CV507" s="248"/>
      <c r="CW507" s="248"/>
      <c r="CX507" s="248"/>
      <c r="CY507" s="248"/>
      <c r="CZ507" s="248"/>
      <c r="DA507" s="248"/>
      <c r="DB507" s="248"/>
      <c r="DC507" s="248"/>
      <c r="DD507" s="248"/>
      <c r="DE507" s="248"/>
      <c r="DF507" s="250"/>
      <c r="DG507" s="251"/>
      <c r="DH507" s="251"/>
      <c r="DI507" s="251"/>
      <c r="DJ507" s="251"/>
      <c r="DK507" s="251"/>
      <c r="DL507" s="251"/>
      <c r="DM507" s="252"/>
    </row>
    <row r="508">
      <c r="A508" s="248"/>
      <c r="B508" s="249"/>
      <c r="C508" s="250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2"/>
      <c r="W508" s="253"/>
      <c r="X508" s="251"/>
      <c r="Y508" s="251"/>
      <c r="Z508" s="251"/>
      <c r="AA508" s="251"/>
      <c r="AB508" s="251"/>
      <c r="AC508" s="251"/>
      <c r="AD508" s="254"/>
      <c r="AE508" s="249"/>
      <c r="AF508" s="255"/>
      <c r="AG508" s="248"/>
      <c r="AH508" s="248"/>
      <c r="AI508" s="248"/>
      <c r="AJ508" s="248"/>
      <c r="AK508" s="248"/>
      <c r="AL508" s="248"/>
      <c r="AM508" s="248"/>
      <c r="AN508" s="248"/>
      <c r="AO508" s="248"/>
      <c r="AP508" s="248"/>
      <c r="AQ508" s="248"/>
      <c r="AR508" s="248"/>
      <c r="AS508" s="248"/>
      <c r="AT508" s="248"/>
      <c r="AU508" s="248"/>
      <c r="AV508" s="248"/>
      <c r="AW508" s="248"/>
      <c r="AX508" s="248"/>
      <c r="AY508" s="256"/>
      <c r="AZ508" s="250"/>
      <c r="BA508" s="251"/>
      <c r="BB508" s="251"/>
      <c r="BC508" s="251"/>
      <c r="BD508" s="251"/>
      <c r="BE508" s="251"/>
      <c r="BF508" s="251"/>
      <c r="BG508" s="252"/>
      <c r="BH508" s="249"/>
      <c r="BI508" s="248"/>
      <c r="BJ508" s="248"/>
      <c r="BK508" s="248"/>
      <c r="BL508" s="248"/>
      <c r="BM508" s="248"/>
      <c r="BN508" s="248"/>
      <c r="BO508" s="248"/>
      <c r="BP508" s="248"/>
      <c r="BQ508" s="248"/>
      <c r="BR508" s="248"/>
      <c r="BS508" s="248"/>
      <c r="BT508" s="248"/>
      <c r="BU508" s="248"/>
      <c r="BV508" s="248"/>
      <c r="BW508" s="248"/>
      <c r="BX508" s="248"/>
      <c r="BY508" s="248"/>
      <c r="BZ508" s="248"/>
      <c r="CA508" s="248"/>
      <c r="CB508" s="248"/>
      <c r="CC508" s="250"/>
      <c r="CD508" s="251"/>
      <c r="CE508" s="251"/>
      <c r="CF508" s="251"/>
      <c r="CG508" s="251"/>
      <c r="CH508" s="251"/>
      <c r="CI508" s="251"/>
      <c r="CJ508" s="252"/>
      <c r="CK508" s="249"/>
      <c r="CL508" s="248"/>
      <c r="CM508" s="248"/>
      <c r="CN508" s="248"/>
      <c r="CO508" s="248"/>
      <c r="CP508" s="248"/>
      <c r="CQ508" s="248"/>
      <c r="CR508" s="248"/>
      <c r="CS508" s="248"/>
      <c r="CT508" s="248"/>
      <c r="CU508" s="248"/>
      <c r="CV508" s="248"/>
      <c r="CW508" s="248"/>
      <c r="CX508" s="248"/>
      <c r="CY508" s="248"/>
      <c r="CZ508" s="248"/>
      <c r="DA508" s="248"/>
      <c r="DB508" s="248"/>
      <c r="DC508" s="248"/>
      <c r="DD508" s="248"/>
      <c r="DE508" s="248"/>
      <c r="DF508" s="250"/>
      <c r="DG508" s="251"/>
      <c r="DH508" s="251"/>
      <c r="DI508" s="251"/>
      <c r="DJ508" s="251"/>
      <c r="DK508" s="251"/>
      <c r="DL508" s="251"/>
      <c r="DM508" s="252"/>
    </row>
    <row r="509">
      <c r="A509" s="248"/>
      <c r="B509" s="249"/>
      <c r="C509" s="250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2"/>
      <c r="W509" s="253"/>
      <c r="X509" s="251"/>
      <c r="Y509" s="251"/>
      <c r="Z509" s="251"/>
      <c r="AA509" s="251"/>
      <c r="AB509" s="251"/>
      <c r="AC509" s="251"/>
      <c r="AD509" s="254"/>
      <c r="AE509" s="249"/>
      <c r="AF509" s="255"/>
      <c r="AG509" s="248"/>
      <c r="AH509" s="248"/>
      <c r="AI509" s="248"/>
      <c r="AJ509" s="248"/>
      <c r="AK509" s="248"/>
      <c r="AL509" s="248"/>
      <c r="AM509" s="248"/>
      <c r="AN509" s="248"/>
      <c r="AO509" s="248"/>
      <c r="AP509" s="248"/>
      <c r="AQ509" s="248"/>
      <c r="AR509" s="248"/>
      <c r="AS509" s="248"/>
      <c r="AT509" s="248"/>
      <c r="AU509" s="248"/>
      <c r="AV509" s="248"/>
      <c r="AW509" s="248"/>
      <c r="AX509" s="248"/>
      <c r="AY509" s="256"/>
      <c r="AZ509" s="250"/>
      <c r="BA509" s="251"/>
      <c r="BB509" s="251"/>
      <c r="BC509" s="251"/>
      <c r="BD509" s="251"/>
      <c r="BE509" s="251"/>
      <c r="BF509" s="251"/>
      <c r="BG509" s="252"/>
      <c r="BH509" s="249"/>
      <c r="BI509" s="248"/>
      <c r="BJ509" s="248"/>
      <c r="BK509" s="248"/>
      <c r="BL509" s="248"/>
      <c r="BM509" s="248"/>
      <c r="BN509" s="248"/>
      <c r="BO509" s="248"/>
      <c r="BP509" s="248"/>
      <c r="BQ509" s="248"/>
      <c r="BR509" s="248"/>
      <c r="BS509" s="248"/>
      <c r="BT509" s="248"/>
      <c r="BU509" s="248"/>
      <c r="BV509" s="248"/>
      <c r="BW509" s="248"/>
      <c r="BX509" s="248"/>
      <c r="BY509" s="248"/>
      <c r="BZ509" s="248"/>
      <c r="CA509" s="248"/>
      <c r="CB509" s="248"/>
      <c r="CC509" s="250"/>
      <c r="CD509" s="251"/>
      <c r="CE509" s="251"/>
      <c r="CF509" s="251"/>
      <c r="CG509" s="251"/>
      <c r="CH509" s="251"/>
      <c r="CI509" s="251"/>
      <c r="CJ509" s="252"/>
      <c r="CK509" s="249"/>
      <c r="CL509" s="248"/>
      <c r="CM509" s="248"/>
      <c r="CN509" s="248"/>
      <c r="CO509" s="248"/>
      <c r="CP509" s="248"/>
      <c r="CQ509" s="248"/>
      <c r="CR509" s="248"/>
      <c r="CS509" s="248"/>
      <c r="CT509" s="248"/>
      <c r="CU509" s="248"/>
      <c r="CV509" s="248"/>
      <c r="CW509" s="248"/>
      <c r="CX509" s="248"/>
      <c r="CY509" s="248"/>
      <c r="CZ509" s="248"/>
      <c r="DA509" s="248"/>
      <c r="DB509" s="248"/>
      <c r="DC509" s="248"/>
      <c r="DD509" s="248"/>
      <c r="DE509" s="248"/>
      <c r="DF509" s="250"/>
      <c r="DG509" s="251"/>
      <c r="DH509" s="251"/>
      <c r="DI509" s="251"/>
      <c r="DJ509" s="251"/>
      <c r="DK509" s="251"/>
      <c r="DL509" s="251"/>
      <c r="DM509" s="252"/>
    </row>
    <row r="510">
      <c r="A510" s="248"/>
      <c r="B510" s="249"/>
      <c r="C510" s="250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2"/>
      <c r="W510" s="253"/>
      <c r="X510" s="251"/>
      <c r="Y510" s="251"/>
      <c r="Z510" s="251"/>
      <c r="AA510" s="251"/>
      <c r="AB510" s="251"/>
      <c r="AC510" s="251"/>
      <c r="AD510" s="254"/>
      <c r="AE510" s="249"/>
      <c r="AF510" s="255"/>
      <c r="AG510" s="248"/>
      <c r="AH510" s="248"/>
      <c r="AI510" s="248"/>
      <c r="AJ510" s="248"/>
      <c r="AK510" s="248"/>
      <c r="AL510" s="248"/>
      <c r="AM510" s="248"/>
      <c r="AN510" s="248"/>
      <c r="AO510" s="248"/>
      <c r="AP510" s="248"/>
      <c r="AQ510" s="248"/>
      <c r="AR510" s="248"/>
      <c r="AS510" s="248"/>
      <c r="AT510" s="248"/>
      <c r="AU510" s="248"/>
      <c r="AV510" s="248"/>
      <c r="AW510" s="248"/>
      <c r="AX510" s="248"/>
      <c r="AY510" s="256"/>
      <c r="AZ510" s="250"/>
      <c r="BA510" s="251"/>
      <c r="BB510" s="251"/>
      <c r="BC510" s="251"/>
      <c r="BD510" s="251"/>
      <c r="BE510" s="251"/>
      <c r="BF510" s="251"/>
      <c r="BG510" s="252"/>
      <c r="BH510" s="249"/>
      <c r="BI510" s="248"/>
      <c r="BJ510" s="248"/>
      <c r="BK510" s="248"/>
      <c r="BL510" s="248"/>
      <c r="BM510" s="248"/>
      <c r="BN510" s="248"/>
      <c r="BO510" s="248"/>
      <c r="BP510" s="248"/>
      <c r="BQ510" s="248"/>
      <c r="BR510" s="248"/>
      <c r="BS510" s="248"/>
      <c r="BT510" s="248"/>
      <c r="BU510" s="248"/>
      <c r="BV510" s="248"/>
      <c r="BW510" s="248"/>
      <c r="BX510" s="248"/>
      <c r="BY510" s="248"/>
      <c r="BZ510" s="248"/>
      <c r="CA510" s="248"/>
      <c r="CB510" s="248"/>
      <c r="CC510" s="250"/>
      <c r="CD510" s="251"/>
      <c r="CE510" s="251"/>
      <c r="CF510" s="251"/>
      <c r="CG510" s="251"/>
      <c r="CH510" s="251"/>
      <c r="CI510" s="251"/>
      <c r="CJ510" s="252"/>
      <c r="CK510" s="249"/>
      <c r="CL510" s="248"/>
      <c r="CM510" s="248"/>
      <c r="CN510" s="248"/>
      <c r="CO510" s="248"/>
      <c r="CP510" s="248"/>
      <c r="CQ510" s="248"/>
      <c r="CR510" s="248"/>
      <c r="CS510" s="248"/>
      <c r="CT510" s="248"/>
      <c r="CU510" s="248"/>
      <c r="CV510" s="248"/>
      <c r="CW510" s="248"/>
      <c r="CX510" s="248"/>
      <c r="CY510" s="248"/>
      <c r="CZ510" s="248"/>
      <c r="DA510" s="248"/>
      <c r="DB510" s="248"/>
      <c r="DC510" s="248"/>
      <c r="DD510" s="248"/>
      <c r="DE510" s="248"/>
      <c r="DF510" s="250"/>
      <c r="DG510" s="251"/>
      <c r="DH510" s="251"/>
      <c r="DI510" s="251"/>
      <c r="DJ510" s="251"/>
      <c r="DK510" s="251"/>
      <c r="DL510" s="251"/>
      <c r="DM510" s="252"/>
    </row>
    <row r="511">
      <c r="A511" s="248"/>
      <c r="B511" s="249"/>
      <c r="C511" s="250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2"/>
      <c r="W511" s="253"/>
      <c r="X511" s="251"/>
      <c r="Y511" s="251"/>
      <c r="Z511" s="251"/>
      <c r="AA511" s="251"/>
      <c r="AB511" s="251"/>
      <c r="AC511" s="251"/>
      <c r="AD511" s="254"/>
      <c r="AE511" s="249"/>
      <c r="AF511" s="255"/>
      <c r="AG511" s="248"/>
      <c r="AH511" s="248"/>
      <c r="AI511" s="248"/>
      <c r="AJ511" s="248"/>
      <c r="AK511" s="248"/>
      <c r="AL511" s="248"/>
      <c r="AM511" s="248"/>
      <c r="AN511" s="248"/>
      <c r="AO511" s="248"/>
      <c r="AP511" s="248"/>
      <c r="AQ511" s="248"/>
      <c r="AR511" s="248"/>
      <c r="AS511" s="248"/>
      <c r="AT511" s="248"/>
      <c r="AU511" s="248"/>
      <c r="AV511" s="248"/>
      <c r="AW511" s="248"/>
      <c r="AX511" s="248"/>
      <c r="AY511" s="256"/>
      <c r="AZ511" s="250"/>
      <c r="BA511" s="251"/>
      <c r="BB511" s="251"/>
      <c r="BC511" s="251"/>
      <c r="BD511" s="251"/>
      <c r="BE511" s="251"/>
      <c r="BF511" s="251"/>
      <c r="BG511" s="252"/>
      <c r="BH511" s="249"/>
      <c r="BI511" s="248"/>
      <c r="BJ511" s="248"/>
      <c r="BK511" s="248"/>
      <c r="BL511" s="248"/>
      <c r="BM511" s="248"/>
      <c r="BN511" s="248"/>
      <c r="BO511" s="248"/>
      <c r="BP511" s="248"/>
      <c r="BQ511" s="248"/>
      <c r="BR511" s="248"/>
      <c r="BS511" s="248"/>
      <c r="BT511" s="248"/>
      <c r="BU511" s="248"/>
      <c r="BV511" s="248"/>
      <c r="BW511" s="248"/>
      <c r="BX511" s="248"/>
      <c r="BY511" s="248"/>
      <c r="BZ511" s="248"/>
      <c r="CA511" s="248"/>
      <c r="CB511" s="248"/>
      <c r="CC511" s="250"/>
      <c r="CD511" s="251"/>
      <c r="CE511" s="251"/>
      <c r="CF511" s="251"/>
      <c r="CG511" s="251"/>
      <c r="CH511" s="251"/>
      <c r="CI511" s="251"/>
      <c r="CJ511" s="252"/>
      <c r="CK511" s="249"/>
      <c r="CL511" s="248"/>
      <c r="CM511" s="248"/>
      <c r="CN511" s="248"/>
      <c r="CO511" s="248"/>
      <c r="CP511" s="248"/>
      <c r="CQ511" s="248"/>
      <c r="CR511" s="248"/>
      <c r="CS511" s="248"/>
      <c r="CT511" s="248"/>
      <c r="CU511" s="248"/>
      <c r="CV511" s="248"/>
      <c r="CW511" s="248"/>
      <c r="CX511" s="248"/>
      <c r="CY511" s="248"/>
      <c r="CZ511" s="248"/>
      <c r="DA511" s="248"/>
      <c r="DB511" s="248"/>
      <c r="DC511" s="248"/>
      <c r="DD511" s="248"/>
      <c r="DE511" s="248"/>
      <c r="DF511" s="250"/>
      <c r="DG511" s="251"/>
      <c r="DH511" s="251"/>
      <c r="DI511" s="251"/>
      <c r="DJ511" s="251"/>
      <c r="DK511" s="251"/>
      <c r="DL511" s="251"/>
      <c r="DM511" s="252"/>
    </row>
    <row r="512">
      <c r="A512" s="248"/>
      <c r="B512" s="249"/>
      <c r="C512" s="250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2"/>
      <c r="W512" s="253"/>
      <c r="X512" s="251"/>
      <c r="Y512" s="251"/>
      <c r="Z512" s="251"/>
      <c r="AA512" s="251"/>
      <c r="AB512" s="251"/>
      <c r="AC512" s="251"/>
      <c r="AD512" s="254"/>
      <c r="AE512" s="249"/>
      <c r="AF512" s="255"/>
      <c r="AG512" s="248"/>
      <c r="AH512" s="248"/>
      <c r="AI512" s="248"/>
      <c r="AJ512" s="248"/>
      <c r="AK512" s="248"/>
      <c r="AL512" s="248"/>
      <c r="AM512" s="248"/>
      <c r="AN512" s="248"/>
      <c r="AO512" s="248"/>
      <c r="AP512" s="248"/>
      <c r="AQ512" s="248"/>
      <c r="AR512" s="248"/>
      <c r="AS512" s="248"/>
      <c r="AT512" s="248"/>
      <c r="AU512" s="248"/>
      <c r="AV512" s="248"/>
      <c r="AW512" s="248"/>
      <c r="AX512" s="248"/>
      <c r="AY512" s="256"/>
      <c r="AZ512" s="250"/>
      <c r="BA512" s="251"/>
      <c r="BB512" s="251"/>
      <c r="BC512" s="251"/>
      <c r="BD512" s="251"/>
      <c r="BE512" s="251"/>
      <c r="BF512" s="251"/>
      <c r="BG512" s="252"/>
      <c r="BH512" s="249"/>
      <c r="BI512" s="248"/>
      <c r="BJ512" s="248"/>
      <c r="BK512" s="248"/>
      <c r="BL512" s="248"/>
      <c r="BM512" s="248"/>
      <c r="BN512" s="248"/>
      <c r="BO512" s="248"/>
      <c r="BP512" s="248"/>
      <c r="BQ512" s="248"/>
      <c r="BR512" s="248"/>
      <c r="BS512" s="248"/>
      <c r="BT512" s="248"/>
      <c r="BU512" s="248"/>
      <c r="BV512" s="248"/>
      <c r="BW512" s="248"/>
      <c r="BX512" s="248"/>
      <c r="BY512" s="248"/>
      <c r="BZ512" s="248"/>
      <c r="CA512" s="248"/>
      <c r="CB512" s="248"/>
      <c r="CC512" s="250"/>
      <c r="CD512" s="251"/>
      <c r="CE512" s="251"/>
      <c r="CF512" s="251"/>
      <c r="CG512" s="251"/>
      <c r="CH512" s="251"/>
      <c r="CI512" s="251"/>
      <c r="CJ512" s="252"/>
      <c r="CK512" s="249"/>
      <c r="CL512" s="248"/>
      <c r="CM512" s="248"/>
      <c r="CN512" s="248"/>
      <c r="CO512" s="248"/>
      <c r="CP512" s="248"/>
      <c r="CQ512" s="248"/>
      <c r="CR512" s="248"/>
      <c r="CS512" s="248"/>
      <c r="CT512" s="248"/>
      <c r="CU512" s="248"/>
      <c r="CV512" s="248"/>
      <c r="CW512" s="248"/>
      <c r="CX512" s="248"/>
      <c r="CY512" s="248"/>
      <c r="CZ512" s="248"/>
      <c r="DA512" s="248"/>
      <c r="DB512" s="248"/>
      <c r="DC512" s="248"/>
      <c r="DD512" s="248"/>
      <c r="DE512" s="248"/>
      <c r="DF512" s="250"/>
      <c r="DG512" s="251"/>
      <c r="DH512" s="251"/>
      <c r="DI512" s="251"/>
      <c r="DJ512" s="251"/>
      <c r="DK512" s="251"/>
      <c r="DL512" s="251"/>
      <c r="DM512" s="252"/>
    </row>
    <row r="513">
      <c r="A513" s="248"/>
      <c r="B513" s="249"/>
      <c r="C513" s="250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2"/>
      <c r="W513" s="253"/>
      <c r="X513" s="251"/>
      <c r="Y513" s="251"/>
      <c r="Z513" s="251"/>
      <c r="AA513" s="251"/>
      <c r="AB513" s="251"/>
      <c r="AC513" s="251"/>
      <c r="AD513" s="254"/>
      <c r="AE513" s="249"/>
      <c r="AF513" s="255"/>
      <c r="AG513" s="248"/>
      <c r="AH513" s="248"/>
      <c r="AI513" s="248"/>
      <c r="AJ513" s="248"/>
      <c r="AK513" s="248"/>
      <c r="AL513" s="248"/>
      <c r="AM513" s="248"/>
      <c r="AN513" s="248"/>
      <c r="AO513" s="248"/>
      <c r="AP513" s="248"/>
      <c r="AQ513" s="248"/>
      <c r="AR513" s="248"/>
      <c r="AS513" s="248"/>
      <c r="AT513" s="248"/>
      <c r="AU513" s="248"/>
      <c r="AV513" s="248"/>
      <c r="AW513" s="248"/>
      <c r="AX513" s="248"/>
      <c r="AY513" s="256"/>
      <c r="AZ513" s="250"/>
      <c r="BA513" s="251"/>
      <c r="BB513" s="251"/>
      <c r="BC513" s="251"/>
      <c r="BD513" s="251"/>
      <c r="BE513" s="251"/>
      <c r="BF513" s="251"/>
      <c r="BG513" s="252"/>
      <c r="BH513" s="249"/>
      <c r="BI513" s="248"/>
      <c r="BJ513" s="248"/>
      <c r="BK513" s="248"/>
      <c r="BL513" s="248"/>
      <c r="BM513" s="248"/>
      <c r="BN513" s="248"/>
      <c r="BO513" s="248"/>
      <c r="BP513" s="248"/>
      <c r="BQ513" s="248"/>
      <c r="BR513" s="248"/>
      <c r="BS513" s="248"/>
      <c r="BT513" s="248"/>
      <c r="BU513" s="248"/>
      <c r="BV513" s="248"/>
      <c r="BW513" s="248"/>
      <c r="BX513" s="248"/>
      <c r="BY513" s="248"/>
      <c r="BZ513" s="248"/>
      <c r="CA513" s="248"/>
      <c r="CB513" s="248"/>
      <c r="CC513" s="250"/>
      <c r="CD513" s="251"/>
      <c r="CE513" s="251"/>
      <c r="CF513" s="251"/>
      <c r="CG513" s="251"/>
      <c r="CH513" s="251"/>
      <c r="CI513" s="251"/>
      <c r="CJ513" s="252"/>
      <c r="CK513" s="249"/>
      <c r="CL513" s="248"/>
      <c r="CM513" s="248"/>
      <c r="CN513" s="248"/>
      <c r="CO513" s="248"/>
      <c r="CP513" s="248"/>
      <c r="CQ513" s="248"/>
      <c r="CR513" s="248"/>
      <c r="CS513" s="248"/>
      <c r="CT513" s="248"/>
      <c r="CU513" s="248"/>
      <c r="CV513" s="248"/>
      <c r="CW513" s="248"/>
      <c r="CX513" s="248"/>
      <c r="CY513" s="248"/>
      <c r="CZ513" s="248"/>
      <c r="DA513" s="248"/>
      <c r="DB513" s="248"/>
      <c r="DC513" s="248"/>
      <c r="DD513" s="248"/>
      <c r="DE513" s="248"/>
      <c r="DF513" s="250"/>
      <c r="DG513" s="251"/>
      <c r="DH513" s="251"/>
      <c r="DI513" s="251"/>
      <c r="DJ513" s="251"/>
      <c r="DK513" s="251"/>
      <c r="DL513" s="251"/>
      <c r="DM513" s="252"/>
    </row>
    <row r="514">
      <c r="A514" s="248"/>
      <c r="B514" s="249"/>
      <c r="C514" s="250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2"/>
      <c r="W514" s="253"/>
      <c r="X514" s="251"/>
      <c r="Y514" s="251"/>
      <c r="Z514" s="251"/>
      <c r="AA514" s="251"/>
      <c r="AB514" s="251"/>
      <c r="AC514" s="251"/>
      <c r="AD514" s="254"/>
      <c r="AE514" s="249"/>
      <c r="AF514" s="255"/>
      <c r="AG514" s="248"/>
      <c r="AH514" s="248"/>
      <c r="AI514" s="248"/>
      <c r="AJ514" s="248"/>
      <c r="AK514" s="248"/>
      <c r="AL514" s="248"/>
      <c r="AM514" s="248"/>
      <c r="AN514" s="248"/>
      <c r="AO514" s="248"/>
      <c r="AP514" s="248"/>
      <c r="AQ514" s="248"/>
      <c r="AR514" s="248"/>
      <c r="AS514" s="248"/>
      <c r="AT514" s="248"/>
      <c r="AU514" s="248"/>
      <c r="AV514" s="248"/>
      <c r="AW514" s="248"/>
      <c r="AX514" s="248"/>
      <c r="AY514" s="256"/>
      <c r="AZ514" s="250"/>
      <c r="BA514" s="251"/>
      <c r="BB514" s="251"/>
      <c r="BC514" s="251"/>
      <c r="BD514" s="251"/>
      <c r="BE514" s="251"/>
      <c r="BF514" s="251"/>
      <c r="BG514" s="252"/>
      <c r="BH514" s="249"/>
      <c r="BI514" s="248"/>
      <c r="BJ514" s="248"/>
      <c r="BK514" s="248"/>
      <c r="BL514" s="248"/>
      <c r="BM514" s="248"/>
      <c r="BN514" s="248"/>
      <c r="BO514" s="248"/>
      <c r="BP514" s="248"/>
      <c r="BQ514" s="248"/>
      <c r="BR514" s="248"/>
      <c r="BS514" s="248"/>
      <c r="BT514" s="248"/>
      <c r="BU514" s="248"/>
      <c r="BV514" s="248"/>
      <c r="BW514" s="248"/>
      <c r="BX514" s="248"/>
      <c r="BY514" s="248"/>
      <c r="BZ514" s="248"/>
      <c r="CA514" s="248"/>
      <c r="CB514" s="248"/>
      <c r="CC514" s="250"/>
      <c r="CD514" s="251"/>
      <c r="CE514" s="251"/>
      <c r="CF514" s="251"/>
      <c r="CG514" s="251"/>
      <c r="CH514" s="251"/>
      <c r="CI514" s="251"/>
      <c r="CJ514" s="252"/>
      <c r="CK514" s="249"/>
      <c r="CL514" s="248"/>
      <c r="CM514" s="248"/>
      <c r="CN514" s="248"/>
      <c r="CO514" s="248"/>
      <c r="CP514" s="248"/>
      <c r="CQ514" s="248"/>
      <c r="CR514" s="248"/>
      <c r="CS514" s="248"/>
      <c r="CT514" s="248"/>
      <c r="CU514" s="248"/>
      <c r="CV514" s="248"/>
      <c r="CW514" s="248"/>
      <c r="CX514" s="248"/>
      <c r="CY514" s="248"/>
      <c r="CZ514" s="248"/>
      <c r="DA514" s="248"/>
      <c r="DB514" s="248"/>
      <c r="DC514" s="248"/>
      <c r="DD514" s="248"/>
      <c r="DE514" s="248"/>
      <c r="DF514" s="250"/>
      <c r="DG514" s="251"/>
      <c r="DH514" s="251"/>
      <c r="DI514" s="251"/>
      <c r="DJ514" s="251"/>
      <c r="DK514" s="251"/>
      <c r="DL514" s="251"/>
      <c r="DM514" s="252"/>
    </row>
    <row r="515">
      <c r="A515" s="248"/>
      <c r="B515" s="249"/>
      <c r="C515" s="250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2"/>
      <c r="W515" s="253"/>
      <c r="X515" s="251"/>
      <c r="Y515" s="251"/>
      <c r="Z515" s="251"/>
      <c r="AA515" s="251"/>
      <c r="AB515" s="251"/>
      <c r="AC515" s="251"/>
      <c r="AD515" s="254"/>
      <c r="AE515" s="249"/>
      <c r="AF515" s="255"/>
      <c r="AG515" s="248"/>
      <c r="AH515" s="248"/>
      <c r="AI515" s="248"/>
      <c r="AJ515" s="248"/>
      <c r="AK515" s="248"/>
      <c r="AL515" s="248"/>
      <c r="AM515" s="248"/>
      <c r="AN515" s="248"/>
      <c r="AO515" s="248"/>
      <c r="AP515" s="248"/>
      <c r="AQ515" s="248"/>
      <c r="AR515" s="248"/>
      <c r="AS515" s="248"/>
      <c r="AT515" s="248"/>
      <c r="AU515" s="248"/>
      <c r="AV515" s="248"/>
      <c r="AW515" s="248"/>
      <c r="AX515" s="248"/>
      <c r="AY515" s="256"/>
      <c r="AZ515" s="250"/>
      <c r="BA515" s="251"/>
      <c r="BB515" s="251"/>
      <c r="BC515" s="251"/>
      <c r="BD515" s="251"/>
      <c r="BE515" s="251"/>
      <c r="BF515" s="251"/>
      <c r="BG515" s="252"/>
      <c r="BH515" s="249"/>
      <c r="BI515" s="248"/>
      <c r="BJ515" s="248"/>
      <c r="BK515" s="248"/>
      <c r="BL515" s="248"/>
      <c r="BM515" s="248"/>
      <c r="BN515" s="248"/>
      <c r="BO515" s="248"/>
      <c r="BP515" s="248"/>
      <c r="BQ515" s="248"/>
      <c r="BR515" s="248"/>
      <c r="BS515" s="248"/>
      <c r="BT515" s="248"/>
      <c r="BU515" s="248"/>
      <c r="BV515" s="248"/>
      <c r="BW515" s="248"/>
      <c r="BX515" s="248"/>
      <c r="BY515" s="248"/>
      <c r="BZ515" s="248"/>
      <c r="CA515" s="248"/>
      <c r="CB515" s="248"/>
      <c r="CC515" s="250"/>
      <c r="CD515" s="251"/>
      <c r="CE515" s="251"/>
      <c r="CF515" s="251"/>
      <c r="CG515" s="251"/>
      <c r="CH515" s="251"/>
      <c r="CI515" s="251"/>
      <c r="CJ515" s="252"/>
      <c r="CK515" s="249"/>
      <c r="CL515" s="248"/>
      <c r="CM515" s="248"/>
      <c r="CN515" s="248"/>
      <c r="CO515" s="248"/>
      <c r="CP515" s="248"/>
      <c r="CQ515" s="248"/>
      <c r="CR515" s="248"/>
      <c r="CS515" s="248"/>
      <c r="CT515" s="248"/>
      <c r="CU515" s="248"/>
      <c r="CV515" s="248"/>
      <c r="CW515" s="248"/>
      <c r="CX515" s="248"/>
      <c r="CY515" s="248"/>
      <c r="CZ515" s="248"/>
      <c r="DA515" s="248"/>
      <c r="DB515" s="248"/>
      <c r="DC515" s="248"/>
      <c r="DD515" s="248"/>
      <c r="DE515" s="248"/>
      <c r="DF515" s="250"/>
      <c r="DG515" s="251"/>
      <c r="DH515" s="251"/>
      <c r="DI515" s="251"/>
      <c r="DJ515" s="251"/>
      <c r="DK515" s="251"/>
      <c r="DL515" s="251"/>
      <c r="DM515" s="252"/>
    </row>
    <row r="516">
      <c r="A516" s="248"/>
      <c r="B516" s="249"/>
      <c r="C516" s="250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2"/>
      <c r="W516" s="253"/>
      <c r="X516" s="251"/>
      <c r="Y516" s="251"/>
      <c r="Z516" s="251"/>
      <c r="AA516" s="251"/>
      <c r="AB516" s="251"/>
      <c r="AC516" s="251"/>
      <c r="AD516" s="254"/>
      <c r="AE516" s="249"/>
      <c r="AF516" s="255"/>
      <c r="AG516" s="248"/>
      <c r="AH516" s="248"/>
      <c r="AI516" s="248"/>
      <c r="AJ516" s="248"/>
      <c r="AK516" s="248"/>
      <c r="AL516" s="248"/>
      <c r="AM516" s="248"/>
      <c r="AN516" s="248"/>
      <c r="AO516" s="248"/>
      <c r="AP516" s="248"/>
      <c r="AQ516" s="248"/>
      <c r="AR516" s="248"/>
      <c r="AS516" s="248"/>
      <c r="AT516" s="248"/>
      <c r="AU516" s="248"/>
      <c r="AV516" s="248"/>
      <c r="AW516" s="248"/>
      <c r="AX516" s="248"/>
      <c r="AY516" s="256"/>
      <c r="AZ516" s="250"/>
      <c r="BA516" s="251"/>
      <c r="BB516" s="251"/>
      <c r="BC516" s="251"/>
      <c r="BD516" s="251"/>
      <c r="BE516" s="251"/>
      <c r="BF516" s="251"/>
      <c r="BG516" s="252"/>
      <c r="BH516" s="249"/>
      <c r="BI516" s="248"/>
      <c r="BJ516" s="248"/>
      <c r="BK516" s="248"/>
      <c r="BL516" s="248"/>
      <c r="BM516" s="248"/>
      <c r="BN516" s="248"/>
      <c r="BO516" s="248"/>
      <c r="BP516" s="248"/>
      <c r="BQ516" s="248"/>
      <c r="BR516" s="248"/>
      <c r="BS516" s="248"/>
      <c r="BT516" s="248"/>
      <c r="BU516" s="248"/>
      <c r="BV516" s="248"/>
      <c r="BW516" s="248"/>
      <c r="BX516" s="248"/>
      <c r="BY516" s="248"/>
      <c r="BZ516" s="248"/>
      <c r="CA516" s="248"/>
      <c r="CB516" s="248"/>
      <c r="CC516" s="250"/>
      <c r="CD516" s="251"/>
      <c r="CE516" s="251"/>
      <c r="CF516" s="251"/>
      <c r="CG516" s="251"/>
      <c r="CH516" s="251"/>
      <c r="CI516" s="251"/>
      <c r="CJ516" s="252"/>
      <c r="CK516" s="249"/>
      <c r="CL516" s="248"/>
      <c r="CM516" s="248"/>
      <c r="CN516" s="248"/>
      <c r="CO516" s="248"/>
      <c r="CP516" s="248"/>
      <c r="CQ516" s="248"/>
      <c r="CR516" s="248"/>
      <c r="CS516" s="248"/>
      <c r="CT516" s="248"/>
      <c r="CU516" s="248"/>
      <c r="CV516" s="248"/>
      <c r="CW516" s="248"/>
      <c r="CX516" s="248"/>
      <c r="CY516" s="248"/>
      <c r="CZ516" s="248"/>
      <c r="DA516" s="248"/>
      <c r="DB516" s="248"/>
      <c r="DC516" s="248"/>
      <c r="DD516" s="248"/>
      <c r="DE516" s="248"/>
      <c r="DF516" s="250"/>
      <c r="DG516" s="251"/>
      <c r="DH516" s="251"/>
      <c r="DI516" s="251"/>
      <c r="DJ516" s="251"/>
      <c r="DK516" s="251"/>
      <c r="DL516" s="251"/>
      <c r="DM516" s="252"/>
    </row>
    <row r="517">
      <c r="A517" s="248"/>
      <c r="B517" s="249"/>
      <c r="C517" s="250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2"/>
      <c r="W517" s="253"/>
      <c r="X517" s="251"/>
      <c r="Y517" s="251"/>
      <c r="Z517" s="251"/>
      <c r="AA517" s="251"/>
      <c r="AB517" s="251"/>
      <c r="AC517" s="251"/>
      <c r="AD517" s="254"/>
      <c r="AE517" s="249"/>
      <c r="AF517" s="255"/>
      <c r="AG517" s="248"/>
      <c r="AH517" s="248"/>
      <c r="AI517" s="248"/>
      <c r="AJ517" s="248"/>
      <c r="AK517" s="248"/>
      <c r="AL517" s="248"/>
      <c r="AM517" s="248"/>
      <c r="AN517" s="248"/>
      <c r="AO517" s="248"/>
      <c r="AP517" s="248"/>
      <c r="AQ517" s="248"/>
      <c r="AR517" s="248"/>
      <c r="AS517" s="248"/>
      <c r="AT517" s="248"/>
      <c r="AU517" s="248"/>
      <c r="AV517" s="248"/>
      <c r="AW517" s="248"/>
      <c r="AX517" s="248"/>
      <c r="AY517" s="256"/>
      <c r="AZ517" s="250"/>
      <c r="BA517" s="251"/>
      <c r="BB517" s="251"/>
      <c r="BC517" s="251"/>
      <c r="BD517" s="251"/>
      <c r="BE517" s="251"/>
      <c r="BF517" s="251"/>
      <c r="BG517" s="252"/>
      <c r="BH517" s="249"/>
      <c r="BI517" s="248"/>
      <c r="BJ517" s="248"/>
      <c r="BK517" s="248"/>
      <c r="BL517" s="248"/>
      <c r="BM517" s="248"/>
      <c r="BN517" s="248"/>
      <c r="BO517" s="248"/>
      <c r="BP517" s="248"/>
      <c r="BQ517" s="248"/>
      <c r="BR517" s="248"/>
      <c r="BS517" s="248"/>
      <c r="BT517" s="248"/>
      <c r="BU517" s="248"/>
      <c r="BV517" s="248"/>
      <c r="BW517" s="248"/>
      <c r="BX517" s="248"/>
      <c r="BY517" s="248"/>
      <c r="BZ517" s="248"/>
      <c r="CA517" s="248"/>
      <c r="CB517" s="248"/>
      <c r="CC517" s="250"/>
      <c r="CD517" s="251"/>
      <c r="CE517" s="251"/>
      <c r="CF517" s="251"/>
      <c r="CG517" s="251"/>
      <c r="CH517" s="251"/>
      <c r="CI517" s="251"/>
      <c r="CJ517" s="252"/>
      <c r="CK517" s="249"/>
      <c r="CL517" s="248"/>
      <c r="CM517" s="248"/>
      <c r="CN517" s="248"/>
      <c r="CO517" s="248"/>
      <c r="CP517" s="248"/>
      <c r="CQ517" s="248"/>
      <c r="CR517" s="248"/>
      <c r="CS517" s="248"/>
      <c r="CT517" s="248"/>
      <c r="CU517" s="248"/>
      <c r="CV517" s="248"/>
      <c r="CW517" s="248"/>
      <c r="CX517" s="248"/>
      <c r="CY517" s="248"/>
      <c r="CZ517" s="248"/>
      <c r="DA517" s="248"/>
      <c r="DB517" s="248"/>
      <c r="DC517" s="248"/>
      <c r="DD517" s="248"/>
      <c r="DE517" s="248"/>
      <c r="DF517" s="250"/>
      <c r="DG517" s="251"/>
      <c r="DH517" s="251"/>
      <c r="DI517" s="251"/>
      <c r="DJ517" s="251"/>
      <c r="DK517" s="251"/>
      <c r="DL517" s="251"/>
      <c r="DM517" s="252"/>
    </row>
    <row r="518">
      <c r="A518" s="248"/>
      <c r="B518" s="249"/>
      <c r="C518" s="250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2"/>
      <c r="W518" s="253"/>
      <c r="X518" s="251"/>
      <c r="Y518" s="251"/>
      <c r="Z518" s="251"/>
      <c r="AA518" s="251"/>
      <c r="AB518" s="251"/>
      <c r="AC518" s="251"/>
      <c r="AD518" s="254"/>
      <c r="AE518" s="249"/>
      <c r="AF518" s="255"/>
      <c r="AG518" s="248"/>
      <c r="AH518" s="248"/>
      <c r="AI518" s="248"/>
      <c r="AJ518" s="248"/>
      <c r="AK518" s="248"/>
      <c r="AL518" s="248"/>
      <c r="AM518" s="248"/>
      <c r="AN518" s="248"/>
      <c r="AO518" s="248"/>
      <c r="AP518" s="248"/>
      <c r="AQ518" s="248"/>
      <c r="AR518" s="248"/>
      <c r="AS518" s="248"/>
      <c r="AT518" s="248"/>
      <c r="AU518" s="248"/>
      <c r="AV518" s="248"/>
      <c r="AW518" s="248"/>
      <c r="AX518" s="248"/>
      <c r="AY518" s="256"/>
      <c r="AZ518" s="250"/>
      <c r="BA518" s="251"/>
      <c r="BB518" s="251"/>
      <c r="BC518" s="251"/>
      <c r="BD518" s="251"/>
      <c r="BE518" s="251"/>
      <c r="BF518" s="251"/>
      <c r="BG518" s="252"/>
      <c r="BH518" s="249"/>
      <c r="BI518" s="248"/>
      <c r="BJ518" s="248"/>
      <c r="BK518" s="248"/>
      <c r="BL518" s="248"/>
      <c r="BM518" s="248"/>
      <c r="BN518" s="248"/>
      <c r="BO518" s="248"/>
      <c r="BP518" s="248"/>
      <c r="BQ518" s="248"/>
      <c r="BR518" s="248"/>
      <c r="BS518" s="248"/>
      <c r="BT518" s="248"/>
      <c r="BU518" s="248"/>
      <c r="BV518" s="248"/>
      <c r="BW518" s="248"/>
      <c r="BX518" s="248"/>
      <c r="BY518" s="248"/>
      <c r="BZ518" s="248"/>
      <c r="CA518" s="248"/>
      <c r="CB518" s="248"/>
      <c r="CC518" s="250"/>
      <c r="CD518" s="251"/>
      <c r="CE518" s="251"/>
      <c r="CF518" s="251"/>
      <c r="CG518" s="251"/>
      <c r="CH518" s="251"/>
      <c r="CI518" s="251"/>
      <c r="CJ518" s="252"/>
      <c r="CK518" s="249"/>
      <c r="CL518" s="248"/>
      <c r="CM518" s="248"/>
      <c r="CN518" s="248"/>
      <c r="CO518" s="248"/>
      <c r="CP518" s="248"/>
      <c r="CQ518" s="248"/>
      <c r="CR518" s="248"/>
      <c r="CS518" s="248"/>
      <c r="CT518" s="248"/>
      <c r="CU518" s="248"/>
      <c r="CV518" s="248"/>
      <c r="CW518" s="248"/>
      <c r="CX518" s="248"/>
      <c r="CY518" s="248"/>
      <c r="CZ518" s="248"/>
      <c r="DA518" s="248"/>
      <c r="DB518" s="248"/>
      <c r="DC518" s="248"/>
      <c r="DD518" s="248"/>
      <c r="DE518" s="248"/>
      <c r="DF518" s="250"/>
      <c r="DG518" s="251"/>
      <c r="DH518" s="251"/>
      <c r="DI518" s="251"/>
      <c r="DJ518" s="251"/>
      <c r="DK518" s="251"/>
      <c r="DL518" s="251"/>
      <c r="DM518" s="252"/>
    </row>
    <row r="519">
      <c r="A519" s="248"/>
      <c r="B519" s="249"/>
      <c r="C519" s="250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2"/>
      <c r="W519" s="253"/>
      <c r="X519" s="251"/>
      <c r="Y519" s="251"/>
      <c r="Z519" s="251"/>
      <c r="AA519" s="251"/>
      <c r="AB519" s="251"/>
      <c r="AC519" s="251"/>
      <c r="AD519" s="254"/>
      <c r="AE519" s="249"/>
      <c r="AF519" s="255"/>
      <c r="AG519" s="248"/>
      <c r="AH519" s="248"/>
      <c r="AI519" s="248"/>
      <c r="AJ519" s="248"/>
      <c r="AK519" s="248"/>
      <c r="AL519" s="248"/>
      <c r="AM519" s="248"/>
      <c r="AN519" s="248"/>
      <c r="AO519" s="248"/>
      <c r="AP519" s="248"/>
      <c r="AQ519" s="248"/>
      <c r="AR519" s="248"/>
      <c r="AS519" s="248"/>
      <c r="AT519" s="248"/>
      <c r="AU519" s="248"/>
      <c r="AV519" s="248"/>
      <c r="AW519" s="248"/>
      <c r="AX519" s="248"/>
      <c r="AY519" s="256"/>
      <c r="AZ519" s="250"/>
      <c r="BA519" s="251"/>
      <c r="BB519" s="251"/>
      <c r="BC519" s="251"/>
      <c r="BD519" s="251"/>
      <c r="BE519" s="251"/>
      <c r="BF519" s="251"/>
      <c r="BG519" s="252"/>
      <c r="BH519" s="249"/>
      <c r="BI519" s="248"/>
      <c r="BJ519" s="248"/>
      <c r="BK519" s="248"/>
      <c r="BL519" s="248"/>
      <c r="BM519" s="248"/>
      <c r="BN519" s="248"/>
      <c r="BO519" s="248"/>
      <c r="BP519" s="248"/>
      <c r="BQ519" s="248"/>
      <c r="BR519" s="248"/>
      <c r="BS519" s="248"/>
      <c r="BT519" s="248"/>
      <c r="BU519" s="248"/>
      <c r="BV519" s="248"/>
      <c r="BW519" s="248"/>
      <c r="BX519" s="248"/>
      <c r="BY519" s="248"/>
      <c r="BZ519" s="248"/>
      <c r="CA519" s="248"/>
      <c r="CB519" s="248"/>
      <c r="CC519" s="250"/>
      <c r="CD519" s="251"/>
      <c r="CE519" s="251"/>
      <c r="CF519" s="251"/>
      <c r="CG519" s="251"/>
      <c r="CH519" s="251"/>
      <c r="CI519" s="251"/>
      <c r="CJ519" s="252"/>
      <c r="CK519" s="249"/>
      <c r="CL519" s="248"/>
      <c r="CM519" s="248"/>
      <c r="CN519" s="248"/>
      <c r="CO519" s="248"/>
      <c r="CP519" s="248"/>
      <c r="CQ519" s="248"/>
      <c r="CR519" s="248"/>
      <c r="CS519" s="248"/>
      <c r="CT519" s="248"/>
      <c r="CU519" s="248"/>
      <c r="CV519" s="248"/>
      <c r="CW519" s="248"/>
      <c r="CX519" s="248"/>
      <c r="CY519" s="248"/>
      <c r="CZ519" s="248"/>
      <c r="DA519" s="248"/>
      <c r="DB519" s="248"/>
      <c r="DC519" s="248"/>
      <c r="DD519" s="248"/>
      <c r="DE519" s="248"/>
      <c r="DF519" s="250"/>
      <c r="DG519" s="251"/>
      <c r="DH519" s="251"/>
      <c r="DI519" s="251"/>
      <c r="DJ519" s="251"/>
      <c r="DK519" s="251"/>
      <c r="DL519" s="251"/>
      <c r="DM519" s="252"/>
    </row>
    <row r="520">
      <c r="A520" s="248"/>
      <c r="B520" s="249"/>
      <c r="C520" s="250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2"/>
      <c r="W520" s="253"/>
      <c r="X520" s="251"/>
      <c r="Y520" s="251"/>
      <c r="Z520" s="251"/>
      <c r="AA520" s="251"/>
      <c r="AB520" s="251"/>
      <c r="AC520" s="251"/>
      <c r="AD520" s="254"/>
      <c r="AE520" s="249"/>
      <c r="AF520" s="255"/>
      <c r="AG520" s="248"/>
      <c r="AH520" s="248"/>
      <c r="AI520" s="248"/>
      <c r="AJ520" s="248"/>
      <c r="AK520" s="248"/>
      <c r="AL520" s="248"/>
      <c r="AM520" s="248"/>
      <c r="AN520" s="248"/>
      <c r="AO520" s="248"/>
      <c r="AP520" s="248"/>
      <c r="AQ520" s="248"/>
      <c r="AR520" s="248"/>
      <c r="AS520" s="248"/>
      <c r="AT520" s="248"/>
      <c r="AU520" s="248"/>
      <c r="AV520" s="248"/>
      <c r="AW520" s="248"/>
      <c r="AX520" s="248"/>
      <c r="AY520" s="256"/>
      <c r="AZ520" s="250"/>
      <c r="BA520" s="251"/>
      <c r="BB520" s="251"/>
      <c r="BC520" s="251"/>
      <c r="BD520" s="251"/>
      <c r="BE520" s="251"/>
      <c r="BF520" s="251"/>
      <c r="BG520" s="252"/>
      <c r="BH520" s="249"/>
      <c r="BI520" s="248"/>
      <c r="BJ520" s="248"/>
      <c r="BK520" s="248"/>
      <c r="BL520" s="248"/>
      <c r="BM520" s="248"/>
      <c r="BN520" s="248"/>
      <c r="BO520" s="248"/>
      <c r="BP520" s="248"/>
      <c r="BQ520" s="248"/>
      <c r="BR520" s="248"/>
      <c r="BS520" s="248"/>
      <c r="BT520" s="248"/>
      <c r="BU520" s="248"/>
      <c r="BV520" s="248"/>
      <c r="BW520" s="248"/>
      <c r="BX520" s="248"/>
      <c r="BY520" s="248"/>
      <c r="BZ520" s="248"/>
      <c r="CA520" s="248"/>
      <c r="CB520" s="248"/>
      <c r="CC520" s="250"/>
      <c r="CD520" s="251"/>
      <c r="CE520" s="251"/>
      <c r="CF520" s="251"/>
      <c r="CG520" s="251"/>
      <c r="CH520" s="251"/>
      <c r="CI520" s="251"/>
      <c r="CJ520" s="252"/>
      <c r="CK520" s="249"/>
      <c r="CL520" s="248"/>
      <c r="CM520" s="248"/>
      <c r="CN520" s="248"/>
      <c r="CO520" s="248"/>
      <c r="CP520" s="248"/>
      <c r="CQ520" s="248"/>
      <c r="CR520" s="248"/>
      <c r="CS520" s="248"/>
      <c r="CT520" s="248"/>
      <c r="CU520" s="248"/>
      <c r="CV520" s="248"/>
      <c r="CW520" s="248"/>
      <c r="CX520" s="248"/>
      <c r="CY520" s="248"/>
      <c r="CZ520" s="248"/>
      <c r="DA520" s="248"/>
      <c r="DB520" s="248"/>
      <c r="DC520" s="248"/>
      <c r="DD520" s="248"/>
      <c r="DE520" s="248"/>
      <c r="DF520" s="250"/>
      <c r="DG520" s="251"/>
      <c r="DH520" s="251"/>
      <c r="DI520" s="251"/>
      <c r="DJ520" s="251"/>
      <c r="DK520" s="251"/>
      <c r="DL520" s="251"/>
      <c r="DM520" s="252"/>
    </row>
    <row r="521">
      <c r="A521" s="248"/>
      <c r="B521" s="249"/>
      <c r="C521" s="250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2"/>
      <c r="W521" s="253"/>
      <c r="X521" s="251"/>
      <c r="Y521" s="251"/>
      <c r="Z521" s="251"/>
      <c r="AA521" s="251"/>
      <c r="AB521" s="251"/>
      <c r="AC521" s="251"/>
      <c r="AD521" s="254"/>
      <c r="AE521" s="249"/>
      <c r="AF521" s="255"/>
      <c r="AG521" s="248"/>
      <c r="AH521" s="248"/>
      <c r="AI521" s="248"/>
      <c r="AJ521" s="248"/>
      <c r="AK521" s="248"/>
      <c r="AL521" s="248"/>
      <c r="AM521" s="248"/>
      <c r="AN521" s="248"/>
      <c r="AO521" s="248"/>
      <c r="AP521" s="248"/>
      <c r="AQ521" s="248"/>
      <c r="AR521" s="248"/>
      <c r="AS521" s="248"/>
      <c r="AT521" s="248"/>
      <c r="AU521" s="248"/>
      <c r="AV521" s="248"/>
      <c r="AW521" s="248"/>
      <c r="AX521" s="248"/>
      <c r="AY521" s="256"/>
      <c r="AZ521" s="250"/>
      <c r="BA521" s="251"/>
      <c r="BB521" s="251"/>
      <c r="BC521" s="251"/>
      <c r="BD521" s="251"/>
      <c r="BE521" s="251"/>
      <c r="BF521" s="251"/>
      <c r="BG521" s="252"/>
      <c r="BH521" s="249"/>
      <c r="BI521" s="248"/>
      <c r="BJ521" s="248"/>
      <c r="BK521" s="248"/>
      <c r="BL521" s="248"/>
      <c r="BM521" s="248"/>
      <c r="BN521" s="248"/>
      <c r="BO521" s="248"/>
      <c r="BP521" s="248"/>
      <c r="BQ521" s="248"/>
      <c r="BR521" s="248"/>
      <c r="BS521" s="248"/>
      <c r="BT521" s="248"/>
      <c r="BU521" s="248"/>
      <c r="BV521" s="248"/>
      <c r="BW521" s="248"/>
      <c r="BX521" s="248"/>
      <c r="BY521" s="248"/>
      <c r="BZ521" s="248"/>
      <c r="CA521" s="248"/>
      <c r="CB521" s="248"/>
      <c r="CC521" s="250"/>
      <c r="CD521" s="251"/>
      <c r="CE521" s="251"/>
      <c r="CF521" s="251"/>
      <c r="CG521" s="251"/>
      <c r="CH521" s="251"/>
      <c r="CI521" s="251"/>
      <c r="CJ521" s="252"/>
      <c r="CK521" s="249"/>
      <c r="CL521" s="248"/>
      <c r="CM521" s="248"/>
      <c r="CN521" s="248"/>
      <c r="CO521" s="248"/>
      <c r="CP521" s="248"/>
      <c r="CQ521" s="248"/>
      <c r="CR521" s="248"/>
      <c r="CS521" s="248"/>
      <c r="CT521" s="248"/>
      <c r="CU521" s="248"/>
      <c r="CV521" s="248"/>
      <c r="CW521" s="248"/>
      <c r="CX521" s="248"/>
      <c r="CY521" s="248"/>
      <c r="CZ521" s="248"/>
      <c r="DA521" s="248"/>
      <c r="DB521" s="248"/>
      <c r="DC521" s="248"/>
      <c r="DD521" s="248"/>
      <c r="DE521" s="248"/>
      <c r="DF521" s="250"/>
      <c r="DG521" s="251"/>
      <c r="DH521" s="251"/>
      <c r="DI521" s="251"/>
      <c r="DJ521" s="251"/>
      <c r="DK521" s="251"/>
      <c r="DL521" s="251"/>
      <c r="DM521" s="252"/>
    </row>
    <row r="522">
      <c r="A522" s="248"/>
      <c r="B522" s="249"/>
      <c r="C522" s="250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2"/>
      <c r="W522" s="253"/>
      <c r="X522" s="251"/>
      <c r="Y522" s="251"/>
      <c r="Z522" s="251"/>
      <c r="AA522" s="251"/>
      <c r="AB522" s="251"/>
      <c r="AC522" s="251"/>
      <c r="AD522" s="254"/>
      <c r="AE522" s="249"/>
      <c r="AF522" s="255"/>
      <c r="AG522" s="248"/>
      <c r="AH522" s="248"/>
      <c r="AI522" s="248"/>
      <c r="AJ522" s="248"/>
      <c r="AK522" s="248"/>
      <c r="AL522" s="248"/>
      <c r="AM522" s="248"/>
      <c r="AN522" s="248"/>
      <c r="AO522" s="248"/>
      <c r="AP522" s="248"/>
      <c r="AQ522" s="248"/>
      <c r="AR522" s="248"/>
      <c r="AS522" s="248"/>
      <c r="AT522" s="248"/>
      <c r="AU522" s="248"/>
      <c r="AV522" s="248"/>
      <c r="AW522" s="248"/>
      <c r="AX522" s="248"/>
      <c r="AY522" s="256"/>
      <c r="AZ522" s="250"/>
      <c r="BA522" s="251"/>
      <c r="BB522" s="251"/>
      <c r="BC522" s="251"/>
      <c r="BD522" s="251"/>
      <c r="BE522" s="251"/>
      <c r="BF522" s="251"/>
      <c r="BG522" s="252"/>
      <c r="BH522" s="249"/>
      <c r="BI522" s="248"/>
      <c r="BJ522" s="248"/>
      <c r="BK522" s="248"/>
      <c r="BL522" s="248"/>
      <c r="BM522" s="248"/>
      <c r="BN522" s="248"/>
      <c r="BO522" s="248"/>
      <c r="BP522" s="248"/>
      <c r="BQ522" s="248"/>
      <c r="BR522" s="248"/>
      <c r="BS522" s="248"/>
      <c r="BT522" s="248"/>
      <c r="BU522" s="248"/>
      <c r="BV522" s="248"/>
      <c r="BW522" s="248"/>
      <c r="BX522" s="248"/>
      <c r="BY522" s="248"/>
      <c r="BZ522" s="248"/>
      <c r="CA522" s="248"/>
      <c r="CB522" s="248"/>
      <c r="CC522" s="250"/>
      <c r="CD522" s="251"/>
      <c r="CE522" s="251"/>
      <c r="CF522" s="251"/>
      <c r="CG522" s="251"/>
      <c r="CH522" s="251"/>
      <c r="CI522" s="251"/>
      <c r="CJ522" s="252"/>
      <c r="CK522" s="249"/>
      <c r="CL522" s="248"/>
      <c r="CM522" s="248"/>
      <c r="CN522" s="248"/>
      <c r="CO522" s="248"/>
      <c r="CP522" s="248"/>
      <c r="CQ522" s="248"/>
      <c r="CR522" s="248"/>
      <c r="CS522" s="248"/>
      <c r="CT522" s="248"/>
      <c r="CU522" s="248"/>
      <c r="CV522" s="248"/>
      <c r="CW522" s="248"/>
      <c r="CX522" s="248"/>
      <c r="CY522" s="248"/>
      <c r="CZ522" s="248"/>
      <c r="DA522" s="248"/>
      <c r="DB522" s="248"/>
      <c r="DC522" s="248"/>
      <c r="DD522" s="248"/>
      <c r="DE522" s="248"/>
      <c r="DF522" s="250"/>
      <c r="DG522" s="251"/>
      <c r="DH522" s="251"/>
      <c r="DI522" s="251"/>
      <c r="DJ522" s="251"/>
      <c r="DK522" s="251"/>
      <c r="DL522" s="251"/>
      <c r="DM522" s="252"/>
    </row>
    <row r="523">
      <c r="A523" s="248"/>
      <c r="B523" s="249"/>
      <c r="C523" s="250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2"/>
      <c r="W523" s="253"/>
      <c r="X523" s="251"/>
      <c r="Y523" s="251"/>
      <c r="Z523" s="251"/>
      <c r="AA523" s="251"/>
      <c r="AB523" s="251"/>
      <c r="AC523" s="251"/>
      <c r="AD523" s="254"/>
      <c r="AE523" s="249"/>
      <c r="AF523" s="255"/>
      <c r="AG523" s="248"/>
      <c r="AH523" s="248"/>
      <c r="AI523" s="248"/>
      <c r="AJ523" s="248"/>
      <c r="AK523" s="248"/>
      <c r="AL523" s="248"/>
      <c r="AM523" s="248"/>
      <c r="AN523" s="248"/>
      <c r="AO523" s="248"/>
      <c r="AP523" s="248"/>
      <c r="AQ523" s="248"/>
      <c r="AR523" s="248"/>
      <c r="AS523" s="248"/>
      <c r="AT523" s="248"/>
      <c r="AU523" s="248"/>
      <c r="AV523" s="248"/>
      <c r="AW523" s="248"/>
      <c r="AX523" s="248"/>
      <c r="AY523" s="256"/>
      <c r="AZ523" s="250"/>
      <c r="BA523" s="251"/>
      <c r="BB523" s="251"/>
      <c r="BC523" s="251"/>
      <c r="BD523" s="251"/>
      <c r="BE523" s="251"/>
      <c r="BF523" s="251"/>
      <c r="BG523" s="252"/>
      <c r="BH523" s="249"/>
      <c r="BI523" s="248"/>
      <c r="BJ523" s="248"/>
      <c r="BK523" s="248"/>
      <c r="BL523" s="248"/>
      <c r="BM523" s="248"/>
      <c r="BN523" s="248"/>
      <c r="BO523" s="248"/>
      <c r="BP523" s="248"/>
      <c r="BQ523" s="248"/>
      <c r="BR523" s="248"/>
      <c r="BS523" s="248"/>
      <c r="BT523" s="248"/>
      <c r="BU523" s="248"/>
      <c r="BV523" s="248"/>
      <c r="BW523" s="248"/>
      <c r="BX523" s="248"/>
      <c r="BY523" s="248"/>
      <c r="BZ523" s="248"/>
      <c r="CA523" s="248"/>
      <c r="CB523" s="248"/>
      <c r="CC523" s="250"/>
      <c r="CD523" s="251"/>
      <c r="CE523" s="251"/>
      <c r="CF523" s="251"/>
      <c r="CG523" s="251"/>
      <c r="CH523" s="251"/>
      <c r="CI523" s="251"/>
      <c r="CJ523" s="252"/>
      <c r="CK523" s="249"/>
      <c r="CL523" s="248"/>
      <c r="CM523" s="248"/>
      <c r="CN523" s="248"/>
      <c r="CO523" s="248"/>
      <c r="CP523" s="248"/>
      <c r="CQ523" s="248"/>
      <c r="CR523" s="248"/>
      <c r="CS523" s="248"/>
      <c r="CT523" s="248"/>
      <c r="CU523" s="248"/>
      <c r="CV523" s="248"/>
      <c r="CW523" s="248"/>
      <c r="CX523" s="248"/>
      <c r="CY523" s="248"/>
      <c r="CZ523" s="248"/>
      <c r="DA523" s="248"/>
      <c r="DB523" s="248"/>
      <c r="DC523" s="248"/>
      <c r="DD523" s="248"/>
      <c r="DE523" s="248"/>
      <c r="DF523" s="250"/>
      <c r="DG523" s="251"/>
      <c r="DH523" s="251"/>
      <c r="DI523" s="251"/>
      <c r="DJ523" s="251"/>
      <c r="DK523" s="251"/>
      <c r="DL523" s="251"/>
      <c r="DM523" s="252"/>
    </row>
    <row r="524">
      <c r="A524" s="248"/>
      <c r="B524" s="249"/>
      <c r="C524" s="250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2"/>
      <c r="W524" s="253"/>
      <c r="X524" s="251"/>
      <c r="Y524" s="251"/>
      <c r="Z524" s="251"/>
      <c r="AA524" s="251"/>
      <c r="AB524" s="251"/>
      <c r="AC524" s="251"/>
      <c r="AD524" s="254"/>
      <c r="AE524" s="249"/>
      <c r="AF524" s="255"/>
      <c r="AG524" s="248"/>
      <c r="AH524" s="248"/>
      <c r="AI524" s="248"/>
      <c r="AJ524" s="248"/>
      <c r="AK524" s="248"/>
      <c r="AL524" s="248"/>
      <c r="AM524" s="248"/>
      <c r="AN524" s="248"/>
      <c r="AO524" s="248"/>
      <c r="AP524" s="248"/>
      <c r="AQ524" s="248"/>
      <c r="AR524" s="248"/>
      <c r="AS524" s="248"/>
      <c r="AT524" s="248"/>
      <c r="AU524" s="248"/>
      <c r="AV524" s="248"/>
      <c r="AW524" s="248"/>
      <c r="AX524" s="248"/>
      <c r="AY524" s="256"/>
      <c r="AZ524" s="250"/>
      <c r="BA524" s="251"/>
      <c r="BB524" s="251"/>
      <c r="BC524" s="251"/>
      <c r="BD524" s="251"/>
      <c r="BE524" s="251"/>
      <c r="BF524" s="251"/>
      <c r="BG524" s="252"/>
      <c r="BH524" s="249"/>
      <c r="BI524" s="248"/>
      <c r="BJ524" s="248"/>
      <c r="BK524" s="248"/>
      <c r="BL524" s="248"/>
      <c r="BM524" s="248"/>
      <c r="BN524" s="248"/>
      <c r="BO524" s="248"/>
      <c r="BP524" s="248"/>
      <c r="BQ524" s="248"/>
      <c r="BR524" s="248"/>
      <c r="BS524" s="248"/>
      <c r="BT524" s="248"/>
      <c r="BU524" s="248"/>
      <c r="BV524" s="248"/>
      <c r="BW524" s="248"/>
      <c r="BX524" s="248"/>
      <c r="BY524" s="248"/>
      <c r="BZ524" s="248"/>
      <c r="CA524" s="248"/>
      <c r="CB524" s="248"/>
      <c r="CC524" s="250"/>
      <c r="CD524" s="251"/>
      <c r="CE524" s="251"/>
      <c r="CF524" s="251"/>
      <c r="CG524" s="251"/>
      <c r="CH524" s="251"/>
      <c r="CI524" s="251"/>
      <c r="CJ524" s="252"/>
      <c r="CK524" s="249"/>
      <c r="CL524" s="248"/>
      <c r="CM524" s="248"/>
      <c r="CN524" s="248"/>
      <c r="CO524" s="248"/>
      <c r="CP524" s="248"/>
      <c r="CQ524" s="248"/>
      <c r="CR524" s="248"/>
      <c r="CS524" s="248"/>
      <c r="CT524" s="248"/>
      <c r="CU524" s="248"/>
      <c r="CV524" s="248"/>
      <c r="CW524" s="248"/>
      <c r="CX524" s="248"/>
      <c r="CY524" s="248"/>
      <c r="CZ524" s="248"/>
      <c r="DA524" s="248"/>
      <c r="DB524" s="248"/>
      <c r="DC524" s="248"/>
      <c r="DD524" s="248"/>
      <c r="DE524" s="248"/>
      <c r="DF524" s="250"/>
      <c r="DG524" s="251"/>
      <c r="DH524" s="251"/>
      <c r="DI524" s="251"/>
      <c r="DJ524" s="251"/>
      <c r="DK524" s="251"/>
      <c r="DL524" s="251"/>
      <c r="DM524" s="252"/>
    </row>
    <row r="525">
      <c r="A525" s="248"/>
      <c r="B525" s="249"/>
      <c r="C525" s="250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2"/>
      <c r="W525" s="253"/>
      <c r="X525" s="251"/>
      <c r="Y525" s="251"/>
      <c r="Z525" s="251"/>
      <c r="AA525" s="251"/>
      <c r="AB525" s="251"/>
      <c r="AC525" s="251"/>
      <c r="AD525" s="254"/>
      <c r="AE525" s="249"/>
      <c r="AF525" s="255"/>
      <c r="AG525" s="248"/>
      <c r="AH525" s="248"/>
      <c r="AI525" s="248"/>
      <c r="AJ525" s="248"/>
      <c r="AK525" s="248"/>
      <c r="AL525" s="248"/>
      <c r="AM525" s="248"/>
      <c r="AN525" s="248"/>
      <c r="AO525" s="248"/>
      <c r="AP525" s="248"/>
      <c r="AQ525" s="248"/>
      <c r="AR525" s="248"/>
      <c r="AS525" s="248"/>
      <c r="AT525" s="248"/>
      <c r="AU525" s="248"/>
      <c r="AV525" s="248"/>
      <c r="AW525" s="248"/>
      <c r="AX525" s="248"/>
      <c r="AY525" s="256"/>
      <c r="AZ525" s="250"/>
      <c r="BA525" s="251"/>
      <c r="BB525" s="251"/>
      <c r="BC525" s="251"/>
      <c r="BD525" s="251"/>
      <c r="BE525" s="251"/>
      <c r="BF525" s="251"/>
      <c r="BG525" s="252"/>
      <c r="BH525" s="249"/>
      <c r="BI525" s="248"/>
      <c r="BJ525" s="248"/>
      <c r="BK525" s="248"/>
      <c r="BL525" s="248"/>
      <c r="BM525" s="248"/>
      <c r="BN525" s="248"/>
      <c r="BO525" s="248"/>
      <c r="BP525" s="248"/>
      <c r="BQ525" s="248"/>
      <c r="BR525" s="248"/>
      <c r="BS525" s="248"/>
      <c r="BT525" s="248"/>
      <c r="BU525" s="248"/>
      <c r="BV525" s="248"/>
      <c r="BW525" s="248"/>
      <c r="BX525" s="248"/>
      <c r="BY525" s="248"/>
      <c r="BZ525" s="248"/>
      <c r="CA525" s="248"/>
      <c r="CB525" s="248"/>
      <c r="CC525" s="250"/>
      <c r="CD525" s="251"/>
      <c r="CE525" s="251"/>
      <c r="CF525" s="251"/>
      <c r="CG525" s="251"/>
      <c r="CH525" s="251"/>
      <c r="CI525" s="251"/>
      <c r="CJ525" s="252"/>
      <c r="CK525" s="249"/>
      <c r="CL525" s="248"/>
      <c r="CM525" s="248"/>
      <c r="CN525" s="248"/>
      <c r="CO525" s="248"/>
      <c r="CP525" s="248"/>
      <c r="CQ525" s="248"/>
      <c r="CR525" s="248"/>
      <c r="CS525" s="248"/>
      <c r="CT525" s="248"/>
      <c r="CU525" s="248"/>
      <c r="CV525" s="248"/>
      <c r="CW525" s="248"/>
      <c r="CX525" s="248"/>
      <c r="CY525" s="248"/>
      <c r="CZ525" s="248"/>
      <c r="DA525" s="248"/>
      <c r="DB525" s="248"/>
      <c r="DC525" s="248"/>
      <c r="DD525" s="248"/>
      <c r="DE525" s="248"/>
      <c r="DF525" s="250"/>
      <c r="DG525" s="251"/>
      <c r="DH525" s="251"/>
      <c r="DI525" s="251"/>
      <c r="DJ525" s="251"/>
      <c r="DK525" s="251"/>
      <c r="DL525" s="251"/>
      <c r="DM525" s="252"/>
    </row>
    <row r="526">
      <c r="A526" s="248"/>
      <c r="B526" s="249"/>
      <c r="C526" s="250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2"/>
      <c r="W526" s="253"/>
      <c r="X526" s="251"/>
      <c r="Y526" s="251"/>
      <c r="Z526" s="251"/>
      <c r="AA526" s="251"/>
      <c r="AB526" s="251"/>
      <c r="AC526" s="251"/>
      <c r="AD526" s="254"/>
      <c r="AE526" s="249"/>
      <c r="AF526" s="255"/>
      <c r="AG526" s="248"/>
      <c r="AH526" s="248"/>
      <c r="AI526" s="248"/>
      <c r="AJ526" s="248"/>
      <c r="AK526" s="248"/>
      <c r="AL526" s="248"/>
      <c r="AM526" s="248"/>
      <c r="AN526" s="248"/>
      <c r="AO526" s="248"/>
      <c r="AP526" s="248"/>
      <c r="AQ526" s="248"/>
      <c r="AR526" s="248"/>
      <c r="AS526" s="248"/>
      <c r="AT526" s="248"/>
      <c r="AU526" s="248"/>
      <c r="AV526" s="248"/>
      <c r="AW526" s="248"/>
      <c r="AX526" s="248"/>
      <c r="AY526" s="256"/>
      <c r="AZ526" s="250"/>
      <c r="BA526" s="251"/>
      <c r="BB526" s="251"/>
      <c r="BC526" s="251"/>
      <c r="BD526" s="251"/>
      <c r="BE526" s="251"/>
      <c r="BF526" s="251"/>
      <c r="BG526" s="252"/>
      <c r="BH526" s="249"/>
      <c r="BI526" s="248"/>
      <c r="BJ526" s="248"/>
      <c r="BK526" s="248"/>
      <c r="BL526" s="248"/>
      <c r="BM526" s="248"/>
      <c r="BN526" s="248"/>
      <c r="BO526" s="248"/>
      <c r="BP526" s="248"/>
      <c r="BQ526" s="248"/>
      <c r="BR526" s="248"/>
      <c r="BS526" s="248"/>
      <c r="BT526" s="248"/>
      <c r="BU526" s="248"/>
      <c r="BV526" s="248"/>
      <c r="BW526" s="248"/>
      <c r="BX526" s="248"/>
      <c r="BY526" s="248"/>
      <c r="BZ526" s="248"/>
      <c r="CA526" s="248"/>
      <c r="CB526" s="248"/>
      <c r="CC526" s="250"/>
      <c r="CD526" s="251"/>
      <c r="CE526" s="251"/>
      <c r="CF526" s="251"/>
      <c r="CG526" s="251"/>
      <c r="CH526" s="251"/>
      <c r="CI526" s="251"/>
      <c r="CJ526" s="252"/>
      <c r="CK526" s="249"/>
      <c r="CL526" s="248"/>
      <c r="CM526" s="248"/>
      <c r="CN526" s="248"/>
      <c r="CO526" s="248"/>
      <c r="CP526" s="248"/>
      <c r="CQ526" s="248"/>
      <c r="CR526" s="248"/>
      <c r="CS526" s="248"/>
      <c r="CT526" s="248"/>
      <c r="CU526" s="248"/>
      <c r="CV526" s="248"/>
      <c r="CW526" s="248"/>
      <c r="CX526" s="248"/>
      <c r="CY526" s="248"/>
      <c r="CZ526" s="248"/>
      <c r="DA526" s="248"/>
      <c r="DB526" s="248"/>
      <c r="DC526" s="248"/>
      <c r="DD526" s="248"/>
      <c r="DE526" s="248"/>
      <c r="DF526" s="250"/>
      <c r="DG526" s="251"/>
      <c r="DH526" s="251"/>
      <c r="DI526" s="251"/>
      <c r="DJ526" s="251"/>
      <c r="DK526" s="251"/>
      <c r="DL526" s="251"/>
      <c r="DM526" s="252"/>
    </row>
    <row r="527">
      <c r="A527" s="248"/>
      <c r="B527" s="249"/>
      <c r="C527" s="250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2"/>
      <c r="W527" s="253"/>
      <c r="X527" s="251"/>
      <c r="Y527" s="251"/>
      <c r="Z527" s="251"/>
      <c r="AA527" s="251"/>
      <c r="AB527" s="251"/>
      <c r="AC527" s="251"/>
      <c r="AD527" s="254"/>
      <c r="AE527" s="249"/>
      <c r="AF527" s="255"/>
      <c r="AG527" s="248"/>
      <c r="AH527" s="248"/>
      <c r="AI527" s="248"/>
      <c r="AJ527" s="248"/>
      <c r="AK527" s="248"/>
      <c r="AL527" s="248"/>
      <c r="AM527" s="248"/>
      <c r="AN527" s="248"/>
      <c r="AO527" s="248"/>
      <c r="AP527" s="248"/>
      <c r="AQ527" s="248"/>
      <c r="AR527" s="248"/>
      <c r="AS527" s="248"/>
      <c r="AT527" s="248"/>
      <c r="AU527" s="248"/>
      <c r="AV527" s="248"/>
      <c r="AW527" s="248"/>
      <c r="AX527" s="248"/>
      <c r="AY527" s="256"/>
      <c r="AZ527" s="250"/>
      <c r="BA527" s="251"/>
      <c r="BB527" s="251"/>
      <c r="BC527" s="251"/>
      <c r="BD527" s="251"/>
      <c r="BE527" s="251"/>
      <c r="BF527" s="251"/>
      <c r="BG527" s="252"/>
      <c r="BH527" s="249"/>
      <c r="BI527" s="248"/>
      <c r="BJ527" s="248"/>
      <c r="BK527" s="248"/>
      <c r="BL527" s="248"/>
      <c r="BM527" s="248"/>
      <c r="BN527" s="248"/>
      <c r="BO527" s="248"/>
      <c r="BP527" s="248"/>
      <c r="BQ527" s="248"/>
      <c r="BR527" s="248"/>
      <c r="BS527" s="248"/>
      <c r="BT527" s="248"/>
      <c r="BU527" s="248"/>
      <c r="BV527" s="248"/>
      <c r="BW527" s="248"/>
      <c r="BX527" s="248"/>
      <c r="BY527" s="248"/>
      <c r="BZ527" s="248"/>
      <c r="CA527" s="248"/>
      <c r="CB527" s="248"/>
      <c r="CC527" s="250"/>
      <c r="CD527" s="251"/>
      <c r="CE527" s="251"/>
      <c r="CF527" s="251"/>
      <c r="CG527" s="251"/>
      <c r="CH527" s="251"/>
      <c r="CI527" s="251"/>
      <c r="CJ527" s="252"/>
      <c r="CK527" s="249"/>
      <c r="CL527" s="248"/>
      <c r="CM527" s="248"/>
      <c r="CN527" s="248"/>
      <c r="CO527" s="248"/>
      <c r="CP527" s="248"/>
      <c r="CQ527" s="248"/>
      <c r="CR527" s="248"/>
      <c r="CS527" s="248"/>
      <c r="CT527" s="248"/>
      <c r="CU527" s="248"/>
      <c r="CV527" s="248"/>
      <c r="CW527" s="248"/>
      <c r="CX527" s="248"/>
      <c r="CY527" s="248"/>
      <c r="CZ527" s="248"/>
      <c r="DA527" s="248"/>
      <c r="DB527" s="248"/>
      <c r="DC527" s="248"/>
      <c r="DD527" s="248"/>
      <c r="DE527" s="248"/>
      <c r="DF527" s="250"/>
      <c r="DG527" s="251"/>
      <c r="DH527" s="251"/>
      <c r="DI527" s="251"/>
      <c r="DJ527" s="251"/>
      <c r="DK527" s="251"/>
      <c r="DL527" s="251"/>
      <c r="DM527" s="252"/>
    </row>
    <row r="528">
      <c r="A528" s="248"/>
      <c r="B528" s="249"/>
      <c r="C528" s="250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2"/>
      <c r="W528" s="253"/>
      <c r="X528" s="251"/>
      <c r="Y528" s="251"/>
      <c r="Z528" s="251"/>
      <c r="AA528" s="251"/>
      <c r="AB528" s="251"/>
      <c r="AC528" s="251"/>
      <c r="AD528" s="254"/>
      <c r="AE528" s="249"/>
      <c r="AF528" s="255"/>
      <c r="AG528" s="248"/>
      <c r="AH528" s="248"/>
      <c r="AI528" s="248"/>
      <c r="AJ528" s="248"/>
      <c r="AK528" s="248"/>
      <c r="AL528" s="248"/>
      <c r="AM528" s="248"/>
      <c r="AN528" s="248"/>
      <c r="AO528" s="248"/>
      <c r="AP528" s="248"/>
      <c r="AQ528" s="248"/>
      <c r="AR528" s="248"/>
      <c r="AS528" s="248"/>
      <c r="AT528" s="248"/>
      <c r="AU528" s="248"/>
      <c r="AV528" s="248"/>
      <c r="AW528" s="248"/>
      <c r="AX528" s="248"/>
      <c r="AY528" s="256"/>
      <c r="AZ528" s="250"/>
      <c r="BA528" s="251"/>
      <c r="BB528" s="251"/>
      <c r="BC528" s="251"/>
      <c r="BD528" s="251"/>
      <c r="BE528" s="251"/>
      <c r="BF528" s="251"/>
      <c r="BG528" s="252"/>
      <c r="BH528" s="249"/>
      <c r="BI528" s="248"/>
      <c r="BJ528" s="248"/>
      <c r="BK528" s="248"/>
      <c r="BL528" s="248"/>
      <c r="BM528" s="248"/>
      <c r="BN528" s="248"/>
      <c r="BO528" s="248"/>
      <c r="BP528" s="248"/>
      <c r="BQ528" s="248"/>
      <c r="BR528" s="248"/>
      <c r="BS528" s="248"/>
      <c r="BT528" s="248"/>
      <c r="BU528" s="248"/>
      <c r="BV528" s="248"/>
      <c r="BW528" s="248"/>
      <c r="BX528" s="248"/>
      <c r="BY528" s="248"/>
      <c r="BZ528" s="248"/>
      <c r="CA528" s="248"/>
      <c r="CB528" s="248"/>
      <c r="CC528" s="250"/>
      <c r="CD528" s="251"/>
      <c r="CE528" s="251"/>
      <c r="CF528" s="251"/>
      <c r="CG528" s="251"/>
      <c r="CH528" s="251"/>
      <c r="CI528" s="251"/>
      <c r="CJ528" s="252"/>
      <c r="CK528" s="249"/>
      <c r="CL528" s="248"/>
      <c r="CM528" s="248"/>
      <c r="CN528" s="248"/>
      <c r="CO528" s="248"/>
      <c r="CP528" s="248"/>
      <c r="CQ528" s="248"/>
      <c r="CR528" s="248"/>
      <c r="CS528" s="248"/>
      <c r="CT528" s="248"/>
      <c r="CU528" s="248"/>
      <c r="CV528" s="248"/>
      <c r="CW528" s="248"/>
      <c r="CX528" s="248"/>
      <c r="CY528" s="248"/>
      <c r="CZ528" s="248"/>
      <c r="DA528" s="248"/>
      <c r="DB528" s="248"/>
      <c r="DC528" s="248"/>
      <c r="DD528" s="248"/>
      <c r="DE528" s="248"/>
      <c r="DF528" s="250"/>
      <c r="DG528" s="251"/>
      <c r="DH528" s="251"/>
      <c r="DI528" s="251"/>
      <c r="DJ528" s="251"/>
      <c r="DK528" s="251"/>
      <c r="DL528" s="251"/>
      <c r="DM528" s="252"/>
    </row>
    <row r="529">
      <c r="A529" s="248"/>
      <c r="B529" s="249"/>
      <c r="C529" s="250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2"/>
      <c r="W529" s="253"/>
      <c r="X529" s="251"/>
      <c r="Y529" s="251"/>
      <c r="Z529" s="251"/>
      <c r="AA529" s="251"/>
      <c r="AB529" s="251"/>
      <c r="AC529" s="251"/>
      <c r="AD529" s="254"/>
      <c r="AE529" s="249"/>
      <c r="AF529" s="255"/>
      <c r="AG529" s="248"/>
      <c r="AH529" s="248"/>
      <c r="AI529" s="248"/>
      <c r="AJ529" s="248"/>
      <c r="AK529" s="248"/>
      <c r="AL529" s="248"/>
      <c r="AM529" s="248"/>
      <c r="AN529" s="248"/>
      <c r="AO529" s="248"/>
      <c r="AP529" s="248"/>
      <c r="AQ529" s="248"/>
      <c r="AR529" s="248"/>
      <c r="AS529" s="248"/>
      <c r="AT529" s="248"/>
      <c r="AU529" s="248"/>
      <c r="AV529" s="248"/>
      <c r="AW529" s="248"/>
      <c r="AX529" s="248"/>
      <c r="AY529" s="256"/>
      <c r="AZ529" s="250"/>
      <c r="BA529" s="251"/>
      <c r="BB529" s="251"/>
      <c r="BC529" s="251"/>
      <c r="BD529" s="251"/>
      <c r="BE529" s="251"/>
      <c r="BF529" s="251"/>
      <c r="BG529" s="252"/>
      <c r="BH529" s="249"/>
      <c r="BI529" s="248"/>
      <c r="BJ529" s="248"/>
      <c r="BK529" s="248"/>
      <c r="BL529" s="248"/>
      <c r="BM529" s="248"/>
      <c r="BN529" s="248"/>
      <c r="BO529" s="248"/>
      <c r="BP529" s="248"/>
      <c r="BQ529" s="248"/>
      <c r="BR529" s="248"/>
      <c r="BS529" s="248"/>
      <c r="BT529" s="248"/>
      <c r="BU529" s="248"/>
      <c r="BV529" s="248"/>
      <c r="BW529" s="248"/>
      <c r="BX529" s="248"/>
      <c r="BY529" s="248"/>
      <c r="BZ529" s="248"/>
      <c r="CA529" s="248"/>
      <c r="CB529" s="248"/>
      <c r="CC529" s="250"/>
      <c r="CD529" s="251"/>
      <c r="CE529" s="251"/>
      <c r="CF529" s="251"/>
      <c r="CG529" s="251"/>
      <c r="CH529" s="251"/>
      <c r="CI529" s="251"/>
      <c r="CJ529" s="252"/>
      <c r="CK529" s="249"/>
      <c r="CL529" s="248"/>
      <c r="CM529" s="248"/>
      <c r="CN529" s="248"/>
      <c r="CO529" s="248"/>
      <c r="CP529" s="248"/>
      <c r="CQ529" s="248"/>
      <c r="CR529" s="248"/>
      <c r="CS529" s="248"/>
      <c r="CT529" s="248"/>
      <c r="CU529" s="248"/>
      <c r="CV529" s="248"/>
      <c r="CW529" s="248"/>
      <c r="CX529" s="248"/>
      <c r="CY529" s="248"/>
      <c r="CZ529" s="248"/>
      <c r="DA529" s="248"/>
      <c r="DB529" s="248"/>
      <c r="DC529" s="248"/>
      <c r="DD529" s="248"/>
      <c r="DE529" s="248"/>
      <c r="DF529" s="250"/>
      <c r="DG529" s="251"/>
      <c r="DH529" s="251"/>
      <c r="DI529" s="251"/>
      <c r="DJ529" s="251"/>
      <c r="DK529" s="251"/>
      <c r="DL529" s="251"/>
      <c r="DM529" s="252"/>
    </row>
    <row r="530">
      <c r="A530" s="248"/>
      <c r="B530" s="249"/>
      <c r="C530" s="250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2"/>
      <c r="W530" s="253"/>
      <c r="X530" s="251"/>
      <c r="Y530" s="251"/>
      <c r="Z530" s="251"/>
      <c r="AA530" s="251"/>
      <c r="AB530" s="251"/>
      <c r="AC530" s="251"/>
      <c r="AD530" s="254"/>
      <c r="AE530" s="249"/>
      <c r="AF530" s="255"/>
      <c r="AG530" s="248"/>
      <c r="AH530" s="248"/>
      <c r="AI530" s="248"/>
      <c r="AJ530" s="248"/>
      <c r="AK530" s="248"/>
      <c r="AL530" s="248"/>
      <c r="AM530" s="248"/>
      <c r="AN530" s="248"/>
      <c r="AO530" s="248"/>
      <c r="AP530" s="248"/>
      <c r="AQ530" s="248"/>
      <c r="AR530" s="248"/>
      <c r="AS530" s="248"/>
      <c r="AT530" s="248"/>
      <c r="AU530" s="248"/>
      <c r="AV530" s="248"/>
      <c r="AW530" s="248"/>
      <c r="AX530" s="248"/>
      <c r="AY530" s="256"/>
      <c r="AZ530" s="250"/>
      <c r="BA530" s="251"/>
      <c r="BB530" s="251"/>
      <c r="BC530" s="251"/>
      <c r="BD530" s="251"/>
      <c r="BE530" s="251"/>
      <c r="BF530" s="251"/>
      <c r="BG530" s="252"/>
      <c r="BH530" s="249"/>
      <c r="BI530" s="248"/>
      <c r="BJ530" s="248"/>
      <c r="BK530" s="248"/>
      <c r="BL530" s="248"/>
      <c r="BM530" s="248"/>
      <c r="BN530" s="248"/>
      <c r="BO530" s="248"/>
      <c r="BP530" s="248"/>
      <c r="BQ530" s="248"/>
      <c r="BR530" s="248"/>
      <c r="BS530" s="248"/>
      <c r="BT530" s="248"/>
      <c r="BU530" s="248"/>
      <c r="BV530" s="248"/>
      <c r="BW530" s="248"/>
      <c r="BX530" s="248"/>
      <c r="BY530" s="248"/>
      <c r="BZ530" s="248"/>
      <c r="CA530" s="248"/>
      <c r="CB530" s="248"/>
      <c r="CC530" s="250"/>
      <c r="CD530" s="251"/>
      <c r="CE530" s="251"/>
      <c r="CF530" s="251"/>
      <c r="CG530" s="251"/>
      <c r="CH530" s="251"/>
      <c r="CI530" s="251"/>
      <c r="CJ530" s="252"/>
      <c r="CK530" s="249"/>
      <c r="CL530" s="248"/>
      <c r="CM530" s="248"/>
      <c r="CN530" s="248"/>
      <c r="CO530" s="248"/>
      <c r="CP530" s="248"/>
      <c r="CQ530" s="248"/>
      <c r="CR530" s="248"/>
      <c r="CS530" s="248"/>
      <c r="CT530" s="248"/>
      <c r="CU530" s="248"/>
      <c r="CV530" s="248"/>
      <c r="CW530" s="248"/>
      <c r="CX530" s="248"/>
      <c r="CY530" s="248"/>
      <c r="CZ530" s="248"/>
      <c r="DA530" s="248"/>
      <c r="DB530" s="248"/>
      <c r="DC530" s="248"/>
      <c r="DD530" s="248"/>
      <c r="DE530" s="248"/>
      <c r="DF530" s="250"/>
      <c r="DG530" s="251"/>
      <c r="DH530" s="251"/>
      <c r="DI530" s="251"/>
      <c r="DJ530" s="251"/>
      <c r="DK530" s="251"/>
      <c r="DL530" s="251"/>
      <c r="DM530" s="252"/>
    </row>
    <row r="531">
      <c r="A531" s="248"/>
      <c r="B531" s="249"/>
      <c r="C531" s="250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2"/>
      <c r="W531" s="253"/>
      <c r="X531" s="251"/>
      <c r="Y531" s="251"/>
      <c r="Z531" s="251"/>
      <c r="AA531" s="251"/>
      <c r="AB531" s="251"/>
      <c r="AC531" s="251"/>
      <c r="AD531" s="254"/>
      <c r="AE531" s="249"/>
      <c r="AF531" s="255"/>
      <c r="AG531" s="248"/>
      <c r="AH531" s="248"/>
      <c r="AI531" s="248"/>
      <c r="AJ531" s="248"/>
      <c r="AK531" s="248"/>
      <c r="AL531" s="248"/>
      <c r="AM531" s="248"/>
      <c r="AN531" s="248"/>
      <c r="AO531" s="248"/>
      <c r="AP531" s="248"/>
      <c r="AQ531" s="248"/>
      <c r="AR531" s="248"/>
      <c r="AS531" s="248"/>
      <c r="AT531" s="248"/>
      <c r="AU531" s="248"/>
      <c r="AV531" s="248"/>
      <c r="AW531" s="248"/>
      <c r="AX531" s="248"/>
      <c r="AY531" s="256"/>
      <c r="AZ531" s="250"/>
      <c r="BA531" s="251"/>
      <c r="BB531" s="251"/>
      <c r="BC531" s="251"/>
      <c r="BD531" s="251"/>
      <c r="BE531" s="251"/>
      <c r="BF531" s="251"/>
      <c r="BG531" s="252"/>
      <c r="BH531" s="249"/>
      <c r="BI531" s="248"/>
      <c r="BJ531" s="248"/>
      <c r="BK531" s="248"/>
      <c r="BL531" s="248"/>
      <c r="BM531" s="248"/>
      <c r="BN531" s="248"/>
      <c r="BO531" s="248"/>
      <c r="BP531" s="248"/>
      <c r="BQ531" s="248"/>
      <c r="BR531" s="248"/>
      <c r="BS531" s="248"/>
      <c r="BT531" s="248"/>
      <c r="BU531" s="248"/>
      <c r="BV531" s="248"/>
      <c r="BW531" s="248"/>
      <c r="BX531" s="248"/>
      <c r="BY531" s="248"/>
      <c r="BZ531" s="248"/>
      <c r="CA531" s="248"/>
      <c r="CB531" s="248"/>
      <c r="CC531" s="250"/>
      <c r="CD531" s="251"/>
      <c r="CE531" s="251"/>
      <c r="CF531" s="251"/>
      <c r="CG531" s="251"/>
      <c r="CH531" s="251"/>
      <c r="CI531" s="251"/>
      <c r="CJ531" s="252"/>
      <c r="CK531" s="249"/>
      <c r="CL531" s="248"/>
      <c r="CM531" s="248"/>
      <c r="CN531" s="248"/>
      <c r="CO531" s="248"/>
      <c r="CP531" s="248"/>
      <c r="CQ531" s="248"/>
      <c r="CR531" s="248"/>
      <c r="CS531" s="248"/>
      <c r="CT531" s="248"/>
      <c r="CU531" s="248"/>
      <c r="CV531" s="248"/>
      <c r="CW531" s="248"/>
      <c r="CX531" s="248"/>
      <c r="CY531" s="248"/>
      <c r="CZ531" s="248"/>
      <c r="DA531" s="248"/>
      <c r="DB531" s="248"/>
      <c r="DC531" s="248"/>
      <c r="DD531" s="248"/>
      <c r="DE531" s="248"/>
      <c r="DF531" s="250"/>
      <c r="DG531" s="251"/>
      <c r="DH531" s="251"/>
      <c r="DI531" s="251"/>
      <c r="DJ531" s="251"/>
      <c r="DK531" s="251"/>
      <c r="DL531" s="251"/>
      <c r="DM531" s="252"/>
    </row>
    <row r="532">
      <c r="A532" s="248"/>
      <c r="B532" s="249"/>
      <c r="C532" s="250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2"/>
      <c r="W532" s="253"/>
      <c r="X532" s="251"/>
      <c r="Y532" s="251"/>
      <c r="Z532" s="251"/>
      <c r="AA532" s="251"/>
      <c r="AB532" s="251"/>
      <c r="AC532" s="251"/>
      <c r="AD532" s="254"/>
      <c r="AE532" s="249"/>
      <c r="AF532" s="255"/>
      <c r="AG532" s="248"/>
      <c r="AH532" s="248"/>
      <c r="AI532" s="248"/>
      <c r="AJ532" s="248"/>
      <c r="AK532" s="248"/>
      <c r="AL532" s="248"/>
      <c r="AM532" s="248"/>
      <c r="AN532" s="248"/>
      <c r="AO532" s="248"/>
      <c r="AP532" s="248"/>
      <c r="AQ532" s="248"/>
      <c r="AR532" s="248"/>
      <c r="AS532" s="248"/>
      <c r="AT532" s="248"/>
      <c r="AU532" s="248"/>
      <c r="AV532" s="248"/>
      <c r="AW532" s="248"/>
      <c r="AX532" s="248"/>
      <c r="AY532" s="256"/>
      <c r="AZ532" s="250"/>
      <c r="BA532" s="251"/>
      <c r="BB532" s="251"/>
      <c r="BC532" s="251"/>
      <c r="BD532" s="251"/>
      <c r="BE532" s="251"/>
      <c r="BF532" s="251"/>
      <c r="BG532" s="252"/>
      <c r="BH532" s="249"/>
      <c r="BI532" s="248"/>
      <c r="BJ532" s="248"/>
      <c r="BK532" s="248"/>
      <c r="BL532" s="248"/>
      <c r="BM532" s="248"/>
      <c r="BN532" s="248"/>
      <c r="BO532" s="248"/>
      <c r="BP532" s="248"/>
      <c r="BQ532" s="248"/>
      <c r="BR532" s="248"/>
      <c r="BS532" s="248"/>
      <c r="BT532" s="248"/>
      <c r="BU532" s="248"/>
      <c r="BV532" s="248"/>
      <c r="BW532" s="248"/>
      <c r="BX532" s="248"/>
      <c r="BY532" s="248"/>
      <c r="BZ532" s="248"/>
      <c r="CA532" s="248"/>
      <c r="CB532" s="248"/>
      <c r="CC532" s="250"/>
      <c r="CD532" s="251"/>
      <c r="CE532" s="251"/>
      <c r="CF532" s="251"/>
      <c r="CG532" s="251"/>
      <c r="CH532" s="251"/>
      <c r="CI532" s="251"/>
      <c r="CJ532" s="252"/>
      <c r="CK532" s="249"/>
      <c r="CL532" s="248"/>
      <c r="CM532" s="248"/>
      <c r="CN532" s="248"/>
      <c r="CO532" s="248"/>
      <c r="CP532" s="248"/>
      <c r="CQ532" s="248"/>
      <c r="CR532" s="248"/>
      <c r="CS532" s="248"/>
      <c r="CT532" s="248"/>
      <c r="CU532" s="248"/>
      <c r="CV532" s="248"/>
      <c r="CW532" s="248"/>
      <c r="CX532" s="248"/>
      <c r="CY532" s="248"/>
      <c r="CZ532" s="248"/>
      <c r="DA532" s="248"/>
      <c r="DB532" s="248"/>
      <c r="DC532" s="248"/>
      <c r="DD532" s="248"/>
      <c r="DE532" s="248"/>
      <c r="DF532" s="250"/>
      <c r="DG532" s="251"/>
      <c r="DH532" s="251"/>
      <c r="DI532" s="251"/>
      <c r="DJ532" s="251"/>
      <c r="DK532" s="251"/>
      <c r="DL532" s="251"/>
      <c r="DM532" s="252"/>
    </row>
    <row r="533">
      <c r="A533" s="248"/>
      <c r="B533" s="249"/>
      <c r="C533" s="250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2"/>
      <c r="W533" s="253"/>
      <c r="X533" s="251"/>
      <c r="Y533" s="251"/>
      <c r="Z533" s="251"/>
      <c r="AA533" s="251"/>
      <c r="AB533" s="251"/>
      <c r="AC533" s="251"/>
      <c r="AD533" s="254"/>
      <c r="AE533" s="249"/>
      <c r="AF533" s="255"/>
      <c r="AG533" s="248"/>
      <c r="AH533" s="248"/>
      <c r="AI533" s="248"/>
      <c r="AJ533" s="248"/>
      <c r="AK533" s="248"/>
      <c r="AL533" s="248"/>
      <c r="AM533" s="248"/>
      <c r="AN533" s="248"/>
      <c r="AO533" s="248"/>
      <c r="AP533" s="248"/>
      <c r="AQ533" s="248"/>
      <c r="AR533" s="248"/>
      <c r="AS533" s="248"/>
      <c r="AT533" s="248"/>
      <c r="AU533" s="248"/>
      <c r="AV533" s="248"/>
      <c r="AW533" s="248"/>
      <c r="AX533" s="248"/>
      <c r="AY533" s="256"/>
      <c r="AZ533" s="250"/>
      <c r="BA533" s="251"/>
      <c r="BB533" s="251"/>
      <c r="BC533" s="251"/>
      <c r="BD533" s="251"/>
      <c r="BE533" s="251"/>
      <c r="BF533" s="251"/>
      <c r="BG533" s="252"/>
      <c r="BH533" s="249"/>
      <c r="BI533" s="248"/>
      <c r="BJ533" s="248"/>
      <c r="BK533" s="248"/>
      <c r="BL533" s="248"/>
      <c r="BM533" s="248"/>
      <c r="BN533" s="248"/>
      <c r="BO533" s="248"/>
      <c r="BP533" s="248"/>
      <c r="BQ533" s="248"/>
      <c r="BR533" s="248"/>
      <c r="BS533" s="248"/>
      <c r="BT533" s="248"/>
      <c r="BU533" s="248"/>
      <c r="BV533" s="248"/>
      <c r="BW533" s="248"/>
      <c r="BX533" s="248"/>
      <c r="BY533" s="248"/>
      <c r="BZ533" s="248"/>
      <c r="CA533" s="248"/>
      <c r="CB533" s="248"/>
      <c r="CC533" s="250"/>
      <c r="CD533" s="251"/>
      <c r="CE533" s="251"/>
      <c r="CF533" s="251"/>
      <c r="CG533" s="251"/>
      <c r="CH533" s="251"/>
      <c r="CI533" s="251"/>
      <c r="CJ533" s="252"/>
      <c r="CK533" s="249"/>
      <c r="CL533" s="248"/>
      <c r="CM533" s="248"/>
      <c r="CN533" s="248"/>
      <c r="CO533" s="248"/>
      <c r="CP533" s="248"/>
      <c r="CQ533" s="248"/>
      <c r="CR533" s="248"/>
      <c r="CS533" s="248"/>
      <c r="CT533" s="248"/>
      <c r="CU533" s="248"/>
      <c r="CV533" s="248"/>
      <c r="CW533" s="248"/>
      <c r="CX533" s="248"/>
      <c r="CY533" s="248"/>
      <c r="CZ533" s="248"/>
      <c r="DA533" s="248"/>
      <c r="DB533" s="248"/>
      <c r="DC533" s="248"/>
      <c r="DD533" s="248"/>
      <c r="DE533" s="248"/>
      <c r="DF533" s="250"/>
      <c r="DG533" s="251"/>
      <c r="DH533" s="251"/>
      <c r="DI533" s="251"/>
      <c r="DJ533" s="251"/>
      <c r="DK533" s="251"/>
      <c r="DL533" s="251"/>
      <c r="DM533" s="252"/>
    </row>
    <row r="534">
      <c r="A534" s="248"/>
      <c r="B534" s="249"/>
      <c r="C534" s="250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2"/>
      <c r="W534" s="253"/>
      <c r="X534" s="251"/>
      <c r="Y534" s="251"/>
      <c r="Z534" s="251"/>
      <c r="AA534" s="251"/>
      <c r="AB534" s="251"/>
      <c r="AC534" s="251"/>
      <c r="AD534" s="254"/>
      <c r="AE534" s="249"/>
      <c r="AF534" s="255"/>
      <c r="AG534" s="248"/>
      <c r="AH534" s="248"/>
      <c r="AI534" s="248"/>
      <c r="AJ534" s="248"/>
      <c r="AK534" s="248"/>
      <c r="AL534" s="248"/>
      <c r="AM534" s="248"/>
      <c r="AN534" s="248"/>
      <c r="AO534" s="248"/>
      <c r="AP534" s="248"/>
      <c r="AQ534" s="248"/>
      <c r="AR534" s="248"/>
      <c r="AS534" s="248"/>
      <c r="AT534" s="248"/>
      <c r="AU534" s="248"/>
      <c r="AV534" s="248"/>
      <c r="AW534" s="248"/>
      <c r="AX534" s="248"/>
      <c r="AY534" s="256"/>
      <c r="AZ534" s="250"/>
      <c r="BA534" s="251"/>
      <c r="BB534" s="251"/>
      <c r="BC534" s="251"/>
      <c r="BD534" s="251"/>
      <c r="BE534" s="251"/>
      <c r="BF534" s="251"/>
      <c r="BG534" s="252"/>
      <c r="BH534" s="249"/>
      <c r="BI534" s="248"/>
      <c r="BJ534" s="248"/>
      <c r="BK534" s="248"/>
      <c r="BL534" s="248"/>
      <c r="BM534" s="248"/>
      <c r="BN534" s="248"/>
      <c r="BO534" s="248"/>
      <c r="BP534" s="248"/>
      <c r="BQ534" s="248"/>
      <c r="BR534" s="248"/>
      <c r="BS534" s="248"/>
      <c r="BT534" s="248"/>
      <c r="BU534" s="248"/>
      <c r="BV534" s="248"/>
      <c r="BW534" s="248"/>
      <c r="BX534" s="248"/>
      <c r="BY534" s="248"/>
      <c r="BZ534" s="248"/>
      <c r="CA534" s="248"/>
      <c r="CB534" s="248"/>
      <c r="CC534" s="250"/>
      <c r="CD534" s="251"/>
      <c r="CE534" s="251"/>
      <c r="CF534" s="251"/>
      <c r="CG534" s="251"/>
      <c r="CH534" s="251"/>
      <c r="CI534" s="251"/>
      <c r="CJ534" s="252"/>
      <c r="CK534" s="249"/>
      <c r="CL534" s="248"/>
      <c r="CM534" s="248"/>
      <c r="CN534" s="248"/>
      <c r="CO534" s="248"/>
      <c r="CP534" s="248"/>
      <c r="CQ534" s="248"/>
      <c r="CR534" s="248"/>
      <c r="CS534" s="248"/>
      <c r="CT534" s="248"/>
      <c r="CU534" s="248"/>
      <c r="CV534" s="248"/>
      <c r="CW534" s="248"/>
      <c r="CX534" s="248"/>
      <c r="CY534" s="248"/>
      <c r="CZ534" s="248"/>
      <c r="DA534" s="248"/>
      <c r="DB534" s="248"/>
      <c r="DC534" s="248"/>
      <c r="DD534" s="248"/>
      <c r="DE534" s="248"/>
      <c r="DF534" s="250"/>
      <c r="DG534" s="251"/>
      <c r="DH534" s="251"/>
      <c r="DI534" s="251"/>
      <c r="DJ534" s="251"/>
      <c r="DK534" s="251"/>
      <c r="DL534" s="251"/>
      <c r="DM534" s="252"/>
    </row>
    <row r="535">
      <c r="A535" s="248"/>
      <c r="B535" s="249"/>
      <c r="C535" s="250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2"/>
      <c r="W535" s="253"/>
      <c r="X535" s="251"/>
      <c r="Y535" s="251"/>
      <c r="Z535" s="251"/>
      <c r="AA535" s="251"/>
      <c r="AB535" s="251"/>
      <c r="AC535" s="251"/>
      <c r="AD535" s="254"/>
      <c r="AE535" s="249"/>
      <c r="AF535" s="255"/>
      <c r="AG535" s="248"/>
      <c r="AH535" s="248"/>
      <c r="AI535" s="248"/>
      <c r="AJ535" s="248"/>
      <c r="AK535" s="248"/>
      <c r="AL535" s="248"/>
      <c r="AM535" s="248"/>
      <c r="AN535" s="248"/>
      <c r="AO535" s="248"/>
      <c r="AP535" s="248"/>
      <c r="AQ535" s="248"/>
      <c r="AR535" s="248"/>
      <c r="AS535" s="248"/>
      <c r="AT535" s="248"/>
      <c r="AU535" s="248"/>
      <c r="AV535" s="248"/>
      <c r="AW535" s="248"/>
      <c r="AX535" s="248"/>
      <c r="AY535" s="256"/>
      <c r="AZ535" s="250"/>
      <c r="BA535" s="251"/>
      <c r="BB535" s="251"/>
      <c r="BC535" s="251"/>
      <c r="BD535" s="251"/>
      <c r="BE535" s="251"/>
      <c r="BF535" s="251"/>
      <c r="BG535" s="252"/>
      <c r="BH535" s="249"/>
      <c r="BI535" s="248"/>
      <c r="BJ535" s="248"/>
      <c r="BK535" s="248"/>
      <c r="BL535" s="248"/>
      <c r="BM535" s="248"/>
      <c r="BN535" s="248"/>
      <c r="BO535" s="248"/>
      <c r="BP535" s="248"/>
      <c r="BQ535" s="248"/>
      <c r="BR535" s="248"/>
      <c r="BS535" s="248"/>
      <c r="BT535" s="248"/>
      <c r="BU535" s="248"/>
      <c r="BV535" s="248"/>
      <c r="BW535" s="248"/>
      <c r="BX535" s="248"/>
      <c r="BY535" s="248"/>
      <c r="BZ535" s="248"/>
      <c r="CA535" s="248"/>
      <c r="CB535" s="248"/>
      <c r="CC535" s="250"/>
      <c r="CD535" s="251"/>
      <c r="CE535" s="251"/>
      <c r="CF535" s="251"/>
      <c r="CG535" s="251"/>
      <c r="CH535" s="251"/>
      <c r="CI535" s="251"/>
      <c r="CJ535" s="252"/>
      <c r="CK535" s="249"/>
      <c r="CL535" s="248"/>
      <c r="CM535" s="248"/>
      <c r="CN535" s="248"/>
      <c r="CO535" s="248"/>
      <c r="CP535" s="248"/>
      <c r="CQ535" s="248"/>
      <c r="CR535" s="248"/>
      <c r="CS535" s="248"/>
      <c r="CT535" s="248"/>
      <c r="CU535" s="248"/>
      <c r="CV535" s="248"/>
      <c r="CW535" s="248"/>
      <c r="CX535" s="248"/>
      <c r="CY535" s="248"/>
      <c r="CZ535" s="248"/>
      <c r="DA535" s="248"/>
      <c r="DB535" s="248"/>
      <c r="DC535" s="248"/>
      <c r="DD535" s="248"/>
      <c r="DE535" s="248"/>
      <c r="DF535" s="250"/>
      <c r="DG535" s="251"/>
      <c r="DH535" s="251"/>
      <c r="DI535" s="251"/>
      <c r="DJ535" s="251"/>
      <c r="DK535" s="251"/>
      <c r="DL535" s="251"/>
      <c r="DM535" s="252"/>
    </row>
    <row r="536">
      <c r="A536" s="248"/>
      <c r="B536" s="249"/>
      <c r="C536" s="250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2"/>
      <c r="W536" s="253"/>
      <c r="X536" s="251"/>
      <c r="Y536" s="251"/>
      <c r="Z536" s="251"/>
      <c r="AA536" s="251"/>
      <c r="AB536" s="251"/>
      <c r="AC536" s="251"/>
      <c r="AD536" s="254"/>
      <c r="AE536" s="249"/>
      <c r="AF536" s="255"/>
      <c r="AG536" s="248"/>
      <c r="AH536" s="248"/>
      <c r="AI536" s="248"/>
      <c r="AJ536" s="248"/>
      <c r="AK536" s="248"/>
      <c r="AL536" s="248"/>
      <c r="AM536" s="248"/>
      <c r="AN536" s="248"/>
      <c r="AO536" s="248"/>
      <c r="AP536" s="248"/>
      <c r="AQ536" s="248"/>
      <c r="AR536" s="248"/>
      <c r="AS536" s="248"/>
      <c r="AT536" s="248"/>
      <c r="AU536" s="248"/>
      <c r="AV536" s="248"/>
      <c r="AW536" s="248"/>
      <c r="AX536" s="248"/>
      <c r="AY536" s="256"/>
      <c r="AZ536" s="250"/>
      <c r="BA536" s="251"/>
      <c r="BB536" s="251"/>
      <c r="BC536" s="251"/>
      <c r="BD536" s="251"/>
      <c r="BE536" s="251"/>
      <c r="BF536" s="251"/>
      <c r="BG536" s="252"/>
      <c r="BH536" s="249"/>
      <c r="BI536" s="248"/>
      <c r="BJ536" s="248"/>
      <c r="BK536" s="248"/>
      <c r="BL536" s="248"/>
      <c r="BM536" s="248"/>
      <c r="BN536" s="248"/>
      <c r="BO536" s="248"/>
      <c r="BP536" s="248"/>
      <c r="BQ536" s="248"/>
      <c r="BR536" s="248"/>
      <c r="BS536" s="248"/>
      <c r="BT536" s="248"/>
      <c r="BU536" s="248"/>
      <c r="BV536" s="248"/>
      <c r="BW536" s="248"/>
      <c r="BX536" s="248"/>
      <c r="BY536" s="248"/>
      <c r="BZ536" s="248"/>
      <c r="CA536" s="248"/>
      <c r="CB536" s="248"/>
      <c r="CC536" s="250"/>
      <c r="CD536" s="251"/>
      <c r="CE536" s="251"/>
      <c r="CF536" s="251"/>
      <c r="CG536" s="251"/>
      <c r="CH536" s="251"/>
      <c r="CI536" s="251"/>
      <c r="CJ536" s="252"/>
      <c r="CK536" s="249"/>
      <c r="CL536" s="248"/>
      <c r="CM536" s="248"/>
      <c r="CN536" s="248"/>
      <c r="CO536" s="248"/>
      <c r="CP536" s="248"/>
      <c r="CQ536" s="248"/>
      <c r="CR536" s="248"/>
      <c r="CS536" s="248"/>
      <c r="CT536" s="248"/>
      <c r="CU536" s="248"/>
      <c r="CV536" s="248"/>
      <c r="CW536" s="248"/>
      <c r="CX536" s="248"/>
      <c r="CY536" s="248"/>
      <c r="CZ536" s="248"/>
      <c r="DA536" s="248"/>
      <c r="DB536" s="248"/>
      <c r="DC536" s="248"/>
      <c r="DD536" s="248"/>
      <c r="DE536" s="248"/>
      <c r="DF536" s="250"/>
      <c r="DG536" s="251"/>
      <c r="DH536" s="251"/>
      <c r="DI536" s="251"/>
      <c r="DJ536" s="251"/>
      <c r="DK536" s="251"/>
      <c r="DL536" s="251"/>
      <c r="DM536" s="252"/>
    </row>
    <row r="537">
      <c r="A537" s="248"/>
      <c r="B537" s="249"/>
      <c r="C537" s="250"/>
      <c r="D537" s="251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2"/>
      <c r="W537" s="253"/>
      <c r="X537" s="251"/>
      <c r="Y537" s="251"/>
      <c r="Z537" s="251"/>
      <c r="AA537" s="251"/>
      <c r="AB537" s="251"/>
      <c r="AC537" s="251"/>
      <c r="AD537" s="254"/>
      <c r="AE537" s="249"/>
      <c r="AF537" s="255"/>
      <c r="AG537" s="248"/>
      <c r="AH537" s="248"/>
      <c r="AI537" s="248"/>
      <c r="AJ537" s="248"/>
      <c r="AK537" s="248"/>
      <c r="AL537" s="248"/>
      <c r="AM537" s="248"/>
      <c r="AN537" s="248"/>
      <c r="AO537" s="248"/>
      <c r="AP537" s="248"/>
      <c r="AQ537" s="248"/>
      <c r="AR537" s="248"/>
      <c r="AS537" s="248"/>
      <c r="AT537" s="248"/>
      <c r="AU537" s="248"/>
      <c r="AV537" s="248"/>
      <c r="AW537" s="248"/>
      <c r="AX537" s="248"/>
      <c r="AY537" s="256"/>
      <c r="AZ537" s="250"/>
      <c r="BA537" s="251"/>
      <c r="BB537" s="251"/>
      <c r="BC537" s="251"/>
      <c r="BD537" s="251"/>
      <c r="BE537" s="251"/>
      <c r="BF537" s="251"/>
      <c r="BG537" s="252"/>
      <c r="BH537" s="249"/>
      <c r="BI537" s="248"/>
      <c r="BJ537" s="248"/>
      <c r="BK537" s="248"/>
      <c r="BL537" s="248"/>
      <c r="BM537" s="248"/>
      <c r="BN537" s="248"/>
      <c r="BO537" s="248"/>
      <c r="BP537" s="248"/>
      <c r="BQ537" s="248"/>
      <c r="BR537" s="248"/>
      <c r="BS537" s="248"/>
      <c r="BT537" s="248"/>
      <c r="BU537" s="248"/>
      <c r="BV537" s="248"/>
      <c r="BW537" s="248"/>
      <c r="BX537" s="248"/>
      <c r="BY537" s="248"/>
      <c r="BZ537" s="248"/>
      <c r="CA537" s="248"/>
      <c r="CB537" s="248"/>
      <c r="CC537" s="250"/>
      <c r="CD537" s="251"/>
      <c r="CE537" s="251"/>
      <c r="CF537" s="251"/>
      <c r="CG537" s="251"/>
      <c r="CH537" s="251"/>
      <c r="CI537" s="251"/>
      <c r="CJ537" s="252"/>
      <c r="CK537" s="249"/>
      <c r="CL537" s="248"/>
      <c r="CM537" s="248"/>
      <c r="CN537" s="248"/>
      <c r="CO537" s="248"/>
      <c r="CP537" s="248"/>
      <c r="CQ537" s="248"/>
      <c r="CR537" s="248"/>
      <c r="CS537" s="248"/>
      <c r="CT537" s="248"/>
      <c r="CU537" s="248"/>
      <c r="CV537" s="248"/>
      <c r="CW537" s="248"/>
      <c r="CX537" s="248"/>
      <c r="CY537" s="248"/>
      <c r="CZ537" s="248"/>
      <c r="DA537" s="248"/>
      <c r="DB537" s="248"/>
      <c r="DC537" s="248"/>
      <c r="DD537" s="248"/>
      <c r="DE537" s="248"/>
      <c r="DF537" s="250"/>
      <c r="DG537" s="251"/>
      <c r="DH537" s="251"/>
      <c r="DI537" s="251"/>
      <c r="DJ537" s="251"/>
      <c r="DK537" s="251"/>
      <c r="DL537" s="251"/>
      <c r="DM537" s="252"/>
    </row>
    <row r="538">
      <c r="A538" s="248"/>
      <c r="B538" s="249"/>
      <c r="C538" s="250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2"/>
      <c r="W538" s="253"/>
      <c r="X538" s="251"/>
      <c r="Y538" s="251"/>
      <c r="Z538" s="251"/>
      <c r="AA538" s="251"/>
      <c r="AB538" s="251"/>
      <c r="AC538" s="251"/>
      <c r="AD538" s="254"/>
      <c r="AE538" s="249"/>
      <c r="AF538" s="255"/>
      <c r="AG538" s="248"/>
      <c r="AH538" s="248"/>
      <c r="AI538" s="248"/>
      <c r="AJ538" s="248"/>
      <c r="AK538" s="248"/>
      <c r="AL538" s="248"/>
      <c r="AM538" s="248"/>
      <c r="AN538" s="248"/>
      <c r="AO538" s="248"/>
      <c r="AP538" s="248"/>
      <c r="AQ538" s="248"/>
      <c r="AR538" s="248"/>
      <c r="AS538" s="248"/>
      <c r="AT538" s="248"/>
      <c r="AU538" s="248"/>
      <c r="AV538" s="248"/>
      <c r="AW538" s="248"/>
      <c r="AX538" s="248"/>
      <c r="AY538" s="256"/>
      <c r="AZ538" s="250"/>
      <c r="BA538" s="251"/>
      <c r="BB538" s="251"/>
      <c r="BC538" s="251"/>
      <c r="BD538" s="251"/>
      <c r="BE538" s="251"/>
      <c r="BF538" s="251"/>
      <c r="BG538" s="252"/>
      <c r="BH538" s="249"/>
      <c r="BI538" s="248"/>
      <c r="BJ538" s="248"/>
      <c r="BK538" s="248"/>
      <c r="BL538" s="248"/>
      <c r="BM538" s="248"/>
      <c r="BN538" s="248"/>
      <c r="BO538" s="248"/>
      <c r="BP538" s="248"/>
      <c r="BQ538" s="248"/>
      <c r="BR538" s="248"/>
      <c r="BS538" s="248"/>
      <c r="BT538" s="248"/>
      <c r="BU538" s="248"/>
      <c r="BV538" s="248"/>
      <c r="BW538" s="248"/>
      <c r="BX538" s="248"/>
      <c r="BY538" s="248"/>
      <c r="BZ538" s="248"/>
      <c r="CA538" s="248"/>
      <c r="CB538" s="248"/>
      <c r="CC538" s="250"/>
      <c r="CD538" s="251"/>
      <c r="CE538" s="251"/>
      <c r="CF538" s="251"/>
      <c r="CG538" s="251"/>
      <c r="CH538" s="251"/>
      <c r="CI538" s="251"/>
      <c r="CJ538" s="252"/>
      <c r="CK538" s="249"/>
      <c r="CL538" s="248"/>
      <c r="CM538" s="248"/>
      <c r="CN538" s="248"/>
      <c r="CO538" s="248"/>
      <c r="CP538" s="248"/>
      <c r="CQ538" s="248"/>
      <c r="CR538" s="248"/>
      <c r="CS538" s="248"/>
      <c r="CT538" s="248"/>
      <c r="CU538" s="248"/>
      <c r="CV538" s="248"/>
      <c r="CW538" s="248"/>
      <c r="CX538" s="248"/>
      <c r="CY538" s="248"/>
      <c r="CZ538" s="248"/>
      <c r="DA538" s="248"/>
      <c r="DB538" s="248"/>
      <c r="DC538" s="248"/>
      <c r="DD538" s="248"/>
      <c r="DE538" s="248"/>
      <c r="DF538" s="250"/>
      <c r="DG538" s="251"/>
      <c r="DH538" s="251"/>
      <c r="DI538" s="251"/>
      <c r="DJ538" s="251"/>
      <c r="DK538" s="251"/>
      <c r="DL538" s="251"/>
      <c r="DM538" s="252"/>
    </row>
    <row r="539">
      <c r="A539" s="248"/>
      <c r="B539" s="249"/>
      <c r="C539" s="250"/>
      <c r="D539" s="251"/>
      <c r="E539" s="251"/>
      <c r="F539" s="251"/>
      <c r="G539" s="251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2"/>
      <c r="W539" s="253"/>
      <c r="X539" s="251"/>
      <c r="Y539" s="251"/>
      <c r="Z539" s="251"/>
      <c r="AA539" s="251"/>
      <c r="AB539" s="251"/>
      <c r="AC539" s="251"/>
      <c r="AD539" s="254"/>
      <c r="AE539" s="249"/>
      <c r="AF539" s="255"/>
      <c r="AG539" s="248"/>
      <c r="AH539" s="248"/>
      <c r="AI539" s="248"/>
      <c r="AJ539" s="248"/>
      <c r="AK539" s="248"/>
      <c r="AL539" s="248"/>
      <c r="AM539" s="248"/>
      <c r="AN539" s="248"/>
      <c r="AO539" s="248"/>
      <c r="AP539" s="248"/>
      <c r="AQ539" s="248"/>
      <c r="AR539" s="248"/>
      <c r="AS539" s="248"/>
      <c r="AT539" s="248"/>
      <c r="AU539" s="248"/>
      <c r="AV539" s="248"/>
      <c r="AW539" s="248"/>
      <c r="AX539" s="248"/>
      <c r="AY539" s="256"/>
      <c r="AZ539" s="250"/>
      <c r="BA539" s="251"/>
      <c r="BB539" s="251"/>
      <c r="BC539" s="251"/>
      <c r="BD539" s="251"/>
      <c r="BE539" s="251"/>
      <c r="BF539" s="251"/>
      <c r="BG539" s="252"/>
      <c r="BH539" s="249"/>
      <c r="BI539" s="248"/>
      <c r="BJ539" s="248"/>
      <c r="BK539" s="248"/>
      <c r="BL539" s="248"/>
      <c r="BM539" s="248"/>
      <c r="BN539" s="248"/>
      <c r="BO539" s="248"/>
      <c r="BP539" s="248"/>
      <c r="BQ539" s="248"/>
      <c r="BR539" s="248"/>
      <c r="BS539" s="248"/>
      <c r="BT539" s="248"/>
      <c r="BU539" s="248"/>
      <c r="BV539" s="248"/>
      <c r="BW539" s="248"/>
      <c r="BX539" s="248"/>
      <c r="BY539" s="248"/>
      <c r="BZ539" s="248"/>
      <c r="CA539" s="248"/>
      <c r="CB539" s="248"/>
      <c r="CC539" s="250"/>
      <c r="CD539" s="251"/>
      <c r="CE539" s="251"/>
      <c r="CF539" s="251"/>
      <c r="CG539" s="251"/>
      <c r="CH539" s="251"/>
      <c r="CI539" s="251"/>
      <c r="CJ539" s="252"/>
      <c r="CK539" s="249"/>
      <c r="CL539" s="248"/>
      <c r="CM539" s="248"/>
      <c r="CN539" s="248"/>
      <c r="CO539" s="248"/>
      <c r="CP539" s="248"/>
      <c r="CQ539" s="248"/>
      <c r="CR539" s="248"/>
      <c r="CS539" s="248"/>
      <c r="CT539" s="248"/>
      <c r="CU539" s="248"/>
      <c r="CV539" s="248"/>
      <c r="CW539" s="248"/>
      <c r="CX539" s="248"/>
      <c r="CY539" s="248"/>
      <c r="CZ539" s="248"/>
      <c r="DA539" s="248"/>
      <c r="DB539" s="248"/>
      <c r="DC539" s="248"/>
      <c r="DD539" s="248"/>
      <c r="DE539" s="248"/>
      <c r="DF539" s="250"/>
      <c r="DG539" s="251"/>
      <c r="DH539" s="251"/>
      <c r="DI539" s="251"/>
      <c r="DJ539" s="251"/>
      <c r="DK539" s="251"/>
      <c r="DL539" s="251"/>
      <c r="DM539" s="252"/>
    </row>
    <row r="540">
      <c r="A540" s="248"/>
      <c r="B540" s="249"/>
      <c r="C540" s="250"/>
      <c r="D540" s="251"/>
      <c r="E540" s="251"/>
      <c r="F540" s="251"/>
      <c r="G540" s="251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2"/>
      <c r="W540" s="253"/>
      <c r="X540" s="251"/>
      <c r="Y540" s="251"/>
      <c r="Z540" s="251"/>
      <c r="AA540" s="251"/>
      <c r="AB540" s="251"/>
      <c r="AC540" s="251"/>
      <c r="AD540" s="254"/>
      <c r="AE540" s="249"/>
      <c r="AF540" s="255"/>
      <c r="AG540" s="248"/>
      <c r="AH540" s="248"/>
      <c r="AI540" s="248"/>
      <c r="AJ540" s="248"/>
      <c r="AK540" s="248"/>
      <c r="AL540" s="248"/>
      <c r="AM540" s="248"/>
      <c r="AN540" s="248"/>
      <c r="AO540" s="248"/>
      <c r="AP540" s="248"/>
      <c r="AQ540" s="248"/>
      <c r="AR540" s="248"/>
      <c r="AS540" s="248"/>
      <c r="AT540" s="248"/>
      <c r="AU540" s="248"/>
      <c r="AV540" s="248"/>
      <c r="AW540" s="248"/>
      <c r="AX540" s="248"/>
      <c r="AY540" s="256"/>
      <c r="AZ540" s="250"/>
      <c r="BA540" s="251"/>
      <c r="BB540" s="251"/>
      <c r="BC540" s="251"/>
      <c r="BD540" s="251"/>
      <c r="BE540" s="251"/>
      <c r="BF540" s="251"/>
      <c r="BG540" s="252"/>
      <c r="BH540" s="249"/>
      <c r="BI540" s="248"/>
      <c r="BJ540" s="248"/>
      <c r="BK540" s="248"/>
      <c r="BL540" s="248"/>
      <c r="BM540" s="248"/>
      <c r="BN540" s="248"/>
      <c r="BO540" s="248"/>
      <c r="BP540" s="248"/>
      <c r="BQ540" s="248"/>
      <c r="BR540" s="248"/>
      <c r="BS540" s="248"/>
      <c r="BT540" s="248"/>
      <c r="BU540" s="248"/>
      <c r="BV540" s="248"/>
      <c r="BW540" s="248"/>
      <c r="BX540" s="248"/>
      <c r="BY540" s="248"/>
      <c r="BZ540" s="248"/>
      <c r="CA540" s="248"/>
      <c r="CB540" s="248"/>
      <c r="CC540" s="250"/>
      <c r="CD540" s="251"/>
      <c r="CE540" s="251"/>
      <c r="CF540" s="251"/>
      <c r="CG540" s="251"/>
      <c r="CH540" s="251"/>
      <c r="CI540" s="251"/>
      <c r="CJ540" s="252"/>
      <c r="CK540" s="249"/>
      <c r="CL540" s="248"/>
      <c r="CM540" s="248"/>
      <c r="CN540" s="248"/>
      <c r="CO540" s="248"/>
      <c r="CP540" s="248"/>
      <c r="CQ540" s="248"/>
      <c r="CR540" s="248"/>
      <c r="CS540" s="248"/>
      <c r="CT540" s="248"/>
      <c r="CU540" s="248"/>
      <c r="CV540" s="248"/>
      <c r="CW540" s="248"/>
      <c r="CX540" s="248"/>
      <c r="CY540" s="248"/>
      <c r="CZ540" s="248"/>
      <c r="DA540" s="248"/>
      <c r="DB540" s="248"/>
      <c r="DC540" s="248"/>
      <c r="DD540" s="248"/>
      <c r="DE540" s="248"/>
      <c r="DF540" s="250"/>
      <c r="DG540" s="251"/>
      <c r="DH540" s="251"/>
      <c r="DI540" s="251"/>
      <c r="DJ540" s="251"/>
      <c r="DK540" s="251"/>
      <c r="DL540" s="251"/>
      <c r="DM540" s="252"/>
    </row>
    <row r="541">
      <c r="A541" s="248"/>
      <c r="B541" s="249"/>
      <c r="C541" s="250"/>
      <c r="D541" s="251"/>
      <c r="E541" s="251"/>
      <c r="F541" s="251"/>
      <c r="G541" s="251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2"/>
      <c r="W541" s="253"/>
      <c r="X541" s="251"/>
      <c r="Y541" s="251"/>
      <c r="Z541" s="251"/>
      <c r="AA541" s="251"/>
      <c r="AB541" s="251"/>
      <c r="AC541" s="251"/>
      <c r="AD541" s="254"/>
      <c r="AE541" s="249"/>
      <c r="AF541" s="255"/>
      <c r="AG541" s="248"/>
      <c r="AH541" s="248"/>
      <c r="AI541" s="248"/>
      <c r="AJ541" s="248"/>
      <c r="AK541" s="248"/>
      <c r="AL541" s="248"/>
      <c r="AM541" s="248"/>
      <c r="AN541" s="248"/>
      <c r="AO541" s="248"/>
      <c r="AP541" s="248"/>
      <c r="AQ541" s="248"/>
      <c r="AR541" s="248"/>
      <c r="AS541" s="248"/>
      <c r="AT541" s="248"/>
      <c r="AU541" s="248"/>
      <c r="AV541" s="248"/>
      <c r="AW541" s="248"/>
      <c r="AX541" s="248"/>
      <c r="AY541" s="256"/>
      <c r="AZ541" s="250"/>
      <c r="BA541" s="251"/>
      <c r="BB541" s="251"/>
      <c r="BC541" s="251"/>
      <c r="BD541" s="251"/>
      <c r="BE541" s="251"/>
      <c r="BF541" s="251"/>
      <c r="BG541" s="252"/>
      <c r="BH541" s="249"/>
      <c r="BI541" s="248"/>
      <c r="BJ541" s="248"/>
      <c r="BK541" s="248"/>
      <c r="BL541" s="248"/>
      <c r="BM541" s="248"/>
      <c r="BN541" s="248"/>
      <c r="BO541" s="248"/>
      <c r="BP541" s="248"/>
      <c r="BQ541" s="248"/>
      <c r="BR541" s="248"/>
      <c r="BS541" s="248"/>
      <c r="BT541" s="248"/>
      <c r="BU541" s="248"/>
      <c r="BV541" s="248"/>
      <c r="BW541" s="248"/>
      <c r="BX541" s="248"/>
      <c r="BY541" s="248"/>
      <c r="BZ541" s="248"/>
      <c r="CA541" s="248"/>
      <c r="CB541" s="248"/>
      <c r="CC541" s="250"/>
      <c r="CD541" s="251"/>
      <c r="CE541" s="251"/>
      <c r="CF541" s="251"/>
      <c r="CG541" s="251"/>
      <c r="CH541" s="251"/>
      <c r="CI541" s="251"/>
      <c r="CJ541" s="252"/>
      <c r="CK541" s="249"/>
      <c r="CL541" s="248"/>
      <c r="CM541" s="248"/>
      <c r="CN541" s="248"/>
      <c r="CO541" s="248"/>
      <c r="CP541" s="248"/>
      <c r="CQ541" s="248"/>
      <c r="CR541" s="248"/>
      <c r="CS541" s="248"/>
      <c r="CT541" s="248"/>
      <c r="CU541" s="248"/>
      <c r="CV541" s="248"/>
      <c r="CW541" s="248"/>
      <c r="CX541" s="248"/>
      <c r="CY541" s="248"/>
      <c r="CZ541" s="248"/>
      <c r="DA541" s="248"/>
      <c r="DB541" s="248"/>
      <c r="DC541" s="248"/>
      <c r="DD541" s="248"/>
      <c r="DE541" s="248"/>
      <c r="DF541" s="250"/>
      <c r="DG541" s="251"/>
      <c r="DH541" s="251"/>
      <c r="DI541" s="251"/>
      <c r="DJ541" s="251"/>
      <c r="DK541" s="251"/>
      <c r="DL541" s="251"/>
      <c r="DM541" s="252"/>
    </row>
    <row r="542">
      <c r="A542" s="248"/>
      <c r="B542" s="249"/>
      <c r="C542" s="250"/>
      <c r="D542" s="251"/>
      <c r="E542" s="251"/>
      <c r="F542" s="251"/>
      <c r="G542" s="251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2"/>
      <c r="W542" s="253"/>
      <c r="X542" s="251"/>
      <c r="Y542" s="251"/>
      <c r="Z542" s="251"/>
      <c r="AA542" s="251"/>
      <c r="AB542" s="251"/>
      <c r="AC542" s="251"/>
      <c r="AD542" s="254"/>
      <c r="AE542" s="249"/>
      <c r="AF542" s="255"/>
      <c r="AG542" s="248"/>
      <c r="AH542" s="248"/>
      <c r="AI542" s="248"/>
      <c r="AJ542" s="248"/>
      <c r="AK542" s="248"/>
      <c r="AL542" s="248"/>
      <c r="AM542" s="248"/>
      <c r="AN542" s="248"/>
      <c r="AO542" s="248"/>
      <c r="AP542" s="248"/>
      <c r="AQ542" s="248"/>
      <c r="AR542" s="248"/>
      <c r="AS542" s="248"/>
      <c r="AT542" s="248"/>
      <c r="AU542" s="248"/>
      <c r="AV542" s="248"/>
      <c r="AW542" s="248"/>
      <c r="AX542" s="248"/>
      <c r="AY542" s="256"/>
      <c r="AZ542" s="250"/>
      <c r="BA542" s="251"/>
      <c r="BB542" s="251"/>
      <c r="BC542" s="251"/>
      <c r="BD542" s="251"/>
      <c r="BE542" s="251"/>
      <c r="BF542" s="251"/>
      <c r="BG542" s="252"/>
      <c r="BH542" s="249"/>
      <c r="BI542" s="248"/>
      <c r="BJ542" s="248"/>
      <c r="BK542" s="248"/>
      <c r="BL542" s="248"/>
      <c r="BM542" s="248"/>
      <c r="BN542" s="248"/>
      <c r="BO542" s="248"/>
      <c r="BP542" s="248"/>
      <c r="BQ542" s="248"/>
      <c r="BR542" s="248"/>
      <c r="BS542" s="248"/>
      <c r="BT542" s="248"/>
      <c r="BU542" s="248"/>
      <c r="BV542" s="248"/>
      <c r="BW542" s="248"/>
      <c r="BX542" s="248"/>
      <c r="BY542" s="248"/>
      <c r="BZ542" s="248"/>
      <c r="CA542" s="248"/>
      <c r="CB542" s="248"/>
      <c r="CC542" s="250"/>
      <c r="CD542" s="251"/>
      <c r="CE542" s="251"/>
      <c r="CF542" s="251"/>
      <c r="CG542" s="251"/>
      <c r="CH542" s="251"/>
      <c r="CI542" s="251"/>
      <c r="CJ542" s="252"/>
      <c r="CK542" s="249"/>
      <c r="CL542" s="248"/>
      <c r="CM542" s="248"/>
      <c r="CN542" s="248"/>
      <c r="CO542" s="248"/>
      <c r="CP542" s="248"/>
      <c r="CQ542" s="248"/>
      <c r="CR542" s="248"/>
      <c r="CS542" s="248"/>
      <c r="CT542" s="248"/>
      <c r="CU542" s="248"/>
      <c r="CV542" s="248"/>
      <c r="CW542" s="248"/>
      <c r="CX542" s="248"/>
      <c r="CY542" s="248"/>
      <c r="CZ542" s="248"/>
      <c r="DA542" s="248"/>
      <c r="DB542" s="248"/>
      <c r="DC542" s="248"/>
      <c r="DD542" s="248"/>
      <c r="DE542" s="248"/>
      <c r="DF542" s="250"/>
      <c r="DG542" s="251"/>
      <c r="DH542" s="251"/>
      <c r="DI542" s="251"/>
      <c r="DJ542" s="251"/>
      <c r="DK542" s="251"/>
      <c r="DL542" s="251"/>
      <c r="DM542" s="252"/>
    </row>
    <row r="543">
      <c r="A543" s="248"/>
      <c r="B543" s="249"/>
      <c r="C543" s="250"/>
      <c r="D543" s="251"/>
      <c r="E543" s="251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2"/>
      <c r="W543" s="253"/>
      <c r="X543" s="251"/>
      <c r="Y543" s="251"/>
      <c r="Z543" s="251"/>
      <c r="AA543" s="251"/>
      <c r="AB543" s="251"/>
      <c r="AC543" s="251"/>
      <c r="AD543" s="254"/>
      <c r="AE543" s="249"/>
      <c r="AF543" s="255"/>
      <c r="AG543" s="248"/>
      <c r="AH543" s="248"/>
      <c r="AI543" s="248"/>
      <c r="AJ543" s="248"/>
      <c r="AK543" s="248"/>
      <c r="AL543" s="248"/>
      <c r="AM543" s="248"/>
      <c r="AN543" s="248"/>
      <c r="AO543" s="248"/>
      <c r="AP543" s="248"/>
      <c r="AQ543" s="248"/>
      <c r="AR543" s="248"/>
      <c r="AS543" s="248"/>
      <c r="AT543" s="248"/>
      <c r="AU543" s="248"/>
      <c r="AV543" s="248"/>
      <c r="AW543" s="248"/>
      <c r="AX543" s="248"/>
      <c r="AY543" s="256"/>
      <c r="AZ543" s="250"/>
      <c r="BA543" s="251"/>
      <c r="BB543" s="251"/>
      <c r="BC543" s="251"/>
      <c r="BD543" s="251"/>
      <c r="BE543" s="251"/>
      <c r="BF543" s="251"/>
      <c r="BG543" s="252"/>
      <c r="BH543" s="249"/>
      <c r="BI543" s="248"/>
      <c r="BJ543" s="248"/>
      <c r="BK543" s="248"/>
      <c r="BL543" s="248"/>
      <c r="BM543" s="248"/>
      <c r="BN543" s="248"/>
      <c r="BO543" s="248"/>
      <c r="BP543" s="248"/>
      <c r="BQ543" s="248"/>
      <c r="BR543" s="248"/>
      <c r="BS543" s="248"/>
      <c r="BT543" s="248"/>
      <c r="BU543" s="248"/>
      <c r="BV543" s="248"/>
      <c r="BW543" s="248"/>
      <c r="BX543" s="248"/>
      <c r="BY543" s="248"/>
      <c r="BZ543" s="248"/>
      <c r="CA543" s="248"/>
      <c r="CB543" s="248"/>
      <c r="CC543" s="250"/>
      <c r="CD543" s="251"/>
      <c r="CE543" s="251"/>
      <c r="CF543" s="251"/>
      <c r="CG543" s="251"/>
      <c r="CH543" s="251"/>
      <c r="CI543" s="251"/>
      <c r="CJ543" s="252"/>
      <c r="CK543" s="249"/>
      <c r="CL543" s="248"/>
      <c r="CM543" s="248"/>
      <c r="CN543" s="248"/>
      <c r="CO543" s="248"/>
      <c r="CP543" s="248"/>
      <c r="CQ543" s="248"/>
      <c r="CR543" s="248"/>
      <c r="CS543" s="248"/>
      <c r="CT543" s="248"/>
      <c r="CU543" s="248"/>
      <c r="CV543" s="248"/>
      <c r="CW543" s="248"/>
      <c r="CX543" s="248"/>
      <c r="CY543" s="248"/>
      <c r="CZ543" s="248"/>
      <c r="DA543" s="248"/>
      <c r="DB543" s="248"/>
      <c r="DC543" s="248"/>
      <c r="DD543" s="248"/>
      <c r="DE543" s="248"/>
      <c r="DF543" s="250"/>
      <c r="DG543" s="251"/>
      <c r="DH543" s="251"/>
      <c r="DI543" s="251"/>
      <c r="DJ543" s="251"/>
      <c r="DK543" s="251"/>
      <c r="DL543" s="251"/>
      <c r="DM543" s="252"/>
    </row>
    <row r="544">
      <c r="A544" s="248"/>
      <c r="B544" s="249"/>
      <c r="C544" s="250"/>
      <c r="D544" s="251"/>
      <c r="E544" s="251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2"/>
      <c r="W544" s="253"/>
      <c r="X544" s="251"/>
      <c r="Y544" s="251"/>
      <c r="Z544" s="251"/>
      <c r="AA544" s="251"/>
      <c r="AB544" s="251"/>
      <c r="AC544" s="251"/>
      <c r="AD544" s="254"/>
      <c r="AE544" s="249"/>
      <c r="AF544" s="255"/>
      <c r="AG544" s="248"/>
      <c r="AH544" s="248"/>
      <c r="AI544" s="248"/>
      <c r="AJ544" s="248"/>
      <c r="AK544" s="248"/>
      <c r="AL544" s="248"/>
      <c r="AM544" s="248"/>
      <c r="AN544" s="248"/>
      <c r="AO544" s="248"/>
      <c r="AP544" s="248"/>
      <c r="AQ544" s="248"/>
      <c r="AR544" s="248"/>
      <c r="AS544" s="248"/>
      <c r="AT544" s="248"/>
      <c r="AU544" s="248"/>
      <c r="AV544" s="248"/>
      <c r="AW544" s="248"/>
      <c r="AX544" s="248"/>
      <c r="AY544" s="256"/>
      <c r="AZ544" s="250"/>
      <c r="BA544" s="251"/>
      <c r="BB544" s="251"/>
      <c r="BC544" s="251"/>
      <c r="BD544" s="251"/>
      <c r="BE544" s="251"/>
      <c r="BF544" s="251"/>
      <c r="BG544" s="252"/>
      <c r="BH544" s="249"/>
      <c r="BI544" s="248"/>
      <c r="BJ544" s="248"/>
      <c r="BK544" s="248"/>
      <c r="BL544" s="248"/>
      <c r="BM544" s="248"/>
      <c r="BN544" s="248"/>
      <c r="BO544" s="248"/>
      <c r="BP544" s="248"/>
      <c r="BQ544" s="248"/>
      <c r="BR544" s="248"/>
      <c r="BS544" s="248"/>
      <c r="BT544" s="248"/>
      <c r="BU544" s="248"/>
      <c r="BV544" s="248"/>
      <c r="BW544" s="248"/>
      <c r="BX544" s="248"/>
      <c r="BY544" s="248"/>
      <c r="BZ544" s="248"/>
      <c r="CA544" s="248"/>
      <c r="CB544" s="248"/>
      <c r="CC544" s="250"/>
      <c r="CD544" s="251"/>
      <c r="CE544" s="251"/>
      <c r="CF544" s="251"/>
      <c r="CG544" s="251"/>
      <c r="CH544" s="251"/>
      <c r="CI544" s="251"/>
      <c r="CJ544" s="252"/>
      <c r="CK544" s="249"/>
      <c r="CL544" s="248"/>
      <c r="CM544" s="248"/>
      <c r="CN544" s="248"/>
      <c r="CO544" s="248"/>
      <c r="CP544" s="248"/>
      <c r="CQ544" s="248"/>
      <c r="CR544" s="248"/>
      <c r="CS544" s="248"/>
      <c r="CT544" s="248"/>
      <c r="CU544" s="248"/>
      <c r="CV544" s="248"/>
      <c r="CW544" s="248"/>
      <c r="CX544" s="248"/>
      <c r="CY544" s="248"/>
      <c r="CZ544" s="248"/>
      <c r="DA544" s="248"/>
      <c r="DB544" s="248"/>
      <c r="DC544" s="248"/>
      <c r="DD544" s="248"/>
      <c r="DE544" s="248"/>
      <c r="DF544" s="250"/>
      <c r="DG544" s="251"/>
      <c r="DH544" s="251"/>
      <c r="DI544" s="251"/>
      <c r="DJ544" s="251"/>
      <c r="DK544" s="251"/>
      <c r="DL544" s="251"/>
      <c r="DM544" s="252"/>
    </row>
    <row r="545">
      <c r="A545" s="248"/>
      <c r="B545" s="249"/>
      <c r="C545" s="250"/>
      <c r="D545" s="251"/>
      <c r="E545" s="251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2"/>
      <c r="W545" s="253"/>
      <c r="X545" s="251"/>
      <c r="Y545" s="251"/>
      <c r="Z545" s="251"/>
      <c r="AA545" s="251"/>
      <c r="AB545" s="251"/>
      <c r="AC545" s="251"/>
      <c r="AD545" s="254"/>
      <c r="AE545" s="249"/>
      <c r="AF545" s="255"/>
      <c r="AG545" s="248"/>
      <c r="AH545" s="248"/>
      <c r="AI545" s="248"/>
      <c r="AJ545" s="248"/>
      <c r="AK545" s="248"/>
      <c r="AL545" s="248"/>
      <c r="AM545" s="248"/>
      <c r="AN545" s="248"/>
      <c r="AO545" s="248"/>
      <c r="AP545" s="248"/>
      <c r="AQ545" s="248"/>
      <c r="AR545" s="248"/>
      <c r="AS545" s="248"/>
      <c r="AT545" s="248"/>
      <c r="AU545" s="248"/>
      <c r="AV545" s="248"/>
      <c r="AW545" s="248"/>
      <c r="AX545" s="248"/>
      <c r="AY545" s="256"/>
      <c r="AZ545" s="250"/>
      <c r="BA545" s="251"/>
      <c r="BB545" s="251"/>
      <c r="BC545" s="251"/>
      <c r="BD545" s="251"/>
      <c r="BE545" s="251"/>
      <c r="BF545" s="251"/>
      <c r="BG545" s="252"/>
      <c r="BH545" s="249"/>
      <c r="BI545" s="248"/>
      <c r="BJ545" s="248"/>
      <c r="BK545" s="248"/>
      <c r="BL545" s="248"/>
      <c r="BM545" s="248"/>
      <c r="BN545" s="248"/>
      <c r="BO545" s="248"/>
      <c r="BP545" s="248"/>
      <c r="BQ545" s="248"/>
      <c r="BR545" s="248"/>
      <c r="BS545" s="248"/>
      <c r="BT545" s="248"/>
      <c r="BU545" s="248"/>
      <c r="BV545" s="248"/>
      <c r="BW545" s="248"/>
      <c r="BX545" s="248"/>
      <c r="BY545" s="248"/>
      <c r="BZ545" s="248"/>
      <c r="CA545" s="248"/>
      <c r="CB545" s="248"/>
      <c r="CC545" s="250"/>
      <c r="CD545" s="251"/>
      <c r="CE545" s="251"/>
      <c r="CF545" s="251"/>
      <c r="CG545" s="251"/>
      <c r="CH545" s="251"/>
      <c r="CI545" s="251"/>
      <c r="CJ545" s="252"/>
      <c r="CK545" s="249"/>
      <c r="CL545" s="248"/>
      <c r="CM545" s="248"/>
      <c r="CN545" s="248"/>
      <c r="CO545" s="248"/>
      <c r="CP545" s="248"/>
      <c r="CQ545" s="248"/>
      <c r="CR545" s="248"/>
      <c r="CS545" s="248"/>
      <c r="CT545" s="248"/>
      <c r="CU545" s="248"/>
      <c r="CV545" s="248"/>
      <c r="CW545" s="248"/>
      <c r="CX545" s="248"/>
      <c r="CY545" s="248"/>
      <c r="CZ545" s="248"/>
      <c r="DA545" s="248"/>
      <c r="DB545" s="248"/>
      <c r="DC545" s="248"/>
      <c r="DD545" s="248"/>
      <c r="DE545" s="248"/>
      <c r="DF545" s="250"/>
      <c r="DG545" s="251"/>
      <c r="DH545" s="251"/>
      <c r="DI545" s="251"/>
      <c r="DJ545" s="251"/>
      <c r="DK545" s="251"/>
      <c r="DL545" s="251"/>
      <c r="DM545" s="252"/>
    </row>
    <row r="546">
      <c r="A546" s="248"/>
      <c r="B546" s="249"/>
      <c r="C546" s="250"/>
      <c r="D546" s="251"/>
      <c r="E546" s="251"/>
      <c r="F546" s="251"/>
      <c r="G546" s="251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2"/>
      <c r="W546" s="253"/>
      <c r="X546" s="251"/>
      <c r="Y546" s="251"/>
      <c r="Z546" s="251"/>
      <c r="AA546" s="251"/>
      <c r="AB546" s="251"/>
      <c r="AC546" s="251"/>
      <c r="AD546" s="254"/>
      <c r="AE546" s="249"/>
      <c r="AF546" s="255"/>
      <c r="AG546" s="248"/>
      <c r="AH546" s="248"/>
      <c r="AI546" s="248"/>
      <c r="AJ546" s="248"/>
      <c r="AK546" s="248"/>
      <c r="AL546" s="248"/>
      <c r="AM546" s="248"/>
      <c r="AN546" s="248"/>
      <c r="AO546" s="248"/>
      <c r="AP546" s="248"/>
      <c r="AQ546" s="248"/>
      <c r="AR546" s="248"/>
      <c r="AS546" s="248"/>
      <c r="AT546" s="248"/>
      <c r="AU546" s="248"/>
      <c r="AV546" s="248"/>
      <c r="AW546" s="248"/>
      <c r="AX546" s="248"/>
      <c r="AY546" s="256"/>
      <c r="AZ546" s="250"/>
      <c r="BA546" s="251"/>
      <c r="BB546" s="251"/>
      <c r="BC546" s="251"/>
      <c r="BD546" s="251"/>
      <c r="BE546" s="251"/>
      <c r="BF546" s="251"/>
      <c r="BG546" s="252"/>
      <c r="BH546" s="249"/>
      <c r="BI546" s="248"/>
      <c r="BJ546" s="248"/>
      <c r="BK546" s="248"/>
      <c r="BL546" s="248"/>
      <c r="BM546" s="248"/>
      <c r="BN546" s="248"/>
      <c r="BO546" s="248"/>
      <c r="BP546" s="248"/>
      <c r="BQ546" s="248"/>
      <c r="BR546" s="248"/>
      <c r="BS546" s="248"/>
      <c r="BT546" s="248"/>
      <c r="BU546" s="248"/>
      <c r="BV546" s="248"/>
      <c r="BW546" s="248"/>
      <c r="BX546" s="248"/>
      <c r="BY546" s="248"/>
      <c r="BZ546" s="248"/>
      <c r="CA546" s="248"/>
      <c r="CB546" s="248"/>
      <c r="CC546" s="250"/>
      <c r="CD546" s="251"/>
      <c r="CE546" s="251"/>
      <c r="CF546" s="251"/>
      <c r="CG546" s="251"/>
      <c r="CH546" s="251"/>
      <c r="CI546" s="251"/>
      <c r="CJ546" s="252"/>
      <c r="CK546" s="249"/>
      <c r="CL546" s="248"/>
      <c r="CM546" s="248"/>
      <c r="CN546" s="248"/>
      <c r="CO546" s="248"/>
      <c r="CP546" s="248"/>
      <c r="CQ546" s="248"/>
      <c r="CR546" s="248"/>
      <c r="CS546" s="248"/>
      <c r="CT546" s="248"/>
      <c r="CU546" s="248"/>
      <c r="CV546" s="248"/>
      <c r="CW546" s="248"/>
      <c r="CX546" s="248"/>
      <c r="CY546" s="248"/>
      <c r="CZ546" s="248"/>
      <c r="DA546" s="248"/>
      <c r="DB546" s="248"/>
      <c r="DC546" s="248"/>
      <c r="DD546" s="248"/>
      <c r="DE546" s="248"/>
      <c r="DF546" s="250"/>
      <c r="DG546" s="251"/>
      <c r="DH546" s="251"/>
      <c r="DI546" s="251"/>
      <c r="DJ546" s="251"/>
      <c r="DK546" s="251"/>
      <c r="DL546" s="251"/>
      <c r="DM546" s="252"/>
    </row>
    <row r="547">
      <c r="A547" s="248"/>
      <c r="B547" s="249"/>
      <c r="C547" s="250"/>
      <c r="D547" s="251"/>
      <c r="E547" s="251"/>
      <c r="F547" s="251"/>
      <c r="G547" s="251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2"/>
      <c r="W547" s="253"/>
      <c r="X547" s="251"/>
      <c r="Y547" s="251"/>
      <c r="Z547" s="251"/>
      <c r="AA547" s="251"/>
      <c r="AB547" s="251"/>
      <c r="AC547" s="251"/>
      <c r="AD547" s="254"/>
      <c r="AE547" s="249"/>
      <c r="AF547" s="255"/>
      <c r="AG547" s="248"/>
      <c r="AH547" s="248"/>
      <c r="AI547" s="248"/>
      <c r="AJ547" s="248"/>
      <c r="AK547" s="248"/>
      <c r="AL547" s="248"/>
      <c r="AM547" s="248"/>
      <c r="AN547" s="248"/>
      <c r="AO547" s="248"/>
      <c r="AP547" s="248"/>
      <c r="AQ547" s="248"/>
      <c r="AR547" s="248"/>
      <c r="AS547" s="248"/>
      <c r="AT547" s="248"/>
      <c r="AU547" s="248"/>
      <c r="AV547" s="248"/>
      <c r="AW547" s="248"/>
      <c r="AX547" s="248"/>
      <c r="AY547" s="256"/>
      <c r="AZ547" s="250"/>
      <c r="BA547" s="251"/>
      <c r="BB547" s="251"/>
      <c r="BC547" s="251"/>
      <c r="BD547" s="251"/>
      <c r="BE547" s="251"/>
      <c r="BF547" s="251"/>
      <c r="BG547" s="252"/>
      <c r="BH547" s="249"/>
      <c r="BI547" s="248"/>
      <c r="BJ547" s="248"/>
      <c r="BK547" s="248"/>
      <c r="BL547" s="248"/>
      <c r="BM547" s="248"/>
      <c r="BN547" s="248"/>
      <c r="BO547" s="248"/>
      <c r="BP547" s="248"/>
      <c r="BQ547" s="248"/>
      <c r="BR547" s="248"/>
      <c r="BS547" s="248"/>
      <c r="BT547" s="248"/>
      <c r="BU547" s="248"/>
      <c r="BV547" s="248"/>
      <c r="BW547" s="248"/>
      <c r="BX547" s="248"/>
      <c r="BY547" s="248"/>
      <c r="BZ547" s="248"/>
      <c r="CA547" s="248"/>
      <c r="CB547" s="248"/>
      <c r="CC547" s="250"/>
      <c r="CD547" s="251"/>
      <c r="CE547" s="251"/>
      <c r="CF547" s="251"/>
      <c r="CG547" s="251"/>
      <c r="CH547" s="251"/>
      <c r="CI547" s="251"/>
      <c r="CJ547" s="252"/>
      <c r="CK547" s="249"/>
      <c r="CL547" s="248"/>
      <c r="CM547" s="248"/>
      <c r="CN547" s="248"/>
      <c r="CO547" s="248"/>
      <c r="CP547" s="248"/>
      <c r="CQ547" s="248"/>
      <c r="CR547" s="248"/>
      <c r="CS547" s="248"/>
      <c r="CT547" s="248"/>
      <c r="CU547" s="248"/>
      <c r="CV547" s="248"/>
      <c r="CW547" s="248"/>
      <c r="CX547" s="248"/>
      <c r="CY547" s="248"/>
      <c r="CZ547" s="248"/>
      <c r="DA547" s="248"/>
      <c r="DB547" s="248"/>
      <c r="DC547" s="248"/>
      <c r="DD547" s="248"/>
      <c r="DE547" s="248"/>
      <c r="DF547" s="250"/>
      <c r="DG547" s="251"/>
      <c r="DH547" s="251"/>
      <c r="DI547" s="251"/>
      <c r="DJ547" s="251"/>
      <c r="DK547" s="251"/>
      <c r="DL547" s="251"/>
      <c r="DM547" s="252"/>
    </row>
    <row r="548">
      <c r="A548" s="248"/>
      <c r="B548" s="249"/>
      <c r="C548" s="250"/>
      <c r="D548" s="251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2"/>
      <c r="W548" s="253"/>
      <c r="X548" s="251"/>
      <c r="Y548" s="251"/>
      <c r="Z548" s="251"/>
      <c r="AA548" s="251"/>
      <c r="AB548" s="251"/>
      <c r="AC548" s="251"/>
      <c r="AD548" s="254"/>
      <c r="AE548" s="249"/>
      <c r="AF548" s="255"/>
      <c r="AG548" s="248"/>
      <c r="AH548" s="248"/>
      <c r="AI548" s="248"/>
      <c r="AJ548" s="248"/>
      <c r="AK548" s="248"/>
      <c r="AL548" s="248"/>
      <c r="AM548" s="248"/>
      <c r="AN548" s="248"/>
      <c r="AO548" s="248"/>
      <c r="AP548" s="248"/>
      <c r="AQ548" s="248"/>
      <c r="AR548" s="248"/>
      <c r="AS548" s="248"/>
      <c r="AT548" s="248"/>
      <c r="AU548" s="248"/>
      <c r="AV548" s="248"/>
      <c r="AW548" s="248"/>
      <c r="AX548" s="248"/>
      <c r="AY548" s="256"/>
      <c r="AZ548" s="250"/>
      <c r="BA548" s="251"/>
      <c r="BB548" s="251"/>
      <c r="BC548" s="251"/>
      <c r="BD548" s="251"/>
      <c r="BE548" s="251"/>
      <c r="BF548" s="251"/>
      <c r="BG548" s="252"/>
      <c r="BH548" s="249"/>
      <c r="BI548" s="248"/>
      <c r="BJ548" s="248"/>
      <c r="BK548" s="248"/>
      <c r="BL548" s="248"/>
      <c r="BM548" s="248"/>
      <c r="BN548" s="248"/>
      <c r="BO548" s="248"/>
      <c r="BP548" s="248"/>
      <c r="BQ548" s="248"/>
      <c r="BR548" s="248"/>
      <c r="BS548" s="248"/>
      <c r="BT548" s="248"/>
      <c r="BU548" s="248"/>
      <c r="BV548" s="248"/>
      <c r="BW548" s="248"/>
      <c r="BX548" s="248"/>
      <c r="BY548" s="248"/>
      <c r="BZ548" s="248"/>
      <c r="CA548" s="248"/>
      <c r="CB548" s="248"/>
      <c r="CC548" s="250"/>
      <c r="CD548" s="251"/>
      <c r="CE548" s="251"/>
      <c r="CF548" s="251"/>
      <c r="CG548" s="251"/>
      <c r="CH548" s="251"/>
      <c r="CI548" s="251"/>
      <c r="CJ548" s="252"/>
      <c r="CK548" s="249"/>
      <c r="CL548" s="248"/>
      <c r="CM548" s="248"/>
      <c r="CN548" s="248"/>
      <c r="CO548" s="248"/>
      <c r="CP548" s="248"/>
      <c r="CQ548" s="248"/>
      <c r="CR548" s="248"/>
      <c r="CS548" s="248"/>
      <c r="CT548" s="248"/>
      <c r="CU548" s="248"/>
      <c r="CV548" s="248"/>
      <c r="CW548" s="248"/>
      <c r="CX548" s="248"/>
      <c r="CY548" s="248"/>
      <c r="CZ548" s="248"/>
      <c r="DA548" s="248"/>
      <c r="DB548" s="248"/>
      <c r="DC548" s="248"/>
      <c r="DD548" s="248"/>
      <c r="DE548" s="248"/>
      <c r="DF548" s="250"/>
      <c r="DG548" s="251"/>
      <c r="DH548" s="251"/>
      <c r="DI548" s="251"/>
      <c r="DJ548" s="251"/>
      <c r="DK548" s="251"/>
      <c r="DL548" s="251"/>
      <c r="DM548" s="252"/>
    </row>
    <row r="549">
      <c r="A549" s="248"/>
      <c r="B549" s="249"/>
      <c r="C549" s="250"/>
      <c r="D549" s="251"/>
      <c r="E549" s="251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2"/>
      <c r="W549" s="253"/>
      <c r="X549" s="251"/>
      <c r="Y549" s="251"/>
      <c r="Z549" s="251"/>
      <c r="AA549" s="251"/>
      <c r="AB549" s="251"/>
      <c r="AC549" s="251"/>
      <c r="AD549" s="254"/>
      <c r="AE549" s="249"/>
      <c r="AF549" s="255"/>
      <c r="AG549" s="248"/>
      <c r="AH549" s="248"/>
      <c r="AI549" s="248"/>
      <c r="AJ549" s="248"/>
      <c r="AK549" s="248"/>
      <c r="AL549" s="248"/>
      <c r="AM549" s="248"/>
      <c r="AN549" s="248"/>
      <c r="AO549" s="248"/>
      <c r="AP549" s="248"/>
      <c r="AQ549" s="248"/>
      <c r="AR549" s="248"/>
      <c r="AS549" s="248"/>
      <c r="AT549" s="248"/>
      <c r="AU549" s="248"/>
      <c r="AV549" s="248"/>
      <c r="AW549" s="248"/>
      <c r="AX549" s="248"/>
      <c r="AY549" s="256"/>
      <c r="AZ549" s="250"/>
      <c r="BA549" s="251"/>
      <c r="BB549" s="251"/>
      <c r="BC549" s="251"/>
      <c r="BD549" s="251"/>
      <c r="BE549" s="251"/>
      <c r="BF549" s="251"/>
      <c r="BG549" s="252"/>
      <c r="BH549" s="249"/>
      <c r="BI549" s="248"/>
      <c r="BJ549" s="248"/>
      <c r="BK549" s="248"/>
      <c r="BL549" s="248"/>
      <c r="BM549" s="248"/>
      <c r="BN549" s="248"/>
      <c r="BO549" s="248"/>
      <c r="BP549" s="248"/>
      <c r="BQ549" s="248"/>
      <c r="BR549" s="248"/>
      <c r="BS549" s="248"/>
      <c r="BT549" s="248"/>
      <c r="BU549" s="248"/>
      <c r="BV549" s="248"/>
      <c r="BW549" s="248"/>
      <c r="BX549" s="248"/>
      <c r="BY549" s="248"/>
      <c r="BZ549" s="248"/>
      <c r="CA549" s="248"/>
      <c r="CB549" s="248"/>
      <c r="CC549" s="250"/>
      <c r="CD549" s="251"/>
      <c r="CE549" s="251"/>
      <c r="CF549" s="251"/>
      <c r="CG549" s="251"/>
      <c r="CH549" s="251"/>
      <c r="CI549" s="251"/>
      <c r="CJ549" s="252"/>
      <c r="CK549" s="249"/>
      <c r="CL549" s="248"/>
      <c r="CM549" s="248"/>
      <c r="CN549" s="248"/>
      <c r="CO549" s="248"/>
      <c r="CP549" s="248"/>
      <c r="CQ549" s="248"/>
      <c r="CR549" s="248"/>
      <c r="CS549" s="248"/>
      <c r="CT549" s="248"/>
      <c r="CU549" s="248"/>
      <c r="CV549" s="248"/>
      <c r="CW549" s="248"/>
      <c r="CX549" s="248"/>
      <c r="CY549" s="248"/>
      <c r="CZ549" s="248"/>
      <c r="DA549" s="248"/>
      <c r="DB549" s="248"/>
      <c r="DC549" s="248"/>
      <c r="DD549" s="248"/>
      <c r="DE549" s="248"/>
      <c r="DF549" s="250"/>
      <c r="DG549" s="251"/>
      <c r="DH549" s="251"/>
      <c r="DI549" s="251"/>
      <c r="DJ549" s="251"/>
      <c r="DK549" s="251"/>
      <c r="DL549" s="251"/>
      <c r="DM549" s="252"/>
    </row>
    <row r="550">
      <c r="A550" s="248"/>
      <c r="B550" s="249"/>
      <c r="C550" s="250"/>
      <c r="D550" s="251"/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2"/>
      <c r="W550" s="253"/>
      <c r="X550" s="251"/>
      <c r="Y550" s="251"/>
      <c r="Z550" s="251"/>
      <c r="AA550" s="251"/>
      <c r="AB550" s="251"/>
      <c r="AC550" s="251"/>
      <c r="AD550" s="254"/>
      <c r="AE550" s="249"/>
      <c r="AF550" s="255"/>
      <c r="AG550" s="248"/>
      <c r="AH550" s="248"/>
      <c r="AI550" s="248"/>
      <c r="AJ550" s="248"/>
      <c r="AK550" s="248"/>
      <c r="AL550" s="248"/>
      <c r="AM550" s="248"/>
      <c r="AN550" s="248"/>
      <c r="AO550" s="248"/>
      <c r="AP550" s="248"/>
      <c r="AQ550" s="248"/>
      <c r="AR550" s="248"/>
      <c r="AS550" s="248"/>
      <c r="AT550" s="248"/>
      <c r="AU550" s="248"/>
      <c r="AV550" s="248"/>
      <c r="AW550" s="248"/>
      <c r="AX550" s="248"/>
      <c r="AY550" s="256"/>
      <c r="AZ550" s="250"/>
      <c r="BA550" s="251"/>
      <c r="BB550" s="251"/>
      <c r="BC550" s="251"/>
      <c r="BD550" s="251"/>
      <c r="BE550" s="251"/>
      <c r="BF550" s="251"/>
      <c r="BG550" s="252"/>
      <c r="BH550" s="249"/>
      <c r="BI550" s="248"/>
      <c r="BJ550" s="248"/>
      <c r="BK550" s="248"/>
      <c r="BL550" s="248"/>
      <c r="BM550" s="248"/>
      <c r="BN550" s="248"/>
      <c r="BO550" s="248"/>
      <c r="BP550" s="248"/>
      <c r="BQ550" s="248"/>
      <c r="BR550" s="248"/>
      <c r="BS550" s="248"/>
      <c r="BT550" s="248"/>
      <c r="BU550" s="248"/>
      <c r="BV550" s="248"/>
      <c r="BW550" s="248"/>
      <c r="BX550" s="248"/>
      <c r="BY550" s="248"/>
      <c r="BZ550" s="248"/>
      <c r="CA550" s="248"/>
      <c r="CB550" s="248"/>
      <c r="CC550" s="250"/>
      <c r="CD550" s="251"/>
      <c r="CE550" s="251"/>
      <c r="CF550" s="251"/>
      <c r="CG550" s="251"/>
      <c r="CH550" s="251"/>
      <c r="CI550" s="251"/>
      <c r="CJ550" s="252"/>
      <c r="CK550" s="249"/>
      <c r="CL550" s="248"/>
      <c r="CM550" s="248"/>
      <c r="CN550" s="248"/>
      <c r="CO550" s="248"/>
      <c r="CP550" s="248"/>
      <c r="CQ550" s="248"/>
      <c r="CR550" s="248"/>
      <c r="CS550" s="248"/>
      <c r="CT550" s="248"/>
      <c r="CU550" s="248"/>
      <c r="CV550" s="248"/>
      <c r="CW550" s="248"/>
      <c r="CX550" s="248"/>
      <c r="CY550" s="248"/>
      <c r="CZ550" s="248"/>
      <c r="DA550" s="248"/>
      <c r="DB550" s="248"/>
      <c r="DC550" s="248"/>
      <c r="DD550" s="248"/>
      <c r="DE550" s="248"/>
      <c r="DF550" s="250"/>
      <c r="DG550" s="251"/>
      <c r="DH550" s="251"/>
      <c r="DI550" s="251"/>
      <c r="DJ550" s="251"/>
      <c r="DK550" s="251"/>
      <c r="DL550" s="251"/>
      <c r="DM550" s="252"/>
    </row>
    <row r="551">
      <c r="A551" s="248"/>
      <c r="B551" s="249"/>
      <c r="C551" s="250"/>
      <c r="D551" s="251"/>
      <c r="E551" s="251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2"/>
      <c r="W551" s="253"/>
      <c r="X551" s="251"/>
      <c r="Y551" s="251"/>
      <c r="Z551" s="251"/>
      <c r="AA551" s="251"/>
      <c r="AB551" s="251"/>
      <c r="AC551" s="251"/>
      <c r="AD551" s="254"/>
      <c r="AE551" s="249"/>
      <c r="AF551" s="255"/>
      <c r="AG551" s="248"/>
      <c r="AH551" s="248"/>
      <c r="AI551" s="248"/>
      <c r="AJ551" s="248"/>
      <c r="AK551" s="248"/>
      <c r="AL551" s="248"/>
      <c r="AM551" s="248"/>
      <c r="AN551" s="248"/>
      <c r="AO551" s="248"/>
      <c r="AP551" s="248"/>
      <c r="AQ551" s="248"/>
      <c r="AR551" s="248"/>
      <c r="AS551" s="248"/>
      <c r="AT551" s="248"/>
      <c r="AU551" s="248"/>
      <c r="AV551" s="248"/>
      <c r="AW551" s="248"/>
      <c r="AX551" s="248"/>
      <c r="AY551" s="256"/>
      <c r="AZ551" s="250"/>
      <c r="BA551" s="251"/>
      <c r="BB551" s="251"/>
      <c r="BC551" s="251"/>
      <c r="BD551" s="251"/>
      <c r="BE551" s="251"/>
      <c r="BF551" s="251"/>
      <c r="BG551" s="252"/>
      <c r="BH551" s="249"/>
      <c r="BI551" s="248"/>
      <c r="BJ551" s="248"/>
      <c r="BK551" s="248"/>
      <c r="BL551" s="248"/>
      <c r="BM551" s="248"/>
      <c r="BN551" s="248"/>
      <c r="BO551" s="248"/>
      <c r="BP551" s="248"/>
      <c r="BQ551" s="248"/>
      <c r="BR551" s="248"/>
      <c r="BS551" s="248"/>
      <c r="BT551" s="248"/>
      <c r="BU551" s="248"/>
      <c r="BV551" s="248"/>
      <c r="BW551" s="248"/>
      <c r="BX551" s="248"/>
      <c r="BY551" s="248"/>
      <c r="BZ551" s="248"/>
      <c r="CA551" s="248"/>
      <c r="CB551" s="248"/>
      <c r="CC551" s="250"/>
      <c r="CD551" s="251"/>
      <c r="CE551" s="251"/>
      <c r="CF551" s="251"/>
      <c r="CG551" s="251"/>
      <c r="CH551" s="251"/>
      <c r="CI551" s="251"/>
      <c r="CJ551" s="252"/>
      <c r="CK551" s="249"/>
      <c r="CL551" s="248"/>
      <c r="CM551" s="248"/>
      <c r="CN551" s="248"/>
      <c r="CO551" s="248"/>
      <c r="CP551" s="248"/>
      <c r="CQ551" s="248"/>
      <c r="CR551" s="248"/>
      <c r="CS551" s="248"/>
      <c r="CT551" s="248"/>
      <c r="CU551" s="248"/>
      <c r="CV551" s="248"/>
      <c r="CW551" s="248"/>
      <c r="CX551" s="248"/>
      <c r="CY551" s="248"/>
      <c r="CZ551" s="248"/>
      <c r="DA551" s="248"/>
      <c r="DB551" s="248"/>
      <c r="DC551" s="248"/>
      <c r="DD551" s="248"/>
      <c r="DE551" s="248"/>
      <c r="DF551" s="250"/>
      <c r="DG551" s="251"/>
      <c r="DH551" s="251"/>
      <c r="DI551" s="251"/>
      <c r="DJ551" s="251"/>
      <c r="DK551" s="251"/>
      <c r="DL551" s="251"/>
      <c r="DM551" s="252"/>
    </row>
    <row r="552">
      <c r="A552" s="248"/>
      <c r="B552" s="249"/>
      <c r="C552" s="250"/>
      <c r="D552" s="251"/>
      <c r="E552" s="251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2"/>
      <c r="W552" s="253"/>
      <c r="X552" s="251"/>
      <c r="Y552" s="251"/>
      <c r="Z552" s="251"/>
      <c r="AA552" s="251"/>
      <c r="AB552" s="251"/>
      <c r="AC552" s="251"/>
      <c r="AD552" s="254"/>
      <c r="AE552" s="249"/>
      <c r="AF552" s="255"/>
      <c r="AG552" s="248"/>
      <c r="AH552" s="248"/>
      <c r="AI552" s="248"/>
      <c r="AJ552" s="248"/>
      <c r="AK552" s="248"/>
      <c r="AL552" s="248"/>
      <c r="AM552" s="248"/>
      <c r="AN552" s="248"/>
      <c r="AO552" s="248"/>
      <c r="AP552" s="248"/>
      <c r="AQ552" s="248"/>
      <c r="AR552" s="248"/>
      <c r="AS552" s="248"/>
      <c r="AT552" s="248"/>
      <c r="AU552" s="248"/>
      <c r="AV552" s="248"/>
      <c r="AW552" s="248"/>
      <c r="AX552" s="248"/>
      <c r="AY552" s="256"/>
      <c r="AZ552" s="250"/>
      <c r="BA552" s="251"/>
      <c r="BB552" s="251"/>
      <c r="BC552" s="251"/>
      <c r="BD552" s="251"/>
      <c r="BE552" s="251"/>
      <c r="BF552" s="251"/>
      <c r="BG552" s="252"/>
      <c r="BH552" s="249"/>
      <c r="BI552" s="248"/>
      <c r="BJ552" s="248"/>
      <c r="BK552" s="248"/>
      <c r="BL552" s="248"/>
      <c r="BM552" s="248"/>
      <c r="BN552" s="248"/>
      <c r="BO552" s="248"/>
      <c r="BP552" s="248"/>
      <c r="BQ552" s="248"/>
      <c r="BR552" s="248"/>
      <c r="BS552" s="248"/>
      <c r="BT552" s="248"/>
      <c r="BU552" s="248"/>
      <c r="BV552" s="248"/>
      <c r="BW552" s="248"/>
      <c r="BX552" s="248"/>
      <c r="BY552" s="248"/>
      <c r="BZ552" s="248"/>
      <c r="CA552" s="248"/>
      <c r="CB552" s="248"/>
      <c r="CC552" s="250"/>
      <c r="CD552" s="251"/>
      <c r="CE552" s="251"/>
      <c r="CF552" s="251"/>
      <c r="CG552" s="251"/>
      <c r="CH552" s="251"/>
      <c r="CI552" s="251"/>
      <c r="CJ552" s="252"/>
      <c r="CK552" s="249"/>
      <c r="CL552" s="248"/>
      <c r="CM552" s="248"/>
      <c r="CN552" s="248"/>
      <c r="CO552" s="248"/>
      <c r="CP552" s="248"/>
      <c r="CQ552" s="248"/>
      <c r="CR552" s="248"/>
      <c r="CS552" s="248"/>
      <c r="CT552" s="248"/>
      <c r="CU552" s="248"/>
      <c r="CV552" s="248"/>
      <c r="CW552" s="248"/>
      <c r="CX552" s="248"/>
      <c r="CY552" s="248"/>
      <c r="CZ552" s="248"/>
      <c r="DA552" s="248"/>
      <c r="DB552" s="248"/>
      <c r="DC552" s="248"/>
      <c r="DD552" s="248"/>
      <c r="DE552" s="248"/>
      <c r="DF552" s="250"/>
      <c r="DG552" s="251"/>
      <c r="DH552" s="251"/>
      <c r="DI552" s="251"/>
      <c r="DJ552" s="251"/>
      <c r="DK552" s="251"/>
      <c r="DL552" s="251"/>
      <c r="DM552" s="252"/>
    </row>
    <row r="553">
      <c r="A553" s="248"/>
      <c r="B553" s="249"/>
      <c r="C553" s="250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2"/>
      <c r="W553" s="253"/>
      <c r="X553" s="251"/>
      <c r="Y553" s="251"/>
      <c r="Z553" s="251"/>
      <c r="AA553" s="251"/>
      <c r="AB553" s="251"/>
      <c r="AC553" s="251"/>
      <c r="AD553" s="254"/>
      <c r="AE553" s="249"/>
      <c r="AF553" s="255"/>
      <c r="AG553" s="248"/>
      <c r="AH553" s="248"/>
      <c r="AI553" s="248"/>
      <c r="AJ553" s="248"/>
      <c r="AK553" s="248"/>
      <c r="AL553" s="248"/>
      <c r="AM553" s="248"/>
      <c r="AN553" s="248"/>
      <c r="AO553" s="248"/>
      <c r="AP553" s="248"/>
      <c r="AQ553" s="248"/>
      <c r="AR553" s="248"/>
      <c r="AS553" s="248"/>
      <c r="AT553" s="248"/>
      <c r="AU553" s="248"/>
      <c r="AV553" s="248"/>
      <c r="AW553" s="248"/>
      <c r="AX553" s="248"/>
      <c r="AY553" s="256"/>
      <c r="AZ553" s="250"/>
      <c r="BA553" s="251"/>
      <c r="BB553" s="251"/>
      <c r="BC553" s="251"/>
      <c r="BD553" s="251"/>
      <c r="BE553" s="251"/>
      <c r="BF553" s="251"/>
      <c r="BG553" s="252"/>
      <c r="BH553" s="249"/>
      <c r="BI553" s="248"/>
      <c r="BJ553" s="248"/>
      <c r="BK553" s="248"/>
      <c r="BL553" s="248"/>
      <c r="BM553" s="248"/>
      <c r="BN553" s="248"/>
      <c r="BO553" s="248"/>
      <c r="BP553" s="248"/>
      <c r="BQ553" s="248"/>
      <c r="BR553" s="248"/>
      <c r="BS553" s="248"/>
      <c r="BT553" s="248"/>
      <c r="BU553" s="248"/>
      <c r="BV553" s="248"/>
      <c r="BW553" s="248"/>
      <c r="BX553" s="248"/>
      <c r="BY553" s="248"/>
      <c r="BZ553" s="248"/>
      <c r="CA553" s="248"/>
      <c r="CB553" s="248"/>
      <c r="CC553" s="250"/>
      <c r="CD553" s="251"/>
      <c r="CE553" s="251"/>
      <c r="CF553" s="251"/>
      <c r="CG553" s="251"/>
      <c r="CH553" s="251"/>
      <c r="CI553" s="251"/>
      <c r="CJ553" s="252"/>
      <c r="CK553" s="249"/>
      <c r="CL553" s="248"/>
      <c r="CM553" s="248"/>
      <c r="CN553" s="248"/>
      <c r="CO553" s="248"/>
      <c r="CP553" s="248"/>
      <c r="CQ553" s="248"/>
      <c r="CR553" s="248"/>
      <c r="CS553" s="248"/>
      <c r="CT553" s="248"/>
      <c r="CU553" s="248"/>
      <c r="CV553" s="248"/>
      <c r="CW553" s="248"/>
      <c r="CX553" s="248"/>
      <c r="CY553" s="248"/>
      <c r="CZ553" s="248"/>
      <c r="DA553" s="248"/>
      <c r="DB553" s="248"/>
      <c r="DC553" s="248"/>
      <c r="DD553" s="248"/>
      <c r="DE553" s="248"/>
      <c r="DF553" s="250"/>
      <c r="DG553" s="251"/>
      <c r="DH553" s="251"/>
      <c r="DI553" s="251"/>
      <c r="DJ553" s="251"/>
      <c r="DK553" s="251"/>
      <c r="DL553" s="251"/>
      <c r="DM553" s="252"/>
    </row>
    <row r="554">
      <c r="A554" s="248"/>
      <c r="B554" s="249"/>
      <c r="C554" s="250"/>
      <c r="D554" s="251"/>
      <c r="E554" s="251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2"/>
      <c r="W554" s="253"/>
      <c r="X554" s="251"/>
      <c r="Y554" s="251"/>
      <c r="Z554" s="251"/>
      <c r="AA554" s="251"/>
      <c r="AB554" s="251"/>
      <c r="AC554" s="251"/>
      <c r="AD554" s="254"/>
      <c r="AE554" s="249"/>
      <c r="AF554" s="255"/>
      <c r="AG554" s="248"/>
      <c r="AH554" s="248"/>
      <c r="AI554" s="248"/>
      <c r="AJ554" s="248"/>
      <c r="AK554" s="248"/>
      <c r="AL554" s="248"/>
      <c r="AM554" s="248"/>
      <c r="AN554" s="248"/>
      <c r="AO554" s="248"/>
      <c r="AP554" s="248"/>
      <c r="AQ554" s="248"/>
      <c r="AR554" s="248"/>
      <c r="AS554" s="248"/>
      <c r="AT554" s="248"/>
      <c r="AU554" s="248"/>
      <c r="AV554" s="248"/>
      <c r="AW554" s="248"/>
      <c r="AX554" s="248"/>
      <c r="AY554" s="256"/>
      <c r="AZ554" s="250"/>
      <c r="BA554" s="251"/>
      <c r="BB554" s="251"/>
      <c r="BC554" s="251"/>
      <c r="BD554" s="251"/>
      <c r="BE554" s="251"/>
      <c r="BF554" s="251"/>
      <c r="BG554" s="252"/>
      <c r="BH554" s="249"/>
      <c r="BI554" s="248"/>
      <c r="BJ554" s="248"/>
      <c r="BK554" s="248"/>
      <c r="BL554" s="248"/>
      <c r="BM554" s="248"/>
      <c r="BN554" s="248"/>
      <c r="BO554" s="248"/>
      <c r="BP554" s="248"/>
      <c r="BQ554" s="248"/>
      <c r="BR554" s="248"/>
      <c r="BS554" s="248"/>
      <c r="BT554" s="248"/>
      <c r="BU554" s="248"/>
      <c r="BV554" s="248"/>
      <c r="BW554" s="248"/>
      <c r="BX554" s="248"/>
      <c r="BY554" s="248"/>
      <c r="BZ554" s="248"/>
      <c r="CA554" s="248"/>
      <c r="CB554" s="248"/>
      <c r="CC554" s="250"/>
      <c r="CD554" s="251"/>
      <c r="CE554" s="251"/>
      <c r="CF554" s="251"/>
      <c r="CG554" s="251"/>
      <c r="CH554" s="251"/>
      <c r="CI554" s="251"/>
      <c r="CJ554" s="252"/>
      <c r="CK554" s="249"/>
      <c r="CL554" s="248"/>
      <c r="CM554" s="248"/>
      <c r="CN554" s="248"/>
      <c r="CO554" s="248"/>
      <c r="CP554" s="248"/>
      <c r="CQ554" s="248"/>
      <c r="CR554" s="248"/>
      <c r="CS554" s="248"/>
      <c r="CT554" s="248"/>
      <c r="CU554" s="248"/>
      <c r="CV554" s="248"/>
      <c r="CW554" s="248"/>
      <c r="CX554" s="248"/>
      <c r="CY554" s="248"/>
      <c r="CZ554" s="248"/>
      <c r="DA554" s="248"/>
      <c r="DB554" s="248"/>
      <c r="DC554" s="248"/>
      <c r="DD554" s="248"/>
      <c r="DE554" s="248"/>
      <c r="DF554" s="250"/>
      <c r="DG554" s="251"/>
      <c r="DH554" s="251"/>
      <c r="DI554" s="251"/>
      <c r="DJ554" s="251"/>
      <c r="DK554" s="251"/>
      <c r="DL554" s="251"/>
      <c r="DM554" s="252"/>
    </row>
    <row r="555">
      <c r="A555" s="248"/>
      <c r="B555" s="249"/>
      <c r="C555" s="250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2"/>
      <c r="W555" s="253"/>
      <c r="X555" s="251"/>
      <c r="Y555" s="251"/>
      <c r="Z555" s="251"/>
      <c r="AA555" s="251"/>
      <c r="AB555" s="251"/>
      <c r="AC555" s="251"/>
      <c r="AD555" s="254"/>
      <c r="AE555" s="249"/>
      <c r="AF555" s="255"/>
      <c r="AG555" s="248"/>
      <c r="AH555" s="248"/>
      <c r="AI555" s="248"/>
      <c r="AJ555" s="248"/>
      <c r="AK555" s="248"/>
      <c r="AL555" s="248"/>
      <c r="AM555" s="248"/>
      <c r="AN555" s="248"/>
      <c r="AO555" s="248"/>
      <c r="AP555" s="248"/>
      <c r="AQ555" s="248"/>
      <c r="AR555" s="248"/>
      <c r="AS555" s="248"/>
      <c r="AT555" s="248"/>
      <c r="AU555" s="248"/>
      <c r="AV555" s="248"/>
      <c r="AW555" s="248"/>
      <c r="AX555" s="248"/>
      <c r="AY555" s="256"/>
      <c r="AZ555" s="250"/>
      <c r="BA555" s="251"/>
      <c r="BB555" s="251"/>
      <c r="BC555" s="251"/>
      <c r="BD555" s="251"/>
      <c r="BE555" s="251"/>
      <c r="BF555" s="251"/>
      <c r="BG555" s="252"/>
      <c r="BH555" s="249"/>
      <c r="BI555" s="248"/>
      <c r="BJ555" s="248"/>
      <c r="BK555" s="248"/>
      <c r="BL555" s="248"/>
      <c r="BM555" s="248"/>
      <c r="BN555" s="248"/>
      <c r="BO555" s="248"/>
      <c r="BP555" s="248"/>
      <c r="BQ555" s="248"/>
      <c r="BR555" s="248"/>
      <c r="BS555" s="248"/>
      <c r="BT555" s="248"/>
      <c r="BU555" s="248"/>
      <c r="BV555" s="248"/>
      <c r="BW555" s="248"/>
      <c r="BX555" s="248"/>
      <c r="BY555" s="248"/>
      <c r="BZ555" s="248"/>
      <c r="CA555" s="248"/>
      <c r="CB555" s="248"/>
      <c r="CC555" s="250"/>
      <c r="CD555" s="251"/>
      <c r="CE555" s="251"/>
      <c r="CF555" s="251"/>
      <c r="CG555" s="251"/>
      <c r="CH555" s="251"/>
      <c r="CI555" s="251"/>
      <c r="CJ555" s="252"/>
      <c r="CK555" s="249"/>
      <c r="CL555" s="248"/>
      <c r="CM555" s="248"/>
      <c r="CN555" s="248"/>
      <c r="CO555" s="248"/>
      <c r="CP555" s="248"/>
      <c r="CQ555" s="248"/>
      <c r="CR555" s="248"/>
      <c r="CS555" s="248"/>
      <c r="CT555" s="248"/>
      <c r="CU555" s="248"/>
      <c r="CV555" s="248"/>
      <c r="CW555" s="248"/>
      <c r="CX555" s="248"/>
      <c r="CY555" s="248"/>
      <c r="CZ555" s="248"/>
      <c r="DA555" s="248"/>
      <c r="DB555" s="248"/>
      <c r="DC555" s="248"/>
      <c r="DD555" s="248"/>
      <c r="DE555" s="248"/>
      <c r="DF555" s="250"/>
      <c r="DG555" s="251"/>
      <c r="DH555" s="251"/>
      <c r="DI555" s="251"/>
      <c r="DJ555" s="251"/>
      <c r="DK555" s="251"/>
      <c r="DL555" s="251"/>
      <c r="DM555" s="252"/>
    </row>
    <row r="556">
      <c r="A556" s="248"/>
      <c r="B556" s="249"/>
      <c r="C556" s="250"/>
      <c r="D556" s="251"/>
      <c r="E556" s="251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2"/>
      <c r="W556" s="253"/>
      <c r="X556" s="251"/>
      <c r="Y556" s="251"/>
      <c r="Z556" s="251"/>
      <c r="AA556" s="251"/>
      <c r="AB556" s="251"/>
      <c r="AC556" s="251"/>
      <c r="AD556" s="254"/>
      <c r="AE556" s="249"/>
      <c r="AF556" s="255"/>
      <c r="AG556" s="248"/>
      <c r="AH556" s="248"/>
      <c r="AI556" s="248"/>
      <c r="AJ556" s="248"/>
      <c r="AK556" s="248"/>
      <c r="AL556" s="248"/>
      <c r="AM556" s="248"/>
      <c r="AN556" s="248"/>
      <c r="AO556" s="248"/>
      <c r="AP556" s="248"/>
      <c r="AQ556" s="248"/>
      <c r="AR556" s="248"/>
      <c r="AS556" s="248"/>
      <c r="AT556" s="248"/>
      <c r="AU556" s="248"/>
      <c r="AV556" s="248"/>
      <c r="AW556" s="248"/>
      <c r="AX556" s="248"/>
      <c r="AY556" s="256"/>
      <c r="AZ556" s="250"/>
      <c r="BA556" s="251"/>
      <c r="BB556" s="251"/>
      <c r="BC556" s="251"/>
      <c r="BD556" s="251"/>
      <c r="BE556" s="251"/>
      <c r="BF556" s="251"/>
      <c r="BG556" s="252"/>
      <c r="BH556" s="249"/>
      <c r="BI556" s="248"/>
      <c r="BJ556" s="248"/>
      <c r="BK556" s="248"/>
      <c r="BL556" s="248"/>
      <c r="BM556" s="248"/>
      <c r="BN556" s="248"/>
      <c r="BO556" s="248"/>
      <c r="BP556" s="248"/>
      <c r="BQ556" s="248"/>
      <c r="BR556" s="248"/>
      <c r="BS556" s="248"/>
      <c r="BT556" s="248"/>
      <c r="BU556" s="248"/>
      <c r="BV556" s="248"/>
      <c r="BW556" s="248"/>
      <c r="BX556" s="248"/>
      <c r="BY556" s="248"/>
      <c r="BZ556" s="248"/>
      <c r="CA556" s="248"/>
      <c r="CB556" s="248"/>
      <c r="CC556" s="250"/>
      <c r="CD556" s="251"/>
      <c r="CE556" s="251"/>
      <c r="CF556" s="251"/>
      <c r="CG556" s="251"/>
      <c r="CH556" s="251"/>
      <c r="CI556" s="251"/>
      <c r="CJ556" s="252"/>
      <c r="CK556" s="249"/>
      <c r="CL556" s="248"/>
      <c r="CM556" s="248"/>
      <c r="CN556" s="248"/>
      <c r="CO556" s="248"/>
      <c r="CP556" s="248"/>
      <c r="CQ556" s="248"/>
      <c r="CR556" s="248"/>
      <c r="CS556" s="248"/>
      <c r="CT556" s="248"/>
      <c r="CU556" s="248"/>
      <c r="CV556" s="248"/>
      <c r="CW556" s="248"/>
      <c r="CX556" s="248"/>
      <c r="CY556" s="248"/>
      <c r="CZ556" s="248"/>
      <c r="DA556" s="248"/>
      <c r="DB556" s="248"/>
      <c r="DC556" s="248"/>
      <c r="DD556" s="248"/>
      <c r="DE556" s="248"/>
      <c r="DF556" s="250"/>
      <c r="DG556" s="251"/>
      <c r="DH556" s="251"/>
      <c r="DI556" s="251"/>
      <c r="DJ556" s="251"/>
      <c r="DK556" s="251"/>
      <c r="DL556" s="251"/>
      <c r="DM556" s="252"/>
    </row>
    <row r="557">
      <c r="A557" s="248"/>
      <c r="B557" s="249"/>
      <c r="C557" s="250"/>
      <c r="D557" s="251"/>
      <c r="E557" s="251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2"/>
      <c r="W557" s="253"/>
      <c r="X557" s="251"/>
      <c r="Y557" s="251"/>
      <c r="Z557" s="251"/>
      <c r="AA557" s="251"/>
      <c r="AB557" s="251"/>
      <c r="AC557" s="251"/>
      <c r="AD557" s="254"/>
      <c r="AE557" s="249"/>
      <c r="AF557" s="255"/>
      <c r="AG557" s="248"/>
      <c r="AH557" s="248"/>
      <c r="AI557" s="248"/>
      <c r="AJ557" s="248"/>
      <c r="AK557" s="248"/>
      <c r="AL557" s="248"/>
      <c r="AM557" s="248"/>
      <c r="AN557" s="248"/>
      <c r="AO557" s="248"/>
      <c r="AP557" s="248"/>
      <c r="AQ557" s="248"/>
      <c r="AR557" s="248"/>
      <c r="AS557" s="248"/>
      <c r="AT557" s="248"/>
      <c r="AU557" s="248"/>
      <c r="AV557" s="248"/>
      <c r="AW557" s="248"/>
      <c r="AX557" s="248"/>
      <c r="AY557" s="256"/>
      <c r="AZ557" s="250"/>
      <c r="BA557" s="251"/>
      <c r="BB557" s="251"/>
      <c r="BC557" s="251"/>
      <c r="BD557" s="251"/>
      <c r="BE557" s="251"/>
      <c r="BF557" s="251"/>
      <c r="BG557" s="252"/>
      <c r="BH557" s="249"/>
      <c r="BI557" s="248"/>
      <c r="BJ557" s="248"/>
      <c r="BK557" s="248"/>
      <c r="BL557" s="248"/>
      <c r="BM557" s="248"/>
      <c r="BN557" s="248"/>
      <c r="BO557" s="248"/>
      <c r="BP557" s="248"/>
      <c r="BQ557" s="248"/>
      <c r="BR557" s="248"/>
      <c r="BS557" s="248"/>
      <c r="BT557" s="248"/>
      <c r="BU557" s="248"/>
      <c r="BV557" s="248"/>
      <c r="BW557" s="248"/>
      <c r="BX557" s="248"/>
      <c r="BY557" s="248"/>
      <c r="BZ557" s="248"/>
      <c r="CA557" s="248"/>
      <c r="CB557" s="248"/>
      <c r="CC557" s="250"/>
      <c r="CD557" s="251"/>
      <c r="CE557" s="251"/>
      <c r="CF557" s="251"/>
      <c r="CG557" s="251"/>
      <c r="CH557" s="251"/>
      <c r="CI557" s="251"/>
      <c r="CJ557" s="252"/>
      <c r="CK557" s="249"/>
      <c r="CL557" s="248"/>
      <c r="CM557" s="248"/>
      <c r="CN557" s="248"/>
      <c r="CO557" s="248"/>
      <c r="CP557" s="248"/>
      <c r="CQ557" s="248"/>
      <c r="CR557" s="248"/>
      <c r="CS557" s="248"/>
      <c r="CT557" s="248"/>
      <c r="CU557" s="248"/>
      <c r="CV557" s="248"/>
      <c r="CW557" s="248"/>
      <c r="CX557" s="248"/>
      <c r="CY557" s="248"/>
      <c r="CZ557" s="248"/>
      <c r="DA557" s="248"/>
      <c r="DB557" s="248"/>
      <c r="DC557" s="248"/>
      <c r="DD557" s="248"/>
      <c r="DE557" s="248"/>
      <c r="DF557" s="250"/>
      <c r="DG557" s="251"/>
      <c r="DH557" s="251"/>
      <c r="DI557" s="251"/>
      <c r="DJ557" s="251"/>
      <c r="DK557" s="251"/>
      <c r="DL557" s="251"/>
      <c r="DM557" s="252"/>
    </row>
    <row r="558">
      <c r="A558" s="248"/>
      <c r="B558" s="249"/>
      <c r="C558" s="250"/>
      <c r="D558" s="251"/>
      <c r="E558" s="251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2"/>
      <c r="W558" s="253"/>
      <c r="X558" s="251"/>
      <c r="Y558" s="251"/>
      <c r="Z558" s="251"/>
      <c r="AA558" s="251"/>
      <c r="AB558" s="251"/>
      <c r="AC558" s="251"/>
      <c r="AD558" s="254"/>
      <c r="AE558" s="249"/>
      <c r="AF558" s="255"/>
      <c r="AG558" s="248"/>
      <c r="AH558" s="248"/>
      <c r="AI558" s="248"/>
      <c r="AJ558" s="248"/>
      <c r="AK558" s="248"/>
      <c r="AL558" s="248"/>
      <c r="AM558" s="248"/>
      <c r="AN558" s="248"/>
      <c r="AO558" s="248"/>
      <c r="AP558" s="248"/>
      <c r="AQ558" s="248"/>
      <c r="AR558" s="248"/>
      <c r="AS558" s="248"/>
      <c r="AT558" s="248"/>
      <c r="AU558" s="248"/>
      <c r="AV558" s="248"/>
      <c r="AW558" s="248"/>
      <c r="AX558" s="248"/>
      <c r="AY558" s="256"/>
      <c r="AZ558" s="250"/>
      <c r="BA558" s="251"/>
      <c r="BB558" s="251"/>
      <c r="BC558" s="251"/>
      <c r="BD558" s="251"/>
      <c r="BE558" s="251"/>
      <c r="BF558" s="251"/>
      <c r="BG558" s="252"/>
      <c r="BH558" s="249"/>
      <c r="BI558" s="248"/>
      <c r="BJ558" s="248"/>
      <c r="BK558" s="248"/>
      <c r="BL558" s="248"/>
      <c r="BM558" s="248"/>
      <c r="BN558" s="248"/>
      <c r="BO558" s="248"/>
      <c r="BP558" s="248"/>
      <c r="BQ558" s="248"/>
      <c r="BR558" s="248"/>
      <c r="BS558" s="248"/>
      <c r="BT558" s="248"/>
      <c r="BU558" s="248"/>
      <c r="BV558" s="248"/>
      <c r="BW558" s="248"/>
      <c r="BX558" s="248"/>
      <c r="BY558" s="248"/>
      <c r="BZ558" s="248"/>
      <c r="CA558" s="248"/>
      <c r="CB558" s="248"/>
      <c r="CC558" s="250"/>
      <c r="CD558" s="251"/>
      <c r="CE558" s="251"/>
      <c r="CF558" s="251"/>
      <c r="CG558" s="251"/>
      <c r="CH558" s="251"/>
      <c r="CI558" s="251"/>
      <c r="CJ558" s="252"/>
      <c r="CK558" s="249"/>
      <c r="CL558" s="248"/>
      <c r="CM558" s="248"/>
      <c r="CN558" s="248"/>
      <c r="CO558" s="248"/>
      <c r="CP558" s="248"/>
      <c r="CQ558" s="248"/>
      <c r="CR558" s="248"/>
      <c r="CS558" s="248"/>
      <c r="CT558" s="248"/>
      <c r="CU558" s="248"/>
      <c r="CV558" s="248"/>
      <c r="CW558" s="248"/>
      <c r="CX558" s="248"/>
      <c r="CY558" s="248"/>
      <c r="CZ558" s="248"/>
      <c r="DA558" s="248"/>
      <c r="DB558" s="248"/>
      <c r="DC558" s="248"/>
      <c r="DD558" s="248"/>
      <c r="DE558" s="248"/>
      <c r="DF558" s="250"/>
      <c r="DG558" s="251"/>
      <c r="DH558" s="251"/>
      <c r="DI558" s="251"/>
      <c r="DJ558" s="251"/>
      <c r="DK558" s="251"/>
      <c r="DL558" s="251"/>
      <c r="DM558" s="252"/>
    </row>
    <row r="559">
      <c r="A559" s="248"/>
      <c r="B559" s="249"/>
      <c r="C559" s="250"/>
      <c r="D559" s="251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2"/>
      <c r="W559" s="253"/>
      <c r="X559" s="251"/>
      <c r="Y559" s="251"/>
      <c r="Z559" s="251"/>
      <c r="AA559" s="251"/>
      <c r="AB559" s="251"/>
      <c r="AC559" s="251"/>
      <c r="AD559" s="254"/>
      <c r="AE559" s="249"/>
      <c r="AF559" s="255"/>
      <c r="AG559" s="248"/>
      <c r="AH559" s="248"/>
      <c r="AI559" s="248"/>
      <c r="AJ559" s="248"/>
      <c r="AK559" s="248"/>
      <c r="AL559" s="248"/>
      <c r="AM559" s="248"/>
      <c r="AN559" s="248"/>
      <c r="AO559" s="248"/>
      <c r="AP559" s="248"/>
      <c r="AQ559" s="248"/>
      <c r="AR559" s="248"/>
      <c r="AS559" s="248"/>
      <c r="AT559" s="248"/>
      <c r="AU559" s="248"/>
      <c r="AV559" s="248"/>
      <c r="AW559" s="248"/>
      <c r="AX559" s="248"/>
      <c r="AY559" s="256"/>
      <c r="AZ559" s="250"/>
      <c r="BA559" s="251"/>
      <c r="BB559" s="251"/>
      <c r="BC559" s="251"/>
      <c r="BD559" s="251"/>
      <c r="BE559" s="251"/>
      <c r="BF559" s="251"/>
      <c r="BG559" s="252"/>
      <c r="BH559" s="249"/>
      <c r="BI559" s="248"/>
      <c r="BJ559" s="248"/>
      <c r="BK559" s="248"/>
      <c r="BL559" s="248"/>
      <c r="BM559" s="248"/>
      <c r="BN559" s="248"/>
      <c r="BO559" s="248"/>
      <c r="BP559" s="248"/>
      <c r="BQ559" s="248"/>
      <c r="BR559" s="248"/>
      <c r="BS559" s="248"/>
      <c r="BT559" s="248"/>
      <c r="BU559" s="248"/>
      <c r="BV559" s="248"/>
      <c r="BW559" s="248"/>
      <c r="BX559" s="248"/>
      <c r="BY559" s="248"/>
      <c r="BZ559" s="248"/>
      <c r="CA559" s="248"/>
      <c r="CB559" s="248"/>
      <c r="CC559" s="250"/>
      <c r="CD559" s="251"/>
      <c r="CE559" s="251"/>
      <c r="CF559" s="251"/>
      <c r="CG559" s="251"/>
      <c r="CH559" s="251"/>
      <c r="CI559" s="251"/>
      <c r="CJ559" s="252"/>
      <c r="CK559" s="249"/>
      <c r="CL559" s="248"/>
      <c r="CM559" s="248"/>
      <c r="CN559" s="248"/>
      <c r="CO559" s="248"/>
      <c r="CP559" s="248"/>
      <c r="CQ559" s="248"/>
      <c r="CR559" s="248"/>
      <c r="CS559" s="248"/>
      <c r="CT559" s="248"/>
      <c r="CU559" s="248"/>
      <c r="CV559" s="248"/>
      <c r="CW559" s="248"/>
      <c r="CX559" s="248"/>
      <c r="CY559" s="248"/>
      <c r="CZ559" s="248"/>
      <c r="DA559" s="248"/>
      <c r="DB559" s="248"/>
      <c r="DC559" s="248"/>
      <c r="DD559" s="248"/>
      <c r="DE559" s="248"/>
      <c r="DF559" s="250"/>
      <c r="DG559" s="251"/>
      <c r="DH559" s="251"/>
      <c r="DI559" s="251"/>
      <c r="DJ559" s="251"/>
      <c r="DK559" s="251"/>
      <c r="DL559" s="251"/>
      <c r="DM559" s="252"/>
    </row>
    <row r="560">
      <c r="A560" s="248"/>
      <c r="B560" s="249"/>
      <c r="C560" s="250"/>
      <c r="D560" s="251"/>
      <c r="E560" s="251"/>
      <c r="F560" s="251"/>
      <c r="G560" s="251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2"/>
      <c r="W560" s="253"/>
      <c r="X560" s="251"/>
      <c r="Y560" s="251"/>
      <c r="Z560" s="251"/>
      <c r="AA560" s="251"/>
      <c r="AB560" s="251"/>
      <c r="AC560" s="251"/>
      <c r="AD560" s="254"/>
      <c r="AE560" s="249"/>
      <c r="AF560" s="255"/>
      <c r="AG560" s="248"/>
      <c r="AH560" s="248"/>
      <c r="AI560" s="248"/>
      <c r="AJ560" s="248"/>
      <c r="AK560" s="248"/>
      <c r="AL560" s="248"/>
      <c r="AM560" s="248"/>
      <c r="AN560" s="248"/>
      <c r="AO560" s="248"/>
      <c r="AP560" s="248"/>
      <c r="AQ560" s="248"/>
      <c r="AR560" s="248"/>
      <c r="AS560" s="248"/>
      <c r="AT560" s="248"/>
      <c r="AU560" s="248"/>
      <c r="AV560" s="248"/>
      <c r="AW560" s="248"/>
      <c r="AX560" s="248"/>
      <c r="AY560" s="256"/>
      <c r="AZ560" s="250"/>
      <c r="BA560" s="251"/>
      <c r="BB560" s="251"/>
      <c r="BC560" s="251"/>
      <c r="BD560" s="251"/>
      <c r="BE560" s="251"/>
      <c r="BF560" s="251"/>
      <c r="BG560" s="252"/>
      <c r="BH560" s="249"/>
      <c r="BI560" s="248"/>
      <c r="BJ560" s="248"/>
      <c r="BK560" s="248"/>
      <c r="BL560" s="248"/>
      <c r="BM560" s="248"/>
      <c r="BN560" s="248"/>
      <c r="BO560" s="248"/>
      <c r="BP560" s="248"/>
      <c r="BQ560" s="248"/>
      <c r="BR560" s="248"/>
      <c r="BS560" s="248"/>
      <c r="BT560" s="248"/>
      <c r="BU560" s="248"/>
      <c r="BV560" s="248"/>
      <c r="BW560" s="248"/>
      <c r="BX560" s="248"/>
      <c r="BY560" s="248"/>
      <c r="BZ560" s="248"/>
      <c r="CA560" s="248"/>
      <c r="CB560" s="248"/>
      <c r="CC560" s="250"/>
      <c r="CD560" s="251"/>
      <c r="CE560" s="251"/>
      <c r="CF560" s="251"/>
      <c r="CG560" s="251"/>
      <c r="CH560" s="251"/>
      <c r="CI560" s="251"/>
      <c r="CJ560" s="252"/>
      <c r="CK560" s="249"/>
      <c r="CL560" s="248"/>
      <c r="CM560" s="248"/>
      <c r="CN560" s="248"/>
      <c r="CO560" s="248"/>
      <c r="CP560" s="248"/>
      <c r="CQ560" s="248"/>
      <c r="CR560" s="248"/>
      <c r="CS560" s="248"/>
      <c r="CT560" s="248"/>
      <c r="CU560" s="248"/>
      <c r="CV560" s="248"/>
      <c r="CW560" s="248"/>
      <c r="CX560" s="248"/>
      <c r="CY560" s="248"/>
      <c r="CZ560" s="248"/>
      <c r="DA560" s="248"/>
      <c r="DB560" s="248"/>
      <c r="DC560" s="248"/>
      <c r="DD560" s="248"/>
      <c r="DE560" s="248"/>
      <c r="DF560" s="250"/>
      <c r="DG560" s="251"/>
      <c r="DH560" s="251"/>
      <c r="DI560" s="251"/>
      <c r="DJ560" s="251"/>
      <c r="DK560" s="251"/>
      <c r="DL560" s="251"/>
      <c r="DM560" s="252"/>
    </row>
    <row r="561">
      <c r="A561" s="248"/>
      <c r="B561" s="249"/>
      <c r="C561" s="250"/>
      <c r="D561" s="251"/>
      <c r="E561" s="251"/>
      <c r="F561" s="251"/>
      <c r="G561" s="251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2"/>
      <c r="W561" s="253"/>
      <c r="X561" s="251"/>
      <c r="Y561" s="251"/>
      <c r="Z561" s="251"/>
      <c r="AA561" s="251"/>
      <c r="AB561" s="251"/>
      <c r="AC561" s="251"/>
      <c r="AD561" s="254"/>
      <c r="AE561" s="249"/>
      <c r="AF561" s="255"/>
      <c r="AG561" s="248"/>
      <c r="AH561" s="248"/>
      <c r="AI561" s="248"/>
      <c r="AJ561" s="248"/>
      <c r="AK561" s="248"/>
      <c r="AL561" s="248"/>
      <c r="AM561" s="248"/>
      <c r="AN561" s="248"/>
      <c r="AO561" s="248"/>
      <c r="AP561" s="248"/>
      <c r="AQ561" s="248"/>
      <c r="AR561" s="248"/>
      <c r="AS561" s="248"/>
      <c r="AT561" s="248"/>
      <c r="AU561" s="248"/>
      <c r="AV561" s="248"/>
      <c r="AW561" s="248"/>
      <c r="AX561" s="248"/>
      <c r="AY561" s="256"/>
      <c r="AZ561" s="250"/>
      <c r="BA561" s="251"/>
      <c r="BB561" s="251"/>
      <c r="BC561" s="251"/>
      <c r="BD561" s="251"/>
      <c r="BE561" s="251"/>
      <c r="BF561" s="251"/>
      <c r="BG561" s="252"/>
      <c r="BH561" s="249"/>
      <c r="BI561" s="248"/>
      <c r="BJ561" s="248"/>
      <c r="BK561" s="248"/>
      <c r="BL561" s="248"/>
      <c r="BM561" s="248"/>
      <c r="BN561" s="248"/>
      <c r="BO561" s="248"/>
      <c r="BP561" s="248"/>
      <c r="BQ561" s="248"/>
      <c r="BR561" s="248"/>
      <c r="BS561" s="248"/>
      <c r="BT561" s="248"/>
      <c r="BU561" s="248"/>
      <c r="BV561" s="248"/>
      <c r="BW561" s="248"/>
      <c r="BX561" s="248"/>
      <c r="BY561" s="248"/>
      <c r="BZ561" s="248"/>
      <c r="CA561" s="248"/>
      <c r="CB561" s="248"/>
      <c r="CC561" s="250"/>
      <c r="CD561" s="251"/>
      <c r="CE561" s="251"/>
      <c r="CF561" s="251"/>
      <c r="CG561" s="251"/>
      <c r="CH561" s="251"/>
      <c r="CI561" s="251"/>
      <c r="CJ561" s="252"/>
      <c r="CK561" s="249"/>
      <c r="CL561" s="248"/>
      <c r="CM561" s="248"/>
      <c r="CN561" s="248"/>
      <c r="CO561" s="248"/>
      <c r="CP561" s="248"/>
      <c r="CQ561" s="248"/>
      <c r="CR561" s="248"/>
      <c r="CS561" s="248"/>
      <c r="CT561" s="248"/>
      <c r="CU561" s="248"/>
      <c r="CV561" s="248"/>
      <c r="CW561" s="248"/>
      <c r="CX561" s="248"/>
      <c r="CY561" s="248"/>
      <c r="CZ561" s="248"/>
      <c r="DA561" s="248"/>
      <c r="DB561" s="248"/>
      <c r="DC561" s="248"/>
      <c r="DD561" s="248"/>
      <c r="DE561" s="248"/>
      <c r="DF561" s="250"/>
      <c r="DG561" s="251"/>
      <c r="DH561" s="251"/>
      <c r="DI561" s="251"/>
      <c r="DJ561" s="251"/>
      <c r="DK561" s="251"/>
      <c r="DL561" s="251"/>
      <c r="DM561" s="252"/>
    </row>
    <row r="562">
      <c r="A562" s="248"/>
      <c r="B562" s="249"/>
      <c r="C562" s="250"/>
      <c r="D562" s="251"/>
      <c r="E562" s="251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2"/>
      <c r="W562" s="253"/>
      <c r="X562" s="251"/>
      <c r="Y562" s="251"/>
      <c r="Z562" s="251"/>
      <c r="AA562" s="251"/>
      <c r="AB562" s="251"/>
      <c r="AC562" s="251"/>
      <c r="AD562" s="254"/>
      <c r="AE562" s="249"/>
      <c r="AF562" s="255"/>
      <c r="AG562" s="248"/>
      <c r="AH562" s="248"/>
      <c r="AI562" s="248"/>
      <c r="AJ562" s="248"/>
      <c r="AK562" s="248"/>
      <c r="AL562" s="248"/>
      <c r="AM562" s="248"/>
      <c r="AN562" s="248"/>
      <c r="AO562" s="248"/>
      <c r="AP562" s="248"/>
      <c r="AQ562" s="248"/>
      <c r="AR562" s="248"/>
      <c r="AS562" s="248"/>
      <c r="AT562" s="248"/>
      <c r="AU562" s="248"/>
      <c r="AV562" s="248"/>
      <c r="AW562" s="248"/>
      <c r="AX562" s="248"/>
      <c r="AY562" s="256"/>
      <c r="AZ562" s="250"/>
      <c r="BA562" s="251"/>
      <c r="BB562" s="251"/>
      <c r="BC562" s="251"/>
      <c r="BD562" s="251"/>
      <c r="BE562" s="251"/>
      <c r="BF562" s="251"/>
      <c r="BG562" s="252"/>
      <c r="BH562" s="249"/>
      <c r="BI562" s="248"/>
      <c r="BJ562" s="248"/>
      <c r="BK562" s="248"/>
      <c r="BL562" s="248"/>
      <c r="BM562" s="248"/>
      <c r="BN562" s="248"/>
      <c r="BO562" s="248"/>
      <c r="BP562" s="248"/>
      <c r="BQ562" s="248"/>
      <c r="BR562" s="248"/>
      <c r="BS562" s="248"/>
      <c r="BT562" s="248"/>
      <c r="BU562" s="248"/>
      <c r="BV562" s="248"/>
      <c r="BW562" s="248"/>
      <c r="BX562" s="248"/>
      <c r="BY562" s="248"/>
      <c r="BZ562" s="248"/>
      <c r="CA562" s="248"/>
      <c r="CB562" s="248"/>
      <c r="CC562" s="250"/>
      <c r="CD562" s="251"/>
      <c r="CE562" s="251"/>
      <c r="CF562" s="251"/>
      <c r="CG562" s="251"/>
      <c r="CH562" s="251"/>
      <c r="CI562" s="251"/>
      <c r="CJ562" s="252"/>
      <c r="CK562" s="249"/>
      <c r="CL562" s="248"/>
      <c r="CM562" s="248"/>
      <c r="CN562" s="248"/>
      <c r="CO562" s="248"/>
      <c r="CP562" s="248"/>
      <c r="CQ562" s="248"/>
      <c r="CR562" s="248"/>
      <c r="CS562" s="248"/>
      <c r="CT562" s="248"/>
      <c r="CU562" s="248"/>
      <c r="CV562" s="248"/>
      <c r="CW562" s="248"/>
      <c r="CX562" s="248"/>
      <c r="CY562" s="248"/>
      <c r="CZ562" s="248"/>
      <c r="DA562" s="248"/>
      <c r="DB562" s="248"/>
      <c r="DC562" s="248"/>
      <c r="DD562" s="248"/>
      <c r="DE562" s="248"/>
      <c r="DF562" s="250"/>
      <c r="DG562" s="251"/>
      <c r="DH562" s="251"/>
      <c r="DI562" s="251"/>
      <c r="DJ562" s="251"/>
      <c r="DK562" s="251"/>
      <c r="DL562" s="251"/>
      <c r="DM562" s="252"/>
    </row>
    <row r="563">
      <c r="A563" s="248"/>
      <c r="B563" s="249"/>
      <c r="C563" s="250"/>
      <c r="D563" s="251"/>
      <c r="E563" s="251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2"/>
      <c r="W563" s="253"/>
      <c r="X563" s="251"/>
      <c r="Y563" s="251"/>
      <c r="Z563" s="251"/>
      <c r="AA563" s="251"/>
      <c r="AB563" s="251"/>
      <c r="AC563" s="251"/>
      <c r="AD563" s="254"/>
      <c r="AE563" s="249"/>
      <c r="AF563" s="255"/>
      <c r="AG563" s="248"/>
      <c r="AH563" s="248"/>
      <c r="AI563" s="248"/>
      <c r="AJ563" s="248"/>
      <c r="AK563" s="248"/>
      <c r="AL563" s="248"/>
      <c r="AM563" s="248"/>
      <c r="AN563" s="248"/>
      <c r="AO563" s="248"/>
      <c r="AP563" s="248"/>
      <c r="AQ563" s="248"/>
      <c r="AR563" s="248"/>
      <c r="AS563" s="248"/>
      <c r="AT563" s="248"/>
      <c r="AU563" s="248"/>
      <c r="AV563" s="248"/>
      <c r="AW563" s="248"/>
      <c r="AX563" s="248"/>
      <c r="AY563" s="256"/>
      <c r="AZ563" s="250"/>
      <c r="BA563" s="251"/>
      <c r="BB563" s="251"/>
      <c r="BC563" s="251"/>
      <c r="BD563" s="251"/>
      <c r="BE563" s="251"/>
      <c r="BF563" s="251"/>
      <c r="BG563" s="252"/>
      <c r="BH563" s="249"/>
      <c r="BI563" s="248"/>
      <c r="BJ563" s="248"/>
      <c r="BK563" s="248"/>
      <c r="BL563" s="248"/>
      <c r="BM563" s="248"/>
      <c r="BN563" s="248"/>
      <c r="BO563" s="248"/>
      <c r="BP563" s="248"/>
      <c r="BQ563" s="248"/>
      <c r="BR563" s="248"/>
      <c r="BS563" s="248"/>
      <c r="BT563" s="248"/>
      <c r="BU563" s="248"/>
      <c r="BV563" s="248"/>
      <c r="BW563" s="248"/>
      <c r="BX563" s="248"/>
      <c r="BY563" s="248"/>
      <c r="BZ563" s="248"/>
      <c r="CA563" s="248"/>
      <c r="CB563" s="248"/>
      <c r="CC563" s="250"/>
      <c r="CD563" s="251"/>
      <c r="CE563" s="251"/>
      <c r="CF563" s="251"/>
      <c r="CG563" s="251"/>
      <c r="CH563" s="251"/>
      <c r="CI563" s="251"/>
      <c r="CJ563" s="252"/>
      <c r="CK563" s="249"/>
      <c r="CL563" s="248"/>
      <c r="CM563" s="248"/>
      <c r="CN563" s="248"/>
      <c r="CO563" s="248"/>
      <c r="CP563" s="248"/>
      <c r="CQ563" s="248"/>
      <c r="CR563" s="248"/>
      <c r="CS563" s="248"/>
      <c r="CT563" s="248"/>
      <c r="CU563" s="248"/>
      <c r="CV563" s="248"/>
      <c r="CW563" s="248"/>
      <c r="CX563" s="248"/>
      <c r="CY563" s="248"/>
      <c r="CZ563" s="248"/>
      <c r="DA563" s="248"/>
      <c r="DB563" s="248"/>
      <c r="DC563" s="248"/>
      <c r="DD563" s="248"/>
      <c r="DE563" s="248"/>
      <c r="DF563" s="250"/>
      <c r="DG563" s="251"/>
      <c r="DH563" s="251"/>
      <c r="DI563" s="251"/>
      <c r="DJ563" s="251"/>
      <c r="DK563" s="251"/>
      <c r="DL563" s="251"/>
      <c r="DM563" s="252"/>
    </row>
    <row r="564">
      <c r="A564" s="248"/>
      <c r="B564" s="249"/>
      <c r="C564" s="250"/>
      <c r="D564" s="251"/>
      <c r="E564" s="251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2"/>
      <c r="W564" s="253"/>
      <c r="X564" s="251"/>
      <c r="Y564" s="251"/>
      <c r="Z564" s="251"/>
      <c r="AA564" s="251"/>
      <c r="AB564" s="251"/>
      <c r="AC564" s="251"/>
      <c r="AD564" s="254"/>
      <c r="AE564" s="249"/>
      <c r="AF564" s="255"/>
      <c r="AG564" s="248"/>
      <c r="AH564" s="248"/>
      <c r="AI564" s="248"/>
      <c r="AJ564" s="248"/>
      <c r="AK564" s="248"/>
      <c r="AL564" s="248"/>
      <c r="AM564" s="248"/>
      <c r="AN564" s="248"/>
      <c r="AO564" s="248"/>
      <c r="AP564" s="248"/>
      <c r="AQ564" s="248"/>
      <c r="AR564" s="248"/>
      <c r="AS564" s="248"/>
      <c r="AT564" s="248"/>
      <c r="AU564" s="248"/>
      <c r="AV564" s="248"/>
      <c r="AW564" s="248"/>
      <c r="AX564" s="248"/>
      <c r="AY564" s="256"/>
      <c r="AZ564" s="250"/>
      <c r="BA564" s="251"/>
      <c r="BB564" s="251"/>
      <c r="BC564" s="251"/>
      <c r="BD564" s="251"/>
      <c r="BE564" s="251"/>
      <c r="BF564" s="251"/>
      <c r="BG564" s="252"/>
      <c r="BH564" s="249"/>
      <c r="BI564" s="248"/>
      <c r="BJ564" s="248"/>
      <c r="BK564" s="248"/>
      <c r="BL564" s="248"/>
      <c r="BM564" s="248"/>
      <c r="BN564" s="248"/>
      <c r="BO564" s="248"/>
      <c r="BP564" s="248"/>
      <c r="BQ564" s="248"/>
      <c r="BR564" s="248"/>
      <c r="BS564" s="248"/>
      <c r="BT564" s="248"/>
      <c r="BU564" s="248"/>
      <c r="BV564" s="248"/>
      <c r="BW564" s="248"/>
      <c r="BX564" s="248"/>
      <c r="BY564" s="248"/>
      <c r="BZ564" s="248"/>
      <c r="CA564" s="248"/>
      <c r="CB564" s="248"/>
      <c r="CC564" s="250"/>
      <c r="CD564" s="251"/>
      <c r="CE564" s="251"/>
      <c r="CF564" s="251"/>
      <c r="CG564" s="251"/>
      <c r="CH564" s="251"/>
      <c r="CI564" s="251"/>
      <c r="CJ564" s="252"/>
      <c r="CK564" s="249"/>
      <c r="CL564" s="248"/>
      <c r="CM564" s="248"/>
      <c r="CN564" s="248"/>
      <c r="CO564" s="248"/>
      <c r="CP564" s="248"/>
      <c r="CQ564" s="248"/>
      <c r="CR564" s="248"/>
      <c r="CS564" s="248"/>
      <c r="CT564" s="248"/>
      <c r="CU564" s="248"/>
      <c r="CV564" s="248"/>
      <c r="CW564" s="248"/>
      <c r="CX564" s="248"/>
      <c r="CY564" s="248"/>
      <c r="CZ564" s="248"/>
      <c r="DA564" s="248"/>
      <c r="DB564" s="248"/>
      <c r="DC564" s="248"/>
      <c r="DD564" s="248"/>
      <c r="DE564" s="248"/>
      <c r="DF564" s="250"/>
      <c r="DG564" s="251"/>
      <c r="DH564" s="251"/>
      <c r="DI564" s="251"/>
      <c r="DJ564" s="251"/>
      <c r="DK564" s="251"/>
      <c r="DL564" s="251"/>
      <c r="DM564" s="252"/>
    </row>
    <row r="565">
      <c r="A565" s="248"/>
      <c r="B565" s="249"/>
      <c r="C565" s="250"/>
      <c r="D565" s="251"/>
      <c r="E565" s="251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2"/>
      <c r="W565" s="253"/>
      <c r="X565" s="251"/>
      <c r="Y565" s="251"/>
      <c r="Z565" s="251"/>
      <c r="AA565" s="251"/>
      <c r="AB565" s="251"/>
      <c r="AC565" s="251"/>
      <c r="AD565" s="254"/>
      <c r="AE565" s="249"/>
      <c r="AF565" s="255"/>
      <c r="AG565" s="248"/>
      <c r="AH565" s="248"/>
      <c r="AI565" s="248"/>
      <c r="AJ565" s="248"/>
      <c r="AK565" s="248"/>
      <c r="AL565" s="248"/>
      <c r="AM565" s="248"/>
      <c r="AN565" s="248"/>
      <c r="AO565" s="248"/>
      <c r="AP565" s="248"/>
      <c r="AQ565" s="248"/>
      <c r="AR565" s="248"/>
      <c r="AS565" s="248"/>
      <c r="AT565" s="248"/>
      <c r="AU565" s="248"/>
      <c r="AV565" s="248"/>
      <c r="AW565" s="248"/>
      <c r="AX565" s="248"/>
      <c r="AY565" s="256"/>
      <c r="AZ565" s="250"/>
      <c r="BA565" s="251"/>
      <c r="BB565" s="251"/>
      <c r="BC565" s="251"/>
      <c r="BD565" s="251"/>
      <c r="BE565" s="251"/>
      <c r="BF565" s="251"/>
      <c r="BG565" s="252"/>
      <c r="BH565" s="249"/>
      <c r="BI565" s="248"/>
      <c r="BJ565" s="248"/>
      <c r="BK565" s="248"/>
      <c r="BL565" s="248"/>
      <c r="BM565" s="248"/>
      <c r="BN565" s="248"/>
      <c r="BO565" s="248"/>
      <c r="BP565" s="248"/>
      <c r="BQ565" s="248"/>
      <c r="BR565" s="248"/>
      <c r="BS565" s="248"/>
      <c r="BT565" s="248"/>
      <c r="BU565" s="248"/>
      <c r="BV565" s="248"/>
      <c r="BW565" s="248"/>
      <c r="BX565" s="248"/>
      <c r="BY565" s="248"/>
      <c r="BZ565" s="248"/>
      <c r="CA565" s="248"/>
      <c r="CB565" s="248"/>
      <c r="CC565" s="250"/>
      <c r="CD565" s="251"/>
      <c r="CE565" s="251"/>
      <c r="CF565" s="251"/>
      <c r="CG565" s="251"/>
      <c r="CH565" s="251"/>
      <c r="CI565" s="251"/>
      <c r="CJ565" s="252"/>
      <c r="CK565" s="249"/>
      <c r="CL565" s="248"/>
      <c r="CM565" s="248"/>
      <c r="CN565" s="248"/>
      <c r="CO565" s="248"/>
      <c r="CP565" s="248"/>
      <c r="CQ565" s="248"/>
      <c r="CR565" s="248"/>
      <c r="CS565" s="248"/>
      <c r="CT565" s="248"/>
      <c r="CU565" s="248"/>
      <c r="CV565" s="248"/>
      <c r="CW565" s="248"/>
      <c r="CX565" s="248"/>
      <c r="CY565" s="248"/>
      <c r="CZ565" s="248"/>
      <c r="DA565" s="248"/>
      <c r="DB565" s="248"/>
      <c r="DC565" s="248"/>
      <c r="DD565" s="248"/>
      <c r="DE565" s="248"/>
      <c r="DF565" s="250"/>
      <c r="DG565" s="251"/>
      <c r="DH565" s="251"/>
      <c r="DI565" s="251"/>
      <c r="DJ565" s="251"/>
      <c r="DK565" s="251"/>
      <c r="DL565" s="251"/>
      <c r="DM565" s="252"/>
    </row>
    <row r="566">
      <c r="A566" s="248"/>
      <c r="B566" s="249"/>
      <c r="C566" s="250"/>
      <c r="D566" s="251"/>
      <c r="E566" s="25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2"/>
      <c r="W566" s="253"/>
      <c r="X566" s="251"/>
      <c r="Y566" s="251"/>
      <c r="Z566" s="251"/>
      <c r="AA566" s="251"/>
      <c r="AB566" s="251"/>
      <c r="AC566" s="251"/>
      <c r="AD566" s="254"/>
      <c r="AE566" s="249"/>
      <c r="AF566" s="255"/>
      <c r="AG566" s="248"/>
      <c r="AH566" s="248"/>
      <c r="AI566" s="248"/>
      <c r="AJ566" s="248"/>
      <c r="AK566" s="248"/>
      <c r="AL566" s="248"/>
      <c r="AM566" s="248"/>
      <c r="AN566" s="248"/>
      <c r="AO566" s="248"/>
      <c r="AP566" s="248"/>
      <c r="AQ566" s="248"/>
      <c r="AR566" s="248"/>
      <c r="AS566" s="248"/>
      <c r="AT566" s="248"/>
      <c r="AU566" s="248"/>
      <c r="AV566" s="248"/>
      <c r="AW566" s="248"/>
      <c r="AX566" s="248"/>
      <c r="AY566" s="256"/>
      <c r="AZ566" s="250"/>
      <c r="BA566" s="251"/>
      <c r="BB566" s="251"/>
      <c r="BC566" s="251"/>
      <c r="BD566" s="251"/>
      <c r="BE566" s="251"/>
      <c r="BF566" s="251"/>
      <c r="BG566" s="252"/>
      <c r="BH566" s="249"/>
      <c r="BI566" s="248"/>
      <c r="BJ566" s="248"/>
      <c r="BK566" s="248"/>
      <c r="BL566" s="248"/>
      <c r="BM566" s="248"/>
      <c r="BN566" s="248"/>
      <c r="BO566" s="248"/>
      <c r="BP566" s="248"/>
      <c r="BQ566" s="248"/>
      <c r="BR566" s="248"/>
      <c r="BS566" s="248"/>
      <c r="BT566" s="248"/>
      <c r="BU566" s="248"/>
      <c r="BV566" s="248"/>
      <c r="BW566" s="248"/>
      <c r="BX566" s="248"/>
      <c r="BY566" s="248"/>
      <c r="BZ566" s="248"/>
      <c r="CA566" s="248"/>
      <c r="CB566" s="248"/>
      <c r="CC566" s="250"/>
      <c r="CD566" s="251"/>
      <c r="CE566" s="251"/>
      <c r="CF566" s="251"/>
      <c r="CG566" s="251"/>
      <c r="CH566" s="251"/>
      <c r="CI566" s="251"/>
      <c r="CJ566" s="252"/>
      <c r="CK566" s="249"/>
      <c r="CL566" s="248"/>
      <c r="CM566" s="248"/>
      <c r="CN566" s="248"/>
      <c r="CO566" s="248"/>
      <c r="CP566" s="248"/>
      <c r="CQ566" s="248"/>
      <c r="CR566" s="248"/>
      <c r="CS566" s="248"/>
      <c r="CT566" s="248"/>
      <c r="CU566" s="248"/>
      <c r="CV566" s="248"/>
      <c r="CW566" s="248"/>
      <c r="CX566" s="248"/>
      <c r="CY566" s="248"/>
      <c r="CZ566" s="248"/>
      <c r="DA566" s="248"/>
      <c r="DB566" s="248"/>
      <c r="DC566" s="248"/>
      <c r="DD566" s="248"/>
      <c r="DE566" s="248"/>
      <c r="DF566" s="250"/>
      <c r="DG566" s="251"/>
      <c r="DH566" s="251"/>
      <c r="DI566" s="251"/>
      <c r="DJ566" s="251"/>
      <c r="DK566" s="251"/>
      <c r="DL566" s="251"/>
      <c r="DM566" s="252"/>
    </row>
    <row r="567">
      <c r="A567" s="248"/>
      <c r="B567" s="249"/>
      <c r="C567" s="250"/>
      <c r="D567" s="251"/>
      <c r="E567" s="251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2"/>
      <c r="W567" s="253"/>
      <c r="X567" s="251"/>
      <c r="Y567" s="251"/>
      <c r="Z567" s="251"/>
      <c r="AA567" s="251"/>
      <c r="AB567" s="251"/>
      <c r="AC567" s="251"/>
      <c r="AD567" s="254"/>
      <c r="AE567" s="249"/>
      <c r="AF567" s="255"/>
      <c r="AG567" s="248"/>
      <c r="AH567" s="248"/>
      <c r="AI567" s="248"/>
      <c r="AJ567" s="248"/>
      <c r="AK567" s="248"/>
      <c r="AL567" s="248"/>
      <c r="AM567" s="248"/>
      <c r="AN567" s="248"/>
      <c r="AO567" s="248"/>
      <c r="AP567" s="248"/>
      <c r="AQ567" s="248"/>
      <c r="AR567" s="248"/>
      <c r="AS567" s="248"/>
      <c r="AT567" s="248"/>
      <c r="AU567" s="248"/>
      <c r="AV567" s="248"/>
      <c r="AW567" s="248"/>
      <c r="AX567" s="248"/>
      <c r="AY567" s="256"/>
      <c r="AZ567" s="250"/>
      <c r="BA567" s="251"/>
      <c r="BB567" s="251"/>
      <c r="BC567" s="251"/>
      <c r="BD567" s="251"/>
      <c r="BE567" s="251"/>
      <c r="BF567" s="251"/>
      <c r="BG567" s="252"/>
      <c r="BH567" s="249"/>
      <c r="BI567" s="248"/>
      <c r="BJ567" s="248"/>
      <c r="BK567" s="248"/>
      <c r="BL567" s="248"/>
      <c r="BM567" s="248"/>
      <c r="BN567" s="248"/>
      <c r="BO567" s="248"/>
      <c r="BP567" s="248"/>
      <c r="BQ567" s="248"/>
      <c r="BR567" s="248"/>
      <c r="BS567" s="248"/>
      <c r="BT567" s="248"/>
      <c r="BU567" s="248"/>
      <c r="BV567" s="248"/>
      <c r="BW567" s="248"/>
      <c r="BX567" s="248"/>
      <c r="BY567" s="248"/>
      <c r="BZ567" s="248"/>
      <c r="CA567" s="248"/>
      <c r="CB567" s="248"/>
      <c r="CC567" s="250"/>
      <c r="CD567" s="251"/>
      <c r="CE567" s="251"/>
      <c r="CF567" s="251"/>
      <c r="CG567" s="251"/>
      <c r="CH567" s="251"/>
      <c r="CI567" s="251"/>
      <c r="CJ567" s="252"/>
      <c r="CK567" s="249"/>
      <c r="CL567" s="248"/>
      <c r="CM567" s="248"/>
      <c r="CN567" s="248"/>
      <c r="CO567" s="248"/>
      <c r="CP567" s="248"/>
      <c r="CQ567" s="248"/>
      <c r="CR567" s="248"/>
      <c r="CS567" s="248"/>
      <c r="CT567" s="248"/>
      <c r="CU567" s="248"/>
      <c r="CV567" s="248"/>
      <c r="CW567" s="248"/>
      <c r="CX567" s="248"/>
      <c r="CY567" s="248"/>
      <c r="CZ567" s="248"/>
      <c r="DA567" s="248"/>
      <c r="DB567" s="248"/>
      <c r="DC567" s="248"/>
      <c r="DD567" s="248"/>
      <c r="DE567" s="248"/>
      <c r="DF567" s="250"/>
      <c r="DG567" s="251"/>
      <c r="DH567" s="251"/>
      <c r="DI567" s="251"/>
      <c r="DJ567" s="251"/>
      <c r="DK567" s="251"/>
      <c r="DL567" s="251"/>
      <c r="DM567" s="252"/>
    </row>
    <row r="568">
      <c r="A568" s="248"/>
      <c r="B568" s="249"/>
      <c r="C568" s="250"/>
      <c r="D568" s="251"/>
      <c r="E568" s="251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2"/>
      <c r="W568" s="253"/>
      <c r="X568" s="251"/>
      <c r="Y568" s="251"/>
      <c r="Z568" s="251"/>
      <c r="AA568" s="251"/>
      <c r="AB568" s="251"/>
      <c r="AC568" s="251"/>
      <c r="AD568" s="254"/>
      <c r="AE568" s="249"/>
      <c r="AF568" s="255"/>
      <c r="AG568" s="248"/>
      <c r="AH568" s="248"/>
      <c r="AI568" s="248"/>
      <c r="AJ568" s="248"/>
      <c r="AK568" s="248"/>
      <c r="AL568" s="248"/>
      <c r="AM568" s="248"/>
      <c r="AN568" s="248"/>
      <c r="AO568" s="248"/>
      <c r="AP568" s="248"/>
      <c r="AQ568" s="248"/>
      <c r="AR568" s="248"/>
      <c r="AS568" s="248"/>
      <c r="AT568" s="248"/>
      <c r="AU568" s="248"/>
      <c r="AV568" s="248"/>
      <c r="AW568" s="248"/>
      <c r="AX568" s="248"/>
      <c r="AY568" s="256"/>
      <c r="AZ568" s="250"/>
      <c r="BA568" s="251"/>
      <c r="BB568" s="251"/>
      <c r="BC568" s="251"/>
      <c r="BD568" s="251"/>
      <c r="BE568" s="251"/>
      <c r="BF568" s="251"/>
      <c r="BG568" s="252"/>
      <c r="BH568" s="249"/>
      <c r="BI568" s="248"/>
      <c r="BJ568" s="248"/>
      <c r="BK568" s="248"/>
      <c r="BL568" s="248"/>
      <c r="BM568" s="248"/>
      <c r="BN568" s="248"/>
      <c r="BO568" s="248"/>
      <c r="BP568" s="248"/>
      <c r="BQ568" s="248"/>
      <c r="BR568" s="248"/>
      <c r="BS568" s="248"/>
      <c r="BT568" s="248"/>
      <c r="BU568" s="248"/>
      <c r="BV568" s="248"/>
      <c r="BW568" s="248"/>
      <c r="BX568" s="248"/>
      <c r="BY568" s="248"/>
      <c r="BZ568" s="248"/>
      <c r="CA568" s="248"/>
      <c r="CB568" s="248"/>
      <c r="CC568" s="250"/>
      <c r="CD568" s="251"/>
      <c r="CE568" s="251"/>
      <c r="CF568" s="251"/>
      <c r="CG568" s="251"/>
      <c r="CH568" s="251"/>
      <c r="CI568" s="251"/>
      <c r="CJ568" s="252"/>
      <c r="CK568" s="249"/>
      <c r="CL568" s="248"/>
      <c r="CM568" s="248"/>
      <c r="CN568" s="248"/>
      <c r="CO568" s="248"/>
      <c r="CP568" s="248"/>
      <c r="CQ568" s="248"/>
      <c r="CR568" s="248"/>
      <c r="CS568" s="248"/>
      <c r="CT568" s="248"/>
      <c r="CU568" s="248"/>
      <c r="CV568" s="248"/>
      <c r="CW568" s="248"/>
      <c r="CX568" s="248"/>
      <c r="CY568" s="248"/>
      <c r="CZ568" s="248"/>
      <c r="DA568" s="248"/>
      <c r="DB568" s="248"/>
      <c r="DC568" s="248"/>
      <c r="DD568" s="248"/>
      <c r="DE568" s="248"/>
      <c r="DF568" s="250"/>
      <c r="DG568" s="251"/>
      <c r="DH568" s="251"/>
      <c r="DI568" s="251"/>
      <c r="DJ568" s="251"/>
      <c r="DK568" s="251"/>
      <c r="DL568" s="251"/>
      <c r="DM568" s="252"/>
    </row>
    <row r="569">
      <c r="A569" s="248"/>
      <c r="B569" s="249"/>
      <c r="C569" s="250"/>
      <c r="D569" s="251"/>
      <c r="E569" s="251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2"/>
      <c r="W569" s="253"/>
      <c r="X569" s="251"/>
      <c r="Y569" s="251"/>
      <c r="Z569" s="251"/>
      <c r="AA569" s="251"/>
      <c r="AB569" s="251"/>
      <c r="AC569" s="251"/>
      <c r="AD569" s="254"/>
      <c r="AE569" s="249"/>
      <c r="AF569" s="255"/>
      <c r="AG569" s="248"/>
      <c r="AH569" s="248"/>
      <c r="AI569" s="248"/>
      <c r="AJ569" s="248"/>
      <c r="AK569" s="248"/>
      <c r="AL569" s="248"/>
      <c r="AM569" s="248"/>
      <c r="AN569" s="248"/>
      <c r="AO569" s="248"/>
      <c r="AP569" s="248"/>
      <c r="AQ569" s="248"/>
      <c r="AR569" s="248"/>
      <c r="AS569" s="248"/>
      <c r="AT569" s="248"/>
      <c r="AU569" s="248"/>
      <c r="AV569" s="248"/>
      <c r="AW569" s="248"/>
      <c r="AX569" s="248"/>
      <c r="AY569" s="256"/>
      <c r="AZ569" s="250"/>
      <c r="BA569" s="251"/>
      <c r="BB569" s="251"/>
      <c r="BC569" s="251"/>
      <c r="BD569" s="251"/>
      <c r="BE569" s="251"/>
      <c r="BF569" s="251"/>
      <c r="BG569" s="252"/>
      <c r="BH569" s="249"/>
      <c r="BI569" s="248"/>
      <c r="BJ569" s="248"/>
      <c r="BK569" s="248"/>
      <c r="BL569" s="248"/>
      <c r="BM569" s="248"/>
      <c r="BN569" s="248"/>
      <c r="BO569" s="248"/>
      <c r="BP569" s="248"/>
      <c r="BQ569" s="248"/>
      <c r="BR569" s="248"/>
      <c r="BS569" s="248"/>
      <c r="BT569" s="248"/>
      <c r="BU569" s="248"/>
      <c r="BV569" s="248"/>
      <c r="BW569" s="248"/>
      <c r="BX569" s="248"/>
      <c r="BY569" s="248"/>
      <c r="BZ569" s="248"/>
      <c r="CA569" s="248"/>
      <c r="CB569" s="248"/>
      <c r="CC569" s="250"/>
      <c r="CD569" s="251"/>
      <c r="CE569" s="251"/>
      <c r="CF569" s="251"/>
      <c r="CG569" s="251"/>
      <c r="CH569" s="251"/>
      <c r="CI569" s="251"/>
      <c r="CJ569" s="252"/>
      <c r="CK569" s="249"/>
      <c r="CL569" s="248"/>
      <c r="CM569" s="248"/>
      <c r="CN569" s="248"/>
      <c r="CO569" s="248"/>
      <c r="CP569" s="248"/>
      <c r="CQ569" s="248"/>
      <c r="CR569" s="248"/>
      <c r="CS569" s="248"/>
      <c r="CT569" s="248"/>
      <c r="CU569" s="248"/>
      <c r="CV569" s="248"/>
      <c r="CW569" s="248"/>
      <c r="CX569" s="248"/>
      <c r="CY569" s="248"/>
      <c r="CZ569" s="248"/>
      <c r="DA569" s="248"/>
      <c r="DB569" s="248"/>
      <c r="DC569" s="248"/>
      <c r="DD569" s="248"/>
      <c r="DE569" s="248"/>
      <c r="DF569" s="250"/>
      <c r="DG569" s="251"/>
      <c r="DH569" s="251"/>
      <c r="DI569" s="251"/>
      <c r="DJ569" s="251"/>
      <c r="DK569" s="251"/>
      <c r="DL569" s="251"/>
      <c r="DM569" s="252"/>
    </row>
    <row r="570">
      <c r="A570" s="248"/>
      <c r="B570" s="249"/>
      <c r="C570" s="250"/>
      <c r="D570" s="251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2"/>
      <c r="W570" s="253"/>
      <c r="X570" s="251"/>
      <c r="Y570" s="251"/>
      <c r="Z570" s="251"/>
      <c r="AA570" s="251"/>
      <c r="AB570" s="251"/>
      <c r="AC570" s="251"/>
      <c r="AD570" s="254"/>
      <c r="AE570" s="249"/>
      <c r="AF570" s="255"/>
      <c r="AG570" s="248"/>
      <c r="AH570" s="248"/>
      <c r="AI570" s="248"/>
      <c r="AJ570" s="248"/>
      <c r="AK570" s="248"/>
      <c r="AL570" s="248"/>
      <c r="AM570" s="248"/>
      <c r="AN570" s="248"/>
      <c r="AO570" s="248"/>
      <c r="AP570" s="248"/>
      <c r="AQ570" s="248"/>
      <c r="AR570" s="248"/>
      <c r="AS570" s="248"/>
      <c r="AT570" s="248"/>
      <c r="AU570" s="248"/>
      <c r="AV570" s="248"/>
      <c r="AW570" s="248"/>
      <c r="AX570" s="248"/>
      <c r="AY570" s="256"/>
      <c r="AZ570" s="250"/>
      <c r="BA570" s="251"/>
      <c r="BB570" s="251"/>
      <c r="BC570" s="251"/>
      <c r="BD570" s="251"/>
      <c r="BE570" s="251"/>
      <c r="BF570" s="251"/>
      <c r="BG570" s="252"/>
      <c r="BH570" s="249"/>
      <c r="BI570" s="248"/>
      <c r="BJ570" s="248"/>
      <c r="BK570" s="248"/>
      <c r="BL570" s="248"/>
      <c r="BM570" s="248"/>
      <c r="BN570" s="248"/>
      <c r="BO570" s="248"/>
      <c r="BP570" s="248"/>
      <c r="BQ570" s="248"/>
      <c r="BR570" s="248"/>
      <c r="BS570" s="248"/>
      <c r="BT570" s="248"/>
      <c r="BU570" s="248"/>
      <c r="BV570" s="248"/>
      <c r="BW570" s="248"/>
      <c r="BX570" s="248"/>
      <c r="BY570" s="248"/>
      <c r="BZ570" s="248"/>
      <c r="CA570" s="248"/>
      <c r="CB570" s="248"/>
      <c r="CC570" s="250"/>
      <c r="CD570" s="251"/>
      <c r="CE570" s="251"/>
      <c r="CF570" s="251"/>
      <c r="CG570" s="251"/>
      <c r="CH570" s="251"/>
      <c r="CI570" s="251"/>
      <c r="CJ570" s="252"/>
      <c r="CK570" s="249"/>
      <c r="CL570" s="248"/>
      <c r="CM570" s="248"/>
      <c r="CN570" s="248"/>
      <c r="CO570" s="248"/>
      <c r="CP570" s="248"/>
      <c r="CQ570" s="248"/>
      <c r="CR570" s="248"/>
      <c r="CS570" s="248"/>
      <c r="CT570" s="248"/>
      <c r="CU570" s="248"/>
      <c r="CV570" s="248"/>
      <c r="CW570" s="248"/>
      <c r="CX570" s="248"/>
      <c r="CY570" s="248"/>
      <c r="CZ570" s="248"/>
      <c r="DA570" s="248"/>
      <c r="DB570" s="248"/>
      <c r="DC570" s="248"/>
      <c r="DD570" s="248"/>
      <c r="DE570" s="248"/>
      <c r="DF570" s="250"/>
      <c r="DG570" s="251"/>
      <c r="DH570" s="251"/>
      <c r="DI570" s="251"/>
      <c r="DJ570" s="251"/>
      <c r="DK570" s="251"/>
      <c r="DL570" s="251"/>
      <c r="DM570" s="252"/>
    </row>
    <row r="571">
      <c r="A571" s="248"/>
      <c r="B571" s="249"/>
      <c r="C571" s="250"/>
      <c r="D571" s="251"/>
      <c r="E571" s="251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2"/>
      <c r="W571" s="253"/>
      <c r="X571" s="251"/>
      <c r="Y571" s="251"/>
      <c r="Z571" s="251"/>
      <c r="AA571" s="251"/>
      <c r="AB571" s="251"/>
      <c r="AC571" s="251"/>
      <c r="AD571" s="254"/>
      <c r="AE571" s="249"/>
      <c r="AF571" s="255"/>
      <c r="AG571" s="248"/>
      <c r="AH571" s="248"/>
      <c r="AI571" s="248"/>
      <c r="AJ571" s="248"/>
      <c r="AK571" s="248"/>
      <c r="AL571" s="248"/>
      <c r="AM571" s="248"/>
      <c r="AN571" s="248"/>
      <c r="AO571" s="248"/>
      <c r="AP571" s="248"/>
      <c r="AQ571" s="248"/>
      <c r="AR571" s="248"/>
      <c r="AS571" s="248"/>
      <c r="AT571" s="248"/>
      <c r="AU571" s="248"/>
      <c r="AV571" s="248"/>
      <c r="AW571" s="248"/>
      <c r="AX571" s="248"/>
      <c r="AY571" s="256"/>
      <c r="AZ571" s="250"/>
      <c r="BA571" s="251"/>
      <c r="BB571" s="251"/>
      <c r="BC571" s="251"/>
      <c r="BD571" s="251"/>
      <c r="BE571" s="251"/>
      <c r="BF571" s="251"/>
      <c r="BG571" s="252"/>
      <c r="BH571" s="249"/>
      <c r="BI571" s="248"/>
      <c r="BJ571" s="248"/>
      <c r="BK571" s="248"/>
      <c r="BL571" s="248"/>
      <c r="BM571" s="248"/>
      <c r="BN571" s="248"/>
      <c r="BO571" s="248"/>
      <c r="BP571" s="248"/>
      <c r="BQ571" s="248"/>
      <c r="BR571" s="248"/>
      <c r="BS571" s="248"/>
      <c r="BT571" s="248"/>
      <c r="BU571" s="248"/>
      <c r="BV571" s="248"/>
      <c r="BW571" s="248"/>
      <c r="BX571" s="248"/>
      <c r="BY571" s="248"/>
      <c r="BZ571" s="248"/>
      <c r="CA571" s="248"/>
      <c r="CB571" s="248"/>
      <c r="CC571" s="250"/>
      <c r="CD571" s="251"/>
      <c r="CE571" s="251"/>
      <c r="CF571" s="251"/>
      <c r="CG571" s="251"/>
      <c r="CH571" s="251"/>
      <c r="CI571" s="251"/>
      <c r="CJ571" s="252"/>
      <c r="CK571" s="249"/>
      <c r="CL571" s="248"/>
      <c r="CM571" s="248"/>
      <c r="CN571" s="248"/>
      <c r="CO571" s="248"/>
      <c r="CP571" s="248"/>
      <c r="CQ571" s="248"/>
      <c r="CR571" s="248"/>
      <c r="CS571" s="248"/>
      <c r="CT571" s="248"/>
      <c r="CU571" s="248"/>
      <c r="CV571" s="248"/>
      <c r="CW571" s="248"/>
      <c r="CX571" s="248"/>
      <c r="CY571" s="248"/>
      <c r="CZ571" s="248"/>
      <c r="DA571" s="248"/>
      <c r="DB571" s="248"/>
      <c r="DC571" s="248"/>
      <c r="DD571" s="248"/>
      <c r="DE571" s="248"/>
      <c r="DF571" s="250"/>
      <c r="DG571" s="251"/>
      <c r="DH571" s="251"/>
      <c r="DI571" s="251"/>
      <c r="DJ571" s="251"/>
      <c r="DK571" s="251"/>
      <c r="DL571" s="251"/>
      <c r="DM571" s="252"/>
    </row>
    <row r="572">
      <c r="A572" s="248"/>
      <c r="B572" s="249"/>
      <c r="C572" s="250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2"/>
      <c r="W572" s="253"/>
      <c r="X572" s="251"/>
      <c r="Y572" s="251"/>
      <c r="Z572" s="251"/>
      <c r="AA572" s="251"/>
      <c r="AB572" s="251"/>
      <c r="AC572" s="251"/>
      <c r="AD572" s="254"/>
      <c r="AE572" s="249"/>
      <c r="AF572" s="255"/>
      <c r="AG572" s="248"/>
      <c r="AH572" s="248"/>
      <c r="AI572" s="248"/>
      <c r="AJ572" s="248"/>
      <c r="AK572" s="248"/>
      <c r="AL572" s="248"/>
      <c r="AM572" s="248"/>
      <c r="AN572" s="248"/>
      <c r="AO572" s="248"/>
      <c r="AP572" s="248"/>
      <c r="AQ572" s="248"/>
      <c r="AR572" s="248"/>
      <c r="AS572" s="248"/>
      <c r="AT572" s="248"/>
      <c r="AU572" s="248"/>
      <c r="AV572" s="248"/>
      <c r="AW572" s="248"/>
      <c r="AX572" s="248"/>
      <c r="AY572" s="256"/>
      <c r="AZ572" s="250"/>
      <c r="BA572" s="251"/>
      <c r="BB572" s="251"/>
      <c r="BC572" s="251"/>
      <c r="BD572" s="251"/>
      <c r="BE572" s="251"/>
      <c r="BF572" s="251"/>
      <c r="BG572" s="252"/>
      <c r="BH572" s="249"/>
      <c r="BI572" s="248"/>
      <c r="BJ572" s="248"/>
      <c r="BK572" s="248"/>
      <c r="BL572" s="248"/>
      <c r="BM572" s="248"/>
      <c r="BN572" s="248"/>
      <c r="BO572" s="248"/>
      <c r="BP572" s="248"/>
      <c r="BQ572" s="248"/>
      <c r="BR572" s="248"/>
      <c r="BS572" s="248"/>
      <c r="BT572" s="248"/>
      <c r="BU572" s="248"/>
      <c r="BV572" s="248"/>
      <c r="BW572" s="248"/>
      <c r="BX572" s="248"/>
      <c r="BY572" s="248"/>
      <c r="BZ572" s="248"/>
      <c r="CA572" s="248"/>
      <c r="CB572" s="248"/>
      <c r="CC572" s="250"/>
      <c r="CD572" s="251"/>
      <c r="CE572" s="251"/>
      <c r="CF572" s="251"/>
      <c r="CG572" s="251"/>
      <c r="CH572" s="251"/>
      <c r="CI572" s="251"/>
      <c r="CJ572" s="252"/>
      <c r="CK572" s="249"/>
      <c r="CL572" s="248"/>
      <c r="CM572" s="248"/>
      <c r="CN572" s="248"/>
      <c r="CO572" s="248"/>
      <c r="CP572" s="248"/>
      <c r="CQ572" s="248"/>
      <c r="CR572" s="248"/>
      <c r="CS572" s="248"/>
      <c r="CT572" s="248"/>
      <c r="CU572" s="248"/>
      <c r="CV572" s="248"/>
      <c r="CW572" s="248"/>
      <c r="CX572" s="248"/>
      <c r="CY572" s="248"/>
      <c r="CZ572" s="248"/>
      <c r="DA572" s="248"/>
      <c r="DB572" s="248"/>
      <c r="DC572" s="248"/>
      <c r="DD572" s="248"/>
      <c r="DE572" s="248"/>
      <c r="DF572" s="250"/>
      <c r="DG572" s="251"/>
      <c r="DH572" s="251"/>
      <c r="DI572" s="251"/>
      <c r="DJ572" s="251"/>
      <c r="DK572" s="251"/>
      <c r="DL572" s="251"/>
      <c r="DM572" s="252"/>
    </row>
    <row r="573">
      <c r="A573" s="248"/>
      <c r="B573" s="249"/>
      <c r="C573" s="250"/>
      <c r="D573" s="251"/>
      <c r="E573" s="251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2"/>
      <c r="W573" s="253"/>
      <c r="X573" s="251"/>
      <c r="Y573" s="251"/>
      <c r="Z573" s="251"/>
      <c r="AA573" s="251"/>
      <c r="AB573" s="251"/>
      <c r="AC573" s="251"/>
      <c r="AD573" s="254"/>
      <c r="AE573" s="249"/>
      <c r="AF573" s="255"/>
      <c r="AG573" s="248"/>
      <c r="AH573" s="248"/>
      <c r="AI573" s="248"/>
      <c r="AJ573" s="248"/>
      <c r="AK573" s="248"/>
      <c r="AL573" s="248"/>
      <c r="AM573" s="248"/>
      <c r="AN573" s="248"/>
      <c r="AO573" s="248"/>
      <c r="AP573" s="248"/>
      <c r="AQ573" s="248"/>
      <c r="AR573" s="248"/>
      <c r="AS573" s="248"/>
      <c r="AT573" s="248"/>
      <c r="AU573" s="248"/>
      <c r="AV573" s="248"/>
      <c r="AW573" s="248"/>
      <c r="AX573" s="248"/>
      <c r="AY573" s="256"/>
      <c r="AZ573" s="250"/>
      <c r="BA573" s="251"/>
      <c r="BB573" s="251"/>
      <c r="BC573" s="251"/>
      <c r="BD573" s="251"/>
      <c r="BE573" s="251"/>
      <c r="BF573" s="251"/>
      <c r="BG573" s="252"/>
      <c r="BH573" s="249"/>
      <c r="BI573" s="248"/>
      <c r="BJ573" s="248"/>
      <c r="BK573" s="248"/>
      <c r="BL573" s="248"/>
      <c r="BM573" s="248"/>
      <c r="BN573" s="248"/>
      <c r="BO573" s="248"/>
      <c r="BP573" s="248"/>
      <c r="BQ573" s="248"/>
      <c r="BR573" s="248"/>
      <c r="BS573" s="248"/>
      <c r="BT573" s="248"/>
      <c r="BU573" s="248"/>
      <c r="BV573" s="248"/>
      <c r="BW573" s="248"/>
      <c r="BX573" s="248"/>
      <c r="BY573" s="248"/>
      <c r="BZ573" s="248"/>
      <c r="CA573" s="248"/>
      <c r="CB573" s="248"/>
      <c r="CC573" s="250"/>
      <c r="CD573" s="251"/>
      <c r="CE573" s="251"/>
      <c r="CF573" s="251"/>
      <c r="CG573" s="251"/>
      <c r="CH573" s="251"/>
      <c r="CI573" s="251"/>
      <c r="CJ573" s="252"/>
      <c r="CK573" s="249"/>
      <c r="CL573" s="248"/>
      <c r="CM573" s="248"/>
      <c r="CN573" s="248"/>
      <c r="CO573" s="248"/>
      <c r="CP573" s="248"/>
      <c r="CQ573" s="248"/>
      <c r="CR573" s="248"/>
      <c r="CS573" s="248"/>
      <c r="CT573" s="248"/>
      <c r="CU573" s="248"/>
      <c r="CV573" s="248"/>
      <c r="CW573" s="248"/>
      <c r="CX573" s="248"/>
      <c r="CY573" s="248"/>
      <c r="CZ573" s="248"/>
      <c r="DA573" s="248"/>
      <c r="DB573" s="248"/>
      <c r="DC573" s="248"/>
      <c r="DD573" s="248"/>
      <c r="DE573" s="248"/>
      <c r="DF573" s="250"/>
      <c r="DG573" s="251"/>
      <c r="DH573" s="251"/>
      <c r="DI573" s="251"/>
      <c r="DJ573" s="251"/>
      <c r="DK573" s="251"/>
      <c r="DL573" s="251"/>
      <c r="DM573" s="252"/>
    </row>
    <row r="574">
      <c r="A574" s="248"/>
      <c r="B574" s="249"/>
      <c r="C574" s="250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2"/>
      <c r="W574" s="253"/>
      <c r="X574" s="251"/>
      <c r="Y574" s="251"/>
      <c r="Z574" s="251"/>
      <c r="AA574" s="251"/>
      <c r="AB574" s="251"/>
      <c r="AC574" s="251"/>
      <c r="AD574" s="254"/>
      <c r="AE574" s="249"/>
      <c r="AF574" s="255"/>
      <c r="AG574" s="248"/>
      <c r="AH574" s="248"/>
      <c r="AI574" s="248"/>
      <c r="AJ574" s="248"/>
      <c r="AK574" s="248"/>
      <c r="AL574" s="248"/>
      <c r="AM574" s="248"/>
      <c r="AN574" s="248"/>
      <c r="AO574" s="248"/>
      <c r="AP574" s="248"/>
      <c r="AQ574" s="248"/>
      <c r="AR574" s="248"/>
      <c r="AS574" s="248"/>
      <c r="AT574" s="248"/>
      <c r="AU574" s="248"/>
      <c r="AV574" s="248"/>
      <c r="AW574" s="248"/>
      <c r="AX574" s="248"/>
      <c r="AY574" s="256"/>
      <c r="AZ574" s="250"/>
      <c r="BA574" s="251"/>
      <c r="BB574" s="251"/>
      <c r="BC574" s="251"/>
      <c r="BD574" s="251"/>
      <c r="BE574" s="251"/>
      <c r="BF574" s="251"/>
      <c r="BG574" s="252"/>
      <c r="BH574" s="249"/>
      <c r="BI574" s="248"/>
      <c r="BJ574" s="248"/>
      <c r="BK574" s="248"/>
      <c r="BL574" s="248"/>
      <c r="BM574" s="248"/>
      <c r="BN574" s="248"/>
      <c r="BO574" s="248"/>
      <c r="BP574" s="248"/>
      <c r="BQ574" s="248"/>
      <c r="BR574" s="248"/>
      <c r="BS574" s="248"/>
      <c r="BT574" s="248"/>
      <c r="BU574" s="248"/>
      <c r="BV574" s="248"/>
      <c r="BW574" s="248"/>
      <c r="BX574" s="248"/>
      <c r="BY574" s="248"/>
      <c r="BZ574" s="248"/>
      <c r="CA574" s="248"/>
      <c r="CB574" s="248"/>
      <c r="CC574" s="250"/>
      <c r="CD574" s="251"/>
      <c r="CE574" s="251"/>
      <c r="CF574" s="251"/>
      <c r="CG574" s="251"/>
      <c r="CH574" s="251"/>
      <c r="CI574" s="251"/>
      <c r="CJ574" s="252"/>
      <c r="CK574" s="249"/>
      <c r="CL574" s="248"/>
      <c r="CM574" s="248"/>
      <c r="CN574" s="248"/>
      <c r="CO574" s="248"/>
      <c r="CP574" s="248"/>
      <c r="CQ574" s="248"/>
      <c r="CR574" s="248"/>
      <c r="CS574" s="248"/>
      <c r="CT574" s="248"/>
      <c r="CU574" s="248"/>
      <c r="CV574" s="248"/>
      <c r="CW574" s="248"/>
      <c r="CX574" s="248"/>
      <c r="CY574" s="248"/>
      <c r="CZ574" s="248"/>
      <c r="DA574" s="248"/>
      <c r="DB574" s="248"/>
      <c r="DC574" s="248"/>
      <c r="DD574" s="248"/>
      <c r="DE574" s="248"/>
      <c r="DF574" s="250"/>
      <c r="DG574" s="251"/>
      <c r="DH574" s="251"/>
      <c r="DI574" s="251"/>
      <c r="DJ574" s="251"/>
      <c r="DK574" s="251"/>
      <c r="DL574" s="251"/>
      <c r="DM574" s="252"/>
    </row>
    <row r="575">
      <c r="A575" s="248"/>
      <c r="B575" s="249"/>
      <c r="C575" s="250"/>
      <c r="D575" s="251"/>
      <c r="E575" s="251"/>
      <c r="F575" s="251"/>
      <c r="G575" s="251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2"/>
      <c r="W575" s="253"/>
      <c r="X575" s="251"/>
      <c r="Y575" s="251"/>
      <c r="Z575" s="251"/>
      <c r="AA575" s="251"/>
      <c r="AB575" s="251"/>
      <c r="AC575" s="251"/>
      <c r="AD575" s="254"/>
      <c r="AE575" s="249"/>
      <c r="AF575" s="255"/>
      <c r="AG575" s="248"/>
      <c r="AH575" s="248"/>
      <c r="AI575" s="248"/>
      <c r="AJ575" s="248"/>
      <c r="AK575" s="248"/>
      <c r="AL575" s="248"/>
      <c r="AM575" s="248"/>
      <c r="AN575" s="248"/>
      <c r="AO575" s="248"/>
      <c r="AP575" s="248"/>
      <c r="AQ575" s="248"/>
      <c r="AR575" s="248"/>
      <c r="AS575" s="248"/>
      <c r="AT575" s="248"/>
      <c r="AU575" s="248"/>
      <c r="AV575" s="248"/>
      <c r="AW575" s="248"/>
      <c r="AX575" s="248"/>
      <c r="AY575" s="256"/>
      <c r="AZ575" s="250"/>
      <c r="BA575" s="251"/>
      <c r="BB575" s="251"/>
      <c r="BC575" s="251"/>
      <c r="BD575" s="251"/>
      <c r="BE575" s="251"/>
      <c r="BF575" s="251"/>
      <c r="BG575" s="252"/>
      <c r="BH575" s="249"/>
      <c r="BI575" s="248"/>
      <c r="BJ575" s="248"/>
      <c r="BK575" s="248"/>
      <c r="BL575" s="248"/>
      <c r="BM575" s="248"/>
      <c r="BN575" s="248"/>
      <c r="BO575" s="248"/>
      <c r="BP575" s="248"/>
      <c r="BQ575" s="248"/>
      <c r="BR575" s="248"/>
      <c r="BS575" s="248"/>
      <c r="BT575" s="248"/>
      <c r="BU575" s="248"/>
      <c r="BV575" s="248"/>
      <c r="BW575" s="248"/>
      <c r="BX575" s="248"/>
      <c r="BY575" s="248"/>
      <c r="BZ575" s="248"/>
      <c r="CA575" s="248"/>
      <c r="CB575" s="248"/>
      <c r="CC575" s="250"/>
      <c r="CD575" s="251"/>
      <c r="CE575" s="251"/>
      <c r="CF575" s="251"/>
      <c r="CG575" s="251"/>
      <c r="CH575" s="251"/>
      <c r="CI575" s="251"/>
      <c r="CJ575" s="252"/>
      <c r="CK575" s="249"/>
      <c r="CL575" s="248"/>
      <c r="CM575" s="248"/>
      <c r="CN575" s="248"/>
      <c r="CO575" s="248"/>
      <c r="CP575" s="248"/>
      <c r="CQ575" s="248"/>
      <c r="CR575" s="248"/>
      <c r="CS575" s="248"/>
      <c r="CT575" s="248"/>
      <c r="CU575" s="248"/>
      <c r="CV575" s="248"/>
      <c r="CW575" s="248"/>
      <c r="CX575" s="248"/>
      <c r="CY575" s="248"/>
      <c r="CZ575" s="248"/>
      <c r="DA575" s="248"/>
      <c r="DB575" s="248"/>
      <c r="DC575" s="248"/>
      <c r="DD575" s="248"/>
      <c r="DE575" s="248"/>
      <c r="DF575" s="250"/>
      <c r="DG575" s="251"/>
      <c r="DH575" s="251"/>
      <c r="DI575" s="251"/>
      <c r="DJ575" s="251"/>
      <c r="DK575" s="251"/>
      <c r="DL575" s="251"/>
      <c r="DM575" s="252"/>
    </row>
    <row r="576">
      <c r="A576" s="248"/>
      <c r="B576" s="249"/>
      <c r="C576" s="250"/>
      <c r="D576" s="251"/>
      <c r="E576" s="251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2"/>
      <c r="W576" s="253"/>
      <c r="X576" s="251"/>
      <c r="Y576" s="251"/>
      <c r="Z576" s="251"/>
      <c r="AA576" s="251"/>
      <c r="AB576" s="251"/>
      <c r="AC576" s="251"/>
      <c r="AD576" s="254"/>
      <c r="AE576" s="249"/>
      <c r="AF576" s="255"/>
      <c r="AG576" s="248"/>
      <c r="AH576" s="248"/>
      <c r="AI576" s="248"/>
      <c r="AJ576" s="248"/>
      <c r="AK576" s="248"/>
      <c r="AL576" s="248"/>
      <c r="AM576" s="248"/>
      <c r="AN576" s="248"/>
      <c r="AO576" s="248"/>
      <c r="AP576" s="248"/>
      <c r="AQ576" s="248"/>
      <c r="AR576" s="248"/>
      <c r="AS576" s="248"/>
      <c r="AT576" s="248"/>
      <c r="AU576" s="248"/>
      <c r="AV576" s="248"/>
      <c r="AW576" s="248"/>
      <c r="AX576" s="248"/>
      <c r="AY576" s="256"/>
      <c r="AZ576" s="250"/>
      <c r="BA576" s="251"/>
      <c r="BB576" s="251"/>
      <c r="BC576" s="251"/>
      <c r="BD576" s="251"/>
      <c r="BE576" s="251"/>
      <c r="BF576" s="251"/>
      <c r="BG576" s="252"/>
      <c r="BH576" s="249"/>
      <c r="BI576" s="248"/>
      <c r="BJ576" s="248"/>
      <c r="BK576" s="248"/>
      <c r="BL576" s="248"/>
      <c r="BM576" s="248"/>
      <c r="BN576" s="248"/>
      <c r="BO576" s="248"/>
      <c r="BP576" s="248"/>
      <c r="BQ576" s="248"/>
      <c r="BR576" s="248"/>
      <c r="BS576" s="248"/>
      <c r="BT576" s="248"/>
      <c r="BU576" s="248"/>
      <c r="BV576" s="248"/>
      <c r="BW576" s="248"/>
      <c r="BX576" s="248"/>
      <c r="BY576" s="248"/>
      <c r="BZ576" s="248"/>
      <c r="CA576" s="248"/>
      <c r="CB576" s="248"/>
      <c r="CC576" s="250"/>
      <c r="CD576" s="251"/>
      <c r="CE576" s="251"/>
      <c r="CF576" s="251"/>
      <c r="CG576" s="251"/>
      <c r="CH576" s="251"/>
      <c r="CI576" s="251"/>
      <c r="CJ576" s="252"/>
      <c r="CK576" s="249"/>
      <c r="CL576" s="248"/>
      <c r="CM576" s="248"/>
      <c r="CN576" s="248"/>
      <c r="CO576" s="248"/>
      <c r="CP576" s="248"/>
      <c r="CQ576" s="248"/>
      <c r="CR576" s="248"/>
      <c r="CS576" s="248"/>
      <c r="CT576" s="248"/>
      <c r="CU576" s="248"/>
      <c r="CV576" s="248"/>
      <c r="CW576" s="248"/>
      <c r="CX576" s="248"/>
      <c r="CY576" s="248"/>
      <c r="CZ576" s="248"/>
      <c r="DA576" s="248"/>
      <c r="DB576" s="248"/>
      <c r="DC576" s="248"/>
      <c r="DD576" s="248"/>
      <c r="DE576" s="248"/>
      <c r="DF576" s="250"/>
      <c r="DG576" s="251"/>
      <c r="DH576" s="251"/>
      <c r="DI576" s="251"/>
      <c r="DJ576" s="251"/>
      <c r="DK576" s="251"/>
      <c r="DL576" s="251"/>
      <c r="DM576" s="252"/>
    </row>
    <row r="577">
      <c r="A577" s="248"/>
      <c r="B577" s="249"/>
      <c r="C577" s="250"/>
      <c r="D577" s="251"/>
      <c r="E577" s="251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2"/>
      <c r="W577" s="253"/>
      <c r="X577" s="251"/>
      <c r="Y577" s="251"/>
      <c r="Z577" s="251"/>
      <c r="AA577" s="251"/>
      <c r="AB577" s="251"/>
      <c r="AC577" s="251"/>
      <c r="AD577" s="254"/>
      <c r="AE577" s="249"/>
      <c r="AF577" s="255"/>
      <c r="AG577" s="248"/>
      <c r="AH577" s="248"/>
      <c r="AI577" s="248"/>
      <c r="AJ577" s="248"/>
      <c r="AK577" s="248"/>
      <c r="AL577" s="248"/>
      <c r="AM577" s="248"/>
      <c r="AN577" s="248"/>
      <c r="AO577" s="248"/>
      <c r="AP577" s="248"/>
      <c r="AQ577" s="248"/>
      <c r="AR577" s="248"/>
      <c r="AS577" s="248"/>
      <c r="AT577" s="248"/>
      <c r="AU577" s="248"/>
      <c r="AV577" s="248"/>
      <c r="AW577" s="248"/>
      <c r="AX577" s="248"/>
      <c r="AY577" s="256"/>
      <c r="AZ577" s="250"/>
      <c r="BA577" s="251"/>
      <c r="BB577" s="251"/>
      <c r="BC577" s="251"/>
      <c r="BD577" s="251"/>
      <c r="BE577" s="251"/>
      <c r="BF577" s="251"/>
      <c r="BG577" s="252"/>
      <c r="BH577" s="249"/>
      <c r="BI577" s="248"/>
      <c r="BJ577" s="248"/>
      <c r="BK577" s="248"/>
      <c r="BL577" s="248"/>
      <c r="BM577" s="248"/>
      <c r="BN577" s="248"/>
      <c r="BO577" s="248"/>
      <c r="BP577" s="248"/>
      <c r="BQ577" s="248"/>
      <c r="BR577" s="248"/>
      <c r="BS577" s="248"/>
      <c r="BT577" s="248"/>
      <c r="BU577" s="248"/>
      <c r="BV577" s="248"/>
      <c r="BW577" s="248"/>
      <c r="BX577" s="248"/>
      <c r="BY577" s="248"/>
      <c r="BZ577" s="248"/>
      <c r="CA577" s="248"/>
      <c r="CB577" s="248"/>
      <c r="CC577" s="250"/>
      <c r="CD577" s="251"/>
      <c r="CE577" s="251"/>
      <c r="CF577" s="251"/>
      <c r="CG577" s="251"/>
      <c r="CH577" s="251"/>
      <c r="CI577" s="251"/>
      <c r="CJ577" s="252"/>
      <c r="CK577" s="249"/>
      <c r="CL577" s="248"/>
      <c r="CM577" s="248"/>
      <c r="CN577" s="248"/>
      <c r="CO577" s="248"/>
      <c r="CP577" s="248"/>
      <c r="CQ577" s="248"/>
      <c r="CR577" s="248"/>
      <c r="CS577" s="248"/>
      <c r="CT577" s="248"/>
      <c r="CU577" s="248"/>
      <c r="CV577" s="248"/>
      <c r="CW577" s="248"/>
      <c r="CX577" s="248"/>
      <c r="CY577" s="248"/>
      <c r="CZ577" s="248"/>
      <c r="DA577" s="248"/>
      <c r="DB577" s="248"/>
      <c r="DC577" s="248"/>
      <c r="DD577" s="248"/>
      <c r="DE577" s="248"/>
      <c r="DF577" s="250"/>
      <c r="DG577" s="251"/>
      <c r="DH577" s="251"/>
      <c r="DI577" s="251"/>
      <c r="DJ577" s="251"/>
      <c r="DK577" s="251"/>
      <c r="DL577" s="251"/>
      <c r="DM577" s="252"/>
    </row>
    <row r="578">
      <c r="A578" s="248"/>
      <c r="B578" s="249"/>
      <c r="C578" s="250"/>
      <c r="D578" s="251"/>
      <c r="E578" s="251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2"/>
      <c r="W578" s="253"/>
      <c r="X578" s="251"/>
      <c r="Y578" s="251"/>
      <c r="Z578" s="251"/>
      <c r="AA578" s="251"/>
      <c r="AB578" s="251"/>
      <c r="AC578" s="251"/>
      <c r="AD578" s="254"/>
      <c r="AE578" s="249"/>
      <c r="AF578" s="255"/>
      <c r="AG578" s="248"/>
      <c r="AH578" s="248"/>
      <c r="AI578" s="248"/>
      <c r="AJ578" s="248"/>
      <c r="AK578" s="248"/>
      <c r="AL578" s="248"/>
      <c r="AM578" s="248"/>
      <c r="AN578" s="248"/>
      <c r="AO578" s="248"/>
      <c r="AP578" s="248"/>
      <c r="AQ578" s="248"/>
      <c r="AR578" s="248"/>
      <c r="AS578" s="248"/>
      <c r="AT578" s="248"/>
      <c r="AU578" s="248"/>
      <c r="AV578" s="248"/>
      <c r="AW578" s="248"/>
      <c r="AX578" s="248"/>
      <c r="AY578" s="256"/>
      <c r="AZ578" s="250"/>
      <c r="BA578" s="251"/>
      <c r="BB578" s="251"/>
      <c r="BC578" s="251"/>
      <c r="BD578" s="251"/>
      <c r="BE578" s="251"/>
      <c r="BF578" s="251"/>
      <c r="BG578" s="252"/>
      <c r="BH578" s="249"/>
      <c r="BI578" s="248"/>
      <c r="BJ578" s="248"/>
      <c r="BK578" s="248"/>
      <c r="BL578" s="248"/>
      <c r="BM578" s="248"/>
      <c r="BN578" s="248"/>
      <c r="BO578" s="248"/>
      <c r="BP578" s="248"/>
      <c r="BQ578" s="248"/>
      <c r="BR578" s="248"/>
      <c r="BS578" s="248"/>
      <c r="BT578" s="248"/>
      <c r="BU578" s="248"/>
      <c r="BV578" s="248"/>
      <c r="BW578" s="248"/>
      <c r="BX578" s="248"/>
      <c r="BY578" s="248"/>
      <c r="BZ578" s="248"/>
      <c r="CA578" s="248"/>
      <c r="CB578" s="248"/>
      <c r="CC578" s="250"/>
      <c r="CD578" s="251"/>
      <c r="CE578" s="251"/>
      <c r="CF578" s="251"/>
      <c r="CG578" s="251"/>
      <c r="CH578" s="251"/>
      <c r="CI578" s="251"/>
      <c r="CJ578" s="252"/>
      <c r="CK578" s="249"/>
      <c r="CL578" s="248"/>
      <c r="CM578" s="248"/>
      <c r="CN578" s="248"/>
      <c r="CO578" s="248"/>
      <c r="CP578" s="248"/>
      <c r="CQ578" s="248"/>
      <c r="CR578" s="248"/>
      <c r="CS578" s="248"/>
      <c r="CT578" s="248"/>
      <c r="CU578" s="248"/>
      <c r="CV578" s="248"/>
      <c r="CW578" s="248"/>
      <c r="CX578" s="248"/>
      <c r="CY578" s="248"/>
      <c r="CZ578" s="248"/>
      <c r="DA578" s="248"/>
      <c r="DB578" s="248"/>
      <c r="DC578" s="248"/>
      <c r="DD578" s="248"/>
      <c r="DE578" s="248"/>
      <c r="DF578" s="250"/>
      <c r="DG578" s="251"/>
      <c r="DH578" s="251"/>
      <c r="DI578" s="251"/>
      <c r="DJ578" s="251"/>
      <c r="DK578" s="251"/>
      <c r="DL578" s="251"/>
      <c r="DM578" s="252"/>
    </row>
    <row r="579">
      <c r="A579" s="248"/>
      <c r="B579" s="249"/>
      <c r="C579" s="250"/>
      <c r="D579" s="251"/>
      <c r="E579" s="251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2"/>
      <c r="W579" s="253"/>
      <c r="X579" s="251"/>
      <c r="Y579" s="251"/>
      <c r="Z579" s="251"/>
      <c r="AA579" s="251"/>
      <c r="AB579" s="251"/>
      <c r="AC579" s="251"/>
      <c r="AD579" s="254"/>
      <c r="AE579" s="249"/>
      <c r="AF579" s="255"/>
      <c r="AG579" s="248"/>
      <c r="AH579" s="248"/>
      <c r="AI579" s="248"/>
      <c r="AJ579" s="248"/>
      <c r="AK579" s="248"/>
      <c r="AL579" s="248"/>
      <c r="AM579" s="248"/>
      <c r="AN579" s="248"/>
      <c r="AO579" s="248"/>
      <c r="AP579" s="248"/>
      <c r="AQ579" s="248"/>
      <c r="AR579" s="248"/>
      <c r="AS579" s="248"/>
      <c r="AT579" s="248"/>
      <c r="AU579" s="248"/>
      <c r="AV579" s="248"/>
      <c r="AW579" s="248"/>
      <c r="AX579" s="248"/>
      <c r="AY579" s="256"/>
      <c r="AZ579" s="250"/>
      <c r="BA579" s="251"/>
      <c r="BB579" s="251"/>
      <c r="BC579" s="251"/>
      <c r="BD579" s="251"/>
      <c r="BE579" s="251"/>
      <c r="BF579" s="251"/>
      <c r="BG579" s="252"/>
      <c r="BH579" s="249"/>
      <c r="BI579" s="248"/>
      <c r="BJ579" s="248"/>
      <c r="BK579" s="248"/>
      <c r="BL579" s="248"/>
      <c r="BM579" s="248"/>
      <c r="BN579" s="248"/>
      <c r="BO579" s="248"/>
      <c r="BP579" s="248"/>
      <c r="BQ579" s="248"/>
      <c r="BR579" s="248"/>
      <c r="BS579" s="248"/>
      <c r="BT579" s="248"/>
      <c r="BU579" s="248"/>
      <c r="BV579" s="248"/>
      <c r="BW579" s="248"/>
      <c r="BX579" s="248"/>
      <c r="BY579" s="248"/>
      <c r="BZ579" s="248"/>
      <c r="CA579" s="248"/>
      <c r="CB579" s="248"/>
      <c r="CC579" s="250"/>
      <c r="CD579" s="251"/>
      <c r="CE579" s="251"/>
      <c r="CF579" s="251"/>
      <c r="CG579" s="251"/>
      <c r="CH579" s="251"/>
      <c r="CI579" s="251"/>
      <c r="CJ579" s="252"/>
      <c r="CK579" s="249"/>
      <c r="CL579" s="248"/>
      <c r="CM579" s="248"/>
      <c r="CN579" s="248"/>
      <c r="CO579" s="248"/>
      <c r="CP579" s="248"/>
      <c r="CQ579" s="248"/>
      <c r="CR579" s="248"/>
      <c r="CS579" s="248"/>
      <c r="CT579" s="248"/>
      <c r="CU579" s="248"/>
      <c r="CV579" s="248"/>
      <c r="CW579" s="248"/>
      <c r="CX579" s="248"/>
      <c r="CY579" s="248"/>
      <c r="CZ579" s="248"/>
      <c r="DA579" s="248"/>
      <c r="DB579" s="248"/>
      <c r="DC579" s="248"/>
      <c r="DD579" s="248"/>
      <c r="DE579" s="248"/>
      <c r="DF579" s="250"/>
      <c r="DG579" s="251"/>
      <c r="DH579" s="251"/>
      <c r="DI579" s="251"/>
      <c r="DJ579" s="251"/>
      <c r="DK579" s="251"/>
      <c r="DL579" s="251"/>
      <c r="DM579" s="252"/>
    </row>
    <row r="580">
      <c r="A580" s="248"/>
      <c r="B580" s="249"/>
      <c r="C580" s="250"/>
      <c r="D580" s="251"/>
      <c r="E580" s="251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2"/>
      <c r="W580" s="253"/>
      <c r="X580" s="251"/>
      <c r="Y580" s="251"/>
      <c r="Z580" s="251"/>
      <c r="AA580" s="251"/>
      <c r="AB580" s="251"/>
      <c r="AC580" s="251"/>
      <c r="AD580" s="254"/>
      <c r="AE580" s="249"/>
      <c r="AF580" s="255"/>
      <c r="AG580" s="248"/>
      <c r="AH580" s="248"/>
      <c r="AI580" s="248"/>
      <c r="AJ580" s="248"/>
      <c r="AK580" s="248"/>
      <c r="AL580" s="248"/>
      <c r="AM580" s="248"/>
      <c r="AN580" s="248"/>
      <c r="AO580" s="248"/>
      <c r="AP580" s="248"/>
      <c r="AQ580" s="248"/>
      <c r="AR580" s="248"/>
      <c r="AS580" s="248"/>
      <c r="AT580" s="248"/>
      <c r="AU580" s="248"/>
      <c r="AV580" s="248"/>
      <c r="AW580" s="248"/>
      <c r="AX580" s="248"/>
      <c r="AY580" s="256"/>
      <c r="AZ580" s="250"/>
      <c r="BA580" s="251"/>
      <c r="BB580" s="251"/>
      <c r="BC580" s="251"/>
      <c r="BD580" s="251"/>
      <c r="BE580" s="251"/>
      <c r="BF580" s="251"/>
      <c r="BG580" s="252"/>
      <c r="BH580" s="249"/>
      <c r="BI580" s="248"/>
      <c r="BJ580" s="248"/>
      <c r="BK580" s="248"/>
      <c r="BL580" s="248"/>
      <c r="BM580" s="248"/>
      <c r="BN580" s="248"/>
      <c r="BO580" s="248"/>
      <c r="BP580" s="248"/>
      <c r="BQ580" s="248"/>
      <c r="BR580" s="248"/>
      <c r="BS580" s="248"/>
      <c r="BT580" s="248"/>
      <c r="BU580" s="248"/>
      <c r="BV580" s="248"/>
      <c r="BW580" s="248"/>
      <c r="BX580" s="248"/>
      <c r="BY580" s="248"/>
      <c r="BZ580" s="248"/>
      <c r="CA580" s="248"/>
      <c r="CB580" s="248"/>
      <c r="CC580" s="250"/>
      <c r="CD580" s="251"/>
      <c r="CE580" s="251"/>
      <c r="CF580" s="251"/>
      <c r="CG580" s="251"/>
      <c r="CH580" s="251"/>
      <c r="CI580" s="251"/>
      <c r="CJ580" s="252"/>
      <c r="CK580" s="249"/>
      <c r="CL580" s="248"/>
      <c r="CM580" s="248"/>
      <c r="CN580" s="248"/>
      <c r="CO580" s="248"/>
      <c r="CP580" s="248"/>
      <c r="CQ580" s="248"/>
      <c r="CR580" s="248"/>
      <c r="CS580" s="248"/>
      <c r="CT580" s="248"/>
      <c r="CU580" s="248"/>
      <c r="CV580" s="248"/>
      <c r="CW580" s="248"/>
      <c r="CX580" s="248"/>
      <c r="CY580" s="248"/>
      <c r="CZ580" s="248"/>
      <c r="DA580" s="248"/>
      <c r="DB580" s="248"/>
      <c r="DC580" s="248"/>
      <c r="DD580" s="248"/>
      <c r="DE580" s="248"/>
      <c r="DF580" s="250"/>
      <c r="DG580" s="251"/>
      <c r="DH580" s="251"/>
      <c r="DI580" s="251"/>
      <c r="DJ580" s="251"/>
      <c r="DK580" s="251"/>
      <c r="DL580" s="251"/>
      <c r="DM580" s="252"/>
    </row>
    <row r="581">
      <c r="A581" s="248"/>
      <c r="B581" s="249"/>
      <c r="C581" s="250"/>
      <c r="D581" s="251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2"/>
      <c r="W581" s="253"/>
      <c r="X581" s="251"/>
      <c r="Y581" s="251"/>
      <c r="Z581" s="251"/>
      <c r="AA581" s="251"/>
      <c r="AB581" s="251"/>
      <c r="AC581" s="251"/>
      <c r="AD581" s="254"/>
      <c r="AE581" s="249"/>
      <c r="AF581" s="255"/>
      <c r="AG581" s="248"/>
      <c r="AH581" s="248"/>
      <c r="AI581" s="248"/>
      <c r="AJ581" s="248"/>
      <c r="AK581" s="248"/>
      <c r="AL581" s="248"/>
      <c r="AM581" s="248"/>
      <c r="AN581" s="248"/>
      <c r="AO581" s="248"/>
      <c r="AP581" s="248"/>
      <c r="AQ581" s="248"/>
      <c r="AR581" s="248"/>
      <c r="AS581" s="248"/>
      <c r="AT581" s="248"/>
      <c r="AU581" s="248"/>
      <c r="AV581" s="248"/>
      <c r="AW581" s="248"/>
      <c r="AX581" s="248"/>
      <c r="AY581" s="256"/>
      <c r="AZ581" s="250"/>
      <c r="BA581" s="251"/>
      <c r="BB581" s="251"/>
      <c r="BC581" s="251"/>
      <c r="BD581" s="251"/>
      <c r="BE581" s="251"/>
      <c r="BF581" s="251"/>
      <c r="BG581" s="252"/>
      <c r="BH581" s="249"/>
      <c r="BI581" s="248"/>
      <c r="BJ581" s="248"/>
      <c r="BK581" s="248"/>
      <c r="BL581" s="248"/>
      <c r="BM581" s="248"/>
      <c r="BN581" s="248"/>
      <c r="BO581" s="248"/>
      <c r="BP581" s="248"/>
      <c r="BQ581" s="248"/>
      <c r="BR581" s="248"/>
      <c r="BS581" s="248"/>
      <c r="BT581" s="248"/>
      <c r="BU581" s="248"/>
      <c r="BV581" s="248"/>
      <c r="BW581" s="248"/>
      <c r="BX581" s="248"/>
      <c r="BY581" s="248"/>
      <c r="BZ581" s="248"/>
      <c r="CA581" s="248"/>
      <c r="CB581" s="248"/>
      <c r="CC581" s="250"/>
      <c r="CD581" s="251"/>
      <c r="CE581" s="251"/>
      <c r="CF581" s="251"/>
      <c r="CG581" s="251"/>
      <c r="CH581" s="251"/>
      <c r="CI581" s="251"/>
      <c r="CJ581" s="252"/>
      <c r="CK581" s="249"/>
      <c r="CL581" s="248"/>
      <c r="CM581" s="248"/>
      <c r="CN581" s="248"/>
      <c r="CO581" s="248"/>
      <c r="CP581" s="248"/>
      <c r="CQ581" s="248"/>
      <c r="CR581" s="248"/>
      <c r="CS581" s="248"/>
      <c r="CT581" s="248"/>
      <c r="CU581" s="248"/>
      <c r="CV581" s="248"/>
      <c r="CW581" s="248"/>
      <c r="CX581" s="248"/>
      <c r="CY581" s="248"/>
      <c r="CZ581" s="248"/>
      <c r="DA581" s="248"/>
      <c r="DB581" s="248"/>
      <c r="DC581" s="248"/>
      <c r="DD581" s="248"/>
      <c r="DE581" s="248"/>
      <c r="DF581" s="250"/>
      <c r="DG581" s="251"/>
      <c r="DH581" s="251"/>
      <c r="DI581" s="251"/>
      <c r="DJ581" s="251"/>
      <c r="DK581" s="251"/>
      <c r="DL581" s="251"/>
      <c r="DM581" s="252"/>
    </row>
    <row r="582">
      <c r="A582" s="248"/>
      <c r="B582" s="249"/>
      <c r="C582" s="250"/>
      <c r="D582" s="251"/>
      <c r="E582" s="25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2"/>
      <c r="W582" s="253"/>
      <c r="X582" s="251"/>
      <c r="Y582" s="251"/>
      <c r="Z582" s="251"/>
      <c r="AA582" s="251"/>
      <c r="AB582" s="251"/>
      <c r="AC582" s="251"/>
      <c r="AD582" s="254"/>
      <c r="AE582" s="249"/>
      <c r="AF582" s="255"/>
      <c r="AG582" s="248"/>
      <c r="AH582" s="248"/>
      <c r="AI582" s="248"/>
      <c r="AJ582" s="248"/>
      <c r="AK582" s="248"/>
      <c r="AL582" s="248"/>
      <c r="AM582" s="248"/>
      <c r="AN582" s="248"/>
      <c r="AO582" s="248"/>
      <c r="AP582" s="248"/>
      <c r="AQ582" s="248"/>
      <c r="AR582" s="248"/>
      <c r="AS582" s="248"/>
      <c r="AT582" s="248"/>
      <c r="AU582" s="248"/>
      <c r="AV582" s="248"/>
      <c r="AW582" s="248"/>
      <c r="AX582" s="248"/>
      <c r="AY582" s="256"/>
      <c r="AZ582" s="250"/>
      <c r="BA582" s="251"/>
      <c r="BB582" s="251"/>
      <c r="BC582" s="251"/>
      <c r="BD582" s="251"/>
      <c r="BE582" s="251"/>
      <c r="BF582" s="251"/>
      <c r="BG582" s="252"/>
      <c r="BH582" s="249"/>
      <c r="BI582" s="248"/>
      <c r="BJ582" s="248"/>
      <c r="BK582" s="248"/>
      <c r="BL582" s="248"/>
      <c r="BM582" s="248"/>
      <c r="BN582" s="248"/>
      <c r="BO582" s="248"/>
      <c r="BP582" s="248"/>
      <c r="BQ582" s="248"/>
      <c r="BR582" s="248"/>
      <c r="BS582" s="248"/>
      <c r="BT582" s="248"/>
      <c r="BU582" s="248"/>
      <c r="BV582" s="248"/>
      <c r="BW582" s="248"/>
      <c r="BX582" s="248"/>
      <c r="BY582" s="248"/>
      <c r="BZ582" s="248"/>
      <c r="CA582" s="248"/>
      <c r="CB582" s="248"/>
      <c r="CC582" s="250"/>
      <c r="CD582" s="251"/>
      <c r="CE582" s="251"/>
      <c r="CF582" s="251"/>
      <c r="CG582" s="251"/>
      <c r="CH582" s="251"/>
      <c r="CI582" s="251"/>
      <c r="CJ582" s="252"/>
      <c r="CK582" s="249"/>
      <c r="CL582" s="248"/>
      <c r="CM582" s="248"/>
      <c r="CN582" s="248"/>
      <c r="CO582" s="248"/>
      <c r="CP582" s="248"/>
      <c r="CQ582" s="248"/>
      <c r="CR582" s="248"/>
      <c r="CS582" s="248"/>
      <c r="CT582" s="248"/>
      <c r="CU582" s="248"/>
      <c r="CV582" s="248"/>
      <c r="CW582" s="248"/>
      <c r="CX582" s="248"/>
      <c r="CY582" s="248"/>
      <c r="CZ582" s="248"/>
      <c r="DA582" s="248"/>
      <c r="DB582" s="248"/>
      <c r="DC582" s="248"/>
      <c r="DD582" s="248"/>
      <c r="DE582" s="248"/>
      <c r="DF582" s="250"/>
      <c r="DG582" s="251"/>
      <c r="DH582" s="251"/>
      <c r="DI582" s="251"/>
      <c r="DJ582" s="251"/>
      <c r="DK582" s="251"/>
      <c r="DL582" s="251"/>
      <c r="DM582" s="252"/>
    </row>
    <row r="583">
      <c r="A583" s="248"/>
      <c r="B583" s="249"/>
      <c r="C583" s="250"/>
      <c r="D583" s="251"/>
      <c r="E583" s="251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2"/>
      <c r="W583" s="253"/>
      <c r="X583" s="251"/>
      <c r="Y583" s="251"/>
      <c r="Z583" s="251"/>
      <c r="AA583" s="251"/>
      <c r="AB583" s="251"/>
      <c r="AC583" s="251"/>
      <c r="AD583" s="254"/>
      <c r="AE583" s="249"/>
      <c r="AF583" s="255"/>
      <c r="AG583" s="248"/>
      <c r="AH583" s="248"/>
      <c r="AI583" s="248"/>
      <c r="AJ583" s="248"/>
      <c r="AK583" s="248"/>
      <c r="AL583" s="248"/>
      <c r="AM583" s="248"/>
      <c r="AN583" s="248"/>
      <c r="AO583" s="248"/>
      <c r="AP583" s="248"/>
      <c r="AQ583" s="248"/>
      <c r="AR583" s="248"/>
      <c r="AS583" s="248"/>
      <c r="AT583" s="248"/>
      <c r="AU583" s="248"/>
      <c r="AV583" s="248"/>
      <c r="AW583" s="248"/>
      <c r="AX583" s="248"/>
      <c r="AY583" s="256"/>
      <c r="AZ583" s="250"/>
      <c r="BA583" s="251"/>
      <c r="BB583" s="251"/>
      <c r="BC583" s="251"/>
      <c r="BD583" s="251"/>
      <c r="BE583" s="251"/>
      <c r="BF583" s="251"/>
      <c r="BG583" s="252"/>
      <c r="BH583" s="249"/>
      <c r="BI583" s="248"/>
      <c r="BJ583" s="248"/>
      <c r="BK583" s="248"/>
      <c r="BL583" s="248"/>
      <c r="BM583" s="248"/>
      <c r="BN583" s="248"/>
      <c r="BO583" s="248"/>
      <c r="BP583" s="248"/>
      <c r="BQ583" s="248"/>
      <c r="BR583" s="248"/>
      <c r="BS583" s="248"/>
      <c r="BT583" s="248"/>
      <c r="BU583" s="248"/>
      <c r="BV583" s="248"/>
      <c r="BW583" s="248"/>
      <c r="BX583" s="248"/>
      <c r="BY583" s="248"/>
      <c r="BZ583" s="248"/>
      <c r="CA583" s="248"/>
      <c r="CB583" s="248"/>
      <c r="CC583" s="250"/>
      <c r="CD583" s="251"/>
      <c r="CE583" s="251"/>
      <c r="CF583" s="251"/>
      <c r="CG583" s="251"/>
      <c r="CH583" s="251"/>
      <c r="CI583" s="251"/>
      <c r="CJ583" s="252"/>
      <c r="CK583" s="249"/>
      <c r="CL583" s="248"/>
      <c r="CM583" s="248"/>
      <c r="CN583" s="248"/>
      <c r="CO583" s="248"/>
      <c r="CP583" s="248"/>
      <c r="CQ583" s="248"/>
      <c r="CR583" s="248"/>
      <c r="CS583" s="248"/>
      <c r="CT583" s="248"/>
      <c r="CU583" s="248"/>
      <c r="CV583" s="248"/>
      <c r="CW583" s="248"/>
      <c r="CX583" s="248"/>
      <c r="CY583" s="248"/>
      <c r="CZ583" s="248"/>
      <c r="DA583" s="248"/>
      <c r="DB583" s="248"/>
      <c r="DC583" s="248"/>
      <c r="DD583" s="248"/>
      <c r="DE583" s="248"/>
      <c r="DF583" s="250"/>
      <c r="DG583" s="251"/>
      <c r="DH583" s="251"/>
      <c r="DI583" s="251"/>
      <c r="DJ583" s="251"/>
      <c r="DK583" s="251"/>
      <c r="DL583" s="251"/>
      <c r="DM583" s="252"/>
    </row>
    <row r="584">
      <c r="A584" s="248"/>
      <c r="B584" s="249"/>
      <c r="C584" s="250"/>
      <c r="D584" s="251"/>
      <c r="E584" s="251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2"/>
      <c r="W584" s="253"/>
      <c r="X584" s="251"/>
      <c r="Y584" s="251"/>
      <c r="Z584" s="251"/>
      <c r="AA584" s="251"/>
      <c r="AB584" s="251"/>
      <c r="AC584" s="251"/>
      <c r="AD584" s="254"/>
      <c r="AE584" s="249"/>
      <c r="AF584" s="255"/>
      <c r="AG584" s="248"/>
      <c r="AH584" s="248"/>
      <c r="AI584" s="248"/>
      <c r="AJ584" s="248"/>
      <c r="AK584" s="248"/>
      <c r="AL584" s="248"/>
      <c r="AM584" s="248"/>
      <c r="AN584" s="248"/>
      <c r="AO584" s="248"/>
      <c r="AP584" s="248"/>
      <c r="AQ584" s="248"/>
      <c r="AR584" s="248"/>
      <c r="AS584" s="248"/>
      <c r="AT584" s="248"/>
      <c r="AU584" s="248"/>
      <c r="AV584" s="248"/>
      <c r="AW584" s="248"/>
      <c r="AX584" s="248"/>
      <c r="AY584" s="256"/>
      <c r="AZ584" s="250"/>
      <c r="BA584" s="251"/>
      <c r="BB584" s="251"/>
      <c r="BC584" s="251"/>
      <c r="BD584" s="251"/>
      <c r="BE584" s="251"/>
      <c r="BF584" s="251"/>
      <c r="BG584" s="252"/>
      <c r="BH584" s="249"/>
      <c r="BI584" s="248"/>
      <c r="BJ584" s="248"/>
      <c r="BK584" s="248"/>
      <c r="BL584" s="248"/>
      <c r="BM584" s="248"/>
      <c r="BN584" s="248"/>
      <c r="BO584" s="248"/>
      <c r="BP584" s="248"/>
      <c r="BQ584" s="248"/>
      <c r="BR584" s="248"/>
      <c r="BS584" s="248"/>
      <c r="BT584" s="248"/>
      <c r="BU584" s="248"/>
      <c r="BV584" s="248"/>
      <c r="BW584" s="248"/>
      <c r="BX584" s="248"/>
      <c r="BY584" s="248"/>
      <c r="BZ584" s="248"/>
      <c r="CA584" s="248"/>
      <c r="CB584" s="248"/>
      <c r="CC584" s="250"/>
      <c r="CD584" s="251"/>
      <c r="CE584" s="251"/>
      <c r="CF584" s="251"/>
      <c r="CG584" s="251"/>
      <c r="CH584" s="251"/>
      <c r="CI584" s="251"/>
      <c r="CJ584" s="252"/>
      <c r="CK584" s="249"/>
      <c r="CL584" s="248"/>
      <c r="CM584" s="248"/>
      <c r="CN584" s="248"/>
      <c r="CO584" s="248"/>
      <c r="CP584" s="248"/>
      <c r="CQ584" s="248"/>
      <c r="CR584" s="248"/>
      <c r="CS584" s="248"/>
      <c r="CT584" s="248"/>
      <c r="CU584" s="248"/>
      <c r="CV584" s="248"/>
      <c r="CW584" s="248"/>
      <c r="CX584" s="248"/>
      <c r="CY584" s="248"/>
      <c r="CZ584" s="248"/>
      <c r="DA584" s="248"/>
      <c r="DB584" s="248"/>
      <c r="DC584" s="248"/>
      <c r="DD584" s="248"/>
      <c r="DE584" s="248"/>
      <c r="DF584" s="250"/>
      <c r="DG584" s="251"/>
      <c r="DH584" s="251"/>
      <c r="DI584" s="251"/>
      <c r="DJ584" s="251"/>
      <c r="DK584" s="251"/>
      <c r="DL584" s="251"/>
      <c r="DM584" s="252"/>
    </row>
    <row r="585">
      <c r="A585" s="248"/>
      <c r="B585" s="249"/>
      <c r="C585" s="250"/>
      <c r="D585" s="251"/>
      <c r="E585" s="251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2"/>
      <c r="W585" s="253"/>
      <c r="X585" s="251"/>
      <c r="Y585" s="251"/>
      <c r="Z585" s="251"/>
      <c r="AA585" s="251"/>
      <c r="AB585" s="251"/>
      <c r="AC585" s="251"/>
      <c r="AD585" s="254"/>
      <c r="AE585" s="249"/>
      <c r="AF585" s="255"/>
      <c r="AG585" s="248"/>
      <c r="AH585" s="248"/>
      <c r="AI585" s="248"/>
      <c r="AJ585" s="248"/>
      <c r="AK585" s="248"/>
      <c r="AL585" s="248"/>
      <c r="AM585" s="248"/>
      <c r="AN585" s="248"/>
      <c r="AO585" s="248"/>
      <c r="AP585" s="248"/>
      <c r="AQ585" s="248"/>
      <c r="AR585" s="248"/>
      <c r="AS585" s="248"/>
      <c r="AT585" s="248"/>
      <c r="AU585" s="248"/>
      <c r="AV585" s="248"/>
      <c r="AW585" s="248"/>
      <c r="AX585" s="248"/>
      <c r="AY585" s="256"/>
      <c r="AZ585" s="250"/>
      <c r="BA585" s="251"/>
      <c r="BB585" s="251"/>
      <c r="BC585" s="251"/>
      <c r="BD585" s="251"/>
      <c r="BE585" s="251"/>
      <c r="BF585" s="251"/>
      <c r="BG585" s="252"/>
      <c r="BH585" s="249"/>
      <c r="BI585" s="248"/>
      <c r="BJ585" s="248"/>
      <c r="BK585" s="248"/>
      <c r="BL585" s="248"/>
      <c r="BM585" s="248"/>
      <c r="BN585" s="248"/>
      <c r="BO585" s="248"/>
      <c r="BP585" s="248"/>
      <c r="BQ585" s="248"/>
      <c r="BR585" s="248"/>
      <c r="BS585" s="248"/>
      <c r="BT585" s="248"/>
      <c r="BU585" s="248"/>
      <c r="BV585" s="248"/>
      <c r="BW585" s="248"/>
      <c r="BX585" s="248"/>
      <c r="BY585" s="248"/>
      <c r="BZ585" s="248"/>
      <c r="CA585" s="248"/>
      <c r="CB585" s="248"/>
      <c r="CC585" s="250"/>
      <c r="CD585" s="251"/>
      <c r="CE585" s="251"/>
      <c r="CF585" s="251"/>
      <c r="CG585" s="251"/>
      <c r="CH585" s="251"/>
      <c r="CI585" s="251"/>
      <c r="CJ585" s="252"/>
      <c r="CK585" s="249"/>
      <c r="CL585" s="248"/>
      <c r="CM585" s="248"/>
      <c r="CN585" s="248"/>
      <c r="CO585" s="248"/>
      <c r="CP585" s="248"/>
      <c r="CQ585" s="248"/>
      <c r="CR585" s="248"/>
      <c r="CS585" s="248"/>
      <c r="CT585" s="248"/>
      <c r="CU585" s="248"/>
      <c r="CV585" s="248"/>
      <c r="CW585" s="248"/>
      <c r="CX585" s="248"/>
      <c r="CY585" s="248"/>
      <c r="CZ585" s="248"/>
      <c r="DA585" s="248"/>
      <c r="DB585" s="248"/>
      <c r="DC585" s="248"/>
      <c r="DD585" s="248"/>
      <c r="DE585" s="248"/>
      <c r="DF585" s="250"/>
      <c r="DG585" s="251"/>
      <c r="DH585" s="251"/>
      <c r="DI585" s="251"/>
      <c r="DJ585" s="251"/>
      <c r="DK585" s="251"/>
      <c r="DL585" s="251"/>
      <c r="DM585" s="252"/>
    </row>
    <row r="586">
      <c r="A586" s="248"/>
      <c r="B586" s="249"/>
      <c r="C586" s="250"/>
      <c r="D586" s="251"/>
      <c r="E586" s="251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2"/>
      <c r="W586" s="253"/>
      <c r="X586" s="251"/>
      <c r="Y586" s="251"/>
      <c r="Z586" s="251"/>
      <c r="AA586" s="251"/>
      <c r="AB586" s="251"/>
      <c r="AC586" s="251"/>
      <c r="AD586" s="254"/>
      <c r="AE586" s="249"/>
      <c r="AF586" s="255"/>
      <c r="AG586" s="248"/>
      <c r="AH586" s="248"/>
      <c r="AI586" s="248"/>
      <c r="AJ586" s="248"/>
      <c r="AK586" s="248"/>
      <c r="AL586" s="248"/>
      <c r="AM586" s="248"/>
      <c r="AN586" s="248"/>
      <c r="AO586" s="248"/>
      <c r="AP586" s="248"/>
      <c r="AQ586" s="248"/>
      <c r="AR586" s="248"/>
      <c r="AS586" s="248"/>
      <c r="AT586" s="248"/>
      <c r="AU586" s="248"/>
      <c r="AV586" s="248"/>
      <c r="AW586" s="248"/>
      <c r="AX586" s="248"/>
      <c r="AY586" s="256"/>
      <c r="AZ586" s="250"/>
      <c r="BA586" s="251"/>
      <c r="BB586" s="251"/>
      <c r="BC586" s="251"/>
      <c r="BD586" s="251"/>
      <c r="BE586" s="251"/>
      <c r="BF586" s="251"/>
      <c r="BG586" s="252"/>
      <c r="BH586" s="249"/>
      <c r="BI586" s="248"/>
      <c r="BJ586" s="248"/>
      <c r="BK586" s="248"/>
      <c r="BL586" s="248"/>
      <c r="BM586" s="248"/>
      <c r="BN586" s="248"/>
      <c r="BO586" s="248"/>
      <c r="BP586" s="248"/>
      <c r="BQ586" s="248"/>
      <c r="BR586" s="248"/>
      <c r="BS586" s="248"/>
      <c r="BT586" s="248"/>
      <c r="BU586" s="248"/>
      <c r="BV586" s="248"/>
      <c r="BW586" s="248"/>
      <c r="BX586" s="248"/>
      <c r="BY586" s="248"/>
      <c r="BZ586" s="248"/>
      <c r="CA586" s="248"/>
      <c r="CB586" s="248"/>
      <c r="CC586" s="250"/>
      <c r="CD586" s="251"/>
      <c r="CE586" s="251"/>
      <c r="CF586" s="251"/>
      <c r="CG586" s="251"/>
      <c r="CH586" s="251"/>
      <c r="CI586" s="251"/>
      <c r="CJ586" s="252"/>
      <c r="CK586" s="249"/>
      <c r="CL586" s="248"/>
      <c r="CM586" s="248"/>
      <c r="CN586" s="248"/>
      <c r="CO586" s="248"/>
      <c r="CP586" s="248"/>
      <c r="CQ586" s="248"/>
      <c r="CR586" s="248"/>
      <c r="CS586" s="248"/>
      <c r="CT586" s="248"/>
      <c r="CU586" s="248"/>
      <c r="CV586" s="248"/>
      <c r="CW586" s="248"/>
      <c r="CX586" s="248"/>
      <c r="CY586" s="248"/>
      <c r="CZ586" s="248"/>
      <c r="DA586" s="248"/>
      <c r="DB586" s="248"/>
      <c r="DC586" s="248"/>
      <c r="DD586" s="248"/>
      <c r="DE586" s="248"/>
      <c r="DF586" s="250"/>
      <c r="DG586" s="251"/>
      <c r="DH586" s="251"/>
      <c r="DI586" s="251"/>
      <c r="DJ586" s="251"/>
      <c r="DK586" s="251"/>
      <c r="DL586" s="251"/>
      <c r="DM586" s="252"/>
    </row>
    <row r="587">
      <c r="A587" s="248"/>
      <c r="B587" s="249"/>
      <c r="C587" s="250"/>
      <c r="D587" s="251"/>
      <c r="E587" s="251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2"/>
      <c r="W587" s="253"/>
      <c r="X587" s="251"/>
      <c r="Y587" s="251"/>
      <c r="Z587" s="251"/>
      <c r="AA587" s="251"/>
      <c r="AB587" s="251"/>
      <c r="AC587" s="251"/>
      <c r="AD587" s="254"/>
      <c r="AE587" s="249"/>
      <c r="AF587" s="255"/>
      <c r="AG587" s="248"/>
      <c r="AH587" s="248"/>
      <c r="AI587" s="248"/>
      <c r="AJ587" s="248"/>
      <c r="AK587" s="248"/>
      <c r="AL587" s="248"/>
      <c r="AM587" s="248"/>
      <c r="AN587" s="248"/>
      <c r="AO587" s="248"/>
      <c r="AP587" s="248"/>
      <c r="AQ587" s="248"/>
      <c r="AR587" s="248"/>
      <c r="AS587" s="248"/>
      <c r="AT587" s="248"/>
      <c r="AU587" s="248"/>
      <c r="AV587" s="248"/>
      <c r="AW587" s="248"/>
      <c r="AX587" s="248"/>
      <c r="AY587" s="256"/>
      <c r="AZ587" s="250"/>
      <c r="BA587" s="251"/>
      <c r="BB587" s="251"/>
      <c r="BC587" s="251"/>
      <c r="BD587" s="251"/>
      <c r="BE587" s="251"/>
      <c r="BF587" s="251"/>
      <c r="BG587" s="252"/>
      <c r="BH587" s="249"/>
      <c r="BI587" s="248"/>
      <c r="BJ587" s="248"/>
      <c r="BK587" s="248"/>
      <c r="BL587" s="248"/>
      <c r="BM587" s="248"/>
      <c r="BN587" s="248"/>
      <c r="BO587" s="248"/>
      <c r="BP587" s="248"/>
      <c r="BQ587" s="248"/>
      <c r="BR587" s="248"/>
      <c r="BS587" s="248"/>
      <c r="BT587" s="248"/>
      <c r="BU587" s="248"/>
      <c r="BV587" s="248"/>
      <c r="BW587" s="248"/>
      <c r="BX587" s="248"/>
      <c r="BY587" s="248"/>
      <c r="BZ587" s="248"/>
      <c r="CA587" s="248"/>
      <c r="CB587" s="248"/>
      <c r="CC587" s="250"/>
      <c r="CD587" s="251"/>
      <c r="CE587" s="251"/>
      <c r="CF587" s="251"/>
      <c r="CG587" s="251"/>
      <c r="CH587" s="251"/>
      <c r="CI587" s="251"/>
      <c r="CJ587" s="252"/>
      <c r="CK587" s="249"/>
      <c r="CL587" s="248"/>
      <c r="CM587" s="248"/>
      <c r="CN587" s="248"/>
      <c r="CO587" s="248"/>
      <c r="CP587" s="248"/>
      <c r="CQ587" s="248"/>
      <c r="CR587" s="248"/>
      <c r="CS587" s="248"/>
      <c r="CT587" s="248"/>
      <c r="CU587" s="248"/>
      <c r="CV587" s="248"/>
      <c r="CW587" s="248"/>
      <c r="CX587" s="248"/>
      <c r="CY587" s="248"/>
      <c r="CZ587" s="248"/>
      <c r="DA587" s="248"/>
      <c r="DB587" s="248"/>
      <c r="DC587" s="248"/>
      <c r="DD587" s="248"/>
      <c r="DE587" s="248"/>
      <c r="DF587" s="250"/>
      <c r="DG587" s="251"/>
      <c r="DH587" s="251"/>
      <c r="DI587" s="251"/>
      <c r="DJ587" s="251"/>
      <c r="DK587" s="251"/>
      <c r="DL587" s="251"/>
      <c r="DM587" s="252"/>
    </row>
    <row r="588">
      <c r="A588" s="248"/>
      <c r="B588" s="249"/>
      <c r="C588" s="250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2"/>
      <c r="W588" s="253"/>
      <c r="X588" s="251"/>
      <c r="Y588" s="251"/>
      <c r="Z588" s="251"/>
      <c r="AA588" s="251"/>
      <c r="AB588" s="251"/>
      <c r="AC588" s="251"/>
      <c r="AD588" s="254"/>
      <c r="AE588" s="249"/>
      <c r="AF588" s="255"/>
      <c r="AG588" s="248"/>
      <c r="AH588" s="248"/>
      <c r="AI588" s="248"/>
      <c r="AJ588" s="248"/>
      <c r="AK588" s="248"/>
      <c r="AL588" s="248"/>
      <c r="AM588" s="248"/>
      <c r="AN588" s="248"/>
      <c r="AO588" s="248"/>
      <c r="AP588" s="248"/>
      <c r="AQ588" s="248"/>
      <c r="AR588" s="248"/>
      <c r="AS588" s="248"/>
      <c r="AT588" s="248"/>
      <c r="AU588" s="248"/>
      <c r="AV588" s="248"/>
      <c r="AW588" s="248"/>
      <c r="AX588" s="248"/>
      <c r="AY588" s="256"/>
      <c r="AZ588" s="250"/>
      <c r="BA588" s="251"/>
      <c r="BB588" s="251"/>
      <c r="BC588" s="251"/>
      <c r="BD588" s="251"/>
      <c r="BE588" s="251"/>
      <c r="BF588" s="251"/>
      <c r="BG588" s="252"/>
      <c r="BH588" s="249"/>
      <c r="BI588" s="248"/>
      <c r="BJ588" s="248"/>
      <c r="BK588" s="248"/>
      <c r="BL588" s="248"/>
      <c r="BM588" s="248"/>
      <c r="BN588" s="248"/>
      <c r="BO588" s="248"/>
      <c r="BP588" s="248"/>
      <c r="BQ588" s="248"/>
      <c r="BR588" s="248"/>
      <c r="BS588" s="248"/>
      <c r="BT588" s="248"/>
      <c r="BU588" s="248"/>
      <c r="BV588" s="248"/>
      <c r="BW588" s="248"/>
      <c r="BX588" s="248"/>
      <c r="BY588" s="248"/>
      <c r="BZ588" s="248"/>
      <c r="CA588" s="248"/>
      <c r="CB588" s="248"/>
      <c r="CC588" s="250"/>
      <c r="CD588" s="251"/>
      <c r="CE588" s="251"/>
      <c r="CF588" s="251"/>
      <c r="CG588" s="251"/>
      <c r="CH588" s="251"/>
      <c r="CI588" s="251"/>
      <c r="CJ588" s="252"/>
      <c r="CK588" s="249"/>
      <c r="CL588" s="248"/>
      <c r="CM588" s="248"/>
      <c r="CN588" s="248"/>
      <c r="CO588" s="248"/>
      <c r="CP588" s="248"/>
      <c r="CQ588" s="248"/>
      <c r="CR588" s="248"/>
      <c r="CS588" s="248"/>
      <c r="CT588" s="248"/>
      <c r="CU588" s="248"/>
      <c r="CV588" s="248"/>
      <c r="CW588" s="248"/>
      <c r="CX588" s="248"/>
      <c r="CY588" s="248"/>
      <c r="CZ588" s="248"/>
      <c r="DA588" s="248"/>
      <c r="DB588" s="248"/>
      <c r="DC588" s="248"/>
      <c r="DD588" s="248"/>
      <c r="DE588" s="248"/>
      <c r="DF588" s="250"/>
      <c r="DG588" s="251"/>
      <c r="DH588" s="251"/>
      <c r="DI588" s="251"/>
      <c r="DJ588" s="251"/>
      <c r="DK588" s="251"/>
      <c r="DL588" s="251"/>
      <c r="DM588" s="252"/>
    </row>
    <row r="589">
      <c r="A589" s="248"/>
      <c r="B589" s="249"/>
      <c r="C589" s="250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2"/>
      <c r="W589" s="253"/>
      <c r="X589" s="251"/>
      <c r="Y589" s="251"/>
      <c r="Z589" s="251"/>
      <c r="AA589" s="251"/>
      <c r="AB589" s="251"/>
      <c r="AC589" s="251"/>
      <c r="AD589" s="254"/>
      <c r="AE589" s="249"/>
      <c r="AF589" s="255"/>
      <c r="AG589" s="248"/>
      <c r="AH589" s="248"/>
      <c r="AI589" s="248"/>
      <c r="AJ589" s="248"/>
      <c r="AK589" s="248"/>
      <c r="AL589" s="248"/>
      <c r="AM589" s="248"/>
      <c r="AN589" s="248"/>
      <c r="AO589" s="248"/>
      <c r="AP589" s="248"/>
      <c r="AQ589" s="248"/>
      <c r="AR589" s="248"/>
      <c r="AS589" s="248"/>
      <c r="AT589" s="248"/>
      <c r="AU589" s="248"/>
      <c r="AV589" s="248"/>
      <c r="AW589" s="248"/>
      <c r="AX589" s="248"/>
      <c r="AY589" s="256"/>
      <c r="AZ589" s="250"/>
      <c r="BA589" s="251"/>
      <c r="BB589" s="251"/>
      <c r="BC589" s="251"/>
      <c r="BD589" s="251"/>
      <c r="BE589" s="251"/>
      <c r="BF589" s="251"/>
      <c r="BG589" s="252"/>
      <c r="BH589" s="249"/>
      <c r="BI589" s="248"/>
      <c r="BJ589" s="248"/>
      <c r="BK589" s="248"/>
      <c r="BL589" s="248"/>
      <c r="BM589" s="248"/>
      <c r="BN589" s="248"/>
      <c r="BO589" s="248"/>
      <c r="BP589" s="248"/>
      <c r="BQ589" s="248"/>
      <c r="BR589" s="248"/>
      <c r="BS589" s="248"/>
      <c r="BT589" s="248"/>
      <c r="BU589" s="248"/>
      <c r="BV589" s="248"/>
      <c r="BW589" s="248"/>
      <c r="BX589" s="248"/>
      <c r="BY589" s="248"/>
      <c r="BZ589" s="248"/>
      <c r="CA589" s="248"/>
      <c r="CB589" s="248"/>
      <c r="CC589" s="250"/>
      <c r="CD589" s="251"/>
      <c r="CE589" s="251"/>
      <c r="CF589" s="251"/>
      <c r="CG589" s="251"/>
      <c r="CH589" s="251"/>
      <c r="CI589" s="251"/>
      <c r="CJ589" s="252"/>
      <c r="CK589" s="249"/>
      <c r="CL589" s="248"/>
      <c r="CM589" s="248"/>
      <c r="CN589" s="248"/>
      <c r="CO589" s="248"/>
      <c r="CP589" s="248"/>
      <c r="CQ589" s="248"/>
      <c r="CR589" s="248"/>
      <c r="CS589" s="248"/>
      <c r="CT589" s="248"/>
      <c r="CU589" s="248"/>
      <c r="CV589" s="248"/>
      <c r="CW589" s="248"/>
      <c r="CX589" s="248"/>
      <c r="CY589" s="248"/>
      <c r="CZ589" s="248"/>
      <c r="DA589" s="248"/>
      <c r="DB589" s="248"/>
      <c r="DC589" s="248"/>
      <c r="DD589" s="248"/>
      <c r="DE589" s="248"/>
      <c r="DF589" s="250"/>
      <c r="DG589" s="251"/>
      <c r="DH589" s="251"/>
      <c r="DI589" s="251"/>
      <c r="DJ589" s="251"/>
      <c r="DK589" s="251"/>
      <c r="DL589" s="251"/>
      <c r="DM589" s="252"/>
    </row>
    <row r="590">
      <c r="A590" s="248"/>
      <c r="B590" s="249"/>
      <c r="C590" s="250"/>
      <c r="D590" s="251"/>
      <c r="E590" s="251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2"/>
      <c r="W590" s="253"/>
      <c r="X590" s="251"/>
      <c r="Y590" s="251"/>
      <c r="Z590" s="251"/>
      <c r="AA590" s="251"/>
      <c r="AB590" s="251"/>
      <c r="AC590" s="251"/>
      <c r="AD590" s="254"/>
      <c r="AE590" s="249"/>
      <c r="AF590" s="255"/>
      <c r="AG590" s="248"/>
      <c r="AH590" s="248"/>
      <c r="AI590" s="248"/>
      <c r="AJ590" s="248"/>
      <c r="AK590" s="248"/>
      <c r="AL590" s="248"/>
      <c r="AM590" s="248"/>
      <c r="AN590" s="248"/>
      <c r="AO590" s="248"/>
      <c r="AP590" s="248"/>
      <c r="AQ590" s="248"/>
      <c r="AR590" s="248"/>
      <c r="AS590" s="248"/>
      <c r="AT590" s="248"/>
      <c r="AU590" s="248"/>
      <c r="AV590" s="248"/>
      <c r="AW590" s="248"/>
      <c r="AX590" s="248"/>
      <c r="AY590" s="256"/>
      <c r="AZ590" s="250"/>
      <c r="BA590" s="251"/>
      <c r="BB590" s="251"/>
      <c r="BC590" s="251"/>
      <c r="BD590" s="251"/>
      <c r="BE590" s="251"/>
      <c r="BF590" s="251"/>
      <c r="BG590" s="252"/>
      <c r="BH590" s="249"/>
      <c r="BI590" s="248"/>
      <c r="BJ590" s="248"/>
      <c r="BK590" s="248"/>
      <c r="BL590" s="248"/>
      <c r="BM590" s="248"/>
      <c r="BN590" s="248"/>
      <c r="BO590" s="248"/>
      <c r="BP590" s="248"/>
      <c r="BQ590" s="248"/>
      <c r="BR590" s="248"/>
      <c r="BS590" s="248"/>
      <c r="BT590" s="248"/>
      <c r="BU590" s="248"/>
      <c r="BV590" s="248"/>
      <c r="BW590" s="248"/>
      <c r="BX590" s="248"/>
      <c r="BY590" s="248"/>
      <c r="BZ590" s="248"/>
      <c r="CA590" s="248"/>
      <c r="CB590" s="248"/>
      <c r="CC590" s="250"/>
      <c r="CD590" s="251"/>
      <c r="CE590" s="251"/>
      <c r="CF590" s="251"/>
      <c r="CG590" s="251"/>
      <c r="CH590" s="251"/>
      <c r="CI590" s="251"/>
      <c r="CJ590" s="252"/>
      <c r="CK590" s="249"/>
      <c r="CL590" s="248"/>
      <c r="CM590" s="248"/>
      <c r="CN590" s="248"/>
      <c r="CO590" s="248"/>
      <c r="CP590" s="248"/>
      <c r="CQ590" s="248"/>
      <c r="CR590" s="248"/>
      <c r="CS590" s="248"/>
      <c r="CT590" s="248"/>
      <c r="CU590" s="248"/>
      <c r="CV590" s="248"/>
      <c r="CW590" s="248"/>
      <c r="CX590" s="248"/>
      <c r="CY590" s="248"/>
      <c r="CZ590" s="248"/>
      <c r="DA590" s="248"/>
      <c r="DB590" s="248"/>
      <c r="DC590" s="248"/>
      <c r="DD590" s="248"/>
      <c r="DE590" s="248"/>
      <c r="DF590" s="250"/>
      <c r="DG590" s="251"/>
      <c r="DH590" s="251"/>
      <c r="DI590" s="251"/>
      <c r="DJ590" s="251"/>
      <c r="DK590" s="251"/>
      <c r="DL590" s="251"/>
      <c r="DM590" s="252"/>
    </row>
    <row r="591">
      <c r="A591" s="248"/>
      <c r="B591" s="249"/>
      <c r="C591" s="250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2"/>
      <c r="W591" s="253"/>
      <c r="X591" s="251"/>
      <c r="Y591" s="251"/>
      <c r="Z591" s="251"/>
      <c r="AA591" s="251"/>
      <c r="AB591" s="251"/>
      <c r="AC591" s="251"/>
      <c r="AD591" s="254"/>
      <c r="AE591" s="249"/>
      <c r="AF591" s="255"/>
      <c r="AG591" s="248"/>
      <c r="AH591" s="248"/>
      <c r="AI591" s="248"/>
      <c r="AJ591" s="248"/>
      <c r="AK591" s="248"/>
      <c r="AL591" s="248"/>
      <c r="AM591" s="248"/>
      <c r="AN591" s="248"/>
      <c r="AO591" s="248"/>
      <c r="AP591" s="248"/>
      <c r="AQ591" s="248"/>
      <c r="AR591" s="248"/>
      <c r="AS591" s="248"/>
      <c r="AT591" s="248"/>
      <c r="AU591" s="248"/>
      <c r="AV591" s="248"/>
      <c r="AW591" s="248"/>
      <c r="AX591" s="248"/>
      <c r="AY591" s="256"/>
      <c r="AZ591" s="250"/>
      <c r="BA591" s="251"/>
      <c r="BB591" s="251"/>
      <c r="BC591" s="251"/>
      <c r="BD591" s="251"/>
      <c r="BE591" s="251"/>
      <c r="BF591" s="251"/>
      <c r="BG591" s="252"/>
      <c r="BH591" s="249"/>
      <c r="BI591" s="248"/>
      <c r="BJ591" s="248"/>
      <c r="BK591" s="248"/>
      <c r="BL591" s="248"/>
      <c r="BM591" s="248"/>
      <c r="BN591" s="248"/>
      <c r="BO591" s="248"/>
      <c r="BP591" s="248"/>
      <c r="BQ591" s="248"/>
      <c r="BR591" s="248"/>
      <c r="BS591" s="248"/>
      <c r="BT591" s="248"/>
      <c r="BU591" s="248"/>
      <c r="BV591" s="248"/>
      <c r="BW591" s="248"/>
      <c r="BX591" s="248"/>
      <c r="BY591" s="248"/>
      <c r="BZ591" s="248"/>
      <c r="CA591" s="248"/>
      <c r="CB591" s="248"/>
      <c r="CC591" s="250"/>
      <c r="CD591" s="251"/>
      <c r="CE591" s="251"/>
      <c r="CF591" s="251"/>
      <c r="CG591" s="251"/>
      <c r="CH591" s="251"/>
      <c r="CI591" s="251"/>
      <c r="CJ591" s="252"/>
      <c r="CK591" s="249"/>
      <c r="CL591" s="248"/>
      <c r="CM591" s="248"/>
      <c r="CN591" s="248"/>
      <c r="CO591" s="248"/>
      <c r="CP591" s="248"/>
      <c r="CQ591" s="248"/>
      <c r="CR591" s="248"/>
      <c r="CS591" s="248"/>
      <c r="CT591" s="248"/>
      <c r="CU591" s="248"/>
      <c r="CV591" s="248"/>
      <c r="CW591" s="248"/>
      <c r="CX591" s="248"/>
      <c r="CY591" s="248"/>
      <c r="CZ591" s="248"/>
      <c r="DA591" s="248"/>
      <c r="DB591" s="248"/>
      <c r="DC591" s="248"/>
      <c r="DD591" s="248"/>
      <c r="DE591" s="248"/>
      <c r="DF591" s="250"/>
      <c r="DG591" s="251"/>
      <c r="DH591" s="251"/>
      <c r="DI591" s="251"/>
      <c r="DJ591" s="251"/>
      <c r="DK591" s="251"/>
      <c r="DL591" s="251"/>
      <c r="DM591" s="252"/>
    </row>
    <row r="592">
      <c r="A592" s="248"/>
      <c r="B592" s="249"/>
      <c r="C592" s="250"/>
      <c r="D592" s="251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2"/>
      <c r="W592" s="253"/>
      <c r="X592" s="251"/>
      <c r="Y592" s="251"/>
      <c r="Z592" s="251"/>
      <c r="AA592" s="251"/>
      <c r="AB592" s="251"/>
      <c r="AC592" s="251"/>
      <c r="AD592" s="254"/>
      <c r="AE592" s="249"/>
      <c r="AF592" s="255"/>
      <c r="AG592" s="248"/>
      <c r="AH592" s="248"/>
      <c r="AI592" s="248"/>
      <c r="AJ592" s="248"/>
      <c r="AK592" s="248"/>
      <c r="AL592" s="248"/>
      <c r="AM592" s="248"/>
      <c r="AN592" s="248"/>
      <c r="AO592" s="248"/>
      <c r="AP592" s="248"/>
      <c r="AQ592" s="248"/>
      <c r="AR592" s="248"/>
      <c r="AS592" s="248"/>
      <c r="AT592" s="248"/>
      <c r="AU592" s="248"/>
      <c r="AV592" s="248"/>
      <c r="AW592" s="248"/>
      <c r="AX592" s="248"/>
      <c r="AY592" s="256"/>
      <c r="AZ592" s="250"/>
      <c r="BA592" s="251"/>
      <c r="BB592" s="251"/>
      <c r="BC592" s="251"/>
      <c r="BD592" s="251"/>
      <c r="BE592" s="251"/>
      <c r="BF592" s="251"/>
      <c r="BG592" s="252"/>
      <c r="BH592" s="249"/>
      <c r="BI592" s="248"/>
      <c r="BJ592" s="248"/>
      <c r="BK592" s="248"/>
      <c r="BL592" s="248"/>
      <c r="BM592" s="248"/>
      <c r="BN592" s="248"/>
      <c r="BO592" s="248"/>
      <c r="BP592" s="248"/>
      <c r="BQ592" s="248"/>
      <c r="BR592" s="248"/>
      <c r="BS592" s="248"/>
      <c r="BT592" s="248"/>
      <c r="BU592" s="248"/>
      <c r="BV592" s="248"/>
      <c r="BW592" s="248"/>
      <c r="BX592" s="248"/>
      <c r="BY592" s="248"/>
      <c r="BZ592" s="248"/>
      <c r="CA592" s="248"/>
      <c r="CB592" s="248"/>
      <c r="CC592" s="250"/>
      <c r="CD592" s="251"/>
      <c r="CE592" s="251"/>
      <c r="CF592" s="251"/>
      <c r="CG592" s="251"/>
      <c r="CH592" s="251"/>
      <c r="CI592" s="251"/>
      <c r="CJ592" s="252"/>
      <c r="CK592" s="249"/>
      <c r="CL592" s="248"/>
      <c r="CM592" s="248"/>
      <c r="CN592" s="248"/>
      <c r="CO592" s="248"/>
      <c r="CP592" s="248"/>
      <c r="CQ592" s="248"/>
      <c r="CR592" s="248"/>
      <c r="CS592" s="248"/>
      <c r="CT592" s="248"/>
      <c r="CU592" s="248"/>
      <c r="CV592" s="248"/>
      <c r="CW592" s="248"/>
      <c r="CX592" s="248"/>
      <c r="CY592" s="248"/>
      <c r="CZ592" s="248"/>
      <c r="DA592" s="248"/>
      <c r="DB592" s="248"/>
      <c r="DC592" s="248"/>
      <c r="DD592" s="248"/>
      <c r="DE592" s="248"/>
      <c r="DF592" s="250"/>
      <c r="DG592" s="251"/>
      <c r="DH592" s="251"/>
      <c r="DI592" s="251"/>
      <c r="DJ592" s="251"/>
      <c r="DK592" s="251"/>
      <c r="DL592" s="251"/>
      <c r="DM592" s="252"/>
    </row>
    <row r="593">
      <c r="A593" s="248"/>
      <c r="B593" s="249"/>
      <c r="C593" s="250"/>
      <c r="D593" s="251"/>
      <c r="E593" s="251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2"/>
      <c r="W593" s="253"/>
      <c r="X593" s="251"/>
      <c r="Y593" s="251"/>
      <c r="Z593" s="251"/>
      <c r="AA593" s="251"/>
      <c r="AB593" s="251"/>
      <c r="AC593" s="251"/>
      <c r="AD593" s="254"/>
      <c r="AE593" s="249"/>
      <c r="AF593" s="255"/>
      <c r="AG593" s="248"/>
      <c r="AH593" s="248"/>
      <c r="AI593" s="248"/>
      <c r="AJ593" s="248"/>
      <c r="AK593" s="248"/>
      <c r="AL593" s="248"/>
      <c r="AM593" s="248"/>
      <c r="AN593" s="248"/>
      <c r="AO593" s="248"/>
      <c r="AP593" s="248"/>
      <c r="AQ593" s="248"/>
      <c r="AR593" s="248"/>
      <c r="AS593" s="248"/>
      <c r="AT593" s="248"/>
      <c r="AU593" s="248"/>
      <c r="AV593" s="248"/>
      <c r="AW593" s="248"/>
      <c r="AX593" s="248"/>
      <c r="AY593" s="256"/>
      <c r="AZ593" s="250"/>
      <c r="BA593" s="251"/>
      <c r="BB593" s="251"/>
      <c r="BC593" s="251"/>
      <c r="BD593" s="251"/>
      <c r="BE593" s="251"/>
      <c r="BF593" s="251"/>
      <c r="BG593" s="252"/>
      <c r="BH593" s="249"/>
      <c r="BI593" s="248"/>
      <c r="BJ593" s="248"/>
      <c r="BK593" s="248"/>
      <c r="BL593" s="248"/>
      <c r="BM593" s="248"/>
      <c r="BN593" s="248"/>
      <c r="BO593" s="248"/>
      <c r="BP593" s="248"/>
      <c r="BQ593" s="248"/>
      <c r="BR593" s="248"/>
      <c r="BS593" s="248"/>
      <c r="BT593" s="248"/>
      <c r="BU593" s="248"/>
      <c r="BV593" s="248"/>
      <c r="BW593" s="248"/>
      <c r="BX593" s="248"/>
      <c r="BY593" s="248"/>
      <c r="BZ593" s="248"/>
      <c r="CA593" s="248"/>
      <c r="CB593" s="248"/>
      <c r="CC593" s="250"/>
      <c r="CD593" s="251"/>
      <c r="CE593" s="251"/>
      <c r="CF593" s="251"/>
      <c r="CG593" s="251"/>
      <c r="CH593" s="251"/>
      <c r="CI593" s="251"/>
      <c r="CJ593" s="252"/>
      <c r="CK593" s="249"/>
      <c r="CL593" s="248"/>
      <c r="CM593" s="248"/>
      <c r="CN593" s="248"/>
      <c r="CO593" s="248"/>
      <c r="CP593" s="248"/>
      <c r="CQ593" s="248"/>
      <c r="CR593" s="248"/>
      <c r="CS593" s="248"/>
      <c r="CT593" s="248"/>
      <c r="CU593" s="248"/>
      <c r="CV593" s="248"/>
      <c r="CW593" s="248"/>
      <c r="CX593" s="248"/>
      <c r="CY593" s="248"/>
      <c r="CZ593" s="248"/>
      <c r="DA593" s="248"/>
      <c r="DB593" s="248"/>
      <c r="DC593" s="248"/>
      <c r="DD593" s="248"/>
      <c r="DE593" s="248"/>
      <c r="DF593" s="250"/>
      <c r="DG593" s="251"/>
      <c r="DH593" s="251"/>
      <c r="DI593" s="251"/>
      <c r="DJ593" s="251"/>
      <c r="DK593" s="251"/>
      <c r="DL593" s="251"/>
      <c r="DM593" s="252"/>
    </row>
    <row r="594">
      <c r="A594" s="248"/>
      <c r="B594" s="249"/>
      <c r="C594" s="250"/>
      <c r="D594" s="251"/>
      <c r="E594" s="251"/>
      <c r="F594" s="251"/>
      <c r="G594" s="251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2"/>
      <c r="W594" s="253"/>
      <c r="X594" s="251"/>
      <c r="Y594" s="251"/>
      <c r="Z594" s="251"/>
      <c r="AA594" s="251"/>
      <c r="AB594" s="251"/>
      <c r="AC594" s="251"/>
      <c r="AD594" s="254"/>
      <c r="AE594" s="249"/>
      <c r="AF594" s="255"/>
      <c r="AG594" s="248"/>
      <c r="AH594" s="248"/>
      <c r="AI594" s="248"/>
      <c r="AJ594" s="248"/>
      <c r="AK594" s="248"/>
      <c r="AL594" s="248"/>
      <c r="AM594" s="248"/>
      <c r="AN594" s="248"/>
      <c r="AO594" s="248"/>
      <c r="AP594" s="248"/>
      <c r="AQ594" s="248"/>
      <c r="AR594" s="248"/>
      <c r="AS594" s="248"/>
      <c r="AT594" s="248"/>
      <c r="AU594" s="248"/>
      <c r="AV594" s="248"/>
      <c r="AW594" s="248"/>
      <c r="AX594" s="248"/>
      <c r="AY594" s="256"/>
      <c r="AZ594" s="250"/>
      <c r="BA594" s="251"/>
      <c r="BB594" s="251"/>
      <c r="BC594" s="251"/>
      <c r="BD594" s="251"/>
      <c r="BE594" s="251"/>
      <c r="BF594" s="251"/>
      <c r="BG594" s="252"/>
      <c r="BH594" s="249"/>
      <c r="BI594" s="248"/>
      <c r="BJ594" s="248"/>
      <c r="BK594" s="248"/>
      <c r="BL594" s="248"/>
      <c r="BM594" s="248"/>
      <c r="BN594" s="248"/>
      <c r="BO594" s="248"/>
      <c r="BP594" s="248"/>
      <c r="BQ594" s="248"/>
      <c r="BR594" s="248"/>
      <c r="BS594" s="248"/>
      <c r="BT594" s="248"/>
      <c r="BU594" s="248"/>
      <c r="BV594" s="248"/>
      <c r="BW594" s="248"/>
      <c r="BX594" s="248"/>
      <c r="BY594" s="248"/>
      <c r="BZ594" s="248"/>
      <c r="CA594" s="248"/>
      <c r="CB594" s="248"/>
      <c r="CC594" s="250"/>
      <c r="CD594" s="251"/>
      <c r="CE594" s="251"/>
      <c r="CF594" s="251"/>
      <c r="CG594" s="251"/>
      <c r="CH594" s="251"/>
      <c r="CI594" s="251"/>
      <c r="CJ594" s="252"/>
      <c r="CK594" s="249"/>
      <c r="CL594" s="248"/>
      <c r="CM594" s="248"/>
      <c r="CN594" s="248"/>
      <c r="CO594" s="248"/>
      <c r="CP594" s="248"/>
      <c r="CQ594" s="248"/>
      <c r="CR594" s="248"/>
      <c r="CS594" s="248"/>
      <c r="CT594" s="248"/>
      <c r="CU594" s="248"/>
      <c r="CV594" s="248"/>
      <c r="CW594" s="248"/>
      <c r="CX594" s="248"/>
      <c r="CY594" s="248"/>
      <c r="CZ594" s="248"/>
      <c r="DA594" s="248"/>
      <c r="DB594" s="248"/>
      <c r="DC594" s="248"/>
      <c r="DD594" s="248"/>
      <c r="DE594" s="248"/>
      <c r="DF594" s="250"/>
      <c r="DG594" s="251"/>
      <c r="DH594" s="251"/>
      <c r="DI594" s="251"/>
      <c r="DJ594" s="251"/>
      <c r="DK594" s="251"/>
      <c r="DL594" s="251"/>
      <c r="DM594" s="252"/>
    </row>
    <row r="595">
      <c r="A595" s="248"/>
      <c r="B595" s="249"/>
      <c r="C595" s="250"/>
      <c r="D595" s="251"/>
      <c r="E595" s="251"/>
      <c r="F595" s="251"/>
      <c r="G595" s="251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2"/>
      <c r="W595" s="253"/>
      <c r="X595" s="251"/>
      <c r="Y595" s="251"/>
      <c r="Z595" s="251"/>
      <c r="AA595" s="251"/>
      <c r="AB595" s="251"/>
      <c r="AC595" s="251"/>
      <c r="AD595" s="254"/>
      <c r="AE595" s="249"/>
      <c r="AF595" s="255"/>
      <c r="AG595" s="248"/>
      <c r="AH595" s="248"/>
      <c r="AI595" s="248"/>
      <c r="AJ595" s="248"/>
      <c r="AK595" s="248"/>
      <c r="AL595" s="248"/>
      <c r="AM595" s="248"/>
      <c r="AN595" s="248"/>
      <c r="AO595" s="248"/>
      <c r="AP595" s="248"/>
      <c r="AQ595" s="248"/>
      <c r="AR595" s="248"/>
      <c r="AS595" s="248"/>
      <c r="AT595" s="248"/>
      <c r="AU595" s="248"/>
      <c r="AV595" s="248"/>
      <c r="AW595" s="248"/>
      <c r="AX595" s="248"/>
      <c r="AY595" s="256"/>
      <c r="AZ595" s="250"/>
      <c r="BA595" s="251"/>
      <c r="BB595" s="251"/>
      <c r="BC595" s="251"/>
      <c r="BD595" s="251"/>
      <c r="BE595" s="251"/>
      <c r="BF595" s="251"/>
      <c r="BG595" s="252"/>
      <c r="BH595" s="249"/>
      <c r="BI595" s="248"/>
      <c r="BJ595" s="248"/>
      <c r="BK595" s="248"/>
      <c r="BL595" s="248"/>
      <c r="BM595" s="248"/>
      <c r="BN595" s="248"/>
      <c r="BO595" s="248"/>
      <c r="BP595" s="248"/>
      <c r="BQ595" s="248"/>
      <c r="BR595" s="248"/>
      <c r="BS595" s="248"/>
      <c r="BT595" s="248"/>
      <c r="BU595" s="248"/>
      <c r="BV595" s="248"/>
      <c r="BW595" s="248"/>
      <c r="BX595" s="248"/>
      <c r="BY595" s="248"/>
      <c r="BZ595" s="248"/>
      <c r="CA595" s="248"/>
      <c r="CB595" s="248"/>
      <c r="CC595" s="250"/>
      <c r="CD595" s="251"/>
      <c r="CE595" s="251"/>
      <c r="CF595" s="251"/>
      <c r="CG595" s="251"/>
      <c r="CH595" s="251"/>
      <c r="CI595" s="251"/>
      <c r="CJ595" s="252"/>
      <c r="CK595" s="249"/>
      <c r="CL595" s="248"/>
      <c r="CM595" s="248"/>
      <c r="CN595" s="248"/>
      <c r="CO595" s="248"/>
      <c r="CP595" s="248"/>
      <c r="CQ595" s="248"/>
      <c r="CR595" s="248"/>
      <c r="CS595" s="248"/>
      <c r="CT595" s="248"/>
      <c r="CU595" s="248"/>
      <c r="CV595" s="248"/>
      <c r="CW595" s="248"/>
      <c r="CX595" s="248"/>
      <c r="CY595" s="248"/>
      <c r="CZ595" s="248"/>
      <c r="DA595" s="248"/>
      <c r="DB595" s="248"/>
      <c r="DC595" s="248"/>
      <c r="DD595" s="248"/>
      <c r="DE595" s="248"/>
      <c r="DF595" s="250"/>
      <c r="DG595" s="251"/>
      <c r="DH595" s="251"/>
      <c r="DI595" s="251"/>
      <c r="DJ595" s="251"/>
      <c r="DK595" s="251"/>
      <c r="DL595" s="251"/>
      <c r="DM595" s="252"/>
    </row>
    <row r="596">
      <c r="A596" s="248"/>
      <c r="B596" s="249"/>
      <c r="C596" s="250"/>
      <c r="D596" s="251"/>
      <c r="E596" s="251"/>
      <c r="F596" s="251"/>
      <c r="G596" s="251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2"/>
      <c r="W596" s="253"/>
      <c r="X596" s="251"/>
      <c r="Y596" s="251"/>
      <c r="Z596" s="251"/>
      <c r="AA596" s="251"/>
      <c r="AB596" s="251"/>
      <c r="AC596" s="251"/>
      <c r="AD596" s="254"/>
      <c r="AE596" s="249"/>
      <c r="AF596" s="255"/>
      <c r="AG596" s="248"/>
      <c r="AH596" s="248"/>
      <c r="AI596" s="248"/>
      <c r="AJ596" s="248"/>
      <c r="AK596" s="248"/>
      <c r="AL596" s="248"/>
      <c r="AM596" s="248"/>
      <c r="AN596" s="248"/>
      <c r="AO596" s="248"/>
      <c r="AP596" s="248"/>
      <c r="AQ596" s="248"/>
      <c r="AR596" s="248"/>
      <c r="AS596" s="248"/>
      <c r="AT596" s="248"/>
      <c r="AU596" s="248"/>
      <c r="AV596" s="248"/>
      <c r="AW596" s="248"/>
      <c r="AX596" s="248"/>
      <c r="AY596" s="256"/>
      <c r="AZ596" s="250"/>
      <c r="BA596" s="251"/>
      <c r="BB596" s="251"/>
      <c r="BC596" s="251"/>
      <c r="BD596" s="251"/>
      <c r="BE596" s="251"/>
      <c r="BF596" s="251"/>
      <c r="BG596" s="252"/>
      <c r="BH596" s="249"/>
      <c r="BI596" s="248"/>
      <c r="BJ596" s="248"/>
      <c r="BK596" s="248"/>
      <c r="BL596" s="248"/>
      <c r="BM596" s="248"/>
      <c r="BN596" s="248"/>
      <c r="BO596" s="248"/>
      <c r="BP596" s="248"/>
      <c r="BQ596" s="248"/>
      <c r="BR596" s="248"/>
      <c r="BS596" s="248"/>
      <c r="BT596" s="248"/>
      <c r="BU596" s="248"/>
      <c r="BV596" s="248"/>
      <c r="BW596" s="248"/>
      <c r="BX596" s="248"/>
      <c r="BY596" s="248"/>
      <c r="BZ596" s="248"/>
      <c r="CA596" s="248"/>
      <c r="CB596" s="248"/>
      <c r="CC596" s="250"/>
      <c r="CD596" s="251"/>
      <c r="CE596" s="251"/>
      <c r="CF596" s="251"/>
      <c r="CG596" s="251"/>
      <c r="CH596" s="251"/>
      <c r="CI596" s="251"/>
      <c r="CJ596" s="252"/>
      <c r="CK596" s="249"/>
      <c r="CL596" s="248"/>
      <c r="CM596" s="248"/>
      <c r="CN596" s="248"/>
      <c r="CO596" s="248"/>
      <c r="CP596" s="248"/>
      <c r="CQ596" s="248"/>
      <c r="CR596" s="248"/>
      <c r="CS596" s="248"/>
      <c r="CT596" s="248"/>
      <c r="CU596" s="248"/>
      <c r="CV596" s="248"/>
      <c r="CW596" s="248"/>
      <c r="CX596" s="248"/>
      <c r="CY596" s="248"/>
      <c r="CZ596" s="248"/>
      <c r="DA596" s="248"/>
      <c r="DB596" s="248"/>
      <c r="DC596" s="248"/>
      <c r="DD596" s="248"/>
      <c r="DE596" s="248"/>
      <c r="DF596" s="250"/>
      <c r="DG596" s="251"/>
      <c r="DH596" s="251"/>
      <c r="DI596" s="251"/>
      <c r="DJ596" s="251"/>
      <c r="DK596" s="251"/>
      <c r="DL596" s="251"/>
      <c r="DM596" s="252"/>
    </row>
    <row r="597">
      <c r="A597" s="248"/>
      <c r="B597" s="249"/>
      <c r="C597" s="250"/>
      <c r="D597" s="251"/>
      <c r="E597" s="251"/>
      <c r="F597" s="251"/>
      <c r="G597" s="251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2"/>
      <c r="W597" s="253"/>
      <c r="X597" s="251"/>
      <c r="Y597" s="251"/>
      <c r="Z597" s="251"/>
      <c r="AA597" s="251"/>
      <c r="AB597" s="251"/>
      <c r="AC597" s="251"/>
      <c r="AD597" s="254"/>
      <c r="AE597" s="249"/>
      <c r="AF597" s="255"/>
      <c r="AG597" s="248"/>
      <c r="AH597" s="248"/>
      <c r="AI597" s="248"/>
      <c r="AJ597" s="248"/>
      <c r="AK597" s="248"/>
      <c r="AL597" s="248"/>
      <c r="AM597" s="248"/>
      <c r="AN597" s="248"/>
      <c r="AO597" s="248"/>
      <c r="AP597" s="248"/>
      <c r="AQ597" s="248"/>
      <c r="AR597" s="248"/>
      <c r="AS597" s="248"/>
      <c r="AT597" s="248"/>
      <c r="AU597" s="248"/>
      <c r="AV597" s="248"/>
      <c r="AW597" s="248"/>
      <c r="AX597" s="248"/>
      <c r="AY597" s="256"/>
      <c r="AZ597" s="250"/>
      <c r="BA597" s="251"/>
      <c r="BB597" s="251"/>
      <c r="BC597" s="251"/>
      <c r="BD597" s="251"/>
      <c r="BE597" s="251"/>
      <c r="BF597" s="251"/>
      <c r="BG597" s="252"/>
      <c r="BH597" s="249"/>
      <c r="BI597" s="248"/>
      <c r="BJ597" s="248"/>
      <c r="BK597" s="248"/>
      <c r="BL597" s="248"/>
      <c r="BM597" s="248"/>
      <c r="BN597" s="248"/>
      <c r="BO597" s="248"/>
      <c r="BP597" s="248"/>
      <c r="BQ597" s="248"/>
      <c r="BR597" s="248"/>
      <c r="BS597" s="248"/>
      <c r="BT597" s="248"/>
      <c r="BU597" s="248"/>
      <c r="BV597" s="248"/>
      <c r="BW597" s="248"/>
      <c r="BX597" s="248"/>
      <c r="BY597" s="248"/>
      <c r="BZ597" s="248"/>
      <c r="CA597" s="248"/>
      <c r="CB597" s="248"/>
      <c r="CC597" s="250"/>
      <c r="CD597" s="251"/>
      <c r="CE597" s="251"/>
      <c r="CF597" s="251"/>
      <c r="CG597" s="251"/>
      <c r="CH597" s="251"/>
      <c r="CI597" s="251"/>
      <c r="CJ597" s="252"/>
      <c r="CK597" s="249"/>
      <c r="CL597" s="248"/>
      <c r="CM597" s="248"/>
      <c r="CN597" s="248"/>
      <c r="CO597" s="248"/>
      <c r="CP597" s="248"/>
      <c r="CQ597" s="248"/>
      <c r="CR597" s="248"/>
      <c r="CS597" s="248"/>
      <c r="CT597" s="248"/>
      <c r="CU597" s="248"/>
      <c r="CV597" s="248"/>
      <c r="CW597" s="248"/>
      <c r="CX597" s="248"/>
      <c r="CY597" s="248"/>
      <c r="CZ597" s="248"/>
      <c r="DA597" s="248"/>
      <c r="DB597" s="248"/>
      <c r="DC597" s="248"/>
      <c r="DD597" s="248"/>
      <c r="DE597" s="248"/>
      <c r="DF597" s="250"/>
      <c r="DG597" s="251"/>
      <c r="DH597" s="251"/>
      <c r="DI597" s="251"/>
      <c r="DJ597" s="251"/>
      <c r="DK597" s="251"/>
      <c r="DL597" s="251"/>
      <c r="DM597" s="252"/>
    </row>
    <row r="598">
      <c r="A598" s="248"/>
      <c r="B598" s="249"/>
      <c r="C598" s="250"/>
      <c r="D598" s="251"/>
      <c r="E598" s="251"/>
      <c r="F598" s="251"/>
      <c r="G598" s="251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2"/>
      <c r="W598" s="253"/>
      <c r="X598" s="251"/>
      <c r="Y598" s="251"/>
      <c r="Z598" s="251"/>
      <c r="AA598" s="251"/>
      <c r="AB598" s="251"/>
      <c r="AC598" s="251"/>
      <c r="AD598" s="254"/>
      <c r="AE598" s="249"/>
      <c r="AF598" s="255"/>
      <c r="AG598" s="248"/>
      <c r="AH598" s="248"/>
      <c r="AI598" s="248"/>
      <c r="AJ598" s="248"/>
      <c r="AK598" s="248"/>
      <c r="AL598" s="248"/>
      <c r="AM598" s="248"/>
      <c r="AN598" s="248"/>
      <c r="AO598" s="248"/>
      <c r="AP598" s="248"/>
      <c r="AQ598" s="248"/>
      <c r="AR598" s="248"/>
      <c r="AS598" s="248"/>
      <c r="AT598" s="248"/>
      <c r="AU598" s="248"/>
      <c r="AV598" s="248"/>
      <c r="AW598" s="248"/>
      <c r="AX598" s="248"/>
      <c r="AY598" s="256"/>
      <c r="AZ598" s="250"/>
      <c r="BA598" s="251"/>
      <c r="BB598" s="251"/>
      <c r="BC598" s="251"/>
      <c r="BD598" s="251"/>
      <c r="BE598" s="251"/>
      <c r="BF598" s="251"/>
      <c r="BG598" s="252"/>
      <c r="BH598" s="249"/>
      <c r="BI598" s="248"/>
      <c r="BJ598" s="248"/>
      <c r="BK598" s="248"/>
      <c r="BL598" s="248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50"/>
      <c r="CD598" s="251"/>
      <c r="CE598" s="251"/>
      <c r="CF598" s="251"/>
      <c r="CG598" s="251"/>
      <c r="CH598" s="251"/>
      <c r="CI598" s="251"/>
      <c r="CJ598" s="252"/>
      <c r="CK598" s="249"/>
      <c r="CL598" s="248"/>
      <c r="CM598" s="248"/>
      <c r="CN598" s="248"/>
      <c r="CO598" s="248"/>
      <c r="CP598" s="248"/>
      <c r="CQ598" s="248"/>
      <c r="CR598" s="248"/>
      <c r="CS598" s="248"/>
      <c r="CT598" s="248"/>
      <c r="CU598" s="248"/>
      <c r="CV598" s="248"/>
      <c r="CW598" s="248"/>
      <c r="CX598" s="248"/>
      <c r="CY598" s="248"/>
      <c r="CZ598" s="248"/>
      <c r="DA598" s="248"/>
      <c r="DB598" s="248"/>
      <c r="DC598" s="248"/>
      <c r="DD598" s="248"/>
      <c r="DE598" s="248"/>
      <c r="DF598" s="250"/>
      <c r="DG598" s="251"/>
      <c r="DH598" s="251"/>
      <c r="DI598" s="251"/>
      <c r="DJ598" s="251"/>
      <c r="DK598" s="251"/>
      <c r="DL598" s="251"/>
      <c r="DM598" s="252"/>
    </row>
    <row r="599">
      <c r="A599" s="248"/>
      <c r="B599" s="249"/>
      <c r="C599" s="250"/>
      <c r="D599" s="251"/>
      <c r="E599" s="251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2"/>
      <c r="W599" s="253"/>
      <c r="X599" s="251"/>
      <c r="Y599" s="251"/>
      <c r="Z599" s="251"/>
      <c r="AA599" s="251"/>
      <c r="AB599" s="251"/>
      <c r="AC599" s="251"/>
      <c r="AD599" s="254"/>
      <c r="AE599" s="249"/>
      <c r="AF599" s="255"/>
      <c r="AG599" s="248"/>
      <c r="AH599" s="248"/>
      <c r="AI599" s="248"/>
      <c r="AJ599" s="248"/>
      <c r="AK599" s="248"/>
      <c r="AL599" s="248"/>
      <c r="AM599" s="248"/>
      <c r="AN599" s="248"/>
      <c r="AO599" s="248"/>
      <c r="AP599" s="248"/>
      <c r="AQ599" s="248"/>
      <c r="AR599" s="248"/>
      <c r="AS599" s="248"/>
      <c r="AT599" s="248"/>
      <c r="AU599" s="248"/>
      <c r="AV599" s="248"/>
      <c r="AW599" s="248"/>
      <c r="AX599" s="248"/>
      <c r="AY599" s="256"/>
      <c r="AZ599" s="250"/>
      <c r="BA599" s="251"/>
      <c r="BB599" s="251"/>
      <c r="BC599" s="251"/>
      <c r="BD599" s="251"/>
      <c r="BE599" s="251"/>
      <c r="BF599" s="251"/>
      <c r="BG599" s="252"/>
      <c r="BH599" s="249"/>
      <c r="BI599" s="248"/>
      <c r="BJ599" s="248"/>
      <c r="BK599" s="248"/>
      <c r="BL599" s="248"/>
      <c r="BM599" s="248"/>
      <c r="BN599" s="248"/>
      <c r="BO599" s="248"/>
      <c r="BP599" s="248"/>
      <c r="BQ599" s="248"/>
      <c r="BR599" s="248"/>
      <c r="BS599" s="248"/>
      <c r="BT599" s="248"/>
      <c r="BU599" s="248"/>
      <c r="BV599" s="248"/>
      <c r="BW599" s="248"/>
      <c r="BX599" s="248"/>
      <c r="BY599" s="248"/>
      <c r="BZ599" s="248"/>
      <c r="CA599" s="248"/>
      <c r="CB599" s="248"/>
      <c r="CC599" s="250"/>
      <c r="CD599" s="251"/>
      <c r="CE599" s="251"/>
      <c r="CF599" s="251"/>
      <c r="CG599" s="251"/>
      <c r="CH599" s="251"/>
      <c r="CI599" s="251"/>
      <c r="CJ599" s="252"/>
      <c r="CK599" s="249"/>
      <c r="CL599" s="248"/>
      <c r="CM599" s="248"/>
      <c r="CN599" s="248"/>
      <c r="CO599" s="248"/>
      <c r="CP599" s="248"/>
      <c r="CQ599" s="248"/>
      <c r="CR599" s="248"/>
      <c r="CS599" s="248"/>
      <c r="CT599" s="248"/>
      <c r="CU599" s="248"/>
      <c r="CV599" s="248"/>
      <c r="CW599" s="248"/>
      <c r="CX599" s="248"/>
      <c r="CY599" s="248"/>
      <c r="CZ599" s="248"/>
      <c r="DA599" s="248"/>
      <c r="DB599" s="248"/>
      <c r="DC599" s="248"/>
      <c r="DD599" s="248"/>
      <c r="DE599" s="248"/>
      <c r="DF599" s="250"/>
      <c r="DG599" s="251"/>
      <c r="DH599" s="251"/>
      <c r="DI599" s="251"/>
      <c r="DJ599" s="251"/>
      <c r="DK599" s="251"/>
      <c r="DL599" s="251"/>
      <c r="DM599" s="252"/>
    </row>
    <row r="600">
      <c r="A600" s="248"/>
      <c r="B600" s="249"/>
      <c r="C600" s="250"/>
      <c r="D600" s="251"/>
      <c r="E600" s="251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2"/>
      <c r="W600" s="253"/>
      <c r="X600" s="251"/>
      <c r="Y600" s="251"/>
      <c r="Z600" s="251"/>
      <c r="AA600" s="251"/>
      <c r="AB600" s="251"/>
      <c r="AC600" s="251"/>
      <c r="AD600" s="254"/>
      <c r="AE600" s="249"/>
      <c r="AF600" s="255"/>
      <c r="AG600" s="248"/>
      <c r="AH600" s="248"/>
      <c r="AI600" s="248"/>
      <c r="AJ600" s="248"/>
      <c r="AK600" s="248"/>
      <c r="AL600" s="248"/>
      <c r="AM600" s="248"/>
      <c r="AN600" s="248"/>
      <c r="AO600" s="248"/>
      <c r="AP600" s="248"/>
      <c r="AQ600" s="248"/>
      <c r="AR600" s="248"/>
      <c r="AS600" s="248"/>
      <c r="AT600" s="248"/>
      <c r="AU600" s="248"/>
      <c r="AV600" s="248"/>
      <c r="AW600" s="248"/>
      <c r="AX600" s="248"/>
      <c r="AY600" s="256"/>
      <c r="AZ600" s="250"/>
      <c r="BA600" s="251"/>
      <c r="BB600" s="251"/>
      <c r="BC600" s="251"/>
      <c r="BD600" s="251"/>
      <c r="BE600" s="251"/>
      <c r="BF600" s="251"/>
      <c r="BG600" s="252"/>
      <c r="BH600" s="249"/>
      <c r="BI600" s="248"/>
      <c r="BJ600" s="248"/>
      <c r="BK600" s="248"/>
      <c r="BL600" s="248"/>
      <c r="BM600" s="248"/>
      <c r="BN600" s="248"/>
      <c r="BO600" s="248"/>
      <c r="BP600" s="248"/>
      <c r="BQ600" s="248"/>
      <c r="BR600" s="248"/>
      <c r="BS600" s="248"/>
      <c r="BT600" s="248"/>
      <c r="BU600" s="248"/>
      <c r="BV600" s="248"/>
      <c r="BW600" s="248"/>
      <c r="BX600" s="248"/>
      <c r="BY600" s="248"/>
      <c r="BZ600" s="248"/>
      <c r="CA600" s="248"/>
      <c r="CB600" s="248"/>
      <c r="CC600" s="250"/>
      <c r="CD600" s="251"/>
      <c r="CE600" s="251"/>
      <c r="CF600" s="251"/>
      <c r="CG600" s="251"/>
      <c r="CH600" s="251"/>
      <c r="CI600" s="251"/>
      <c r="CJ600" s="252"/>
      <c r="CK600" s="249"/>
      <c r="CL600" s="248"/>
      <c r="CM600" s="248"/>
      <c r="CN600" s="248"/>
      <c r="CO600" s="248"/>
      <c r="CP600" s="248"/>
      <c r="CQ600" s="248"/>
      <c r="CR600" s="248"/>
      <c r="CS600" s="248"/>
      <c r="CT600" s="248"/>
      <c r="CU600" s="248"/>
      <c r="CV600" s="248"/>
      <c r="CW600" s="248"/>
      <c r="CX600" s="248"/>
      <c r="CY600" s="248"/>
      <c r="CZ600" s="248"/>
      <c r="DA600" s="248"/>
      <c r="DB600" s="248"/>
      <c r="DC600" s="248"/>
      <c r="DD600" s="248"/>
      <c r="DE600" s="248"/>
      <c r="DF600" s="250"/>
      <c r="DG600" s="251"/>
      <c r="DH600" s="251"/>
      <c r="DI600" s="251"/>
      <c r="DJ600" s="251"/>
      <c r="DK600" s="251"/>
      <c r="DL600" s="251"/>
      <c r="DM600" s="252"/>
    </row>
    <row r="601">
      <c r="A601" s="248"/>
      <c r="B601" s="249"/>
      <c r="C601" s="250"/>
      <c r="D601" s="251"/>
      <c r="E601" s="251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2"/>
      <c r="W601" s="253"/>
      <c r="X601" s="251"/>
      <c r="Y601" s="251"/>
      <c r="Z601" s="251"/>
      <c r="AA601" s="251"/>
      <c r="AB601" s="251"/>
      <c r="AC601" s="251"/>
      <c r="AD601" s="254"/>
      <c r="AE601" s="249"/>
      <c r="AF601" s="255"/>
      <c r="AG601" s="248"/>
      <c r="AH601" s="248"/>
      <c r="AI601" s="248"/>
      <c r="AJ601" s="248"/>
      <c r="AK601" s="248"/>
      <c r="AL601" s="248"/>
      <c r="AM601" s="248"/>
      <c r="AN601" s="248"/>
      <c r="AO601" s="248"/>
      <c r="AP601" s="248"/>
      <c r="AQ601" s="248"/>
      <c r="AR601" s="248"/>
      <c r="AS601" s="248"/>
      <c r="AT601" s="248"/>
      <c r="AU601" s="248"/>
      <c r="AV601" s="248"/>
      <c r="AW601" s="248"/>
      <c r="AX601" s="248"/>
      <c r="AY601" s="256"/>
      <c r="AZ601" s="250"/>
      <c r="BA601" s="251"/>
      <c r="BB601" s="251"/>
      <c r="BC601" s="251"/>
      <c r="BD601" s="251"/>
      <c r="BE601" s="251"/>
      <c r="BF601" s="251"/>
      <c r="BG601" s="252"/>
      <c r="BH601" s="249"/>
      <c r="BI601" s="248"/>
      <c r="BJ601" s="248"/>
      <c r="BK601" s="248"/>
      <c r="BL601" s="248"/>
      <c r="BM601" s="248"/>
      <c r="BN601" s="248"/>
      <c r="BO601" s="248"/>
      <c r="BP601" s="248"/>
      <c r="BQ601" s="248"/>
      <c r="BR601" s="248"/>
      <c r="BS601" s="248"/>
      <c r="BT601" s="248"/>
      <c r="BU601" s="248"/>
      <c r="BV601" s="248"/>
      <c r="BW601" s="248"/>
      <c r="BX601" s="248"/>
      <c r="BY601" s="248"/>
      <c r="BZ601" s="248"/>
      <c r="CA601" s="248"/>
      <c r="CB601" s="248"/>
      <c r="CC601" s="250"/>
      <c r="CD601" s="251"/>
      <c r="CE601" s="251"/>
      <c r="CF601" s="251"/>
      <c r="CG601" s="251"/>
      <c r="CH601" s="251"/>
      <c r="CI601" s="251"/>
      <c r="CJ601" s="252"/>
      <c r="CK601" s="249"/>
      <c r="CL601" s="248"/>
      <c r="CM601" s="248"/>
      <c r="CN601" s="248"/>
      <c r="CO601" s="248"/>
      <c r="CP601" s="248"/>
      <c r="CQ601" s="248"/>
      <c r="CR601" s="248"/>
      <c r="CS601" s="248"/>
      <c r="CT601" s="248"/>
      <c r="CU601" s="248"/>
      <c r="CV601" s="248"/>
      <c r="CW601" s="248"/>
      <c r="CX601" s="248"/>
      <c r="CY601" s="248"/>
      <c r="CZ601" s="248"/>
      <c r="DA601" s="248"/>
      <c r="DB601" s="248"/>
      <c r="DC601" s="248"/>
      <c r="DD601" s="248"/>
      <c r="DE601" s="248"/>
      <c r="DF601" s="250"/>
      <c r="DG601" s="251"/>
      <c r="DH601" s="251"/>
      <c r="DI601" s="251"/>
      <c r="DJ601" s="251"/>
      <c r="DK601" s="251"/>
      <c r="DL601" s="251"/>
      <c r="DM601" s="252"/>
    </row>
    <row r="602">
      <c r="A602" s="248"/>
      <c r="B602" s="249"/>
      <c r="C602" s="250"/>
      <c r="D602" s="251"/>
      <c r="E602" s="251"/>
      <c r="F602" s="251"/>
      <c r="G602" s="251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2"/>
      <c r="W602" s="253"/>
      <c r="X602" s="251"/>
      <c r="Y602" s="251"/>
      <c r="Z602" s="251"/>
      <c r="AA602" s="251"/>
      <c r="AB602" s="251"/>
      <c r="AC602" s="251"/>
      <c r="AD602" s="254"/>
      <c r="AE602" s="249"/>
      <c r="AF602" s="255"/>
      <c r="AG602" s="248"/>
      <c r="AH602" s="248"/>
      <c r="AI602" s="248"/>
      <c r="AJ602" s="248"/>
      <c r="AK602" s="248"/>
      <c r="AL602" s="248"/>
      <c r="AM602" s="248"/>
      <c r="AN602" s="248"/>
      <c r="AO602" s="248"/>
      <c r="AP602" s="248"/>
      <c r="AQ602" s="248"/>
      <c r="AR602" s="248"/>
      <c r="AS602" s="248"/>
      <c r="AT602" s="248"/>
      <c r="AU602" s="248"/>
      <c r="AV602" s="248"/>
      <c r="AW602" s="248"/>
      <c r="AX602" s="248"/>
      <c r="AY602" s="256"/>
      <c r="AZ602" s="250"/>
      <c r="BA602" s="251"/>
      <c r="BB602" s="251"/>
      <c r="BC602" s="251"/>
      <c r="BD602" s="251"/>
      <c r="BE602" s="251"/>
      <c r="BF602" s="251"/>
      <c r="BG602" s="252"/>
      <c r="BH602" s="249"/>
      <c r="BI602" s="248"/>
      <c r="BJ602" s="248"/>
      <c r="BK602" s="248"/>
      <c r="BL602" s="248"/>
      <c r="BM602" s="248"/>
      <c r="BN602" s="248"/>
      <c r="BO602" s="248"/>
      <c r="BP602" s="248"/>
      <c r="BQ602" s="248"/>
      <c r="BR602" s="248"/>
      <c r="BS602" s="248"/>
      <c r="BT602" s="248"/>
      <c r="BU602" s="248"/>
      <c r="BV602" s="248"/>
      <c r="BW602" s="248"/>
      <c r="BX602" s="248"/>
      <c r="BY602" s="248"/>
      <c r="BZ602" s="248"/>
      <c r="CA602" s="248"/>
      <c r="CB602" s="248"/>
      <c r="CC602" s="250"/>
      <c r="CD602" s="251"/>
      <c r="CE602" s="251"/>
      <c r="CF602" s="251"/>
      <c r="CG602" s="251"/>
      <c r="CH602" s="251"/>
      <c r="CI602" s="251"/>
      <c r="CJ602" s="252"/>
      <c r="CK602" s="249"/>
      <c r="CL602" s="248"/>
      <c r="CM602" s="248"/>
      <c r="CN602" s="248"/>
      <c r="CO602" s="248"/>
      <c r="CP602" s="248"/>
      <c r="CQ602" s="248"/>
      <c r="CR602" s="248"/>
      <c r="CS602" s="248"/>
      <c r="CT602" s="248"/>
      <c r="CU602" s="248"/>
      <c r="CV602" s="248"/>
      <c r="CW602" s="248"/>
      <c r="CX602" s="248"/>
      <c r="CY602" s="248"/>
      <c r="CZ602" s="248"/>
      <c r="DA602" s="248"/>
      <c r="DB602" s="248"/>
      <c r="DC602" s="248"/>
      <c r="DD602" s="248"/>
      <c r="DE602" s="248"/>
      <c r="DF602" s="250"/>
      <c r="DG602" s="251"/>
      <c r="DH602" s="251"/>
      <c r="DI602" s="251"/>
      <c r="DJ602" s="251"/>
      <c r="DK602" s="251"/>
      <c r="DL602" s="251"/>
      <c r="DM602" s="252"/>
    </row>
    <row r="603">
      <c r="A603" s="248"/>
      <c r="B603" s="249"/>
      <c r="C603" s="250"/>
      <c r="D603" s="251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2"/>
      <c r="W603" s="253"/>
      <c r="X603" s="251"/>
      <c r="Y603" s="251"/>
      <c r="Z603" s="251"/>
      <c r="AA603" s="251"/>
      <c r="AB603" s="251"/>
      <c r="AC603" s="251"/>
      <c r="AD603" s="254"/>
      <c r="AE603" s="249"/>
      <c r="AF603" s="255"/>
      <c r="AG603" s="248"/>
      <c r="AH603" s="248"/>
      <c r="AI603" s="248"/>
      <c r="AJ603" s="248"/>
      <c r="AK603" s="248"/>
      <c r="AL603" s="248"/>
      <c r="AM603" s="248"/>
      <c r="AN603" s="248"/>
      <c r="AO603" s="248"/>
      <c r="AP603" s="248"/>
      <c r="AQ603" s="248"/>
      <c r="AR603" s="248"/>
      <c r="AS603" s="248"/>
      <c r="AT603" s="248"/>
      <c r="AU603" s="248"/>
      <c r="AV603" s="248"/>
      <c r="AW603" s="248"/>
      <c r="AX603" s="248"/>
      <c r="AY603" s="256"/>
      <c r="AZ603" s="250"/>
      <c r="BA603" s="251"/>
      <c r="BB603" s="251"/>
      <c r="BC603" s="251"/>
      <c r="BD603" s="251"/>
      <c r="BE603" s="251"/>
      <c r="BF603" s="251"/>
      <c r="BG603" s="252"/>
      <c r="BH603" s="249"/>
      <c r="BI603" s="248"/>
      <c r="BJ603" s="248"/>
      <c r="BK603" s="248"/>
      <c r="BL603" s="248"/>
      <c r="BM603" s="248"/>
      <c r="BN603" s="248"/>
      <c r="BO603" s="248"/>
      <c r="BP603" s="248"/>
      <c r="BQ603" s="248"/>
      <c r="BR603" s="248"/>
      <c r="BS603" s="248"/>
      <c r="BT603" s="248"/>
      <c r="BU603" s="248"/>
      <c r="BV603" s="248"/>
      <c r="BW603" s="248"/>
      <c r="BX603" s="248"/>
      <c r="BY603" s="248"/>
      <c r="BZ603" s="248"/>
      <c r="CA603" s="248"/>
      <c r="CB603" s="248"/>
      <c r="CC603" s="250"/>
      <c r="CD603" s="251"/>
      <c r="CE603" s="251"/>
      <c r="CF603" s="251"/>
      <c r="CG603" s="251"/>
      <c r="CH603" s="251"/>
      <c r="CI603" s="251"/>
      <c r="CJ603" s="252"/>
      <c r="CK603" s="249"/>
      <c r="CL603" s="248"/>
      <c r="CM603" s="248"/>
      <c r="CN603" s="248"/>
      <c r="CO603" s="248"/>
      <c r="CP603" s="248"/>
      <c r="CQ603" s="248"/>
      <c r="CR603" s="248"/>
      <c r="CS603" s="248"/>
      <c r="CT603" s="248"/>
      <c r="CU603" s="248"/>
      <c r="CV603" s="248"/>
      <c r="CW603" s="248"/>
      <c r="CX603" s="248"/>
      <c r="CY603" s="248"/>
      <c r="CZ603" s="248"/>
      <c r="DA603" s="248"/>
      <c r="DB603" s="248"/>
      <c r="DC603" s="248"/>
      <c r="DD603" s="248"/>
      <c r="DE603" s="248"/>
      <c r="DF603" s="250"/>
      <c r="DG603" s="251"/>
      <c r="DH603" s="251"/>
      <c r="DI603" s="251"/>
      <c r="DJ603" s="251"/>
      <c r="DK603" s="251"/>
      <c r="DL603" s="251"/>
      <c r="DM603" s="252"/>
    </row>
    <row r="604">
      <c r="A604" s="248"/>
      <c r="B604" s="249"/>
      <c r="C604" s="250"/>
      <c r="D604" s="251"/>
      <c r="E604" s="251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2"/>
      <c r="W604" s="253"/>
      <c r="X604" s="251"/>
      <c r="Y604" s="251"/>
      <c r="Z604" s="251"/>
      <c r="AA604" s="251"/>
      <c r="AB604" s="251"/>
      <c r="AC604" s="251"/>
      <c r="AD604" s="254"/>
      <c r="AE604" s="249"/>
      <c r="AF604" s="255"/>
      <c r="AG604" s="248"/>
      <c r="AH604" s="248"/>
      <c r="AI604" s="248"/>
      <c r="AJ604" s="248"/>
      <c r="AK604" s="248"/>
      <c r="AL604" s="248"/>
      <c r="AM604" s="248"/>
      <c r="AN604" s="248"/>
      <c r="AO604" s="248"/>
      <c r="AP604" s="248"/>
      <c r="AQ604" s="248"/>
      <c r="AR604" s="248"/>
      <c r="AS604" s="248"/>
      <c r="AT604" s="248"/>
      <c r="AU604" s="248"/>
      <c r="AV604" s="248"/>
      <c r="AW604" s="248"/>
      <c r="AX604" s="248"/>
      <c r="AY604" s="256"/>
      <c r="AZ604" s="250"/>
      <c r="BA604" s="251"/>
      <c r="BB604" s="251"/>
      <c r="BC604" s="251"/>
      <c r="BD604" s="251"/>
      <c r="BE604" s="251"/>
      <c r="BF604" s="251"/>
      <c r="BG604" s="252"/>
      <c r="BH604" s="249"/>
      <c r="BI604" s="248"/>
      <c r="BJ604" s="248"/>
      <c r="BK604" s="248"/>
      <c r="BL604" s="248"/>
      <c r="BM604" s="248"/>
      <c r="BN604" s="248"/>
      <c r="BO604" s="248"/>
      <c r="BP604" s="248"/>
      <c r="BQ604" s="248"/>
      <c r="BR604" s="248"/>
      <c r="BS604" s="248"/>
      <c r="BT604" s="248"/>
      <c r="BU604" s="248"/>
      <c r="BV604" s="248"/>
      <c r="BW604" s="248"/>
      <c r="BX604" s="248"/>
      <c r="BY604" s="248"/>
      <c r="BZ604" s="248"/>
      <c r="CA604" s="248"/>
      <c r="CB604" s="248"/>
      <c r="CC604" s="250"/>
      <c r="CD604" s="251"/>
      <c r="CE604" s="251"/>
      <c r="CF604" s="251"/>
      <c r="CG604" s="251"/>
      <c r="CH604" s="251"/>
      <c r="CI604" s="251"/>
      <c r="CJ604" s="252"/>
      <c r="CK604" s="249"/>
      <c r="CL604" s="248"/>
      <c r="CM604" s="248"/>
      <c r="CN604" s="248"/>
      <c r="CO604" s="248"/>
      <c r="CP604" s="248"/>
      <c r="CQ604" s="248"/>
      <c r="CR604" s="248"/>
      <c r="CS604" s="248"/>
      <c r="CT604" s="248"/>
      <c r="CU604" s="248"/>
      <c r="CV604" s="248"/>
      <c r="CW604" s="248"/>
      <c r="CX604" s="248"/>
      <c r="CY604" s="248"/>
      <c r="CZ604" s="248"/>
      <c r="DA604" s="248"/>
      <c r="DB604" s="248"/>
      <c r="DC604" s="248"/>
      <c r="DD604" s="248"/>
      <c r="DE604" s="248"/>
      <c r="DF604" s="250"/>
      <c r="DG604" s="251"/>
      <c r="DH604" s="251"/>
      <c r="DI604" s="251"/>
      <c r="DJ604" s="251"/>
      <c r="DK604" s="251"/>
      <c r="DL604" s="251"/>
      <c r="DM604" s="252"/>
    </row>
    <row r="605">
      <c r="A605" s="248"/>
      <c r="B605" s="249"/>
      <c r="C605" s="250"/>
      <c r="D605" s="251"/>
      <c r="E605" s="251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2"/>
      <c r="W605" s="253"/>
      <c r="X605" s="251"/>
      <c r="Y605" s="251"/>
      <c r="Z605" s="251"/>
      <c r="AA605" s="251"/>
      <c r="AB605" s="251"/>
      <c r="AC605" s="251"/>
      <c r="AD605" s="254"/>
      <c r="AE605" s="249"/>
      <c r="AF605" s="255"/>
      <c r="AG605" s="248"/>
      <c r="AH605" s="248"/>
      <c r="AI605" s="248"/>
      <c r="AJ605" s="248"/>
      <c r="AK605" s="248"/>
      <c r="AL605" s="248"/>
      <c r="AM605" s="248"/>
      <c r="AN605" s="248"/>
      <c r="AO605" s="248"/>
      <c r="AP605" s="248"/>
      <c r="AQ605" s="248"/>
      <c r="AR605" s="248"/>
      <c r="AS605" s="248"/>
      <c r="AT605" s="248"/>
      <c r="AU605" s="248"/>
      <c r="AV605" s="248"/>
      <c r="AW605" s="248"/>
      <c r="AX605" s="248"/>
      <c r="AY605" s="256"/>
      <c r="AZ605" s="250"/>
      <c r="BA605" s="251"/>
      <c r="BB605" s="251"/>
      <c r="BC605" s="251"/>
      <c r="BD605" s="251"/>
      <c r="BE605" s="251"/>
      <c r="BF605" s="251"/>
      <c r="BG605" s="252"/>
      <c r="BH605" s="249"/>
      <c r="BI605" s="248"/>
      <c r="BJ605" s="248"/>
      <c r="BK605" s="248"/>
      <c r="BL605" s="248"/>
      <c r="BM605" s="248"/>
      <c r="BN605" s="248"/>
      <c r="BO605" s="248"/>
      <c r="BP605" s="248"/>
      <c r="BQ605" s="248"/>
      <c r="BR605" s="248"/>
      <c r="BS605" s="248"/>
      <c r="BT605" s="248"/>
      <c r="BU605" s="248"/>
      <c r="BV605" s="248"/>
      <c r="BW605" s="248"/>
      <c r="BX605" s="248"/>
      <c r="BY605" s="248"/>
      <c r="BZ605" s="248"/>
      <c r="CA605" s="248"/>
      <c r="CB605" s="248"/>
      <c r="CC605" s="250"/>
      <c r="CD605" s="251"/>
      <c r="CE605" s="251"/>
      <c r="CF605" s="251"/>
      <c r="CG605" s="251"/>
      <c r="CH605" s="251"/>
      <c r="CI605" s="251"/>
      <c r="CJ605" s="252"/>
      <c r="CK605" s="249"/>
      <c r="CL605" s="248"/>
      <c r="CM605" s="248"/>
      <c r="CN605" s="248"/>
      <c r="CO605" s="248"/>
      <c r="CP605" s="248"/>
      <c r="CQ605" s="248"/>
      <c r="CR605" s="248"/>
      <c r="CS605" s="248"/>
      <c r="CT605" s="248"/>
      <c r="CU605" s="248"/>
      <c r="CV605" s="248"/>
      <c r="CW605" s="248"/>
      <c r="CX605" s="248"/>
      <c r="CY605" s="248"/>
      <c r="CZ605" s="248"/>
      <c r="DA605" s="248"/>
      <c r="DB605" s="248"/>
      <c r="DC605" s="248"/>
      <c r="DD605" s="248"/>
      <c r="DE605" s="248"/>
      <c r="DF605" s="250"/>
      <c r="DG605" s="251"/>
      <c r="DH605" s="251"/>
      <c r="DI605" s="251"/>
      <c r="DJ605" s="251"/>
      <c r="DK605" s="251"/>
      <c r="DL605" s="251"/>
      <c r="DM605" s="252"/>
    </row>
    <row r="606">
      <c r="A606" s="248"/>
      <c r="B606" s="249"/>
      <c r="C606" s="250"/>
      <c r="D606" s="251"/>
      <c r="E606" s="251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2"/>
      <c r="W606" s="253"/>
      <c r="X606" s="251"/>
      <c r="Y606" s="251"/>
      <c r="Z606" s="251"/>
      <c r="AA606" s="251"/>
      <c r="AB606" s="251"/>
      <c r="AC606" s="251"/>
      <c r="AD606" s="254"/>
      <c r="AE606" s="249"/>
      <c r="AF606" s="255"/>
      <c r="AG606" s="248"/>
      <c r="AH606" s="248"/>
      <c r="AI606" s="248"/>
      <c r="AJ606" s="248"/>
      <c r="AK606" s="248"/>
      <c r="AL606" s="248"/>
      <c r="AM606" s="248"/>
      <c r="AN606" s="248"/>
      <c r="AO606" s="248"/>
      <c r="AP606" s="248"/>
      <c r="AQ606" s="248"/>
      <c r="AR606" s="248"/>
      <c r="AS606" s="248"/>
      <c r="AT606" s="248"/>
      <c r="AU606" s="248"/>
      <c r="AV606" s="248"/>
      <c r="AW606" s="248"/>
      <c r="AX606" s="248"/>
      <c r="AY606" s="256"/>
      <c r="AZ606" s="250"/>
      <c r="BA606" s="251"/>
      <c r="BB606" s="251"/>
      <c r="BC606" s="251"/>
      <c r="BD606" s="251"/>
      <c r="BE606" s="251"/>
      <c r="BF606" s="251"/>
      <c r="BG606" s="252"/>
      <c r="BH606" s="249"/>
      <c r="BI606" s="248"/>
      <c r="BJ606" s="248"/>
      <c r="BK606" s="248"/>
      <c r="BL606" s="248"/>
      <c r="BM606" s="248"/>
      <c r="BN606" s="248"/>
      <c r="BO606" s="248"/>
      <c r="BP606" s="248"/>
      <c r="BQ606" s="248"/>
      <c r="BR606" s="248"/>
      <c r="BS606" s="248"/>
      <c r="BT606" s="248"/>
      <c r="BU606" s="248"/>
      <c r="BV606" s="248"/>
      <c r="BW606" s="248"/>
      <c r="BX606" s="248"/>
      <c r="BY606" s="248"/>
      <c r="BZ606" s="248"/>
      <c r="CA606" s="248"/>
      <c r="CB606" s="248"/>
      <c r="CC606" s="250"/>
      <c r="CD606" s="251"/>
      <c r="CE606" s="251"/>
      <c r="CF606" s="251"/>
      <c r="CG606" s="251"/>
      <c r="CH606" s="251"/>
      <c r="CI606" s="251"/>
      <c r="CJ606" s="252"/>
      <c r="CK606" s="249"/>
      <c r="CL606" s="248"/>
      <c r="CM606" s="248"/>
      <c r="CN606" s="248"/>
      <c r="CO606" s="248"/>
      <c r="CP606" s="248"/>
      <c r="CQ606" s="248"/>
      <c r="CR606" s="248"/>
      <c r="CS606" s="248"/>
      <c r="CT606" s="248"/>
      <c r="CU606" s="248"/>
      <c r="CV606" s="248"/>
      <c r="CW606" s="248"/>
      <c r="CX606" s="248"/>
      <c r="CY606" s="248"/>
      <c r="CZ606" s="248"/>
      <c r="DA606" s="248"/>
      <c r="DB606" s="248"/>
      <c r="DC606" s="248"/>
      <c r="DD606" s="248"/>
      <c r="DE606" s="248"/>
      <c r="DF606" s="250"/>
      <c r="DG606" s="251"/>
      <c r="DH606" s="251"/>
      <c r="DI606" s="251"/>
      <c r="DJ606" s="251"/>
      <c r="DK606" s="251"/>
      <c r="DL606" s="251"/>
      <c r="DM606" s="252"/>
    </row>
    <row r="607">
      <c r="A607" s="248"/>
      <c r="B607" s="249"/>
      <c r="C607" s="250"/>
      <c r="D607" s="251"/>
      <c r="E607" s="251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2"/>
      <c r="W607" s="253"/>
      <c r="X607" s="251"/>
      <c r="Y607" s="251"/>
      <c r="Z607" s="251"/>
      <c r="AA607" s="251"/>
      <c r="AB607" s="251"/>
      <c r="AC607" s="251"/>
      <c r="AD607" s="254"/>
      <c r="AE607" s="249"/>
      <c r="AF607" s="255"/>
      <c r="AG607" s="248"/>
      <c r="AH607" s="248"/>
      <c r="AI607" s="248"/>
      <c r="AJ607" s="248"/>
      <c r="AK607" s="248"/>
      <c r="AL607" s="248"/>
      <c r="AM607" s="248"/>
      <c r="AN607" s="248"/>
      <c r="AO607" s="248"/>
      <c r="AP607" s="248"/>
      <c r="AQ607" s="248"/>
      <c r="AR607" s="248"/>
      <c r="AS607" s="248"/>
      <c r="AT607" s="248"/>
      <c r="AU607" s="248"/>
      <c r="AV607" s="248"/>
      <c r="AW607" s="248"/>
      <c r="AX607" s="248"/>
      <c r="AY607" s="256"/>
      <c r="AZ607" s="250"/>
      <c r="BA607" s="251"/>
      <c r="BB607" s="251"/>
      <c r="BC607" s="251"/>
      <c r="BD607" s="251"/>
      <c r="BE607" s="251"/>
      <c r="BF607" s="251"/>
      <c r="BG607" s="252"/>
      <c r="BH607" s="249"/>
      <c r="BI607" s="248"/>
      <c r="BJ607" s="248"/>
      <c r="BK607" s="248"/>
      <c r="BL607" s="248"/>
      <c r="BM607" s="248"/>
      <c r="BN607" s="248"/>
      <c r="BO607" s="248"/>
      <c r="BP607" s="248"/>
      <c r="BQ607" s="248"/>
      <c r="BR607" s="248"/>
      <c r="BS607" s="248"/>
      <c r="BT607" s="248"/>
      <c r="BU607" s="248"/>
      <c r="BV607" s="248"/>
      <c r="BW607" s="248"/>
      <c r="BX607" s="248"/>
      <c r="BY607" s="248"/>
      <c r="BZ607" s="248"/>
      <c r="CA607" s="248"/>
      <c r="CB607" s="248"/>
      <c r="CC607" s="250"/>
      <c r="CD607" s="251"/>
      <c r="CE607" s="251"/>
      <c r="CF607" s="251"/>
      <c r="CG607" s="251"/>
      <c r="CH607" s="251"/>
      <c r="CI607" s="251"/>
      <c r="CJ607" s="252"/>
      <c r="CK607" s="249"/>
      <c r="CL607" s="248"/>
      <c r="CM607" s="248"/>
      <c r="CN607" s="248"/>
      <c r="CO607" s="248"/>
      <c r="CP607" s="248"/>
      <c r="CQ607" s="248"/>
      <c r="CR607" s="248"/>
      <c r="CS607" s="248"/>
      <c r="CT607" s="248"/>
      <c r="CU607" s="248"/>
      <c r="CV607" s="248"/>
      <c r="CW607" s="248"/>
      <c r="CX607" s="248"/>
      <c r="CY607" s="248"/>
      <c r="CZ607" s="248"/>
      <c r="DA607" s="248"/>
      <c r="DB607" s="248"/>
      <c r="DC607" s="248"/>
      <c r="DD607" s="248"/>
      <c r="DE607" s="248"/>
      <c r="DF607" s="250"/>
      <c r="DG607" s="251"/>
      <c r="DH607" s="251"/>
      <c r="DI607" s="251"/>
      <c r="DJ607" s="251"/>
      <c r="DK607" s="251"/>
      <c r="DL607" s="251"/>
      <c r="DM607" s="252"/>
    </row>
    <row r="608">
      <c r="A608" s="248"/>
      <c r="B608" s="249"/>
      <c r="C608" s="250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2"/>
      <c r="W608" s="253"/>
      <c r="X608" s="251"/>
      <c r="Y608" s="251"/>
      <c r="Z608" s="251"/>
      <c r="AA608" s="251"/>
      <c r="AB608" s="251"/>
      <c r="AC608" s="251"/>
      <c r="AD608" s="254"/>
      <c r="AE608" s="249"/>
      <c r="AF608" s="255"/>
      <c r="AG608" s="248"/>
      <c r="AH608" s="248"/>
      <c r="AI608" s="248"/>
      <c r="AJ608" s="248"/>
      <c r="AK608" s="248"/>
      <c r="AL608" s="248"/>
      <c r="AM608" s="248"/>
      <c r="AN608" s="248"/>
      <c r="AO608" s="248"/>
      <c r="AP608" s="248"/>
      <c r="AQ608" s="248"/>
      <c r="AR608" s="248"/>
      <c r="AS608" s="248"/>
      <c r="AT608" s="248"/>
      <c r="AU608" s="248"/>
      <c r="AV608" s="248"/>
      <c r="AW608" s="248"/>
      <c r="AX608" s="248"/>
      <c r="AY608" s="256"/>
      <c r="AZ608" s="250"/>
      <c r="BA608" s="251"/>
      <c r="BB608" s="251"/>
      <c r="BC608" s="251"/>
      <c r="BD608" s="251"/>
      <c r="BE608" s="251"/>
      <c r="BF608" s="251"/>
      <c r="BG608" s="252"/>
      <c r="BH608" s="249"/>
      <c r="BI608" s="248"/>
      <c r="BJ608" s="248"/>
      <c r="BK608" s="248"/>
      <c r="BL608" s="248"/>
      <c r="BM608" s="248"/>
      <c r="BN608" s="248"/>
      <c r="BO608" s="248"/>
      <c r="BP608" s="248"/>
      <c r="BQ608" s="248"/>
      <c r="BR608" s="248"/>
      <c r="BS608" s="248"/>
      <c r="BT608" s="248"/>
      <c r="BU608" s="248"/>
      <c r="BV608" s="248"/>
      <c r="BW608" s="248"/>
      <c r="BX608" s="248"/>
      <c r="BY608" s="248"/>
      <c r="BZ608" s="248"/>
      <c r="CA608" s="248"/>
      <c r="CB608" s="248"/>
      <c r="CC608" s="250"/>
      <c r="CD608" s="251"/>
      <c r="CE608" s="251"/>
      <c r="CF608" s="251"/>
      <c r="CG608" s="251"/>
      <c r="CH608" s="251"/>
      <c r="CI608" s="251"/>
      <c r="CJ608" s="252"/>
      <c r="CK608" s="249"/>
      <c r="CL608" s="248"/>
      <c r="CM608" s="248"/>
      <c r="CN608" s="248"/>
      <c r="CO608" s="248"/>
      <c r="CP608" s="248"/>
      <c r="CQ608" s="248"/>
      <c r="CR608" s="248"/>
      <c r="CS608" s="248"/>
      <c r="CT608" s="248"/>
      <c r="CU608" s="248"/>
      <c r="CV608" s="248"/>
      <c r="CW608" s="248"/>
      <c r="CX608" s="248"/>
      <c r="CY608" s="248"/>
      <c r="CZ608" s="248"/>
      <c r="DA608" s="248"/>
      <c r="DB608" s="248"/>
      <c r="DC608" s="248"/>
      <c r="DD608" s="248"/>
      <c r="DE608" s="248"/>
      <c r="DF608" s="250"/>
      <c r="DG608" s="251"/>
      <c r="DH608" s="251"/>
      <c r="DI608" s="251"/>
      <c r="DJ608" s="251"/>
      <c r="DK608" s="251"/>
      <c r="DL608" s="251"/>
      <c r="DM608" s="252"/>
    </row>
    <row r="609">
      <c r="A609" s="248"/>
      <c r="B609" s="249"/>
      <c r="C609" s="250"/>
      <c r="D609" s="251"/>
      <c r="E609" s="251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2"/>
      <c r="W609" s="253"/>
      <c r="X609" s="251"/>
      <c r="Y609" s="251"/>
      <c r="Z609" s="251"/>
      <c r="AA609" s="251"/>
      <c r="AB609" s="251"/>
      <c r="AC609" s="251"/>
      <c r="AD609" s="254"/>
      <c r="AE609" s="249"/>
      <c r="AF609" s="255"/>
      <c r="AG609" s="248"/>
      <c r="AH609" s="248"/>
      <c r="AI609" s="248"/>
      <c r="AJ609" s="248"/>
      <c r="AK609" s="248"/>
      <c r="AL609" s="248"/>
      <c r="AM609" s="248"/>
      <c r="AN609" s="248"/>
      <c r="AO609" s="248"/>
      <c r="AP609" s="248"/>
      <c r="AQ609" s="248"/>
      <c r="AR609" s="248"/>
      <c r="AS609" s="248"/>
      <c r="AT609" s="248"/>
      <c r="AU609" s="248"/>
      <c r="AV609" s="248"/>
      <c r="AW609" s="248"/>
      <c r="AX609" s="248"/>
      <c r="AY609" s="256"/>
      <c r="AZ609" s="250"/>
      <c r="BA609" s="251"/>
      <c r="BB609" s="251"/>
      <c r="BC609" s="251"/>
      <c r="BD609" s="251"/>
      <c r="BE609" s="251"/>
      <c r="BF609" s="251"/>
      <c r="BG609" s="252"/>
      <c r="BH609" s="249"/>
      <c r="BI609" s="248"/>
      <c r="BJ609" s="248"/>
      <c r="BK609" s="248"/>
      <c r="BL609" s="248"/>
      <c r="BM609" s="248"/>
      <c r="BN609" s="248"/>
      <c r="BO609" s="248"/>
      <c r="BP609" s="248"/>
      <c r="BQ609" s="248"/>
      <c r="BR609" s="248"/>
      <c r="BS609" s="248"/>
      <c r="BT609" s="248"/>
      <c r="BU609" s="248"/>
      <c r="BV609" s="248"/>
      <c r="BW609" s="248"/>
      <c r="BX609" s="248"/>
      <c r="BY609" s="248"/>
      <c r="BZ609" s="248"/>
      <c r="CA609" s="248"/>
      <c r="CB609" s="248"/>
      <c r="CC609" s="250"/>
      <c r="CD609" s="251"/>
      <c r="CE609" s="251"/>
      <c r="CF609" s="251"/>
      <c r="CG609" s="251"/>
      <c r="CH609" s="251"/>
      <c r="CI609" s="251"/>
      <c r="CJ609" s="252"/>
      <c r="CK609" s="249"/>
      <c r="CL609" s="248"/>
      <c r="CM609" s="248"/>
      <c r="CN609" s="248"/>
      <c r="CO609" s="248"/>
      <c r="CP609" s="248"/>
      <c r="CQ609" s="248"/>
      <c r="CR609" s="248"/>
      <c r="CS609" s="248"/>
      <c r="CT609" s="248"/>
      <c r="CU609" s="248"/>
      <c r="CV609" s="248"/>
      <c r="CW609" s="248"/>
      <c r="CX609" s="248"/>
      <c r="CY609" s="248"/>
      <c r="CZ609" s="248"/>
      <c r="DA609" s="248"/>
      <c r="DB609" s="248"/>
      <c r="DC609" s="248"/>
      <c r="DD609" s="248"/>
      <c r="DE609" s="248"/>
      <c r="DF609" s="250"/>
      <c r="DG609" s="251"/>
      <c r="DH609" s="251"/>
      <c r="DI609" s="251"/>
      <c r="DJ609" s="251"/>
      <c r="DK609" s="251"/>
      <c r="DL609" s="251"/>
      <c r="DM609" s="252"/>
    </row>
    <row r="610">
      <c r="A610" s="248"/>
      <c r="B610" s="249"/>
      <c r="C610" s="250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2"/>
      <c r="W610" s="253"/>
      <c r="X610" s="251"/>
      <c r="Y610" s="251"/>
      <c r="Z610" s="251"/>
      <c r="AA610" s="251"/>
      <c r="AB610" s="251"/>
      <c r="AC610" s="251"/>
      <c r="AD610" s="254"/>
      <c r="AE610" s="249"/>
      <c r="AF610" s="255"/>
      <c r="AG610" s="248"/>
      <c r="AH610" s="248"/>
      <c r="AI610" s="248"/>
      <c r="AJ610" s="248"/>
      <c r="AK610" s="248"/>
      <c r="AL610" s="248"/>
      <c r="AM610" s="248"/>
      <c r="AN610" s="248"/>
      <c r="AO610" s="248"/>
      <c r="AP610" s="248"/>
      <c r="AQ610" s="248"/>
      <c r="AR610" s="248"/>
      <c r="AS610" s="248"/>
      <c r="AT610" s="248"/>
      <c r="AU610" s="248"/>
      <c r="AV610" s="248"/>
      <c r="AW610" s="248"/>
      <c r="AX610" s="248"/>
      <c r="AY610" s="256"/>
      <c r="AZ610" s="250"/>
      <c r="BA610" s="251"/>
      <c r="BB610" s="251"/>
      <c r="BC610" s="251"/>
      <c r="BD610" s="251"/>
      <c r="BE610" s="251"/>
      <c r="BF610" s="251"/>
      <c r="BG610" s="252"/>
      <c r="BH610" s="249"/>
      <c r="BI610" s="248"/>
      <c r="BJ610" s="248"/>
      <c r="BK610" s="248"/>
      <c r="BL610" s="248"/>
      <c r="BM610" s="248"/>
      <c r="BN610" s="248"/>
      <c r="BO610" s="248"/>
      <c r="BP610" s="248"/>
      <c r="BQ610" s="248"/>
      <c r="BR610" s="248"/>
      <c r="BS610" s="248"/>
      <c r="BT610" s="248"/>
      <c r="BU610" s="248"/>
      <c r="BV610" s="248"/>
      <c r="BW610" s="248"/>
      <c r="BX610" s="248"/>
      <c r="BY610" s="248"/>
      <c r="BZ610" s="248"/>
      <c r="CA610" s="248"/>
      <c r="CB610" s="248"/>
      <c r="CC610" s="250"/>
      <c r="CD610" s="251"/>
      <c r="CE610" s="251"/>
      <c r="CF610" s="251"/>
      <c r="CG610" s="251"/>
      <c r="CH610" s="251"/>
      <c r="CI610" s="251"/>
      <c r="CJ610" s="252"/>
      <c r="CK610" s="249"/>
      <c r="CL610" s="248"/>
      <c r="CM610" s="248"/>
      <c r="CN610" s="248"/>
      <c r="CO610" s="248"/>
      <c r="CP610" s="248"/>
      <c r="CQ610" s="248"/>
      <c r="CR610" s="248"/>
      <c r="CS610" s="248"/>
      <c r="CT610" s="248"/>
      <c r="CU610" s="248"/>
      <c r="CV610" s="248"/>
      <c r="CW610" s="248"/>
      <c r="CX610" s="248"/>
      <c r="CY610" s="248"/>
      <c r="CZ610" s="248"/>
      <c r="DA610" s="248"/>
      <c r="DB610" s="248"/>
      <c r="DC610" s="248"/>
      <c r="DD610" s="248"/>
      <c r="DE610" s="248"/>
      <c r="DF610" s="250"/>
      <c r="DG610" s="251"/>
      <c r="DH610" s="251"/>
      <c r="DI610" s="251"/>
      <c r="DJ610" s="251"/>
      <c r="DK610" s="251"/>
      <c r="DL610" s="251"/>
      <c r="DM610" s="252"/>
    </row>
    <row r="611">
      <c r="A611" s="248"/>
      <c r="B611" s="249"/>
      <c r="C611" s="250"/>
      <c r="D611" s="251"/>
      <c r="E611" s="251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2"/>
      <c r="W611" s="253"/>
      <c r="X611" s="251"/>
      <c r="Y611" s="251"/>
      <c r="Z611" s="251"/>
      <c r="AA611" s="251"/>
      <c r="AB611" s="251"/>
      <c r="AC611" s="251"/>
      <c r="AD611" s="254"/>
      <c r="AE611" s="249"/>
      <c r="AF611" s="255"/>
      <c r="AG611" s="248"/>
      <c r="AH611" s="248"/>
      <c r="AI611" s="248"/>
      <c r="AJ611" s="248"/>
      <c r="AK611" s="248"/>
      <c r="AL611" s="248"/>
      <c r="AM611" s="248"/>
      <c r="AN611" s="248"/>
      <c r="AO611" s="248"/>
      <c r="AP611" s="248"/>
      <c r="AQ611" s="248"/>
      <c r="AR611" s="248"/>
      <c r="AS611" s="248"/>
      <c r="AT611" s="248"/>
      <c r="AU611" s="248"/>
      <c r="AV611" s="248"/>
      <c r="AW611" s="248"/>
      <c r="AX611" s="248"/>
      <c r="AY611" s="256"/>
      <c r="AZ611" s="250"/>
      <c r="BA611" s="251"/>
      <c r="BB611" s="251"/>
      <c r="BC611" s="251"/>
      <c r="BD611" s="251"/>
      <c r="BE611" s="251"/>
      <c r="BF611" s="251"/>
      <c r="BG611" s="252"/>
      <c r="BH611" s="249"/>
      <c r="BI611" s="248"/>
      <c r="BJ611" s="248"/>
      <c r="BK611" s="248"/>
      <c r="BL611" s="248"/>
      <c r="BM611" s="248"/>
      <c r="BN611" s="248"/>
      <c r="BO611" s="248"/>
      <c r="BP611" s="248"/>
      <c r="BQ611" s="248"/>
      <c r="BR611" s="248"/>
      <c r="BS611" s="248"/>
      <c r="BT611" s="248"/>
      <c r="BU611" s="248"/>
      <c r="BV611" s="248"/>
      <c r="BW611" s="248"/>
      <c r="BX611" s="248"/>
      <c r="BY611" s="248"/>
      <c r="BZ611" s="248"/>
      <c r="CA611" s="248"/>
      <c r="CB611" s="248"/>
      <c r="CC611" s="250"/>
      <c r="CD611" s="251"/>
      <c r="CE611" s="251"/>
      <c r="CF611" s="251"/>
      <c r="CG611" s="251"/>
      <c r="CH611" s="251"/>
      <c r="CI611" s="251"/>
      <c r="CJ611" s="252"/>
      <c r="CK611" s="249"/>
      <c r="CL611" s="248"/>
      <c r="CM611" s="248"/>
      <c r="CN611" s="248"/>
      <c r="CO611" s="248"/>
      <c r="CP611" s="248"/>
      <c r="CQ611" s="248"/>
      <c r="CR611" s="248"/>
      <c r="CS611" s="248"/>
      <c r="CT611" s="248"/>
      <c r="CU611" s="248"/>
      <c r="CV611" s="248"/>
      <c r="CW611" s="248"/>
      <c r="CX611" s="248"/>
      <c r="CY611" s="248"/>
      <c r="CZ611" s="248"/>
      <c r="DA611" s="248"/>
      <c r="DB611" s="248"/>
      <c r="DC611" s="248"/>
      <c r="DD611" s="248"/>
      <c r="DE611" s="248"/>
      <c r="DF611" s="250"/>
      <c r="DG611" s="251"/>
      <c r="DH611" s="251"/>
      <c r="DI611" s="251"/>
      <c r="DJ611" s="251"/>
      <c r="DK611" s="251"/>
      <c r="DL611" s="251"/>
      <c r="DM611" s="252"/>
    </row>
    <row r="612">
      <c r="A612" s="248"/>
      <c r="B612" s="249"/>
      <c r="C612" s="250"/>
      <c r="D612" s="251"/>
      <c r="E612" s="251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2"/>
      <c r="W612" s="253"/>
      <c r="X612" s="251"/>
      <c r="Y612" s="251"/>
      <c r="Z612" s="251"/>
      <c r="AA612" s="251"/>
      <c r="AB612" s="251"/>
      <c r="AC612" s="251"/>
      <c r="AD612" s="254"/>
      <c r="AE612" s="249"/>
      <c r="AF612" s="255"/>
      <c r="AG612" s="248"/>
      <c r="AH612" s="248"/>
      <c r="AI612" s="248"/>
      <c r="AJ612" s="248"/>
      <c r="AK612" s="248"/>
      <c r="AL612" s="248"/>
      <c r="AM612" s="248"/>
      <c r="AN612" s="248"/>
      <c r="AO612" s="248"/>
      <c r="AP612" s="248"/>
      <c r="AQ612" s="248"/>
      <c r="AR612" s="248"/>
      <c r="AS612" s="248"/>
      <c r="AT612" s="248"/>
      <c r="AU612" s="248"/>
      <c r="AV612" s="248"/>
      <c r="AW612" s="248"/>
      <c r="AX612" s="248"/>
      <c r="AY612" s="256"/>
      <c r="AZ612" s="250"/>
      <c r="BA612" s="251"/>
      <c r="BB612" s="251"/>
      <c r="BC612" s="251"/>
      <c r="BD612" s="251"/>
      <c r="BE612" s="251"/>
      <c r="BF612" s="251"/>
      <c r="BG612" s="252"/>
      <c r="BH612" s="249"/>
      <c r="BI612" s="248"/>
      <c r="BJ612" s="248"/>
      <c r="BK612" s="248"/>
      <c r="BL612" s="248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50"/>
      <c r="CD612" s="251"/>
      <c r="CE612" s="251"/>
      <c r="CF612" s="251"/>
      <c r="CG612" s="251"/>
      <c r="CH612" s="251"/>
      <c r="CI612" s="251"/>
      <c r="CJ612" s="252"/>
      <c r="CK612" s="249"/>
      <c r="CL612" s="248"/>
      <c r="CM612" s="248"/>
      <c r="CN612" s="248"/>
      <c r="CO612" s="248"/>
      <c r="CP612" s="248"/>
      <c r="CQ612" s="248"/>
      <c r="CR612" s="248"/>
      <c r="CS612" s="248"/>
      <c r="CT612" s="248"/>
      <c r="CU612" s="248"/>
      <c r="CV612" s="248"/>
      <c r="CW612" s="248"/>
      <c r="CX612" s="248"/>
      <c r="CY612" s="248"/>
      <c r="CZ612" s="248"/>
      <c r="DA612" s="248"/>
      <c r="DB612" s="248"/>
      <c r="DC612" s="248"/>
      <c r="DD612" s="248"/>
      <c r="DE612" s="248"/>
      <c r="DF612" s="250"/>
      <c r="DG612" s="251"/>
      <c r="DH612" s="251"/>
      <c r="DI612" s="251"/>
      <c r="DJ612" s="251"/>
      <c r="DK612" s="251"/>
      <c r="DL612" s="251"/>
      <c r="DM612" s="252"/>
    </row>
    <row r="613">
      <c r="A613" s="248"/>
      <c r="B613" s="249"/>
      <c r="C613" s="250"/>
      <c r="D613" s="251"/>
      <c r="E613" s="251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2"/>
      <c r="W613" s="253"/>
      <c r="X613" s="251"/>
      <c r="Y613" s="251"/>
      <c r="Z613" s="251"/>
      <c r="AA613" s="251"/>
      <c r="AB613" s="251"/>
      <c r="AC613" s="251"/>
      <c r="AD613" s="254"/>
      <c r="AE613" s="249"/>
      <c r="AF613" s="255"/>
      <c r="AG613" s="248"/>
      <c r="AH613" s="248"/>
      <c r="AI613" s="248"/>
      <c r="AJ613" s="248"/>
      <c r="AK613" s="248"/>
      <c r="AL613" s="248"/>
      <c r="AM613" s="248"/>
      <c r="AN613" s="248"/>
      <c r="AO613" s="248"/>
      <c r="AP613" s="248"/>
      <c r="AQ613" s="248"/>
      <c r="AR613" s="248"/>
      <c r="AS613" s="248"/>
      <c r="AT613" s="248"/>
      <c r="AU613" s="248"/>
      <c r="AV613" s="248"/>
      <c r="AW613" s="248"/>
      <c r="AX613" s="248"/>
      <c r="AY613" s="256"/>
      <c r="AZ613" s="250"/>
      <c r="BA613" s="251"/>
      <c r="BB613" s="251"/>
      <c r="BC613" s="251"/>
      <c r="BD613" s="251"/>
      <c r="BE613" s="251"/>
      <c r="BF613" s="251"/>
      <c r="BG613" s="252"/>
      <c r="BH613" s="249"/>
      <c r="BI613" s="248"/>
      <c r="BJ613" s="248"/>
      <c r="BK613" s="248"/>
      <c r="BL613" s="248"/>
      <c r="BM613" s="248"/>
      <c r="BN613" s="248"/>
      <c r="BO613" s="248"/>
      <c r="BP613" s="248"/>
      <c r="BQ613" s="248"/>
      <c r="BR613" s="248"/>
      <c r="BS613" s="248"/>
      <c r="BT613" s="248"/>
      <c r="BU613" s="248"/>
      <c r="BV613" s="248"/>
      <c r="BW613" s="248"/>
      <c r="BX613" s="248"/>
      <c r="BY613" s="248"/>
      <c r="BZ613" s="248"/>
      <c r="CA613" s="248"/>
      <c r="CB613" s="248"/>
      <c r="CC613" s="250"/>
      <c r="CD613" s="251"/>
      <c r="CE613" s="251"/>
      <c r="CF613" s="251"/>
      <c r="CG613" s="251"/>
      <c r="CH613" s="251"/>
      <c r="CI613" s="251"/>
      <c r="CJ613" s="252"/>
      <c r="CK613" s="249"/>
      <c r="CL613" s="248"/>
      <c r="CM613" s="248"/>
      <c r="CN613" s="248"/>
      <c r="CO613" s="248"/>
      <c r="CP613" s="248"/>
      <c r="CQ613" s="248"/>
      <c r="CR613" s="248"/>
      <c r="CS613" s="248"/>
      <c r="CT613" s="248"/>
      <c r="CU613" s="248"/>
      <c r="CV613" s="248"/>
      <c r="CW613" s="248"/>
      <c r="CX613" s="248"/>
      <c r="CY613" s="248"/>
      <c r="CZ613" s="248"/>
      <c r="DA613" s="248"/>
      <c r="DB613" s="248"/>
      <c r="DC613" s="248"/>
      <c r="DD613" s="248"/>
      <c r="DE613" s="248"/>
      <c r="DF613" s="250"/>
      <c r="DG613" s="251"/>
      <c r="DH613" s="251"/>
      <c r="DI613" s="251"/>
      <c r="DJ613" s="251"/>
      <c r="DK613" s="251"/>
      <c r="DL613" s="251"/>
      <c r="DM613" s="252"/>
    </row>
    <row r="614">
      <c r="A614" s="248"/>
      <c r="B614" s="249"/>
      <c r="C614" s="250"/>
      <c r="D614" s="251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2"/>
      <c r="W614" s="253"/>
      <c r="X614" s="251"/>
      <c r="Y614" s="251"/>
      <c r="Z614" s="251"/>
      <c r="AA614" s="251"/>
      <c r="AB614" s="251"/>
      <c r="AC614" s="251"/>
      <c r="AD614" s="254"/>
      <c r="AE614" s="249"/>
      <c r="AF614" s="255"/>
      <c r="AG614" s="248"/>
      <c r="AH614" s="248"/>
      <c r="AI614" s="248"/>
      <c r="AJ614" s="248"/>
      <c r="AK614" s="248"/>
      <c r="AL614" s="248"/>
      <c r="AM614" s="248"/>
      <c r="AN614" s="248"/>
      <c r="AO614" s="248"/>
      <c r="AP614" s="248"/>
      <c r="AQ614" s="248"/>
      <c r="AR614" s="248"/>
      <c r="AS614" s="248"/>
      <c r="AT614" s="248"/>
      <c r="AU614" s="248"/>
      <c r="AV614" s="248"/>
      <c r="AW614" s="248"/>
      <c r="AX614" s="248"/>
      <c r="AY614" s="256"/>
      <c r="AZ614" s="250"/>
      <c r="BA614" s="251"/>
      <c r="BB614" s="251"/>
      <c r="BC614" s="251"/>
      <c r="BD614" s="251"/>
      <c r="BE614" s="251"/>
      <c r="BF614" s="251"/>
      <c r="BG614" s="252"/>
      <c r="BH614" s="249"/>
      <c r="BI614" s="248"/>
      <c r="BJ614" s="248"/>
      <c r="BK614" s="248"/>
      <c r="BL614" s="248"/>
      <c r="BM614" s="248"/>
      <c r="BN614" s="248"/>
      <c r="BO614" s="248"/>
      <c r="BP614" s="248"/>
      <c r="BQ614" s="248"/>
      <c r="BR614" s="248"/>
      <c r="BS614" s="248"/>
      <c r="BT614" s="248"/>
      <c r="BU614" s="248"/>
      <c r="BV614" s="248"/>
      <c r="BW614" s="248"/>
      <c r="BX614" s="248"/>
      <c r="BY614" s="248"/>
      <c r="BZ614" s="248"/>
      <c r="CA614" s="248"/>
      <c r="CB614" s="248"/>
      <c r="CC614" s="250"/>
      <c r="CD614" s="251"/>
      <c r="CE614" s="251"/>
      <c r="CF614" s="251"/>
      <c r="CG614" s="251"/>
      <c r="CH614" s="251"/>
      <c r="CI614" s="251"/>
      <c r="CJ614" s="252"/>
      <c r="CK614" s="249"/>
      <c r="CL614" s="248"/>
      <c r="CM614" s="248"/>
      <c r="CN614" s="248"/>
      <c r="CO614" s="248"/>
      <c r="CP614" s="248"/>
      <c r="CQ614" s="248"/>
      <c r="CR614" s="248"/>
      <c r="CS614" s="248"/>
      <c r="CT614" s="248"/>
      <c r="CU614" s="248"/>
      <c r="CV614" s="248"/>
      <c r="CW614" s="248"/>
      <c r="CX614" s="248"/>
      <c r="CY614" s="248"/>
      <c r="CZ614" s="248"/>
      <c r="DA614" s="248"/>
      <c r="DB614" s="248"/>
      <c r="DC614" s="248"/>
      <c r="DD614" s="248"/>
      <c r="DE614" s="248"/>
      <c r="DF614" s="250"/>
      <c r="DG614" s="251"/>
      <c r="DH614" s="251"/>
      <c r="DI614" s="251"/>
      <c r="DJ614" s="251"/>
      <c r="DK614" s="251"/>
      <c r="DL614" s="251"/>
      <c r="DM614" s="252"/>
    </row>
    <row r="615">
      <c r="A615" s="248"/>
      <c r="B615" s="249"/>
      <c r="C615" s="250"/>
      <c r="D615" s="251"/>
      <c r="E615" s="251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2"/>
      <c r="W615" s="253"/>
      <c r="X615" s="251"/>
      <c r="Y615" s="251"/>
      <c r="Z615" s="251"/>
      <c r="AA615" s="251"/>
      <c r="AB615" s="251"/>
      <c r="AC615" s="251"/>
      <c r="AD615" s="254"/>
      <c r="AE615" s="249"/>
      <c r="AF615" s="255"/>
      <c r="AG615" s="248"/>
      <c r="AH615" s="248"/>
      <c r="AI615" s="248"/>
      <c r="AJ615" s="248"/>
      <c r="AK615" s="248"/>
      <c r="AL615" s="248"/>
      <c r="AM615" s="248"/>
      <c r="AN615" s="248"/>
      <c r="AO615" s="248"/>
      <c r="AP615" s="248"/>
      <c r="AQ615" s="248"/>
      <c r="AR615" s="248"/>
      <c r="AS615" s="248"/>
      <c r="AT615" s="248"/>
      <c r="AU615" s="248"/>
      <c r="AV615" s="248"/>
      <c r="AW615" s="248"/>
      <c r="AX615" s="248"/>
      <c r="AY615" s="256"/>
      <c r="AZ615" s="250"/>
      <c r="BA615" s="251"/>
      <c r="BB615" s="251"/>
      <c r="BC615" s="251"/>
      <c r="BD615" s="251"/>
      <c r="BE615" s="251"/>
      <c r="BF615" s="251"/>
      <c r="BG615" s="252"/>
      <c r="BH615" s="249"/>
      <c r="BI615" s="248"/>
      <c r="BJ615" s="248"/>
      <c r="BK615" s="248"/>
      <c r="BL615" s="248"/>
      <c r="BM615" s="248"/>
      <c r="BN615" s="248"/>
      <c r="BO615" s="248"/>
      <c r="BP615" s="248"/>
      <c r="BQ615" s="248"/>
      <c r="BR615" s="248"/>
      <c r="BS615" s="248"/>
      <c r="BT615" s="248"/>
      <c r="BU615" s="248"/>
      <c r="BV615" s="248"/>
      <c r="BW615" s="248"/>
      <c r="BX615" s="248"/>
      <c r="BY615" s="248"/>
      <c r="BZ615" s="248"/>
      <c r="CA615" s="248"/>
      <c r="CB615" s="248"/>
      <c r="CC615" s="250"/>
      <c r="CD615" s="251"/>
      <c r="CE615" s="251"/>
      <c r="CF615" s="251"/>
      <c r="CG615" s="251"/>
      <c r="CH615" s="251"/>
      <c r="CI615" s="251"/>
      <c r="CJ615" s="252"/>
      <c r="CK615" s="249"/>
      <c r="CL615" s="248"/>
      <c r="CM615" s="248"/>
      <c r="CN615" s="248"/>
      <c r="CO615" s="248"/>
      <c r="CP615" s="248"/>
      <c r="CQ615" s="248"/>
      <c r="CR615" s="248"/>
      <c r="CS615" s="248"/>
      <c r="CT615" s="248"/>
      <c r="CU615" s="248"/>
      <c r="CV615" s="248"/>
      <c r="CW615" s="248"/>
      <c r="CX615" s="248"/>
      <c r="CY615" s="248"/>
      <c r="CZ615" s="248"/>
      <c r="DA615" s="248"/>
      <c r="DB615" s="248"/>
      <c r="DC615" s="248"/>
      <c r="DD615" s="248"/>
      <c r="DE615" s="248"/>
      <c r="DF615" s="250"/>
      <c r="DG615" s="251"/>
      <c r="DH615" s="251"/>
      <c r="DI615" s="251"/>
      <c r="DJ615" s="251"/>
      <c r="DK615" s="251"/>
      <c r="DL615" s="251"/>
      <c r="DM615" s="252"/>
    </row>
    <row r="616">
      <c r="A616" s="248"/>
      <c r="B616" s="249"/>
      <c r="C616" s="250"/>
      <c r="D616" s="251"/>
      <c r="E616" s="251"/>
      <c r="F616" s="251"/>
      <c r="G616" s="251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2"/>
      <c r="W616" s="253"/>
      <c r="X616" s="251"/>
      <c r="Y616" s="251"/>
      <c r="Z616" s="251"/>
      <c r="AA616" s="251"/>
      <c r="AB616" s="251"/>
      <c r="AC616" s="251"/>
      <c r="AD616" s="254"/>
      <c r="AE616" s="249"/>
      <c r="AF616" s="255"/>
      <c r="AG616" s="248"/>
      <c r="AH616" s="248"/>
      <c r="AI616" s="248"/>
      <c r="AJ616" s="248"/>
      <c r="AK616" s="248"/>
      <c r="AL616" s="248"/>
      <c r="AM616" s="248"/>
      <c r="AN616" s="248"/>
      <c r="AO616" s="248"/>
      <c r="AP616" s="248"/>
      <c r="AQ616" s="248"/>
      <c r="AR616" s="248"/>
      <c r="AS616" s="248"/>
      <c r="AT616" s="248"/>
      <c r="AU616" s="248"/>
      <c r="AV616" s="248"/>
      <c r="AW616" s="248"/>
      <c r="AX616" s="248"/>
      <c r="AY616" s="256"/>
      <c r="AZ616" s="250"/>
      <c r="BA616" s="251"/>
      <c r="BB616" s="251"/>
      <c r="BC616" s="251"/>
      <c r="BD616" s="251"/>
      <c r="BE616" s="251"/>
      <c r="BF616" s="251"/>
      <c r="BG616" s="252"/>
      <c r="BH616" s="249"/>
      <c r="BI616" s="248"/>
      <c r="BJ616" s="248"/>
      <c r="BK616" s="248"/>
      <c r="BL616" s="248"/>
      <c r="BM616" s="248"/>
      <c r="BN616" s="248"/>
      <c r="BO616" s="248"/>
      <c r="BP616" s="248"/>
      <c r="BQ616" s="248"/>
      <c r="BR616" s="248"/>
      <c r="BS616" s="248"/>
      <c r="BT616" s="248"/>
      <c r="BU616" s="248"/>
      <c r="BV616" s="248"/>
      <c r="BW616" s="248"/>
      <c r="BX616" s="248"/>
      <c r="BY616" s="248"/>
      <c r="BZ616" s="248"/>
      <c r="CA616" s="248"/>
      <c r="CB616" s="248"/>
      <c r="CC616" s="250"/>
      <c r="CD616" s="251"/>
      <c r="CE616" s="251"/>
      <c r="CF616" s="251"/>
      <c r="CG616" s="251"/>
      <c r="CH616" s="251"/>
      <c r="CI616" s="251"/>
      <c r="CJ616" s="252"/>
      <c r="CK616" s="249"/>
      <c r="CL616" s="248"/>
      <c r="CM616" s="248"/>
      <c r="CN616" s="248"/>
      <c r="CO616" s="248"/>
      <c r="CP616" s="248"/>
      <c r="CQ616" s="248"/>
      <c r="CR616" s="248"/>
      <c r="CS616" s="248"/>
      <c r="CT616" s="248"/>
      <c r="CU616" s="248"/>
      <c r="CV616" s="248"/>
      <c r="CW616" s="248"/>
      <c r="CX616" s="248"/>
      <c r="CY616" s="248"/>
      <c r="CZ616" s="248"/>
      <c r="DA616" s="248"/>
      <c r="DB616" s="248"/>
      <c r="DC616" s="248"/>
      <c r="DD616" s="248"/>
      <c r="DE616" s="248"/>
      <c r="DF616" s="250"/>
      <c r="DG616" s="251"/>
      <c r="DH616" s="251"/>
      <c r="DI616" s="251"/>
      <c r="DJ616" s="251"/>
      <c r="DK616" s="251"/>
      <c r="DL616" s="251"/>
      <c r="DM616" s="252"/>
    </row>
    <row r="617">
      <c r="A617" s="248"/>
      <c r="B617" s="249"/>
      <c r="C617" s="250"/>
      <c r="D617" s="251"/>
      <c r="E617" s="251"/>
      <c r="F617" s="251"/>
      <c r="G617" s="251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2"/>
      <c r="W617" s="253"/>
      <c r="X617" s="251"/>
      <c r="Y617" s="251"/>
      <c r="Z617" s="251"/>
      <c r="AA617" s="251"/>
      <c r="AB617" s="251"/>
      <c r="AC617" s="251"/>
      <c r="AD617" s="254"/>
      <c r="AE617" s="249"/>
      <c r="AF617" s="255"/>
      <c r="AG617" s="248"/>
      <c r="AH617" s="248"/>
      <c r="AI617" s="248"/>
      <c r="AJ617" s="248"/>
      <c r="AK617" s="248"/>
      <c r="AL617" s="248"/>
      <c r="AM617" s="248"/>
      <c r="AN617" s="248"/>
      <c r="AO617" s="248"/>
      <c r="AP617" s="248"/>
      <c r="AQ617" s="248"/>
      <c r="AR617" s="248"/>
      <c r="AS617" s="248"/>
      <c r="AT617" s="248"/>
      <c r="AU617" s="248"/>
      <c r="AV617" s="248"/>
      <c r="AW617" s="248"/>
      <c r="AX617" s="248"/>
      <c r="AY617" s="256"/>
      <c r="AZ617" s="250"/>
      <c r="BA617" s="251"/>
      <c r="BB617" s="251"/>
      <c r="BC617" s="251"/>
      <c r="BD617" s="251"/>
      <c r="BE617" s="251"/>
      <c r="BF617" s="251"/>
      <c r="BG617" s="252"/>
      <c r="BH617" s="249"/>
      <c r="BI617" s="248"/>
      <c r="BJ617" s="248"/>
      <c r="BK617" s="248"/>
      <c r="BL617" s="248"/>
      <c r="BM617" s="248"/>
      <c r="BN617" s="248"/>
      <c r="BO617" s="248"/>
      <c r="BP617" s="248"/>
      <c r="BQ617" s="248"/>
      <c r="BR617" s="248"/>
      <c r="BS617" s="248"/>
      <c r="BT617" s="248"/>
      <c r="BU617" s="248"/>
      <c r="BV617" s="248"/>
      <c r="BW617" s="248"/>
      <c r="BX617" s="248"/>
      <c r="BY617" s="248"/>
      <c r="BZ617" s="248"/>
      <c r="CA617" s="248"/>
      <c r="CB617" s="248"/>
      <c r="CC617" s="250"/>
      <c r="CD617" s="251"/>
      <c r="CE617" s="251"/>
      <c r="CF617" s="251"/>
      <c r="CG617" s="251"/>
      <c r="CH617" s="251"/>
      <c r="CI617" s="251"/>
      <c r="CJ617" s="252"/>
      <c r="CK617" s="249"/>
      <c r="CL617" s="248"/>
      <c r="CM617" s="248"/>
      <c r="CN617" s="248"/>
      <c r="CO617" s="248"/>
      <c r="CP617" s="248"/>
      <c r="CQ617" s="248"/>
      <c r="CR617" s="248"/>
      <c r="CS617" s="248"/>
      <c r="CT617" s="248"/>
      <c r="CU617" s="248"/>
      <c r="CV617" s="248"/>
      <c r="CW617" s="248"/>
      <c r="CX617" s="248"/>
      <c r="CY617" s="248"/>
      <c r="CZ617" s="248"/>
      <c r="DA617" s="248"/>
      <c r="DB617" s="248"/>
      <c r="DC617" s="248"/>
      <c r="DD617" s="248"/>
      <c r="DE617" s="248"/>
      <c r="DF617" s="250"/>
      <c r="DG617" s="251"/>
      <c r="DH617" s="251"/>
      <c r="DI617" s="251"/>
      <c r="DJ617" s="251"/>
      <c r="DK617" s="251"/>
      <c r="DL617" s="251"/>
      <c r="DM617" s="252"/>
    </row>
    <row r="618">
      <c r="A618" s="248"/>
      <c r="B618" s="249"/>
      <c r="C618" s="250"/>
      <c r="D618" s="251"/>
      <c r="E618" s="251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2"/>
      <c r="W618" s="253"/>
      <c r="X618" s="251"/>
      <c r="Y618" s="251"/>
      <c r="Z618" s="251"/>
      <c r="AA618" s="251"/>
      <c r="AB618" s="251"/>
      <c r="AC618" s="251"/>
      <c r="AD618" s="254"/>
      <c r="AE618" s="249"/>
      <c r="AF618" s="255"/>
      <c r="AG618" s="248"/>
      <c r="AH618" s="248"/>
      <c r="AI618" s="248"/>
      <c r="AJ618" s="248"/>
      <c r="AK618" s="248"/>
      <c r="AL618" s="248"/>
      <c r="AM618" s="248"/>
      <c r="AN618" s="248"/>
      <c r="AO618" s="248"/>
      <c r="AP618" s="248"/>
      <c r="AQ618" s="248"/>
      <c r="AR618" s="248"/>
      <c r="AS618" s="248"/>
      <c r="AT618" s="248"/>
      <c r="AU618" s="248"/>
      <c r="AV618" s="248"/>
      <c r="AW618" s="248"/>
      <c r="AX618" s="248"/>
      <c r="AY618" s="256"/>
      <c r="AZ618" s="250"/>
      <c r="BA618" s="251"/>
      <c r="BB618" s="251"/>
      <c r="BC618" s="251"/>
      <c r="BD618" s="251"/>
      <c r="BE618" s="251"/>
      <c r="BF618" s="251"/>
      <c r="BG618" s="252"/>
      <c r="BH618" s="249"/>
      <c r="BI618" s="248"/>
      <c r="BJ618" s="248"/>
      <c r="BK618" s="248"/>
      <c r="BL618" s="248"/>
      <c r="BM618" s="248"/>
      <c r="BN618" s="248"/>
      <c r="BO618" s="248"/>
      <c r="BP618" s="248"/>
      <c r="BQ618" s="248"/>
      <c r="BR618" s="248"/>
      <c r="BS618" s="248"/>
      <c r="BT618" s="248"/>
      <c r="BU618" s="248"/>
      <c r="BV618" s="248"/>
      <c r="BW618" s="248"/>
      <c r="BX618" s="248"/>
      <c r="BY618" s="248"/>
      <c r="BZ618" s="248"/>
      <c r="CA618" s="248"/>
      <c r="CB618" s="248"/>
      <c r="CC618" s="250"/>
      <c r="CD618" s="251"/>
      <c r="CE618" s="251"/>
      <c r="CF618" s="251"/>
      <c r="CG618" s="251"/>
      <c r="CH618" s="251"/>
      <c r="CI618" s="251"/>
      <c r="CJ618" s="252"/>
      <c r="CK618" s="249"/>
      <c r="CL618" s="248"/>
      <c r="CM618" s="248"/>
      <c r="CN618" s="248"/>
      <c r="CO618" s="248"/>
      <c r="CP618" s="248"/>
      <c r="CQ618" s="248"/>
      <c r="CR618" s="248"/>
      <c r="CS618" s="248"/>
      <c r="CT618" s="248"/>
      <c r="CU618" s="248"/>
      <c r="CV618" s="248"/>
      <c r="CW618" s="248"/>
      <c r="CX618" s="248"/>
      <c r="CY618" s="248"/>
      <c r="CZ618" s="248"/>
      <c r="DA618" s="248"/>
      <c r="DB618" s="248"/>
      <c r="DC618" s="248"/>
      <c r="DD618" s="248"/>
      <c r="DE618" s="248"/>
      <c r="DF618" s="250"/>
      <c r="DG618" s="251"/>
      <c r="DH618" s="251"/>
      <c r="DI618" s="251"/>
      <c r="DJ618" s="251"/>
      <c r="DK618" s="251"/>
      <c r="DL618" s="251"/>
      <c r="DM618" s="252"/>
    </row>
    <row r="619">
      <c r="A619" s="248"/>
      <c r="B619" s="249"/>
      <c r="C619" s="250"/>
      <c r="D619" s="251"/>
      <c r="E619" s="251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2"/>
      <c r="W619" s="253"/>
      <c r="X619" s="251"/>
      <c r="Y619" s="251"/>
      <c r="Z619" s="251"/>
      <c r="AA619" s="251"/>
      <c r="AB619" s="251"/>
      <c r="AC619" s="251"/>
      <c r="AD619" s="254"/>
      <c r="AE619" s="249"/>
      <c r="AF619" s="255"/>
      <c r="AG619" s="248"/>
      <c r="AH619" s="248"/>
      <c r="AI619" s="248"/>
      <c r="AJ619" s="248"/>
      <c r="AK619" s="248"/>
      <c r="AL619" s="248"/>
      <c r="AM619" s="248"/>
      <c r="AN619" s="248"/>
      <c r="AO619" s="248"/>
      <c r="AP619" s="248"/>
      <c r="AQ619" s="248"/>
      <c r="AR619" s="248"/>
      <c r="AS619" s="248"/>
      <c r="AT619" s="248"/>
      <c r="AU619" s="248"/>
      <c r="AV619" s="248"/>
      <c r="AW619" s="248"/>
      <c r="AX619" s="248"/>
      <c r="AY619" s="256"/>
      <c r="AZ619" s="250"/>
      <c r="BA619" s="251"/>
      <c r="BB619" s="251"/>
      <c r="BC619" s="251"/>
      <c r="BD619" s="251"/>
      <c r="BE619" s="251"/>
      <c r="BF619" s="251"/>
      <c r="BG619" s="252"/>
      <c r="BH619" s="249"/>
      <c r="BI619" s="248"/>
      <c r="BJ619" s="248"/>
      <c r="BK619" s="248"/>
      <c r="BL619" s="248"/>
      <c r="BM619" s="248"/>
      <c r="BN619" s="248"/>
      <c r="BO619" s="248"/>
      <c r="BP619" s="248"/>
      <c r="BQ619" s="248"/>
      <c r="BR619" s="248"/>
      <c r="BS619" s="248"/>
      <c r="BT619" s="248"/>
      <c r="BU619" s="248"/>
      <c r="BV619" s="248"/>
      <c r="BW619" s="248"/>
      <c r="BX619" s="248"/>
      <c r="BY619" s="248"/>
      <c r="BZ619" s="248"/>
      <c r="CA619" s="248"/>
      <c r="CB619" s="248"/>
      <c r="CC619" s="250"/>
      <c r="CD619" s="251"/>
      <c r="CE619" s="251"/>
      <c r="CF619" s="251"/>
      <c r="CG619" s="251"/>
      <c r="CH619" s="251"/>
      <c r="CI619" s="251"/>
      <c r="CJ619" s="252"/>
      <c r="CK619" s="249"/>
      <c r="CL619" s="248"/>
      <c r="CM619" s="248"/>
      <c r="CN619" s="248"/>
      <c r="CO619" s="248"/>
      <c r="CP619" s="248"/>
      <c r="CQ619" s="248"/>
      <c r="CR619" s="248"/>
      <c r="CS619" s="248"/>
      <c r="CT619" s="248"/>
      <c r="CU619" s="248"/>
      <c r="CV619" s="248"/>
      <c r="CW619" s="248"/>
      <c r="CX619" s="248"/>
      <c r="CY619" s="248"/>
      <c r="CZ619" s="248"/>
      <c r="DA619" s="248"/>
      <c r="DB619" s="248"/>
      <c r="DC619" s="248"/>
      <c r="DD619" s="248"/>
      <c r="DE619" s="248"/>
      <c r="DF619" s="250"/>
      <c r="DG619" s="251"/>
      <c r="DH619" s="251"/>
      <c r="DI619" s="251"/>
      <c r="DJ619" s="251"/>
      <c r="DK619" s="251"/>
      <c r="DL619" s="251"/>
      <c r="DM619" s="252"/>
    </row>
    <row r="620">
      <c r="A620" s="248"/>
      <c r="B620" s="249"/>
      <c r="C620" s="250"/>
      <c r="D620" s="251"/>
      <c r="E620" s="251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2"/>
      <c r="W620" s="253"/>
      <c r="X620" s="251"/>
      <c r="Y620" s="251"/>
      <c r="Z620" s="251"/>
      <c r="AA620" s="251"/>
      <c r="AB620" s="251"/>
      <c r="AC620" s="251"/>
      <c r="AD620" s="254"/>
      <c r="AE620" s="249"/>
      <c r="AF620" s="255"/>
      <c r="AG620" s="248"/>
      <c r="AH620" s="248"/>
      <c r="AI620" s="248"/>
      <c r="AJ620" s="248"/>
      <c r="AK620" s="248"/>
      <c r="AL620" s="248"/>
      <c r="AM620" s="248"/>
      <c r="AN620" s="248"/>
      <c r="AO620" s="248"/>
      <c r="AP620" s="248"/>
      <c r="AQ620" s="248"/>
      <c r="AR620" s="248"/>
      <c r="AS620" s="248"/>
      <c r="AT620" s="248"/>
      <c r="AU620" s="248"/>
      <c r="AV620" s="248"/>
      <c r="AW620" s="248"/>
      <c r="AX620" s="248"/>
      <c r="AY620" s="256"/>
      <c r="AZ620" s="250"/>
      <c r="BA620" s="251"/>
      <c r="BB620" s="251"/>
      <c r="BC620" s="251"/>
      <c r="BD620" s="251"/>
      <c r="BE620" s="251"/>
      <c r="BF620" s="251"/>
      <c r="BG620" s="252"/>
      <c r="BH620" s="249"/>
      <c r="BI620" s="248"/>
      <c r="BJ620" s="248"/>
      <c r="BK620" s="248"/>
      <c r="BL620" s="248"/>
      <c r="BM620" s="248"/>
      <c r="BN620" s="248"/>
      <c r="BO620" s="248"/>
      <c r="BP620" s="248"/>
      <c r="BQ620" s="248"/>
      <c r="BR620" s="248"/>
      <c r="BS620" s="248"/>
      <c r="BT620" s="248"/>
      <c r="BU620" s="248"/>
      <c r="BV620" s="248"/>
      <c r="BW620" s="248"/>
      <c r="BX620" s="248"/>
      <c r="BY620" s="248"/>
      <c r="BZ620" s="248"/>
      <c r="CA620" s="248"/>
      <c r="CB620" s="248"/>
      <c r="CC620" s="250"/>
      <c r="CD620" s="251"/>
      <c r="CE620" s="251"/>
      <c r="CF620" s="251"/>
      <c r="CG620" s="251"/>
      <c r="CH620" s="251"/>
      <c r="CI620" s="251"/>
      <c r="CJ620" s="252"/>
      <c r="CK620" s="249"/>
      <c r="CL620" s="248"/>
      <c r="CM620" s="248"/>
      <c r="CN620" s="248"/>
      <c r="CO620" s="248"/>
      <c r="CP620" s="248"/>
      <c r="CQ620" s="248"/>
      <c r="CR620" s="248"/>
      <c r="CS620" s="248"/>
      <c r="CT620" s="248"/>
      <c r="CU620" s="248"/>
      <c r="CV620" s="248"/>
      <c r="CW620" s="248"/>
      <c r="CX620" s="248"/>
      <c r="CY620" s="248"/>
      <c r="CZ620" s="248"/>
      <c r="DA620" s="248"/>
      <c r="DB620" s="248"/>
      <c r="DC620" s="248"/>
      <c r="DD620" s="248"/>
      <c r="DE620" s="248"/>
      <c r="DF620" s="250"/>
      <c r="DG620" s="251"/>
      <c r="DH620" s="251"/>
      <c r="DI620" s="251"/>
      <c r="DJ620" s="251"/>
      <c r="DK620" s="251"/>
      <c r="DL620" s="251"/>
      <c r="DM620" s="252"/>
    </row>
    <row r="621">
      <c r="A621" s="248"/>
      <c r="B621" s="249"/>
      <c r="C621" s="250"/>
      <c r="D621" s="251"/>
      <c r="E621" s="251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2"/>
      <c r="W621" s="253"/>
      <c r="X621" s="251"/>
      <c r="Y621" s="251"/>
      <c r="Z621" s="251"/>
      <c r="AA621" s="251"/>
      <c r="AB621" s="251"/>
      <c r="AC621" s="251"/>
      <c r="AD621" s="254"/>
      <c r="AE621" s="249"/>
      <c r="AF621" s="255"/>
      <c r="AG621" s="248"/>
      <c r="AH621" s="248"/>
      <c r="AI621" s="248"/>
      <c r="AJ621" s="248"/>
      <c r="AK621" s="248"/>
      <c r="AL621" s="248"/>
      <c r="AM621" s="248"/>
      <c r="AN621" s="248"/>
      <c r="AO621" s="248"/>
      <c r="AP621" s="248"/>
      <c r="AQ621" s="248"/>
      <c r="AR621" s="248"/>
      <c r="AS621" s="248"/>
      <c r="AT621" s="248"/>
      <c r="AU621" s="248"/>
      <c r="AV621" s="248"/>
      <c r="AW621" s="248"/>
      <c r="AX621" s="248"/>
      <c r="AY621" s="256"/>
      <c r="AZ621" s="250"/>
      <c r="BA621" s="251"/>
      <c r="BB621" s="251"/>
      <c r="BC621" s="251"/>
      <c r="BD621" s="251"/>
      <c r="BE621" s="251"/>
      <c r="BF621" s="251"/>
      <c r="BG621" s="252"/>
      <c r="BH621" s="249"/>
      <c r="BI621" s="248"/>
      <c r="BJ621" s="248"/>
      <c r="BK621" s="248"/>
      <c r="BL621" s="248"/>
      <c r="BM621" s="248"/>
      <c r="BN621" s="248"/>
      <c r="BO621" s="248"/>
      <c r="BP621" s="248"/>
      <c r="BQ621" s="248"/>
      <c r="BR621" s="248"/>
      <c r="BS621" s="248"/>
      <c r="BT621" s="248"/>
      <c r="BU621" s="248"/>
      <c r="BV621" s="248"/>
      <c r="BW621" s="248"/>
      <c r="BX621" s="248"/>
      <c r="BY621" s="248"/>
      <c r="BZ621" s="248"/>
      <c r="CA621" s="248"/>
      <c r="CB621" s="248"/>
      <c r="CC621" s="250"/>
      <c r="CD621" s="251"/>
      <c r="CE621" s="251"/>
      <c r="CF621" s="251"/>
      <c r="CG621" s="251"/>
      <c r="CH621" s="251"/>
      <c r="CI621" s="251"/>
      <c r="CJ621" s="252"/>
      <c r="CK621" s="249"/>
      <c r="CL621" s="248"/>
      <c r="CM621" s="248"/>
      <c r="CN621" s="248"/>
      <c r="CO621" s="248"/>
      <c r="CP621" s="248"/>
      <c r="CQ621" s="248"/>
      <c r="CR621" s="248"/>
      <c r="CS621" s="248"/>
      <c r="CT621" s="248"/>
      <c r="CU621" s="248"/>
      <c r="CV621" s="248"/>
      <c r="CW621" s="248"/>
      <c r="CX621" s="248"/>
      <c r="CY621" s="248"/>
      <c r="CZ621" s="248"/>
      <c r="DA621" s="248"/>
      <c r="DB621" s="248"/>
      <c r="DC621" s="248"/>
      <c r="DD621" s="248"/>
      <c r="DE621" s="248"/>
      <c r="DF621" s="250"/>
      <c r="DG621" s="251"/>
      <c r="DH621" s="251"/>
      <c r="DI621" s="251"/>
      <c r="DJ621" s="251"/>
      <c r="DK621" s="251"/>
      <c r="DL621" s="251"/>
      <c r="DM621" s="252"/>
    </row>
    <row r="622">
      <c r="A622" s="248"/>
      <c r="B622" s="249"/>
      <c r="C622" s="250"/>
      <c r="D622" s="251"/>
      <c r="E622" s="251"/>
      <c r="F622" s="251"/>
      <c r="G622" s="251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2"/>
      <c r="W622" s="253"/>
      <c r="X622" s="251"/>
      <c r="Y622" s="251"/>
      <c r="Z622" s="251"/>
      <c r="AA622" s="251"/>
      <c r="AB622" s="251"/>
      <c r="AC622" s="251"/>
      <c r="AD622" s="254"/>
      <c r="AE622" s="249"/>
      <c r="AF622" s="255"/>
      <c r="AG622" s="248"/>
      <c r="AH622" s="248"/>
      <c r="AI622" s="248"/>
      <c r="AJ622" s="248"/>
      <c r="AK622" s="248"/>
      <c r="AL622" s="248"/>
      <c r="AM622" s="248"/>
      <c r="AN622" s="248"/>
      <c r="AO622" s="248"/>
      <c r="AP622" s="248"/>
      <c r="AQ622" s="248"/>
      <c r="AR622" s="248"/>
      <c r="AS622" s="248"/>
      <c r="AT622" s="248"/>
      <c r="AU622" s="248"/>
      <c r="AV622" s="248"/>
      <c r="AW622" s="248"/>
      <c r="AX622" s="248"/>
      <c r="AY622" s="256"/>
      <c r="AZ622" s="250"/>
      <c r="BA622" s="251"/>
      <c r="BB622" s="251"/>
      <c r="BC622" s="251"/>
      <c r="BD622" s="251"/>
      <c r="BE622" s="251"/>
      <c r="BF622" s="251"/>
      <c r="BG622" s="252"/>
      <c r="BH622" s="249"/>
      <c r="BI622" s="248"/>
      <c r="BJ622" s="248"/>
      <c r="BK622" s="248"/>
      <c r="BL622" s="248"/>
      <c r="BM622" s="248"/>
      <c r="BN622" s="248"/>
      <c r="BO622" s="248"/>
      <c r="BP622" s="248"/>
      <c r="BQ622" s="248"/>
      <c r="BR622" s="248"/>
      <c r="BS622" s="248"/>
      <c r="BT622" s="248"/>
      <c r="BU622" s="248"/>
      <c r="BV622" s="248"/>
      <c r="BW622" s="248"/>
      <c r="BX622" s="248"/>
      <c r="BY622" s="248"/>
      <c r="BZ622" s="248"/>
      <c r="CA622" s="248"/>
      <c r="CB622" s="248"/>
      <c r="CC622" s="250"/>
      <c r="CD622" s="251"/>
      <c r="CE622" s="251"/>
      <c r="CF622" s="251"/>
      <c r="CG622" s="251"/>
      <c r="CH622" s="251"/>
      <c r="CI622" s="251"/>
      <c r="CJ622" s="252"/>
      <c r="CK622" s="249"/>
      <c r="CL622" s="248"/>
      <c r="CM622" s="248"/>
      <c r="CN622" s="248"/>
      <c r="CO622" s="248"/>
      <c r="CP622" s="248"/>
      <c r="CQ622" s="248"/>
      <c r="CR622" s="248"/>
      <c r="CS622" s="248"/>
      <c r="CT622" s="248"/>
      <c r="CU622" s="248"/>
      <c r="CV622" s="248"/>
      <c r="CW622" s="248"/>
      <c r="CX622" s="248"/>
      <c r="CY622" s="248"/>
      <c r="CZ622" s="248"/>
      <c r="DA622" s="248"/>
      <c r="DB622" s="248"/>
      <c r="DC622" s="248"/>
      <c r="DD622" s="248"/>
      <c r="DE622" s="248"/>
      <c r="DF622" s="250"/>
      <c r="DG622" s="251"/>
      <c r="DH622" s="251"/>
      <c r="DI622" s="251"/>
      <c r="DJ622" s="251"/>
      <c r="DK622" s="251"/>
      <c r="DL622" s="251"/>
      <c r="DM622" s="252"/>
    </row>
    <row r="623">
      <c r="A623" s="248"/>
      <c r="B623" s="249"/>
      <c r="C623" s="250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2"/>
      <c r="W623" s="253"/>
      <c r="X623" s="251"/>
      <c r="Y623" s="251"/>
      <c r="Z623" s="251"/>
      <c r="AA623" s="251"/>
      <c r="AB623" s="251"/>
      <c r="AC623" s="251"/>
      <c r="AD623" s="254"/>
      <c r="AE623" s="249"/>
      <c r="AF623" s="255"/>
      <c r="AG623" s="248"/>
      <c r="AH623" s="248"/>
      <c r="AI623" s="248"/>
      <c r="AJ623" s="248"/>
      <c r="AK623" s="248"/>
      <c r="AL623" s="248"/>
      <c r="AM623" s="248"/>
      <c r="AN623" s="248"/>
      <c r="AO623" s="248"/>
      <c r="AP623" s="248"/>
      <c r="AQ623" s="248"/>
      <c r="AR623" s="248"/>
      <c r="AS623" s="248"/>
      <c r="AT623" s="248"/>
      <c r="AU623" s="248"/>
      <c r="AV623" s="248"/>
      <c r="AW623" s="248"/>
      <c r="AX623" s="248"/>
      <c r="AY623" s="256"/>
      <c r="AZ623" s="250"/>
      <c r="BA623" s="251"/>
      <c r="BB623" s="251"/>
      <c r="BC623" s="251"/>
      <c r="BD623" s="251"/>
      <c r="BE623" s="251"/>
      <c r="BF623" s="251"/>
      <c r="BG623" s="252"/>
      <c r="BH623" s="249"/>
      <c r="BI623" s="248"/>
      <c r="BJ623" s="248"/>
      <c r="BK623" s="248"/>
      <c r="BL623" s="248"/>
      <c r="BM623" s="248"/>
      <c r="BN623" s="248"/>
      <c r="BO623" s="248"/>
      <c r="BP623" s="248"/>
      <c r="BQ623" s="248"/>
      <c r="BR623" s="248"/>
      <c r="BS623" s="248"/>
      <c r="BT623" s="248"/>
      <c r="BU623" s="248"/>
      <c r="BV623" s="248"/>
      <c r="BW623" s="248"/>
      <c r="BX623" s="248"/>
      <c r="BY623" s="248"/>
      <c r="BZ623" s="248"/>
      <c r="CA623" s="248"/>
      <c r="CB623" s="248"/>
      <c r="CC623" s="250"/>
      <c r="CD623" s="251"/>
      <c r="CE623" s="251"/>
      <c r="CF623" s="251"/>
      <c r="CG623" s="251"/>
      <c r="CH623" s="251"/>
      <c r="CI623" s="251"/>
      <c r="CJ623" s="252"/>
      <c r="CK623" s="249"/>
      <c r="CL623" s="248"/>
      <c r="CM623" s="248"/>
      <c r="CN623" s="248"/>
      <c r="CO623" s="248"/>
      <c r="CP623" s="248"/>
      <c r="CQ623" s="248"/>
      <c r="CR623" s="248"/>
      <c r="CS623" s="248"/>
      <c r="CT623" s="248"/>
      <c r="CU623" s="248"/>
      <c r="CV623" s="248"/>
      <c r="CW623" s="248"/>
      <c r="CX623" s="248"/>
      <c r="CY623" s="248"/>
      <c r="CZ623" s="248"/>
      <c r="DA623" s="248"/>
      <c r="DB623" s="248"/>
      <c r="DC623" s="248"/>
      <c r="DD623" s="248"/>
      <c r="DE623" s="248"/>
      <c r="DF623" s="250"/>
      <c r="DG623" s="251"/>
      <c r="DH623" s="251"/>
      <c r="DI623" s="251"/>
      <c r="DJ623" s="251"/>
      <c r="DK623" s="251"/>
      <c r="DL623" s="251"/>
      <c r="DM623" s="252"/>
    </row>
    <row r="624">
      <c r="A624" s="248"/>
      <c r="B624" s="249"/>
      <c r="C624" s="250"/>
      <c r="D624" s="251"/>
      <c r="E624" s="251"/>
      <c r="F624" s="251"/>
      <c r="G624" s="251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2"/>
      <c r="W624" s="253"/>
      <c r="X624" s="251"/>
      <c r="Y624" s="251"/>
      <c r="Z624" s="251"/>
      <c r="AA624" s="251"/>
      <c r="AB624" s="251"/>
      <c r="AC624" s="251"/>
      <c r="AD624" s="254"/>
      <c r="AE624" s="249"/>
      <c r="AF624" s="255"/>
      <c r="AG624" s="248"/>
      <c r="AH624" s="248"/>
      <c r="AI624" s="248"/>
      <c r="AJ624" s="248"/>
      <c r="AK624" s="248"/>
      <c r="AL624" s="248"/>
      <c r="AM624" s="248"/>
      <c r="AN624" s="248"/>
      <c r="AO624" s="248"/>
      <c r="AP624" s="248"/>
      <c r="AQ624" s="248"/>
      <c r="AR624" s="248"/>
      <c r="AS624" s="248"/>
      <c r="AT624" s="248"/>
      <c r="AU624" s="248"/>
      <c r="AV624" s="248"/>
      <c r="AW624" s="248"/>
      <c r="AX624" s="248"/>
      <c r="AY624" s="256"/>
      <c r="AZ624" s="250"/>
      <c r="BA624" s="251"/>
      <c r="BB624" s="251"/>
      <c r="BC624" s="251"/>
      <c r="BD624" s="251"/>
      <c r="BE624" s="251"/>
      <c r="BF624" s="251"/>
      <c r="BG624" s="252"/>
      <c r="BH624" s="249"/>
      <c r="BI624" s="248"/>
      <c r="BJ624" s="248"/>
      <c r="BK624" s="248"/>
      <c r="BL624" s="248"/>
      <c r="BM624" s="248"/>
      <c r="BN624" s="248"/>
      <c r="BO624" s="248"/>
      <c r="BP624" s="248"/>
      <c r="BQ624" s="248"/>
      <c r="BR624" s="248"/>
      <c r="BS624" s="248"/>
      <c r="BT624" s="248"/>
      <c r="BU624" s="248"/>
      <c r="BV624" s="248"/>
      <c r="BW624" s="248"/>
      <c r="BX624" s="248"/>
      <c r="BY624" s="248"/>
      <c r="BZ624" s="248"/>
      <c r="CA624" s="248"/>
      <c r="CB624" s="248"/>
      <c r="CC624" s="250"/>
      <c r="CD624" s="251"/>
      <c r="CE624" s="251"/>
      <c r="CF624" s="251"/>
      <c r="CG624" s="251"/>
      <c r="CH624" s="251"/>
      <c r="CI624" s="251"/>
      <c r="CJ624" s="252"/>
      <c r="CK624" s="249"/>
      <c r="CL624" s="248"/>
      <c r="CM624" s="248"/>
      <c r="CN624" s="248"/>
      <c r="CO624" s="248"/>
      <c r="CP624" s="248"/>
      <c r="CQ624" s="248"/>
      <c r="CR624" s="248"/>
      <c r="CS624" s="248"/>
      <c r="CT624" s="248"/>
      <c r="CU624" s="248"/>
      <c r="CV624" s="248"/>
      <c r="CW624" s="248"/>
      <c r="CX624" s="248"/>
      <c r="CY624" s="248"/>
      <c r="CZ624" s="248"/>
      <c r="DA624" s="248"/>
      <c r="DB624" s="248"/>
      <c r="DC624" s="248"/>
      <c r="DD624" s="248"/>
      <c r="DE624" s="248"/>
      <c r="DF624" s="250"/>
      <c r="DG624" s="251"/>
      <c r="DH624" s="251"/>
      <c r="DI624" s="251"/>
      <c r="DJ624" s="251"/>
      <c r="DK624" s="251"/>
      <c r="DL624" s="251"/>
      <c r="DM624" s="252"/>
    </row>
    <row r="625">
      <c r="A625" s="248"/>
      <c r="B625" s="249"/>
      <c r="C625" s="250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2"/>
      <c r="W625" s="253"/>
      <c r="X625" s="251"/>
      <c r="Y625" s="251"/>
      <c r="Z625" s="251"/>
      <c r="AA625" s="251"/>
      <c r="AB625" s="251"/>
      <c r="AC625" s="251"/>
      <c r="AD625" s="254"/>
      <c r="AE625" s="249"/>
      <c r="AF625" s="255"/>
      <c r="AG625" s="248"/>
      <c r="AH625" s="248"/>
      <c r="AI625" s="248"/>
      <c r="AJ625" s="248"/>
      <c r="AK625" s="248"/>
      <c r="AL625" s="248"/>
      <c r="AM625" s="248"/>
      <c r="AN625" s="248"/>
      <c r="AO625" s="248"/>
      <c r="AP625" s="248"/>
      <c r="AQ625" s="248"/>
      <c r="AR625" s="248"/>
      <c r="AS625" s="248"/>
      <c r="AT625" s="248"/>
      <c r="AU625" s="248"/>
      <c r="AV625" s="248"/>
      <c r="AW625" s="248"/>
      <c r="AX625" s="248"/>
      <c r="AY625" s="256"/>
      <c r="AZ625" s="250"/>
      <c r="BA625" s="251"/>
      <c r="BB625" s="251"/>
      <c r="BC625" s="251"/>
      <c r="BD625" s="251"/>
      <c r="BE625" s="251"/>
      <c r="BF625" s="251"/>
      <c r="BG625" s="252"/>
      <c r="BH625" s="249"/>
      <c r="BI625" s="248"/>
      <c r="BJ625" s="248"/>
      <c r="BK625" s="248"/>
      <c r="BL625" s="248"/>
      <c r="BM625" s="248"/>
      <c r="BN625" s="248"/>
      <c r="BO625" s="248"/>
      <c r="BP625" s="248"/>
      <c r="BQ625" s="248"/>
      <c r="BR625" s="248"/>
      <c r="BS625" s="248"/>
      <c r="BT625" s="248"/>
      <c r="BU625" s="248"/>
      <c r="BV625" s="248"/>
      <c r="BW625" s="248"/>
      <c r="BX625" s="248"/>
      <c r="BY625" s="248"/>
      <c r="BZ625" s="248"/>
      <c r="CA625" s="248"/>
      <c r="CB625" s="248"/>
      <c r="CC625" s="250"/>
      <c r="CD625" s="251"/>
      <c r="CE625" s="251"/>
      <c r="CF625" s="251"/>
      <c r="CG625" s="251"/>
      <c r="CH625" s="251"/>
      <c r="CI625" s="251"/>
      <c r="CJ625" s="252"/>
      <c r="CK625" s="249"/>
      <c r="CL625" s="248"/>
      <c r="CM625" s="248"/>
      <c r="CN625" s="248"/>
      <c r="CO625" s="248"/>
      <c r="CP625" s="248"/>
      <c r="CQ625" s="248"/>
      <c r="CR625" s="248"/>
      <c r="CS625" s="248"/>
      <c r="CT625" s="248"/>
      <c r="CU625" s="248"/>
      <c r="CV625" s="248"/>
      <c r="CW625" s="248"/>
      <c r="CX625" s="248"/>
      <c r="CY625" s="248"/>
      <c r="CZ625" s="248"/>
      <c r="DA625" s="248"/>
      <c r="DB625" s="248"/>
      <c r="DC625" s="248"/>
      <c r="DD625" s="248"/>
      <c r="DE625" s="248"/>
      <c r="DF625" s="250"/>
      <c r="DG625" s="251"/>
      <c r="DH625" s="251"/>
      <c r="DI625" s="251"/>
      <c r="DJ625" s="251"/>
      <c r="DK625" s="251"/>
      <c r="DL625" s="251"/>
      <c r="DM625" s="252"/>
    </row>
    <row r="626">
      <c r="A626" s="248"/>
      <c r="B626" s="249"/>
      <c r="C626" s="250"/>
      <c r="D626" s="251"/>
      <c r="E626" s="251"/>
      <c r="F626" s="251"/>
      <c r="G626" s="251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2"/>
      <c r="W626" s="253"/>
      <c r="X626" s="251"/>
      <c r="Y626" s="251"/>
      <c r="Z626" s="251"/>
      <c r="AA626" s="251"/>
      <c r="AB626" s="251"/>
      <c r="AC626" s="251"/>
      <c r="AD626" s="254"/>
      <c r="AE626" s="249"/>
      <c r="AF626" s="255"/>
      <c r="AG626" s="248"/>
      <c r="AH626" s="248"/>
      <c r="AI626" s="248"/>
      <c r="AJ626" s="248"/>
      <c r="AK626" s="248"/>
      <c r="AL626" s="248"/>
      <c r="AM626" s="248"/>
      <c r="AN626" s="248"/>
      <c r="AO626" s="248"/>
      <c r="AP626" s="248"/>
      <c r="AQ626" s="248"/>
      <c r="AR626" s="248"/>
      <c r="AS626" s="248"/>
      <c r="AT626" s="248"/>
      <c r="AU626" s="248"/>
      <c r="AV626" s="248"/>
      <c r="AW626" s="248"/>
      <c r="AX626" s="248"/>
      <c r="AY626" s="256"/>
      <c r="AZ626" s="250"/>
      <c r="BA626" s="251"/>
      <c r="BB626" s="251"/>
      <c r="BC626" s="251"/>
      <c r="BD626" s="251"/>
      <c r="BE626" s="251"/>
      <c r="BF626" s="251"/>
      <c r="BG626" s="252"/>
      <c r="BH626" s="249"/>
      <c r="BI626" s="248"/>
      <c r="BJ626" s="248"/>
      <c r="BK626" s="248"/>
      <c r="BL626" s="248"/>
      <c r="BM626" s="248"/>
      <c r="BN626" s="248"/>
      <c r="BO626" s="248"/>
      <c r="BP626" s="248"/>
      <c r="BQ626" s="248"/>
      <c r="BR626" s="248"/>
      <c r="BS626" s="248"/>
      <c r="BT626" s="248"/>
      <c r="BU626" s="248"/>
      <c r="BV626" s="248"/>
      <c r="BW626" s="248"/>
      <c r="BX626" s="248"/>
      <c r="BY626" s="248"/>
      <c r="BZ626" s="248"/>
      <c r="CA626" s="248"/>
      <c r="CB626" s="248"/>
      <c r="CC626" s="250"/>
      <c r="CD626" s="251"/>
      <c r="CE626" s="251"/>
      <c r="CF626" s="251"/>
      <c r="CG626" s="251"/>
      <c r="CH626" s="251"/>
      <c r="CI626" s="251"/>
      <c r="CJ626" s="252"/>
      <c r="CK626" s="249"/>
      <c r="CL626" s="248"/>
      <c r="CM626" s="248"/>
      <c r="CN626" s="248"/>
      <c r="CO626" s="248"/>
      <c r="CP626" s="248"/>
      <c r="CQ626" s="248"/>
      <c r="CR626" s="248"/>
      <c r="CS626" s="248"/>
      <c r="CT626" s="248"/>
      <c r="CU626" s="248"/>
      <c r="CV626" s="248"/>
      <c r="CW626" s="248"/>
      <c r="CX626" s="248"/>
      <c r="CY626" s="248"/>
      <c r="CZ626" s="248"/>
      <c r="DA626" s="248"/>
      <c r="DB626" s="248"/>
      <c r="DC626" s="248"/>
      <c r="DD626" s="248"/>
      <c r="DE626" s="248"/>
      <c r="DF626" s="250"/>
      <c r="DG626" s="251"/>
      <c r="DH626" s="251"/>
      <c r="DI626" s="251"/>
      <c r="DJ626" s="251"/>
      <c r="DK626" s="251"/>
      <c r="DL626" s="251"/>
      <c r="DM626" s="252"/>
    </row>
    <row r="627">
      <c r="A627" s="248"/>
      <c r="B627" s="249"/>
      <c r="C627" s="250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2"/>
      <c r="W627" s="253"/>
      <c r="X627" s="251"/>
      <c r="Y627" s="251"/>
      <c r="Z627" s="251"/>
      <c r="AA627" s="251"/>
      <c r="AB627" s="251"/>
      <c r="AC627" s="251"/>
      <c r="AD627" s="254"/>
      <c r="AE627" s="249"/>
      <c r="AF627" s="255"/>
      <c r="AG627" s="248"/>
      <c r="AH627" s="248"/>
      <c r="AI627" s="248"/>
      <c r="AJ627" s="248"/>
      <c r="AK627" s="248"/>
      <c r="AL627" s="248"/>
      <c r="AM627" s="248"/>
      <c r="AN627" s="248"/>
      <c r="AO627" s="248"/>
      <c r="AP627" s="248"/>
      <c r="AQ627" s="248"/>
      <c r="AR627" s="248"/>
      <c r="AS627" s="248"/>
      <c r="AT627" s="248"/>
      <c r="AU627" s="248"/>
      <c r="AV627" s="248"/>
      <c r="AW627" s="248"/>
      <c r="AX627" s="248"/>
      <c r="AY627" s="256"/>
      <c r="AZ627" s="250"/>
      <c r="BA627" s="251"/>
      <c r="BB627" s="251"/>
      <c r="BC627" s="251"/>
      <c r="BD627" s="251"/>
      <c r="BE627" s="251"/>
      <c r="BF627" s="251"/>
      <c r="BG627" s="252"/>
      <c r="BH627" s="249"/>
      <c r="BI627" s="248"/>
      <c r="BJ627" s="248"/>
      <c r="BK627" s="248"/>
      <c r="BL627" s="248"/>
      <c r="BM627" s="248"/>
      <c r="BN627" s="248"/>
      <c r="BO627" s="248"/>
      <c r="BP627" s="248"/>
      <c r="BQ627" s="248"/>
      <c r="BR627" s="248"/>
      <c r="BS627" s="248"/>
      <c r="BT627" s="248"/>
      <c r="BU627" s="248"/>
      <c r="BV627" s="248"/>
      <c r="BW627" s="248"/>
      <c r="BX627" s="248"/>
      <c r="BY627" s="248"/>
      <c r="BZ627" s="248"/>
      <c r="CA627" s="248"/>
      <c r="CB627" s="248"/>
      <c r="CC627" s="250"/>
      <c r="CD627" s="251"/>
      <c r="CE627" s="251"/>
      <c r="CF627" s="251"/>
      <c r="CG627" s="251"/>
      <c r="CH627" s="251"/>
      <c r="CI627" s="251"/>
      <c r="CJ627" s="252"/>
      <c r="CK627" s="249"/>
      <c r="CL627" s="248"/>
      <c r="CM627" s="248"/>
      <c r="CN627" s="248"/>
      <c r="CO627" s="248"/>
      <c r="CP627" s="248"/>
      <c r="CQ627" s="248"/>
      <c r="CR627" s="248"/>
      <c r="CS627" s="248"/>
      <c r="CT627" s="248"/>
      <c r="CU627" s="248"/>
      <c r="CV627" s="248"/>
      <c r="CW627" s="248"/>
      <c r="CX627" s="248"/>
      <c r="CY627" s="248"/>
      <c r="CZ627" s="248"/>
      <c r="DA627" s="248"/>
      <c r="DB627" s="248"/>
      <c r="DC627" s="248"/>
      <c r="DD627" s="248"/>
      <c r="DE627" s="248"/>
      <c r="DF627" s="250"/>
      <c r="DG627" s="251"/>
      <c r="DH627" s="251"/>
      <c r="DI627" s="251"/>
      <c r="DJ627" s="251"/>
      <c r="DK627" s="251"/>
      <c r="DL627" s="251"/>
      <c r="DM627" s="252"/>
    </row>
    <row r="628">
      <c r="A628" s="248"/>
      <c r="B628" s="249"/>
      <c r="C628" s="250"/>
      <c r="D628" s="251"/>
      <c r="E628" s="251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2"/>
      <c r="W628" s="253"/>
      <c r="X628" s="251"/>
      <c r="Y628" s="251"/>
      <c r="Z628" s="251"/>
      <c r="AA628" s="251"/>
      <c r="AB628" s="251"/>
      <c r="AC628" s="251"/>
      <c r="AD628" s="254"/>
      <c r="AE628" s="249"/>
      <c r="AF628" s="255"/>
      <c r="AG628" s="248"/>
      <c r="AH628" s="248"/>
      <c r="AI628" s="248"/>
      <c r="AJ628" s="248"/>
      <c r="AK628" s="248"/>
      <c r="AL628" s="248"/>
      <c r="AM628" s="248"/>
      <c r="AN628" s="248"/>
      <c r="AO628" s="248"/>
      <c r="AP628" s="248"/>
      <c r="AQ628" s="248"/>
      <c r="AR628" s="248"/>
      <c r="AS628" s="248"/>
      <c r="AT628" s="248"/>
      <c r="AU628" s="248"/>
      <c r="AV628" s="248"/>
      <c r="AW628" s="248"/>
      <c r="AX628" s="248"/>
      <c r="AY628" s="256"/>
      <c r="AZ628" s="250"/>
      <c r="BA628" s="251"/>
      <c r="BB628" s="251"/>
      <c r="BC628" s="251"/>
      <c r="BD628" s="251"/>
      <c r="BE628" s="251"/>
      <c r="BF628" s="251"/>
      <c r="BG628" s="252"/>
      <c r="BH628" s="249"/>
      <c r="BI628" s="248"/>
      <c r="BJ628" s="248"/>
      <c r="BK628" s="248"/>
      <c r="BL628" s="248"/>
      <c r="BM628" s="248"/>
      <c r="BN628" s="248"/>
      <c r="BO628" s="248"/>
      <c r="BP628" s="248"/>
      <c r="BQ628" s="248"/>
      <c r="BR628" s="248"/>
      <c r="BS628" s="248"/>
      <c r="BT628" s="248"/>
      <c r="BU628" s="248"/>
      <c r="BV628" s="248"/>
      <c r="BW628" s="248"/>
      <c r="BX628" s="248"/>
      <c r="BY628" s="248"/>
      <c r="BZ628" s="248"/>
      <c r="CA628" s="248"/>
      <c r="CB628" s="248"/>
      <c r="CC628" s="250"/>
      <c r="CD628" s="251"/>
      <c r="CE628" s="251"/>
      <c r="CF628" s="251"/>
      <c r="CG628" s="251"/>
      <c r="CH628" s="251"/>
      <c r="CI628" s="251"/>
      <c r="CJ628" s="252"/>
      <c r="CK628" s="249"/>
      <c r="CL628" s="248"/>
      <c r="CM628" s="248"/>
      <c r="CN628" s="248"/>
      <c r="CO628" s="248"/>
      <c r="CP628" s="248"/>
      <c r="CQ628" s="248"/>
      <c r="CR628" s="248"/>
      <c r="CS628" s="248"/>
      <c r="CT628" s="248"/>
      <c r="CU628" s="248"/>
      <c r="CV628" s="248"/>
      <c r="CW628" s="248"/>
      <c r="CX628" s="248"/>
      <c r="CY628" s="248"/>
      <c r="CZ628" s="248"/>
      <c r="DA628" s="248"/>
      <c r="DB628" s="248"/>
      <c r="DC628" s="248"/>
      <c r="DD628" s="248"/>
      <c r="DE628" s="248"/>
      <c r="DF628" s="250"/>
      <c r="DG628" s="251"/>
      <c r="DH628" s="251"/>
      <c r="DI628" s="251"/>
      <c r="DJ628" s="251"/>
      <c r="DK628" s="251"/>
      <c r="DL628" s="251"/>
      <c r="DM628" s="252"/>
    </row>
    <row r="629">
      <c r="A629" s="248"/>
      <c r="B629" s="249"/>
      <c r="C629" s="250"/>
      <c r="D629" s="251"/>
      <c r="E629" s="251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2"/>
      <c r="W629" s="253"/>
      <c r="X629" s="251"/>
      <c r="Y629" s="251"/>
      <c r="Z629" s="251"/>
      <c r="AA629" s="251"/>
      <c r="AB629" s="251"/>
      <c r="AC629" s="251"/>
      <c r="AD629" s="254"/>
      <c r="AE629" s="249"/>
      <c r="AF629" s="255"/>
      <c r="AG629" s="248"/>
      <c r="AH629" s="248"/>
      <c r="AI629" s="248"/>
      <c r="AJ629" s="248"/>
      <c r="AK629" s="248"/>
      <c r="AL629" s="248"/>
      <c r="AM629" s="248"/>
      <c r="AN629" s="248"/>
      <c r="AO629" s="248"/>
      <c r="AP629" s="248"/>
      <c r="AQ629" s="248"/>
      <c r="AR629" s="248"/>
      <c r="AS629" s="248"/>
      <c r="AT629" s="248"/>
      <c r="AU629" s="248"/>
      <c r="AV629" s="248"/>
      <c r="AW629" s="248"/>
      <c r="AX629" s="248"/>
      <c r="AY629" s="256"/>
      <c r="AZ629" s="250"/>
      <c r="BA629" s="251"/>
      <c r="BB629" s="251"/>
      <c r="BC629" s="251"/>
      <c r="BD629" s="251"/>
      <c r="BE629" s="251"/>
      <c r="BF629" s="251"/>
      <c r="BG629" s="252"/>
      <c r="BH629" s="249"/>
      <c r="BI629" s="248"/>
      <c r="BJ629" s="248"/>
      <c r="BK629" s="248"/>
      <c r="BL629" s="248"/>
      <c r="BM629" s="248"/>
      <c r="BN629" s="248"/>
      <c r="BO629" s="248"/>
      <c r="BP629" s="248"/>
      <c r="BQ629" s="248"/>
      <c r="BR629" s="248"/>
      <c r="BS629" s="248"/>
      <c r="BT629" s="248"/>
      <c r="BU629" s="248"/>
      <c r="BV629" s="248"/>
      <c r="BW629" s="248"/>
      <c r="BX629" s="248"/>
      <c r="BY629" s="248"/>
      <c r="BZ629" s="248"/>
      <c r="CA629" s="248"/>
      <c r="CB629" s="248"/>
      <c r="CC629" s="250"/>
      <c r="CD629" s="251"/>
      <c r="CE629" s="251"/>
      <c r="CF629" s="251"/>
      <c r="CG629" s="251"/>
      <c r="CH629" s="251"/>
      <c r="CI629" s="251"/>
      <c r="CJ629" s="252"/>
      <c r="CK629" s="249"/>
      <c r="CL629" s="248"/>
      <c r="CM629" s="248"/>
      <c r="CN629" s="248"/>
      <c r="CO629" s="248"/>
      <c r="CP629" s="248"/>
      <c r="CQ629" s="248"/>
      <c r="CR629" s="248"/>
      <c r="CS629" s="248"/>
      <c r="CT629" s="248"/>
      <c r="CU629" s="248"/>
      <c r="CV629" s="248"/>
      <c r="CW629" s="248"/>
      <c r="CX629" s="248"/>
      <c r="CY629" s="248"/>
      <c r="CZ629" s="248"/>
      <c r="DA629" s="248"/>
      <c r="DB629" s="248"/>
      <c r="DC629" s="248"/>
      <c r="DD629" s="248"/>
      <c r="DE629" s="248"/>
      <c r="DF629" s="250"/>
      <c r="DG629" s="251"/>
      <c r="DH629" s="251"/>
      <c r="DI629" s="251"/>
      <c r="DJ629" s="251"/>
      <c r="DK629" s="251"/>
      <c r="DL629" s="251"/>
      <c r="DM629" s="252"/>
    </row>
    <row r="630">
      <c r="A630" s="248"/>
      <c r="B630" s="249"/>
      <c r="C630" s="250"/>
      <c r="D630" s="251"/>
      <c r="E630" s="251"/>
      <c r="F630" s="251"/>
      <c r="G630" s="251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2"/>
      <c r="W630" s="253"/>
      <c r="X630" s="251"/>
      <c r="Y630" s="251"/>
      <c r="Z630" s="251"/>
      <c r="AA630" s="251"/>
      <c r="AB630" s="251"/>
      <c r="AC630" s="251"/>
      <c r="AD630" s="254"/>
      <c r="AE630" s="249"/>
      <c r="AF630" s="255"/>
      <c r="AG630" s="248"/>
      <c r="AH630" s="248"/>
      <c r="AI630" s="248"/>
      <c r="AJ630" s="248"/>
      <c r="AK630" s="248"/>
      <c r="AL630" s="248"/>
      <c r="AM630" s="248"/>
      <c r="AN630" s="248"/>
      <c r="AO630" s="248"/>
      <c r="AP630" s="248"/>
      <c r="AQ630" s="248"/>
      <c r="AR630" s="248"/>
      <c r="AS630" s="248"/>
      <c r="AT630" s="248"/>
      <c r="AU630" s="248"/>
      <c r="AV630" s="248"/>
      <c r="AW630" s="248"/>
      <c r="AX630" s="248"/>
      <c r="AY630" s="256"/>
      <c r="AZ630" s="250"/>
      <c r="BA630" s="251"/>
      <c r="BB630" s="251"/>
      <c r="BC630" s="251"/>
      <c r="BD630" s="251"/>
      <c r="BE630" s="251"/>
      <c r="BF630" s="251"/>
      <c r="BG630" s="252"/>
      <c r="BH630" s="249"/>
      <c r="BI630" s="248"/>
      <c r="BJ630" s="248"/>
      <c r="BK630" s="248"/>
      <c r="BL630" s="248"/>
      <c r="BM630" s="248"/>
      <c r="BN630" s="248"/>
      <c r="BO630" s="248"/>
      <c r="BP630" s="248"/>
      <c r="BQ630" s="248"/>
      <c r="BR630" s="248"/>
      <c r="BS630" s="248"/>
      <c r="BT630" s="248"/>
      <c r="BU630" s="248"/>
      <c r="BV630" s="248"/>
      <c r="BW630" s="248"/>
      <c r="BX630" s="248"/>
      <c r="BY630" s="248"/>
      <c r="BZ630" s="248"/>
      <c r="CA630" s="248"/>
      <c r="CB630" s="248"/>
      <c r="CC630" s="250"/>
      <c r="CD630" s="251"/>
      <c r="CE630" s="251"/>
      <c r="CF630" s="251"/>
      <c r="CG630" s="251"/>
      <c r="CH630" s="251"/>
      <c r="CI630" s="251"/>
      <c r="CJ630" s="252"/>
      <c r="CK630" s="249"/>
      <c r="CL630" s="248"/>
      <c r="CM630" s="248"/>
      <c r="CN630" s="248"/>
      <c r="CO630" s="248"/>
      <c r="CP630" s="248"/>
      <c r="CQ630" s="248"/>
      <c r="CR630" s="248"/>
      <c r="CS630" s="248"/>
      <c r="CT630" s="248"/>
      <c r="CU630" s="248"/>
      <c r="CV630" s="248"/>
      <c r="CW630" s="248"/>
      <c r="CX630" s="248"/>
      <c r="CY630" s="248"/>
      <c r="CZ630" s="248"/>
      <c r="DA630" s="248"/>
      <c r="DB630" s="248"/>
      <c r="DC630" s="248"/>
      <c r="DD630" s="248"/>
      <c r="DE630" s="248"/>
      <c r="DF630" s="250"/>
      <c r="DG630" s="251"/>
      <c r="DH630" s="251"/>
      <c r="DI630" s="251"/>
      <c r="DJ630" s="251"/>
      <c r="DK630" s="251"/>
      <c r="DL630" s="251"/>
      <c r="DM630" s="252"/>
    </row>
    <row r="631">
      <c r="A631" s="248"/>
      <c r="B631" s="249"/>
      <c r="C631" s="250"/>
      <c r="D631" s="251"/>
      <c r="E631" s="251"/>
      <c r="F631" s="251"/>
      <c r="G631" s="251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2"/>
      <c r="W631" s="253"/>
      <c r="X631" s="251"/>
      <c r="Y631" s="251"/>
      <c r="Z631" s="251"/>
      <c r="AA631" s="251"/>
      <c r="AB631" s="251"/>
      <c r="AC631" s="251"/>
      <c r="AD631" s="254"/>
      <c r="AE631" s="249"/>
      <c r="AF631" s="255"/>
      <c r="AG631" s="248"/>
      <c r="AH631" s="248"/>
      <c r="AI631" s="248"/>
      <c r="AJ631" s="248"/>
      <c r="AK631" s="248"/>
      <c r="AL631" s="248"/>
      <c r="AM631" s="248"/>
      <c r="AN631" s="248"/>
      <c r="AO631" s="248"/>
      <c r="AP631" s="248"/>
      <c r="AQ631" s="248"/>
      <c r="AR631" s="248"/>
      <c r="AS631" s="248"/>
      <c r="AT631" s="248"/>
      <c r="AU631" s="248"/>
      <c r="AV631" s="248"/>
      <c r="AW631" s="248"/>
      <c r="AX631" s="248"/>
      <c r="AY631" s="256"/>
      <c r="AZ631" s="250"/>
      <c r="BA631" s="251"/>
      <c r="BB631" s="251"/>
      <c r="BC631" s="251"/>
      <c r="BD631" s="251"/>
      <c r="BE631" s="251"/>
      <c r="BF631" s="251"/>
      <c r="BG631" s="252"/>
      <c r="BH631" s="249"/>
      <c r="BI631" s="248"/>
      <c r="BJ631" s="248"/>
      <c r="BK631" s="248"/>
      <c r="BL631" s="248"/>
      <c r="BM631" s="248"/>
      <c r="BN631" s="248"/>
      <c r="BO631" s="248"/>
      <c r="BP631" s="248"/>
      <c r="BQ631" s="248"/>
      <c r="BR631" s="248"/>
      <c r="BS631" s="248"/>
      <c r="BT631" s="248"/>
      <c r="BU631" s="248"/>
      <c r="BV631" s="248"/>
      <c r="BW631" s="248"/>
      <c r="BX631" s="248"/>
      <c r="BY631" s="248"/>
      <c r="BZ631" s="248"/>
      <c r="CA631" s="248"/>
      <c r="CB631" s="248"/>
      <c r="CC631" s="250"/>
      <c r="CD631" s="251"/>
      <c r="CE631" s="251"/>
      <c r="CF631" s="251"/>
      <c r="CG631" s="251"/>
      <c r="CH631" s="251"/>
      <c r="CI631" s="251"/>
      <c r="CJ631" s="252"/>
      <c r="CK631" s="249"/>
      <c r="CL631" s="248"/>
      <c r="CM631" s="248"/>
      <c r="CN631" s="248"/>
      <c r="CO631" s="248"/>
      <c r="CP631" s="248"/>
      <c r="CQ631" s="248"/>
      <c r="CR631" s="248"/>
      <c r="CS631" s="248"/>
      <c r="CT631" s="248"/>
      <c r="CU631" s="248"/>
      <c r="CV631" s="248"/>
      <c r="CW631" s="248"/>
      <c r="CX631" s="248"/>
      <c r="CY631" s="248"/>
      <c r="CZ631" s="248"/>
      <c r="DA631" s="248"/>
      <c r="DB631" s="248"/>
      <c r="DC631" s="248"/>
      <c r="DD631" s="248"/>
      <c r="DE631" s="248"/>
      <c r="DF631" s="250"/>
      <c r="DG631" s="251"/>
      <c r="DH631" s="251"/>
      <c r="DI631" s="251"/>
      <c r="DJ631" s="251"/>
      <c r="DK631" s="251"/>
      <c r="DL631" s="251"/>
      <c r="DM631" s="252"/>
    </row>
    <row r="632">
      <c r="A632" s="248"/>
      <c r="B632" s="249"/>
      <c r="C632" s="250"/>
      <c r="D632" s="251"/>
      <c r="E632" s="251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2"/>
      <c r="W632" s="253"/>
      <c r="X632" s="251"/>
      <c r="Y632" s="251"/>
      <c r="Z632" s="251"/>
      <c r="AA632" s="251"/>
      <c r="AB632" s="251"/>
      <c r="AC632" s="251"/>
      <c r="AD632" s="254"/>
      <c r="AE632" s="249"/>
      <c r="AF632" s="255"/>
      <c r="AG632" s="248"/>
      <c r="AH632" s="248"/>
      <c r="AI632" s="248"/>
      <c r="AJ632" s="248"/>
      <c r="AK632" s="248"/>
      <c r="AL632" s="248"/>
      <c r="AM632" s="248"/>
      <c r="AN632" s="248"/>
      <c r="AO632" s="248"/>
      <c r="AP632" s="248"/>
      <c r="AQ632" s="248"/>
      <c r="AR632" s="248"/>
      <c r="AS632" s="248"/>
      <c r="AT632" s="248"/>
      <c r="AU632" s="248"/>
      <c r="AV632" s="248"/>
      <c r="AW632" s="248"/>
      <c r="AX632" s="248"/>
      <c r="AY632" s="256"/>
      <c r="AZ632" s="250"/>
      <c r="BA632" s="251"/>
      <c r="BB632" s="251"/>
      <c r="BC632" s="251"/>
      <c r="BD632" s="251"/>
      <c r="BE632" s="251"/>
      <c r="BF632" s="251"/>
      <c r="BG632" s="252"/>
      <c r="BH632" s="249"/>
      <c r="BI632" s="248"/>
      <c r="BJ632" s="248"/>
      <c r="BK632" s="248"/>
      <c r="BL632" s="248"/>
      <c r="BM632" s="248"/>
      <c r="BN632" s="248"/>
      <c r="BO632" s="248"/>
      <c r="BP632" s="248"/>
      <c r="BQ632" s="248"/>
      <c r="BR632" s="248"/>
      <c r="BS632" s="248"/>
      <c r="BT632" s="248"/>
      <c r="BU632" s="248"/>
      <c r="BV632" s="248"/>
      <c r="BW632" s="248"/>
      <c r="BX632" s="248"/>
      <c r="BY632" s="248"/>
      <c r="BZ632" s="248"/>
      <c r="CA632" s="248"/>
      <c r="CB632" s="248"/>
      <c r="CC632" s="250"/>
      <c r="CD632" s="251"/>
      <c r="CE632" s="251"/>
      <c r="CF632" s="251"/>
      <c r="CG632" s="251"/>
      <c r="CH632" s="251"/>
      <c r="CI632" s="251"/>
      <c r="CJ632" s="252"/>
      <c r="CK632" s="249"/>
      <c r="CL632" s="248"/>
      <c r="CM632" s="248"/>
      <c r="CN632" s="248"/>
      <c r="CO632" s="248"/>
      <c r="CP632" s="248"/>
      <c r="CQ632" s="248"/>
      <c r="CR632" s="248"/>
      <c r="CS632" s="248"/>
      <c r="CT632" s="248"/>
      <c r="CU632" s="248"/>
      <c r="CV632" s="248"/>
      <c r="CW632" s="248"/>
      <c r="CX632" s="248"/>
      <c r="CY632" s="248"/>
      <c r="CZ632" s="248"/>
      <c r="DA632" s="248"/>
      <c r="DB632" s="248"/>
      <c r="DC632" s="248"/>
      <c r="DD632" s="248"/>
      <c r="DE632" s="248"/>
      <c r="DF632" s="250"/>
      <c r="DG632" s="251"/>
      <c r="DH632" s="251"/>
      <c r="DI632" s="251"/>
      <c r="DJ632" s="251"/>
      <c r="DK632" s="251"/>
      <c r="DL632" s="251"/>
      <c r="DM632" s="252"/>
    </row>
    <row r="633">
      <c r="A633" s="248"/>
      <c r="B633" s="249"/>
      <c r="C633" s="250"/>
      <c r="D633" s="251"/>
      <c r="E633" s="251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2"/>
      <c r="W633" s="253"/>
      <c r="X633" s="251"/>
      <c r="Y633" s="251"/>
      <c r="Z633" s="251"/>
      <c r="AA633" s="251"/>
      <c r="AB633" s="251"/>
      <c r="AC633" s="251"/>
      <c r="AD633" s="254"/>
      <c r="AE633" s="249"/>
      <c r="AF633" s="255"/>
      <c r="AG633" s="248"/>
      <c r="AH633" s="248"/>
      <c r="AI633" s="248"/>
      <c r="AJ633" s="248"/>
      <c r="AK633" s="248"/>
      <c r="AL633" s="248"/>
      <c r="AM633" s="248"/>
      <c r="AN633" s="248"/>
      <c r="AO633" s="248"/>
      <c r="AP633" s="248"/>
      <c r="AQ633" s="248"/>
      <c r="AR633" s="248"/>
      <c r="AS633" s="248"/>
      <c r="AT633" s="248"/>
      <c r="AU633" s="248"/>
      <c r="AV633" s="248"/>
      <c r="AW633" s="248"/>
      <c r="AX633" s="248"/>
      <c r="AY633" s="256"/>
      <c r="AZ633" s="250"/>
      <c r="BA633" s="251"/>
      <c r="BB633" s="251"/>
      <c r="BC633" s="251"/>
      <c r="BD633" s="251"/>
      <c r="BE633" s="251"/>
      <c r="BF633" s="251"/>
      <c r="BG633" s="252"/>
      <c r="BH633" s="249"/>
      <c r="BI633" s="248"/>
      <c r="BJ633" s="248"/>
      <c r="BK633" s="248"/>
      <c r="BL633" s="248"/>
      <c r="BM633" s="248"/>
      <c r="BN633" s="248"/>
      <c r="BO633" s="248"/>
      <c r="BP633" s="248"/>
      <c r="BQ633" s="248"/>
      <c r="BR633" s="248"/>
      <c r="BS633" s="248"/>
      <c r="BT633" s="248"/>
      <c r="BU633" s="248"/>
      <c r="BV633" s="248"/>
      <c r="BW633" s="248"/>
      <c r="BX633" s="248"/>
      <c r="BY633" s="248"/>
      <c r="BZ633" s="248"/>
      <c r="CA633" s="248"/>
      <c r="CB633" s="248"/>
      <c r="CC633" s="250"/>
      <c r="CD633" s="251"/>
      <c r="CE633" s="251"/>
      <c r="CF633" s="251"/>
      <c r="CG633" s="251"/>
      <c r="CH633" s="251"/>
      <c r="CI633" s="251"/>
      <c r="CJ633" s="252"/>
      <c r="CK633" s="249"/>
      <c r="CL633" s="248"/>
      <c r="CM633" s="248"/>
      <c r="CN633" s="248"/>
      <c r="CO633" s="248"/>
      <c r="CP633" s="248"/>
      <c r="CQ633" s="248"/>
      <c r="CR633" s="248"/>
      <c r="CS633" s="248"/>
      <c r="CT633" s="248"/>
      <c r="CU633" s="248"/>
      <c r="CV633" s="248"/>
      <c r="CW633" s="248"/>
      <c r="CX633" s="248"/>
      <c r="CY633" s="248"/>
      <c r="CZ633" s="248"/>
      <c r="DA633" s="248"/>
      <c r="DB633" s="248"/>
      <c r="DC633" s="248"/>
      <c r="DD633" s="248"/>
      <c r="DE633" s="248"/>
      <c r="DF633" s="250"/>
      <c r="DG633" s="251"/>
      <c r="DH633" s="251"/>
      <c r="DI633" s="251"/>
      <c r="DJ633" s="251"/>
      <c r="DK633" s="251"/>
      <c r="DL633" s="251"/>
      <c r="DM633" s="252"/>
    </row>
    <row r="634">
      <c r="A634" s="248"/>
      <c r="B634" s="249"/>
      <c r="C634" s="250"/>
      <c r="D634" s="251"/>
      <c r="E634" s="251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2"/>
      <c r="W634" s="253"/>
      <c r="X634" s="251"/>
      <c r="Y634" s="251"/>
      <c r="Z634" s="251"/>
      <c r="AA634" s="251"/>
      <c r="AB634" s="251"/>
      <c r="AC634" s="251"/>
      <c r="AD634" s="254"/>
      <c r="AE634" s="249"/>
      <c r="AF634" s="255"/>
      <c r="AG634" s="248"/>
      <c r="AH634" s="248"/>
      <c r="AI634" s="248"/>
      <c r="AJ634" s="248"/>
      <c r="AK634" s="248"/>
      <c r="AL634" s="248"/>
      <c r="AM634" s="248"/>
      <c r="AN634" s="248"/>
      <c r="AO634" s="248"/>
      <c r="AP634" s="248"/>
      <c r="AQ634" s="248"/>
      <c r="AR634" s="248"/>
      <c r="AS634" s="248"/>
      <c r="AT634" s="248"/>
      <c r="AU634" s="248"/>
      <c r="AV634" s="248"/>
      <c r="AW634" s="248"/>
      <c r="AX634" s="248"/>
      <c r="AY634" s="256"/>
      <c r="AZ634" s="250"/>
      <c r="BA634" s="251"/>
      <c r="BB634" s="251"/>
      <c r="BC634" s="251"/>
      <c r="BD634" s="251"/>
      <c r="BE634" s="251"/>
      <c r="BF634" s="251"/>
      <c r="BG634" s="252"/>
      <c r="BH634" s="249"/>
      <c r="BI634" s="248"/>
      <c r="BJ634" s="248"/>
      <c r="BK634" s="248"/>
      <c r="BL634" s="248"/>
      <c r="BM634" s="248"/>
      <c r="BN634" s="248"/>
      <c r="BO634" s="248"/>
      <c r="BP634" s="248"/>
      <c r="BQ634" s="248"/>
      <c r="BR634" s="248"/>
      <c r="BS634" s="248"/>
      <c r="BT634" s="248"/>
      <c r="BU634" s="248"/>
      <c r="BV634" s="248"/>
      <c r="BW634" s="248"/>
      <c r="BX634" s="248"/>
      <c r="BY634" s="248"/>
      <c r="BZ634" s="248"/>
      <c r="CA634" s="248"/>
      <c r="CB634" s="248"/>
      <c r="CC634" s="250"/>
      <c r="CD634" s="251"/>
      <c r="CE634" s="251"/>
      <c r="CF634" s="251"/>
      <c r="CG634" s="251"/>
      <c r="CH634" s="251"/>
      <c r="CI634" s="251"/>
      <c r="CJ634" s="252"/>
      <c r="CK634" s="249"/>
      <c r="CL634" s="248"/>
      <c r="CM634" s="248"/>
      <c r="CN634" s="248"/>
      <c r="CO634" s="248"/>
      <c r="CP634" s="248"/>
      <c r="CQ634" s="248"/>
      <c r="CR634" s="248"/>
      <c r="CS634" s="248"/>
      <c r="CT634" s="248"/>
      <c r="CU634" s="248"/>
      <c r="CV634" s="248"/>
      <c r="CW634" s="248"/>
      <c r="CX634" s="248"/>
      <c r="CY634" s="248"/>
      <c r="CZ634" s="248"/>
      <c r="DA634" s="248"/>
      <c r="DB634" s="248"/>
      <c r="DC634" s="248"/>
      <c r="DD634" s="248"/>
      <c r="DE634" s="248"/>
      <c r="DF634" s="250"/>
      <c r="DG634" s="251"/>
      <c r="DH634" s="251"/>
      <c r="DI634" s="251"/>
      <c r="DJ634" s="251"/>
      <c r="DK634" s="251"/>
      <c r="DL634" s="251"/>
      <c r="DM634" s="252"/>
    </row>
    <row r="635">
      <c r="A635" s="248"/>
      <c r="B635" s="249"/>
      <c r="C635" s="250"/>
      <c r="D635" s="251"/>
      <c r="E635" s="251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2"/>
      <c r="W635" s="253"/>
      <c r="X635" s="251"/>
      <c r="Y635" s="251"/>
      <c r="Z635" s="251"/>
      <c r="AA635" s="251"/>
      <c r="AB635" s="251"/>
      <c r="AC635" s="251"/>
      <c r="AD635" s="254"/>
      <c r="AE635" s="249"/>
      <c r="AF635" s="255"/>
      <c r="AG635" s="248"/>
      <c r="AH635" s="248"/>
      <c r="AI635" s="248"/>
      <c r="AJ635" s="248"/>
      <c r="AK635" s="248"/>
      <c r="AL635" s="248"/>
      <c r="AM635" s="248"/>
      <c r="AN635" s="248"/>
      <c r="AO635" s="248"/>
      <c r="AP635" s="248"/>
      <c r="AQ635" s="248"/>
      <c r="AR635" s="248"/>
      <c r="AS635" s="248"/>
      <c r="AT635" s="248"/>
      <c r="AU635" s="248"/>
      <c r="AV635" s="248"/>
      <c r="AW635" s="248"/>
      <c r="AX635" s="248"/>
      <c r="AY635" s="256"/>
      <c r="AZ635" s="250"/>
      <c r="BA635" s="251"/>
      <c r="BB635" s="251"/>
      <c r="BC635" s="251"/>
      <c r="BD635" s="251"/>
      <c r="BE635" s="251"/>
      <c r="BF635" s="251"/>
      <c r="BG635" s="252"/>
      <c r="BH635" s="249"/>
      <c r="BI635" s="248"/>
      <c r="BJ635" s="248"/>
      <c r="BK635" s="248"/>
      <c r="BL635" s="248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50"/>
      <c r="CD635" s="251"/>
      <c r="CE635" s="251"/>
      <c r="CF635" s="251"/>
      <c r="CG635" s="251"/>
      <c r="CH635" s="251"/>
      <c r="CI635" s="251"/>
      <c r="CJ635" s="252"/>
      <c r="CK635" s="249"/>
      <c r="CL635" s="248"/>
      <c r="CM635" s="248"/>
      <c r="CN635" s="248"/>
      <c r="CO635" s="248"/>
      <c r="CP635" s="248"/>
      <c r="CQ635" s="248"/>
      <c r="CR635" s="248"/>
      <c r="CS635" s="248"/>
      <c r="CT635" s="248"/>
      <c r="CU635" s="248"/>
      <c r="CV635" s="248"/>
      <c r="CW635" s="248"/>
      <c r="CX635" s="248"/>
      <c r="CY635" s="248"/>
      <c r="CZ635" s="248"/>
      <c r="DA635" s="248"/>
      <c r="DB635" s="248"/>
      <c r="DC635" s="248"/>
      <c r="DD635" s="248"/>
      <c r="DE635" s="248"/>
      <c r="DF635" s="250"/>
      <c r="DG635" s="251"/>
      <c r="DH635" s="251"/>
      <c r="DI635" s="251"/>
      <c r="DJ635" s="251"/>
      <c r="DK635" s="251"/>
      <c r="DL635" s="251"/>
      <c r="DM635" s="252"/>
    </row>
    <row r="636">
      <c r="A636" s="248"/>
      <c r="B636" s="249"/>
      <c r="C636" s="250"/>
      <c r="D636" s="251"/>
      <c r="E636" s="251"/>
      <c r="F636" s="251"/>
      <c r="G636" s="251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2"/>
      <c r="W636" s="253"/>
      <c r="X636" s="251"/>
      <c r="Y636" s="251"/>
      <c r="Z636" s="251"/>
      <c r="AA636" s="251"/>
      <c r="AB636" s="251"/>
      <c r="AC636" s="251"/>
      <c r="AD636" s="254"/>
      <c r="AE636" s="249"/>
      <c r="AF636" s="255"/>
      <c r="AG636" s="248"/>
      <c r="AH636" s="248"/>
      <c r="AI636" s="248"/>
      <c r="AJ636" s="248"/>
      <c r="AK636" s="248"/>
      <c r="AL636" s="248"/>
      <c r="AM636" s="248"/>
      <c r="AN636" s="248"/>
      <c r="AO636" s="248"/>
      <c r="AP636" s="248"/>
      <c r="AQ636" s="248"/>
      <c r="AR636" s="248"/>
      <c r="AS636" s="248"/>
      <c r="AT636" s="248"/>
      <c r="AU636" s="248"/>
      <c r="AV636" s="248"/>
      <c r="AW636" s="248"/>
      <c r="AX636" s="248"/>
      <c r="AY636" s="256"/>
      <c r="AZ636" s="250"/>
      <c r="BA636" s="251"/>
      <c r="BB636" s="251"/>
      <c r="BC636" s="251"/>
      <c r="BD636" s="251"/>
      <c r="BE636" s="251"/>
      <c r="BF636" s="251"/>
      <c r="BG636" s="252"/>
      <c r="BH636" s="249"/>
      <c r="BI636" s="248"/>
      <c r="BJ636" s="248"/>
      <c r="BK636" s="248"/>
      <c r="BL636" s="248"/>
      <c r="BM636" s="248"/>
      <c r="BN636" s="248"/>
      <c r="BO636" s="248"/>
      <c r="BP636" s="248"/>
      <c r="BQ636" s="248"/>
      <c r="BR636" s="248"/>
      <c r="BS636" s="248"/>
      <c r="BT636" s="248"/>
      <c r="BU636" s="248"/>
      <c r="BV636" s="248"/>
      <c r="BW636" s="248"/>
      <c r="BX636" s="248"/>
      <c r="BY636" s="248"/>
      <c r="BZ636" s="248"/>
      <c r="CA636" s="248"/>
      <c r="CB636" s="248"/>
      <c r="CC636" s="250"/>
      <c r="CD636" s="251"/>
      <c r="CE636" s="251"/>
      <c r="CF636" s="251"/>
      <c r="CG636" s="251"/>
      <c r="CH636" s="251"/>
      <c r="CI636" s="251"/>
      <c r="CJ636" s="252"/>
      <c r="CK636" s="249"/>
      <c r="CL636" s="248"/>
      <c r="CM636" s="248"/>
      <c r="CN636" s="248"/>
      <c r="CO636" s="248"/>
      <c r="CP636" s="248"/>
      <c r="CQ636" s="248"/>
      <c r="CR636" s="248"/>
      <c r="CS636" s="248"/>
      <c r="CT636" s="248"/>
      <c r="CU636" s="248"/>
      <c r="CV636" s="248"/>
      <c r="CW636" s="248"/>
      <c r="CX636" s="248"/>
      <c r="CY636" s="248"/>
      <c r="CZ636" s="248"/>
      <c r="DA636" s="248"/>
      <c r="DB636" s="248"/>
      <c r="DC636" s="248"/>
      <c r="DD636" s="248"/>
      <c r="DE636" s="248"/>
      <c r="DF636" s="250"/>
      <c r="DG636" s="251"/>
      <c r="DH636" s="251"/>
      <c r="DI636" s="251"/>
      <c r="DJ636" s="251"/>
      <c r="DK636" s="251"/>
      <c r="DL636" s="251"/>
      <c r="DM636" s="252"/>
    </row>
    <row r="637">
      <c r="A637" s="248"/>
      <c r="B637" s="249"/>
      <c r="C637" s="250"/>
      <c r="D637" s="251"/>
      <c r="E637" s="251"/>
      <c r="F637" s="251"/>
      <c r="G637" s="251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2"/>
      <c r="W637" s="253"/>
      <c r="X637" s="251"/>
      <c r="Y637" s="251"/>
      <c r="Z637" s="251"/>
      <c r="AA637" s="251"/>
      <c r="AB637" s="251"/>
      <c r="AC637" s="251"/>
      <c r="AD637" s="254"/>
      <c r="AE637" s="249"/>
      <c r="AF637" s="255"/>
      <c r="AG637" s="248"/>
      <c r="AH637" s="248"/>
      <c r="AI637" s="248"/>
      <c r="AJ637" s="248"/>
      <c r="AK637" s="248"/>
      <c r="AL637" s="248"/>
      <c r="AM637" s="248"/>
      <c r="AN637" s="248"/>
      <c r="AO637" s="248"/>
      <c r="AP637" s="248"/>
      <c r="AQ637" s="248"/>
      <c r="AR637" s="248"/>
      <c r="AS637" s="248"/>
      <c r="AT637" s="248"/>
      <c r="AU637" s="248"/>
      <c r="AV637" s="248"/>
      <c r="AW637" s="248"/>
      <c r="AX637" s="248"/>
      <c r="AY637" s="256"/>
      <c r="AZ637" s="250"/>
      <c r="BA637" s="251"/>
      <c r="BB637" s="251"/>
      <c r="BC637" s="251"/>
      <c r="BD637" s="251"/>
      <c r="BE637" s="251"/>
      <c r="BF637" s="251"/>
      <c r="BG637" s="252"/>
      <c r="BH637" s="249"/>
      <c r="BI637" s="248"/>
      <c r="BJ637" s="248"/>
      <c r="BK637" s="248"/>
      <c r="BL637" s="248"/>
      <c r="BM637" s="248"/>
      <c r="BN637" s="248"/>
      <c r="BO637" s="248"/>
      <c r="BP637" s="248"/>
      <c r="BQ637" s="248"/>
      <c r="BR637" s="248"/>
      <c r="BS637" s="248"/>
      <c r="BT637" s="248"/>
      <c r="BU637" s="248"/>
      <c r="BV637" s="248"/>
      <c r="BW637" s="248"/>
      <c r="BX637" s="248"/>
      <c r="BY637" s="248"/>
      <c r="BZ637" s="248"/>
      <c r="CA637" s="248"/>
      <c r="CB637" s="248"/>
      <c r="CC637" s="250"/>
      <c r="CD637" s="251"/>
      <c r="CE637" s="251"/>
      <c r="CF637" s="251"/>
      <c r="CG637" s="251"/>
      <c r="CH637" s="251"/>
      <c r="CI637" s="251"/>
      <c r="CJ637" s="252"/>
      <c r="CK637" s="249"/>
      <c r="CL637" s="248"/>
      <c r="CM637" s="248"/>
      <c r="CN637" s="248"/>
      <c r="CO637" s="248"/>
      <c r="CP637" s="248"/>
      <c r="CQ637" s="248"/>
      <c r="CR637" s="248"/>
      <c r="CS637" s="248"/>
      <c r="CT637" s="248"/>
      <c r="CU637" s="248"/>
      <c r="CV637" s="248"/>
      <c r="CW637" s="248"/>
      <c r="CX637" s="248"/>
      <c r="CY637" s="248"/>
      <c r="CZ637" s="248"/>
      <c r="DA637" s="248"/>
      <c r="DB637" s="248"/>
      <c r="DC637" s="248"/>
      <c r="DD637" s="248"/>
      <c r="DE637" s="248"/>
      <c r="DF637" s="250"/>
      <c r="DG637" s="251"/>
      <c r="DH637" s="251"/>
      <c r="DI637" s="251"/>
      <c r="DJ637" s="251"/>
      <c r="DK637" s="251"/>
      <c r="DL637" s="251"/>
      <c r="DM637" s="252"/>
    </row>
    <row r="638">
      <c r="A638" s="248"/>
      <c r="B638" s="249"/>
      <c r="C638" s="250"/>
      <c r="D638" s="251"/>
      <c r="E638" s="251"/>
      <c r="F638" s="251"/>
      <c r="G638" s="251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2"/>
      <c r="W638" s="253"/>
      <c r="X638" s="251"/>
      <c r="Y638" s="251"/>
      <c r="Z638" s="251"/>
      <c r="AA638" s="251"/>
      <c r="AB638" s="251"/>
      <c r="AC638" s="251"/>
      <c r="AD638" s="254"/>
      <c r="AE638" s="249"/>
      <c r="AF638" s="255"/>
      <c r="AG638" s="248"/>
      <c r="AH638" s="248"/>
      <c r="AI638" s="248"/>
      <c r="AJ638" s="248"/>
      <c r="AK638" s="248"/>
      <c r="AL638" s="248"/>
      <c r="AM638" s="248"/>
      <c r="AN638" s="248"/>
      <c r="AO638" s="248"/>
      <c r="AP638" s="248"/>
      <c r="AQ638" s="248"/>
      <c r="AR638" s="248"/>
      <c r="AS638" s="248"/>
      <c r="AT638" s="248"/>
      <c r="AU638" s="248"/>
      <c r="AV638" s="248"/>
      <c r="AW638" s="248"/>
      <c r="AX638" s="248"/>
      <c r="AY638" s="256"/>
      <c r="AZ638" s="250"/>
      <c r="BA638" s="251"/>
      <c r="BB638" s="251"/>
      <c r="BC638" s="251"/>
      <c r="BD638" s="251"/>
      <c r="BE638" s="251"/>
      <c r="BF638" s="251"/>
      <c r="BG638" s="252"/>
      <c r="BH638" s="249"/>
      <c r="BI638" s="248"/>
      <c r="BJ638" s="248"/>
      <c r="BK638" s="248"/>
      <c r="BL638" s="248"/>
      <c r="BM638" s="248"/>
      <c r="BN638" s="248"/>
      <c r="BO638" s="248"/>
      <c r="BP638" s="248"/>
      <c r="BQ638" s="248"/>
      <c r="BR638" s="248"/>
      <c r="BS638" s="248"/>
      <c r="BT638" s="248"/>
      <c r="BU638" s="248"/>
      <c r="BV638" s="248"/>
      <c r="BW638" s="248"/>
      <c r="BX638" s="248"/>
      <c r="BY638" s="248"/>
      <c r="BZ638" s="248"/>
      <c r="CA638" s="248"/>
      <c r="CB638" s="248"/>
      <c r="CC638" s="250"/>
      <c r="CD638" s="251"/>
      <c r="CE638" s="251"/>
      <c r="CF638" s="251"/>
      <c r="CG638" s="251"/>
      <c r="CH638" s="251"/>
      <c r="CI638" s="251"/>
      <c r="CJ638" s="252"/>
      <c r="CK638" s="249"/>
      <c r="CL638" s="248"/>
      <c r="CM638" s="248"/>
      <c r="CN638" s="248"/>
      <c r="CO638" s="248"/>
      <c r="CP638" s="248"/>
      <c r="CQ638" s="248"/>
      <c r="CR638" s="248"/>
      <c r="CS638" s="248"/>
      <c r="CT638" s="248"/>
      <c r="CU638" s="248"/>
      <c r="CV638" s="248"/>
      <c r="CW638" s="248"/>
      <c r="CX638" s="248"/>
      <c r="CY638" s="248"/>
      <c r="CZ638" s="248"/>
      <c r="DA638" s="248"/>
      <c r="DB638" s="248"/>
      <c r="DC638" s="248"/>
      <c r="DD638" s="248"/>
      <c r="DE638" s="248"/>
      <c r="DF638" s="250"/>
      <c r="DG638" s="251"/>
      <c r="DH638" s="251"/>
      <c r="DI638" s="251"/>
      <c r="DJ638" s="251"/>
      <c r="DK638" s="251"/>
      <c r="DL638" s="251"/>
      <c r="DM638" s="252"/>
    </row>
    <row r="639">
      <c r="A639" s="248"/>
      <c r="B639" s="249"/>
      <c r="C639" s="250"/>
      <c r="D639" s="251"/>
      <c r="E639" s="251"/>
      <c r="F639" s="251"/>
      <c r="G639" s="251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2"/>
      <c r="W639" s="253"/>
      <c r="X639" s="251"/>
      <c r="Y639" s="251"/>
      <c r="Z639" s="251"/>
      <c r="AA639" s="251"/>
      <c r="AB639" s="251"/>
      <c r="AC639" s="251"/>
      <c r="AD639" s="254"/>
      <c r="AE639" s="249"/>
      <c r="AF639" s="255"/>
      <c r="AG639" s="248"/>
      <c r="AH639" s="248"/>
      <c r="AI639" s="248"/>
      <c r="AJ639" s="248"/>
      <c r="AK639" s="248"/>
      <c r="AL639" s="248"/>
      <c r="AM639" s="248"/>
      <c r="AN639" s="248"/>
      <c r="AO639" s="248"/>
      <c r="AP639" s="248"/>
      <c r="AQ639" s="248"/>
      <c r="AR639" s="248"/>
      <c r="AS639" s="248"/>
      <c r="AT639" s="248"/>
      <c r="AU639" s="248"/>
      <c r="AV639" s="248"/>
      <c r="AW639" s="248"/>
      <c r="AX639" s="248"/>
      <c r="AY639" s="256"/>
      <c r="AZ639" s="250"/>
      <c r="BA639" s="251"/>
      <c r="BB639" s="251"/>
      <c r="BC639" s="251"/>
      <c r="BD639" s="251"/>
      <c r="BE639" s="251"/>
      <c r="BF639" s="251"/>
      <c r="BG639" s="252"/>
      <c r="BH639" s="249"/>
      <c r="BI639" s="248"/>
      <c r="BJ639" s="248"/>
      <c r="BK639" s="248"/>
      <c r="BL639" s="248"/>
      <c r="BM639" s="248"/>
      <c r="BN639" s="248"/>
      <c r="BO639" s="248"/>
      <c r="BP639" s="248"/>
      <c r="BQ639" s="248"/>
      <c r="BR639" s="248"/>
      <c r="BS639" s="248"/>
      <c r="BT639" s="248"/>
      <c r="BU639" s="248"/>
      <c r="BV639" s="248"/>
      <c r="BW639" s="248"/>
      <c r="BX639" s="248"/>
      <c r="BY639" s="248"/>
      <c r="BZ639" s="248"/>
      <c r="CA639" s="248"/>
      <c r="CB639" s="248"/>
      <c r="CC639" s="250"/>
      <c r="CD639" s="251"/>
      <c r="CE639" s="251"/>
      <c r="CF639" s="251"/>
      <c r="CG639" s="251"/>
      <c r="CH639" s="251"/>
      <c r="CI639" s="251"/>
      <c r="CJ639" s="252"/>
      <c r="CK639" s="249"/>
      <c r="CL639" s="248"/>
      <c r="CM639" s="248"/>
      <c r="CN639" s="248"/>
      <c r="CO639" s="248"/>
      <c r="CP639" s="248"/>
      <c r="CQ639" s="248"/>
      <c r="CR639" s="248"/>
      <c r="CS639" s="248"/>
      <c r="CT639" s="248"/>
      <c r="CU639" s="248"/>
      <c r="CV639" s="248"/>
      <c r="CW639" s="248"/>
      <c r="CX639" s="248"/>
      <c r="CY639" s="248"/>
      <c r="CZ639" s="248"/>
      <c r="DA639" s="248"/>
      <c r="DB639" s="248"/>
      <c r="DC639" s="248"/>
      <c r="DD639" s="248"/>
      <c r="DE639" s="248"/>
      <c r="DF639" s="250"/>
      <c r="DG639" s="251"/>
      <c r="DH639" s="251"/>
      <c r="DI639" s="251"/>
      <c r="DJ639" s="251"/>
      <c r="DK639" s="251"/>
      <c r="DL639" s="251"/>
      <c r="DM639" s="252"/>
    </row>
    <row r="640">
      <c r="A640" s="248"/>
      <c r="B640" s="249"/>
      <c r="C640" s="250"/>
      <c r="D640" s="251"/>
      <c r="E640" s="251"/>
      <c r="F640" s="251"/>
      <c r="G640" s="251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2"/>
      <c r="W640" s="253"/>
      <c r="X640" s="251"/>
      <c r="Y640" s="251"/>
      <c r="Z640" s="251"/>
      <c r="AA640" s="251"/>
      <c r="AB640" s="251"/>
      <c r="AC640" s="251"/>
      <c r="AD640" s="254"/>
      <c r="AE640" s="249"/>
      <c r="AF640" s="255"/>
      <c r="AG640" s="248"/>
      <c r="AH640" s="248"/>
      <c r="AI640" s="248"/>
      <c r="AJ640" s="248"/>
      <c r="AK640" s="248"/>
      <c r="AL640" s="248"/>
      <c r="AM640" s="248"/>
      <c r="AN640" s="248"/>
      <c r="AO640" s="248"/>
      <c r="AP640" s="248"/>
      <c r="AQ640" s="248"/>
      <c r="AR640" s="248"/>
      <c r="AS640" s="248"/>
      <c r="AT640" s="248"/>
      <c r="AU640" s="248"/>
      <c r="AV640" s="248"/>
      <c r="AW640" s="248"/>
      <c r="AX640" s="248"/>
      <c r="AY640" s="256"/>
      <c r="AZ640" s="250"/>
      <c r="BA640" s="251"/>
      <c r="BB640" s="251"/>
      <c r="BC640" s="251"/>
      <c r="BD640" s="251"/>
      <c r="BE640" s="251"/>
      <c r="BF640" s="251"/>
      <c r="BG640" s="252"/>
      <c r="BH640" s="249"/>
      <c r="BI640" s="248"/>
      <c r="BJ640" s="248"/>
      <c r="BK640" s="248"/>
      <c r="BL640" s="248"/>
      <c r="BM640" s="248"/>
      <c r="BN640" s="248"/>
      <c r="BO640" s="248"/>
      <c r="BP640" s="248"/>
      <c r="BQ640" s="248"/>
      <c r="BR640" s="248"/>
      <c r="BS640" s="248"/>
      <c r="BT640" s="248"/>
      <c r="BU640" s="248"/>
      <c r="BV640" s="248"/>
      <c r="BW640" s="248"/>
      <c r="BX640" s="248"/>
      <c r="BY640" s="248"/>
      <c r="BZ640" s="248"/>
      <c r="CA640" s="248"/>
      <c r="CB640" s="248"/>
      <c r="CC640" s="250"/>
      <c r="CD640" s="251"/>
      <c r="CE640" s="251"/>
      <c r="CF640" s="251"/>
      <c r="CG640" s="251"/>
      <c r="CH640" s="251"/>
      <c r="CI640" s="251"/>
      <c r="CJ640" s="252"/>
      <c r="CK640" s="249"/>
      <c r="CL640" s="248"/>
      <c r="CM640" s="248"/>
      <c r="CN640" s="248"/>
      <c r="CO640" s="248"/>
      <c r="CP640" s="248"/>
      <c r="CQ640" s="248"/>
      <c r="CR640" s="248"/>
      <c r="CS640" s="248"/>
      <c r="CT640" s="248"/>
      <c r="CU640" s="248"/>
      <c r="CV640" s="248"/>
      <c r="CW640" s="248"/>
      <c r="CX640" s="248"/>
      <c r="CY640" s="248"/>
      <c r="CZ640" s="248"/>
      <c r="DA640" s="248"/>
      <c r="DB640" s="248"/>
      <c r="DC640" s="248"/>
      <c r="DD640" s="248"/>
      <c r="DE640" s="248"/>
      <c r="DF640" s="250"/>
      <c r="DG640" s="251"/>
      <c r="DH640" s="251"/>
      <c r="DI640" s="251"/>
      <c r="DJ640" s="251"/>
      <c r="DK640" s="251"/>
      <c r="DL640" s="251"/>
      <c r="DM640" s="252"/>
    </row>
    <row r="641">
      <c r="A641" s="248"/>
      <c r="B641" s="249"/>
      <c r="C641" s="250"/>
      <c r="D641" s="251"/>
      <c r="E641" s="251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2"/>
      <c r="W641" s="253"/>
      <c r="X641" s="251"/>
      <c r="Y641" s="251"/>
      <c r="Z641" s="251"/>
      <c r="AA641" s="251"/>
      <c r="AB641" s="251"/>
      <c r="AC641" s="251"/>
      <c r="AD641" s="254"/>
      <c r="AE641" s="249"/>
      <c r="AF641" s="255"/>
      <c r="AG641" s="248"/>
      <c r="AH641" s="248"/>
      <c r="AI641" s="248"/>
      <c r="AJ641" s="248"/>
      <c r="AK641" s="248"/>
      <c r="AL641" s="248"/>
      <c r="AM641" s="248"/>
      <c r="AN641" s="248"/>
      <c r="AO641" s="248"/>
      <c r="AP641" s="248"/>
      <c r="AQ641" s="248"/>
      <c r="AR641" s="248"/>
      <c r="AS641" s="248"/>
      <c r="AT641" s="248"/>
      <c r="AU641" s="248"/>
      <c r="AV641" s="248"/>
      <c r="AW641" s="248"/>
      <c r="AX641" s="248"/>
      <c r="AY641" s="256"/>
      <c r="AZ641" s="250"/>
      <c r="BA641" s="251"/>
      <c r="BB641" s="251"/>
      <c r="BC641" s="251"/>
      <c r="BD641" s="251"/>
      <c r="BE641" s="251"/>
      <c r="BF641" s="251"/>
      <c r="BG641" s="252"/>
      <c r="BH641" s="249"/>
      <c r="BI641" s="248"/>
      <c r="BJ641" s="248"/>
      <c r="BK641" s="248"/>
      <c r="BL641" s="248"/>
      <c r="BM641" s="248"/>
      <c r="BN641" s="248"/>
      <c r="BO641" s="248"/>
      <c r="BP641" s="248"/>
      <c r="BQ641" s="248"/>
      <c r="BR641" s="248"/>
      <c r="BS641" s="248"/>
      <c r="BT641" s="248"/>
      <c r="BU641" s="248"/>
      <c r="BV641" s="248"/>
      <c r="BW641" s="248"/>
      <c r="BX641" s="248"/>
      <c r="BY641" s="248"/>
      <c r="BZ641" s="248"/>
      <c r="CA641" s="248"/>
      <c r="CB641" s="248"/>
      <c r="CC641" s="250"/>
      <c r="CD641" s="251"/>
      <c r="CE641" s="251"/>
      <c r="CF641" s="251"/>
      <c r="CG641" s="251"/>
      <c r="CH641" s="251"/>
      <c r="CI641" s="251"/>
      <c r="CJ641" s="252"/>
      <c r="CK641" s="249"/>
      <c r="CL641" s="248"/>
      <c r="CM641" s="248"/>
      <c r="CN641" s="248"/>
      <c r="CO641" s="248"/>
      <c r="CP641" s="248"/>
      <c r="CQ641" s="248"/>
      <c r="CR641" s="248"/>
      <c r="CS641" s="248"/>
      <c r="CT641" s="248"/>
      <c r="CU641" s="248"/>
      <c r="CV641" s="248"/>
      <c r="CW641" s="248"/>
      <c r="CX641" s="248"/>
      <c r="CY641" s="248"/>
      <c r="CZ641" s="248"/>
      <c r="DA641" s="248"/>
      <c r="DB641" s="248"/>
      <c r="DC641" s="248"/>
      <c r="DD641" s="248"/>
      <c r="DE641" s="248"/>
      <c r="DF641" s="250"/>
      <c r="DG641" s="251"/>
      <c r="DH641" s="251"/>
      <c r="DI641" s="251"/>
      <c r="DJ641" s="251"/>
      <c r="DK641" s="251"/>
      <c r="DL641" s="251"/>
      <c r="DM641" s="252"/>
    </row>
    <row r="642">
      <c r="A642" s="248"/>
      <c r="B642" s="249"/>
      <c r="C642" s="250"/>
      <c r="D642" s="251"/>
      <c r="E642" s="251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2"/>
      <c r="W642" s="253"/>
      <c r="X642" s="251"/>
      <c r="Y642" s="251"/>
      <c r="Z642" s="251"/>
      <c r="AA642" s="251"/>
      <c r="AB642" s="251"/>
      <c r="AC642" s="251"/>
      <c r="AD642" s="254"/>
      <c r="AE642" s="249"/>
      <c r="AF642" s="255"/>
      <c r="AG642" s="248"/>
      <c r="AH642" s="248"/>
      <c r="AI642" s="248"/>
      <c r="AJ642" s="248"/>
      <c r="AK642" s="248"/>
      <c r="AL642" s="248"/>
      <c r="AM642" s="248"/>
      <c r="AN642" s="248"/>
      <c r="AO642" s="248"/>
      <c r="AP642" s="248"/>
      <c r="AQ642" s="248"/>
      <c r="AR642" s="248"/>
      <c r="AS642" s="248"/>
      <c r="AT642" s="248"/>
      <c r="AU642" s="248"/>
      <c r="AV642" s="248"/>
      <c r="AW642" s="248"/>
      <c r="AX642" s="248"/>
      <c r="AY642" s="256"/>
      <c r="AZ642" s="250"/>
      <c r="BA642" s="251"/>
      <c r="BB642" s="251"/>
      <c r="BC642" s="251"/>
      <c r="BD642" s="251"/>
      <c r="BE642" s="251"/>
      <c r="BF642" s="251"/>
      <c r="BG642" s="252"/>
      <c r="BH642" s="249"/>
      <c r="BI642" s="248"/>
      <c r="BJ642" s="248"/>
      <c r="BK642" s="248"/>
      <c r="BL642" s="248"/>
      <c r="BM642" s="248"/>
      <c r="BN642" s="248"/>
      <c r="BO642" s="248"/>
      <c r="BP642" s="248"/>
      <c r="BQ642" s="248"/>
      <c r="BR642" s="248"/>
      <c r="BS642" s="248"/>
      <c r="BT642" s="248"/>
      <c r="BU642" s="248"/>
      <c r="BV642" s="248"/>
      <c r="BW642" s="248"/>
      <c r="BX642" s="248"/>
      <c r="BY642" s="248"/>
      <c r="BZ642" s="248"/>
      <c r="CA642" s="248"/>
      <c r="CB642" s="248"/>
      <c r="CC642" s="250"/>
      <c r="CD642" s="251"/>
      <c r="CE642" s="251"/>
      <c r="CF642" s="251"/>
      <c r="CG642" s="251"/>
      <c r="CH642" s="251"/>
      <c r="CI642" s="251"/>
      <c r="CJ642" s="252"/>
      <c r="CK642" s="249"/>
      <c r="CL642" s="248"/>
      <c r="CM642" s="248"/>
      <c r="CN642" s="248"/>
      <c r="CO642" s="248"/>
      <c r="CP642" s="248"/>
      <c r="CQ642" s="248"/>
      <c r="CR642" s="248"/>
      <c r="CS642" s="248"/>
      <c r="CT642" s="248"/>
      <c r="CU642" s="248"/>
      <c r="CV642" s="248"/>
      <c r="CW642" s="248"/>
      <c r="CX642" s="248"/>
      <c r="CY642" s="248"/>
      <c r="CZ642" s="248"/>
      <c r="DA642" s="248"/>
      <c r="DB642" s="248"/>
      <c r="DC642" s="248"/>
      <c r="DD642" s="248"/>
      <c r="DE642" s="248"/>
      <c r="DF642" s="250"/>
      <c r="DG642" s="251"/>
      <c r="DH642" s="251"/>
      <c r="DI642" s="251"/>
      <c r="DJ642" s="251"/>
      <c r="DK642" s="251"/>
      <c r="DL642" s="251"/>
      <c r="DM642" s="252"/>
    </row>
    <row r="643">
      <c r="A643" s="248"/>
      <c r="B643" s="249"/>
      <c r="C643" s="250"/>
      <c r="D643" s="251"/>
      <c r="E643" s="251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2"/>
      <c r="W643" s="253"/>
      <c r="X643" s="251"/>
      <c r="Y643" s="251"/>
      <c r="Z643" s="251"/>
      <c r="AA643" s="251"/>
      <c r="AB643" s="251"/>
      <c r="AC643" s="251"/>
      <c r="AD643" s="254"/>
      <c r="AE643" s="249"/>
      <c r="AF643" s="255"/>
      <c r="AG643" s="248"/>
      <c r="AH643" s="248"/>
      <c r="AI643" s="248"/>
      <c r="AJ643" s="248"/>
      <c r="AK643" s="248"/>
      <c r="AL643" s="248"/>
      <c r="AM643" s="248"/>
      <c r="AN643" s="248"/>
      <c r="AO643" s="248"/>
      <c r="AP643" s="248"/>
      <c r="AQ643" s="248"/>
      <c r="AR643" s="248"/>
      <c r="AS643" s="248"/>
      <c r="AT643" s="248"/>
      <c r="AU643" s="248"/>
      <c r="AV643" s="248"/>
      <c r="AW643" s="248"/>
      <c r="AX643" s="248"/>
      <c r="AY643" s="256"/>
      <c r="AZ643" s="250"/>
      <c r="BA643" s="251"/>
      <c r="BB643" s="251"/>
      <c r="BC643" s="251"/>
      <c r="BD643" s="251"/>
      <c r="BE643" s="251"/>
      <c r="BF643" s="251"/>
      <c r="BG643" s="252"/>
      <c r="BH643" s="249"/>
      <c r="BI643" s="248"/>
      <c r="BJ643" s="248"/>
      <c r="BK643" s="248"/>
      <c r="BL643" s="248"/>
      <c r="BM643" s="248"/>
      <c r="BN643" s="248"/>
      <c r="BO643" s="248"/>
      <c r="BP643" s="248"/>
      <c r="BQ643" s="248"/>
      <c r="BR643" s="248"/>
      <c r="BS643" s="248"/>
      <c r="BT643" s="248"/>
      <c r="BU643" s="248"/>
      <c r="BV643" s="248"/>
      <c r="BW643" s="248"/>
      <c r="BX643" s="248"/>
      <c r="BY643" s="248"/>
      <c r="BZ643" s="248"/>
      <c r="CA643" s="248"/>
      <c r="CB643" s="248"/>
      <c r="CC643" s="250"/>
      <c r="CD643" s="251"/>
      <c r="CE643" s="251"/>
      <c r="CF643" s="251"/>
      <c r="CG643" s="251"/>
      <c r="CH643" s="251"/>
      <c r="CI643" s="251"/>
      <c r="CJ643" s="252"/>
      <c r="CK643" s="249"/>
      <c r="CL643" s="248"/>
      <c r="CM643" s="248"/>
      <c r="CN643" s="248"/>
      <c r="CO643" s="248"/>
      <c r="CP643" s="248"/>
      <c r="CQ643" s="248"/>
      <c r="CR643" s="248"/>
      <c r="CS643" s="248"/>
      <c r="CT643" s="248"/>
      <c r="CU643" s="248"/>
      <c r="CV643" s="248"/>
      <c r="CW643" s="248"/>
      <c r="CX643" s="248"/>
      <c r="CY643" s="248"/>
      <c r="CZ643" s="248"/>
      <c r="DA643" s="248"/>
      <c r="DB643" s="248"/>
      <c r="DC643" s="248"/>
      <c r="DD643" s="248"/>
      <c r="DE643" s="248"/>
      <c r="DF643" s="250"/>
      <c r="DG643" s="251"/>
      <c r="DH643" s="251"/>
      <c r="DI643" s="251"/>
      <c r="DJ643" s="251"/>
      <c r="DK643" s="251"/>
      <c r="DL643" s="251"/>
      <c r="DM643" s="252"/>
    </row>
    <row r="644">
      <c r="A644" s="248"/>
      <c r="B644" s="249"/>
      <c r="C644" s="250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2"/>
      <c r="W644" s="253"/>
      <c r="X644" s="251"/>
      <c r="Y644" s="251"/>
      <c r="Z644" s="251"/>
      <c r="AA644" s="251"/>
      <c r="AB644" s="251"/>
      <c r="AC644" s="251"/>
      <c r="AD644" s="254"/>
      <c r="AE644" s="249"/>
      <c r="AF644" s="255"/>
      <c r="AG644" s="248"/>
      <c r="AH644" s="248"/>
      <c r="AI644" s="248"/>
      <c r="AJ644" s="248"/>
      <c r="AK644" s="248"/>
      <c r="AL644" s="248"/>
      <c r="AM644" s="248"/>
      <c r="AN644" s="248"/>
      <c r="AO644" s="248"/>
      <c r="AP644" s="248"/>
      <c r="AQ644" s="248"/>
      <c r="AR644" s="248"/>
      <c r="AS644" s="248"/>
      <c r="AT644" s="248"/>
      <c r="AU644" s="248"/>
      <c r="AV644" s="248"/>
      <c r="AW644" s="248"/>
      <c r="AX644" s="248"/>
      <c r="AY644" s="256"/>
      <c r="AZ644" s="250"/>
      <c r="BA644" s="251"/>
      <c r="BB644" s="251"/>
      <c r="BC644" s="251"/>
      <c r="BD644" s="251"/>
      <c r="BE644" s="251"/>
      <c r="BF644" s="251"/>
      <c r="BG644" s="252"/>
      <c r="BH644" s="249"/>
      <c r="BI644" s="248"/>
      <c r="BJ644" s="248"/>
      <c r="BK644" s="248"/>
      <c r="BL644" s="248"/>
      <c r="BM644" s="248"/>
      <c r="BN644" s="248"/>
      <c r="BO644" s="248"/>
      <c r="BP644" s="248"/>
      <c r="BQ644" s="248"/>
      <c r="BR644" s="248"/>
      <c r="BS644" s="248"/>
      <c r="BT644" s="248"/>
      <c r="BU644" s="248"/>
      <c r="BV644" s="248"/>
      <c r="BW644" s="248"/>
      <c r="BX644" s="248"/>
      <c r="BY644" s="248"/>
      <c r="BZ644" s="248"/>
      <c r="CA644" s="248"/>
      <c r="CB644" s="248"/>
      <c r="CC644" s="250"/>
      <c r="CD644" s="251"/>
      <c r="CE644" s="251"/>
      <c r="CF644" s="251"/>
      <c r="CG644" s="251"/>
      <c r="CH644" s="251"/>
      <c r="CI644" s="251"/>
      <c r="CJ644" s="252"/>
      <c r="CK644" s="249"/>
      <c r="CL644" s="248"/>
      <c r="CM644" s="248"/>
      <c r="CN644" s="248"/>
      <c r="CO644" s="248"/>
      <c r="CP644" s="248"/>
      <c r="CQ644" s="248"/>
      <c r="CR644" s="248"/>
      <c r="CS644" s="248"/>
      <c r="CT644" s="248"/>
      <c r="CU644" s="248"/>
      <c r="CV644" s="248"/>
      <c r="CW644" s="248"/>
      <c r="CX644" s="248"/>
      <c r="CY644" s="248"/>
      <c r="CZ644" s="248"/>
      <c r="DA644" s="248"/>
      <c r="DB644" s="248"/>
      <c r="DC644" s="248"/>
      <c r="DD644" s="248"/>
      <c r="DE644" s="248"/>
      <c r="DF644" s="250"/>
      <c r="DG644" s="251"/>
      <c r="DH644" s="251"/>
      <c r="DI644" s="251"/>
      <c r="DJ644" s="251"/>
      <c r="DK644" s="251"/>
      <c r="DL644" s="251"/>
      <c r="DM644" s="252"/>
    </row>
    <row r="645">
      <c r="A645" s="248"/>
      <c r="B645" s="249"/>
      <c r="C645" s="250"/>
      <c r="D645" s="251"/>
      <c r="E645" s="251"/>
      <c r="F645" s="251"/>
      <c r="G645" s="251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2"/>
      <c r="W645" s="253"/>
      <c r="X645" s="251"/>
      <c r="Y645" s="251"/>
      <c r="Z645" s="251"/>
      <c r="AA645" s="251"/>
      <c r="AB645" s="251"/>
      <c r="AC645" s="251"/>
      <c r="AD645" s="254"/>
      <c r="AE645" s="249"/>
      <c r="AF645" s="255"/>
      <c r="AG645" s="248"/>
      <c r="AH645" s="248"/>
      <c r="AI645" s="248"/>
      <c r="AJ645" s="248"/>
      <c r="AK645" s="248"/>
      <c r="AL645" s="248"/>
      <c r="AM645" s="248"/>
      <c r="AN645" s="248"/>
      <c r="AO645" s="248"/>
      <c r="AP645" s="248"/>
      <c r="AQ645" s="248"/>
      <c r="AR645" s="248"/>
      <c r="AS645" s="248"/>
      <c r="AT645" s="248"/>
      <c r="AU645" s="248"/>
      <c r="AV645" s="248"/>
      <c r="AW645" s="248"/>
      <c r="AX645" s="248"/>
      <c r="AY645" s="256"/>
      <c r="AZ645" s="250"/>
      <c r="BA645" s="251"/>
      <c r="BB645" s="251"/>
      <c r="BC645" s="251"/>
      <c r="BD645" s="251"/>
      <c r="BE645" s="251"/>
      <c r="BF645" s="251"/>
      <c r="BG645" s="252"/>
      <c r="BH645" s="249"/>
      <c r="BI645" s="248"/>
      <c r="BJ645" s="248"/>
      <c r="BK645" s="248"/>
      <c r="BL645" s="248"/>
      <c r="BM645" s="248"/>
      <c r="BN645" s="248"/>
      <c r="BO645" s="248"/>
      <c r="BP645" s="248"/>
      <c r="BQ645" s="248"/>
      <c r="BR645" s="248"/>
      <c r="BS645" s="248"/>
      <c r="BT645" s="248"/>
      <c r="BU645" s="248"/>
      <c r="BV645" s="248"/>
      <c r="BW645" s="248"/>
      <c r="BX645" s="248"/>
      <c r="BY645" s="248"/>
      <c r="BZ645" s="248"/>
      <c r="CA645" s="248"/>
      <c r="CB645" s="248"/>
      <c r="CC645" s="250"/>
      <c r="CD645" s="251"/>
      <c r="CE645" s="251"/>
      <c r="CF645" s="251"/>
      <c r="CG645" s="251"/>
      <c r="CH645" s="251"/>
      <c r="CI645" s="251"/>
      <c r="CJ645" s="252"/>
      <c r="CK645" s="249"/>
      <c r="CL645" s="248"/>
      <c r="CM645" s="248"/>
      <c r="CN645" s="248"/>
      <c r="CO645" s="248"/>
      <c r="CP645" s="248"/>
      <c r="CQ645" s="248"/>
      <c r="CR645" s="248"/>
      <c r="CS645" s="248"/>
      <c r="CT645" s="248"/>
      <c r="CU645" s="248"/>
      <c r="CV645" s="248"/>
      <c r="CW645" s="248"/>
      <c r="CX645" s="248"/>
      <c r="CY645" s="248"/>
      <c r="CZ645" s="248"/>
      <c r="DA645" s="248"/>
      <c r="DB645" s="248"/>
      <c r="DC645" s="248"/>
      <c r="DD645" s="248"/>
      <c r="DE645" s="248"/>
      <c r="DF645" s="250"/>
      <c r="DG645" s="251"/>
      <c r="DH645" s="251"/>
      <c r="DI645" s="251"/>
      <c r="DJ645" s="251"/>
      <c r="DK645" s="251"/>
      <c r="DL645" s="251"/>
      <c r="DM645" s="252"/>
    </row>
    <row r="646">
      <c r="A646" s="248"/>
      <c r="B646" s="249"/>
      <c r="C646" s="250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2"/>
      <c r="W646" s="253"/>
      <c r="X646" s="251"/>
      <c r="Y646" s="251"/>
      <c r="Z646" s="251"/>
      <c r="AA646" s="251"/>
      <c r="AB646" s="251"/>
      <c r="AC646" s="251"/>
      <c r="AD646" s="254"/>
      <c r="AE646" s="249"/>
      <c r="AF646" s="255"/>
      <c r="AG646" s="248"/>
      <c r="AH646" s="248"/>
      <c r="AI646" s="248"/>
      <c r="AJ646" s="248"/>
      <c r="AK646" s="248"/>
      <c r="AL646" s="248"/>
      <c r="AM646" s="248"/>
      <c r="AN646" s="248"/>
      <c r="AO646" s="248"/>
      <c r="AP646" s="248"/>
      <c r="AQ646" s="248"/>
      <c r="AR646" s="248"/>
      <c r="AS646" s="248"/>
      <c r="AT646" s="248"/>
      <c r="AU646" s="248"/>
      <c r="AV646" s="248"/>
      <c r="AW646" s="248"/>
      <c r="AX646" s="248"/>
      <c r="AY646" s="256"/>
      <c r="AZ646" s="250"/>
      <c r="BA646" s="251"/>
      <c r="BB646" s="251"/>
      <c r="BC646" s="251"/>
      <c r="BD646" s="251"/>
      <c r="BE646" s="251"/>
      <c r="BF646" s="251"/>
      <c r="BG646" s="252"/>
      <c r="BH646" s="249"/>
      <c r="BI646" s="248"/>
      <c r="BJ646" s="248"/>
      <c r="BK646" s="248"/>
      <c r="BL646" s="248"/>
      <c r="BM646" s="248"/>
      <c r="BN646" s="248"/>
      <c r="BO646" s="248"/>
      <c r="BP646" s="248"/>
      <c r="BQ646" s="248"/>
      <c r="BR646" s="248"/>
      <c r="BS646" s="248"/>
      <c r="BT646" s="248"/>
      <c r="BU646" s="248"/>
      <c r="BV646" s="248"/>
      <c r="BW646" s="248"/>
      <c r="BX646" s="248"/>
      <c r="BY646" s="248"/>
      <c r="BZ646" s="248"/>
      <c r="CA646" s="248"/>
      <c r="CB646" s="248"/>
      <c r="CC646" s="250"/>
      <c r="CD646" s="251"/>
      <c r="CE646" s="251"/>
      <c r="CF646" s="251"/>
      <c r="CG646" s="251"/>
      <c r="CH646" s="251"/>
      <c r="CI646" s="251"/>
      <c r="CJ646" s="252"/>
      <c r="CK646" s="249"/>
      <c r="CL646" s="248"/>
      <c r="CM646" s="248"/>
      <c r="CN646" s="248"/>
      <c r="CO646" s="248"/>
      <c r="CP646" s="248"/>
      <c r="CQ646" s="248"/>
      <c r="CR646" s="248"/>
      <c r="CS646" s="248"/>
      <c r="CT646" s="248"/>
      <c r="CU646" s="248"/>
      <c r="CV646" s="248"/>
      <c r="CW646" s="248"/>
      <c r="CX646" s="248"/>
      <c r="CY646" s="248"/>
      <c r="CZ646" s="248"/>
      <c r="DA646" s="248"/>
      <c r="DB646" s="248"/>
      <c r="DC646" s="248"/>
      <c r="DD646" s="248"/>
      <c r="DE646" s="248"/>
      <c r="DF646" s="250"/>
      <c r="DG646" s="251"/>
      <c r="DH646" s="251"/>
      <c r="DI646" s="251"/>
      <c r="DJ646" s="251"/>
      <c r="DK646" s="251"/>
      <c r="DL646" s="251"/>
      <c r="DM646" s="252"/>
    </row>
    <row r="647">
      <c r="A647" s="248"/>
      <c r="B647" s="249"/>
      <c r="C647" s="250"/>
      <c r="D647" s="251"/>
      <c r="E647" s="251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2"/>
      <c r="W647" s="253"/>
      <c r="X647" s="251"/>
      <c r="Y647" s="251"/>
      <c r="Z647" s="251"/>
      <c r="AA647" s="251"/>
      <c r="AB647" s="251"/>
      <c r="AC647" s="251"/>
      <c r="AD647" s="254"/>
      <c r="AE647" s="249"/>
      <c r="AF647" s="255"/>
      <c r="AG647" s="248"/>
      <c r="AH647" s="248"/>
      <c r="AI647" s="248"/>
      <c r="AJ647" s="248"/>
      <c r="AK647" s="248"/>
      <c r="AL647" s="248"/>
      <c r="AM647" s="248"/>
      <c r="AN647" s="248"/>
      <c r="AO647" s="248"/>
      <c r="AP647" s="248"/>
      <c r="AQ647" s="248"/>
      <c r="AR647" s="248"/>
      <c r="AS647" s="248"/>
      <c r="AT647" s="248"/>
      <c r="AU647" s="248"/>
      <c r="AV647" s="248"/>
      <c r="AW647" s="248"/>
      <c r="AX647" s="248"/>
      <c r="AY647" s="256"/>
      <c r="AZ647" s="250"/>
      <c r="BA647" s="251"/>
      <c r="BB647" s="251"/>
      <c r="BC647" s="251"/>
      <c r="BD647" s="251"/>
      <c r="BE647" s="251"/>
      <c r="BF647" s="251"/>
      <c r="BG647" s="252"/>
      <c r="BH647" s="249"/>
      <c r="BI647" s="248"/>
      <c r="BJ647" s="248"/>
      <c r="BK647" s="248"/>
      <c r="BL647" s="248"/>
      <c r="BM647" s="248"/>
      <c r="BN647" s="248"/>
      <c r="BO647" s="248"/>
      <c r="BP647" s="248"/>
      <c r="BQ647" s="248"/>
      <c r="BR647" s="248"/>
      <c r="BS647" s="248"/>
      <c r="BT647" s="248"/>
      <c r="BU647" s="248"/>
      <c r="BV647" s="248"/>
      <c r="BW647" s="248"/>
      <c r="BX647" s="248"/>
      <c r="BY647" s="248"/>
      <c r="BZ647" s="248"/>
      <c r="CA647" s="248"/>
      <c r="CB647" s="248"/>
      <c r="CC647" s="250"/>
      <c r="CD647" s="251"/>
      <c r="CE647" s="251"/>
      <c r="CF647" s="251"/>
      <c r="CG647" s="251"/>
      <c r="CH647" s="251"/>
      <c r="CI647" s="251"/>
      <c r="CJ647" s="252"/>
      <c r="CK647" s="249"/>
      <c r="CL647" s="248"/>
      <c r="CM647" s="248"/>
      <c r="CN647" s="248"/>
      <c r="CO647" s="248"/>
      <c r="CP647" s="248"/>
      <c r="CQ647" s="248"/>
      <c r="CR647" s="248"/>
      <c r="CS647" s="248"/>
      <c r="CT647" s="248"/>
      <c r="CU647" s="248"/>
      <c r="CV647" s="248"/>
      <c r="CW647" s="248"/>
      <c r="CX647" s="248"/>
      <c r="CY647" s="248"/>
      <c r="CZ647" s="248"/>
      <c r="DA647" s="248"/>
      <c r="DB647" s="248"/>
      <c r="DC647" s="248"/>
      <c r="DD647" s="248"/>
      <c r="DE647" s="248"/>
      <c r="DF647" s="250"/>
      <c r="DG647" s="251"/>
      <c r="DH647" s="251"/>
      <c r="DI647" s="251"/>
      <c r="DJ647" s="251"/>
      <c r="DK647" s="251"/>
      <c r="DL647" s="251"/>
      <c r="DM647" s="252"/>
    </row>
    <row r="648">
      <c r="A648" s="248"/>
      <c r="B648" s="249"/>
      <c r="C648" s="250"/>
      <c r="D648" s="251"/>
      <c r="E648" s="251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2"/>
      <c r="W648" s="253"/>
      <c r="X648" s="251"/>
      <c r="Y648" s="251"/>
      <c r="Z648" s="251"/>
      <c r="AA648" s="251"/>
      <c r="AB648" s="251"/>
      <c r="AC648" s="251"/>
      <c r="AD648" s="254"/>
      <c r="AE648" s="249"/>
      <c r="AF648" s="255"/>
      <c r="AG648" s="248"/>
      <c r="AH648" s="248"/>
      <c r="AI648" s="248"/>
      <c r="AJ648" s="248"/>
      <c r="AK648" s="248"/>
      <c r="AL648" s="248"/>
      <c r="AM648" s="248"/>
      <c r="AN648" s="248"/>
      <c r="AO648" s="248"/>
      <c r="AP648" s="248"/>
      <c r="AQ648" s="248"/>
      <c r="AR648" s="248"/>
      <c r="AS648" s="248"/>
      <c r="AT648" s="248"/>
      <c r="AU648" s="248"/>
      <c r="AV648" s="248"/>
      <c r="AW648" s="248"/>
      <c r="AX648" s="248"/>
      <c r="AY648" s="256"/>
      <c r="AZ648" s="250"/>
      <c r="BA648" s="251"/>
      <c r="BB648" s="251"/>
      <c r="BC648" s="251"/>
      <c r="BD648" s="251"/>
      <c r="BE648" s="251"/>
      <c r="BF648" s="251"/>
      <c r="BG648" s="252"/>
      <c r="BH648" s="249"/>
      <c r="BI648" s="248"/>
      <c r="BJ648" s="248"/>
      <c r="BK648" s="248"/>
      <c r="BL648" s="248"/>
      <c r="BM648" s="248"/>
      <c r="BN648" s="248"/>
      <c r="BO648" s="248"/>
      <c r="BP648" s="248"/>
      <c r="BQ648" s="248"/>
      <c r="BR648" s="248"/>
      <c r="BS648" s="248"/>
      <c r="BT648" s="248"/>
      <c r="BU648" s="248"/>
      <c r="BV648" s="248"/>
      <c r="BW648" s="248"/>
      <c r="BX648" s="248"/>
      <c r="BY648" s="248"/>
      <c r="BZ648" s="248"/>
      <c r="CA648" s="248"/>
      <c r="CB648" s="248"/>
      <c r="CC648" s="250"/>
      <c r="CD648" s="251"/>
      <c r="CE648" s="251"/>
      <c r="CF648" s="251"/>
      <c r="CG648" s="251"/>
      <c r="CH648" s="251"/>
      <c r="CI648" s="251"/>
      <c r="CJ648" s="252"/>
      <c r="CK648" s="249"/>
      <c r="CL648" s="248"/>
      <c r="CM648" s="248"/>
      <c r="CN648" s="248"/>
      <c r="CO648" s="248"/>
      <c r="CP648" s="248"/>
      <c r="CQ648" s="248"/>
      <c r="CR648" s="248"/>
      <c r="CS648" s="248"/>
      <c r="CT648" s="248"/>
      <c r="CU648" s="248"/>
      <c r="CV648" s="248"/>
      <c r="CW648" s="248"/>
      <c r="CX648" s="248"/>
      <c r="CY648" s="248"/>
      <c r="CZ648" s="248"/>
      <c r="DA648" s="248"/>
      <c r="DB648" s="248"/>
      <c r="DC648" s="248"/>
      <c r="DD648" s="248"/>
      <c r="DE648" s="248"/>
      <c r="DF648" s="250"/>
      <c r="DG648" s="251"/>
      <c r="DH648" s="251"/>
      <c r="DI648" s="251"/>
      <c r="DJ648" s="251"/>
      <c r="DK648" s="251"/>
      <c r="DL648" s="251"/>
      <c r="DM648" s="252"/>
    </row>
    <row r="649">
      <c r="A649" s="248"/>
      <c r="B649" s="249"/>
      <c r="C649" s="250"/>
      <c r="D649" s="251"/>
      <c r="E649" s="251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2"/>
      <c r="W649" s="253"/>
      <c r="X649" s="251"/>
      <c r="Y649" s="251"/>
      <c r="Z649" s="251"/>
      <c r="AA649" s="251"/>
      <c r="AB649" s="251"/>
      <c r="AC649" s="251"/>
      <c r="AD649" s="254"/>
      <c r="AE649" s="249"/>
      <c r="AF649" s="255"/>
      <c r="AG649" s="248"/>
      <c r="AH649" s="248"/>
      <c r="AI649" s="248"/>
      <c r="AJ649" s="248"/>
      <c r="AK649" s="248"/>
      <c r="AL649" s="248"/>
      <c r="AM649" s="248"/>
      <c r="AN649" s="248"/>
      <c r="AO649" s="248"/>
      <c r="AP649" s="248"/>
      <c r="AQ649" s="248"/>
      <c r="AR649" s="248"/>
      <c r="AS649" s="248"/>
      <c r="AT649" s="248"/>
      <c r="AU649" s="248"/>
      <c r="AV649" s="248"/>
      <c r="AW649" s="248"/>
      <c r="AX649" s="248"/>
      <c r="AY649" s="256"/>
      <c r="AZ649" s="250"/>
      <c r="BA649" s="251"/>
      <c r="BB649" s="251"/>
      <c r="BC649" s="251"/>
      <c r="BD649" s="251"/>
      <c r="BE649" s="251"/>
      <c r="BF649" s="251"/>
      <c r="BG649" s="252"/>
      <c r="BH649" s="249"/>
      <c r="BI649" s="248"/>
      <c r="BJ649" s="248"/>
      <c r="BK649" s="248"/>
      <c r="BL649" s="248"/>
      <c r="BM649" s="248"/>
      <c r="BN649" s="248"/>
      <c r="BO649" s="248"/>
      <c r="BP649" s="248"/>
      <c r="BQ649" s="248"/>
      <c r="BR649" s="248"/>
      <c r="BS649" s="248"/>
      <c r="BT649" s="248"/>
      <c r="BU649" s="248"/>
      <c r="BV649" s="248"/>
      <c r="BW649" s="248"/>
      <c r="BX649" s="248"/>
      <c r="BY649" s="248"/>
      <c r="BZ649" s="248"/>
      <c r="CA649" s="248"/>
      <c r="CB649" s="248"/>
      <c r="CC649" s="250"/>
      <c r="CD649" s="251"/>
      <c r="CE649" s="251"/>
      <c r="CF649" s="251"/>
      <c r="CG649" s="251"/>
      <c r="CH649" s="251"/>
      <c r="CI649" s="251"/>
      <c r="CJ649" s="252"/>
      <c r="CK649" s="249"/>
      <c r="CL649" s="248"/>
      <c r="CM649" s="248"/>
      <c r="CN649" s="248"/>
      <c r="CO649" s="248"/>
      <c r="CP649" s="248"/>
      <c r="CQ649" s="248"/>
      <c r="CR649" s="248"/>
      <c r="CS649" s="248"/>
      <c r="CT649" s="248"/>
      <c r="CU649" s="248"/>
      <c r="CV649" s="248"/>
      <c r="CW649" s="248"/>
      <c r="CX649" s="248"/>
      <c r="CY649" s="248"/>
      <c r="CZ649" s="248"/>
      <c r="DA649" s="248"/>
      <c r="DB649" s="248"/>
      <c r="DC649" s="248"/>
      <c r="DD649" s="248"/>
      <c r="DE649" s="248"/>
      <c r="DF649" s="250"/>
      <c r="DG649" s="251"/>
      <c r="DH649" s="251"/>
      <c r="DI649" s="251"/>
      <c r="DJ649" s="251"/>
      <c r="DK649" s="251"/>
      <c r="DL649" s="251"/>
      <c r="DM649" s="252"/>
    </row>
    <row r="650">
      <c r="A650" s="248"/>
      <c r="B650" s="249"/>
      <c r="C650" s="250"/>
      <c r="D650" s="251"/>
      <c r="E650" s="251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2"/>
      <c r="W650" s="253"/>
      <c r="X650" s="251"/>
      <c r="Y650" s="251"/>
      <c r="Z650" s="251"/>
      <c r="AA650" s="251"/>
      <c r="AB650" s="251"/>
      <c r="AC650" s="251"/>
      <c r="AD650" s="254"/>
      <c r="AE650" s="249"/>
      <c r="AF650" s="255"/>
      <c r="AG650" s="248"/>
      <c r="AH650" s="248"/>
      <c r="AI650" s="248"/>
      <c r="AJ650" s="248"/>
      <c r="AK650" s="248"/>
      <c r="AL650" s="248"/>
      <c r="AM650" s="248"/>
      <c r="AN650" s="248"/>
      <c r="AO650" s="248"/>
      <c r="AP650" s="248"/>
      <c r="AQ650" s="248"/>
      <c r="AR650" s="248"/>
      <c r="AS650" s="248"/>
      <c r="AT650" s="248"/>
      <c r="AU650" s="248"/>
      <c r="AV650" s="248"/>
      <c r="AW650" s="248"/>
      <c r="AX650" s="248"/>
      <c r="AY650" s="256"/>
      <c r="AZ650" s="250"/>
      <c r="BA650" s="251"/>
      <c r="BB650" s="251"/>
      <c r="BC650" s="251"/>
      <c r="BD650" s="251"/>
      <c r="BE650" s="251"/>
      <c r="BF650" s="251"/>
      <c r="BG650" s="252"/>
      <c r="BH650" s="249"/>
      <c r="BI650" s="248"/>
      <c r="BJ650" s="248"/>
      <c r="BK650" s="248"/>
      <c r="BL650" s="248"/>
      <c r="BM650" s="248"/>
      <c r="BN650" s="248"/>
      <c r="BO650" s="248"/>
      <c r="BP650" s="248"/>
      <c r="BQ650" s="248"/>
      <c r="BR650" s="248"/>
      <c r="BS650" s="248"/>
      <c r="BT650" s="248"/>
      <c r="BU650" s="248"/>
      <c r="BV650" s="248"/>
      <c r="BW650" s="248"/>
      <c r="BX650" s="248"/>
      <c r="BY650" s="248"/>
      <c r="BZ650" s="248"/>
      <c r="CA650" s="248"/>
      <c r="CB650" s="248"/>
      <c r="CC650" s="250"/>
      <c r="CD650" s="251"/>
      <c r="CE650" s="251"/>
      <c r="CF650" s="251"/>
      <c r="CG650" s="251"/>
      <c r="CH650" s="251"/>
      <c r="CI650" s="251"/>
      <c r="CJ650" s="252"/>
      <c r="CK650" s="249"/>
      <c r="CL650" s="248"/>
      <c r="CM650" s="248"/>
      <c r="CN650" s="248"/>
      <c r="CO650" s="248"/>
      <c r="CP650" s="248"/>
      <c r="CQ650" s="248"/>
      <c r="CR650" s="248"/>
      <c r="CS650" s="248"/>
      <c r="CT650" s="248"/>
      <c r="CU650" s="248"/>
      <c r="CV650" s="248"/>
      <c r="CW650" s="248"/>
      <c r="CX650" s="248"/>
      <c r="CY650" s="248"/>
      <c r="CZ650" s="248"/>
      <c r="DA650" s="248"/>
      <c r="DB650" s="248"/>
      <c r="DC650" s="248"/>
      <c r="DD650" s="248"/>
      <c r="DE650" s="248"/>
      <c r="DF650" s="250"/>
      <c r="DG650" s="251"/>
      <c r="DH650" s="251"/>
      <c r="DI650" s="251"/>
      <c r="DJ650" s="251"/>
      <c r="DK650" s="251"/>
      <c r="DL650" s="251"/>
      <c r="DM650" s="252"/>
    </row>
    <row r="651">
      <c r="A651" s="248"/>
      <c r="B651" s="249"/>
      <c r="C651" s="250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2"/>
      <c r="W651" s="253"/>
      <c r="X651" s="251"/>
      <c r="Y651" s="251"/>
      <c r="Z651" s="251"/>
      <c r="AA651" s="251"/>
      <c r="AB651" s="251"/>
      <c r="AC651" s="251"/>
      <c r="AD651" s="254"/>
      <c r="AE651" s="249"/>
      <c r="AF651" s="255"/>
      <c r="AG651" s="248"/>
      <c r="AH651" s="248"/>
      <c r="AI651" s="248"/>
      <c r="AJ651" s="248"/>
      <c r="AK651" s="248"/>
      <c r="AL651" s="248"/>
      <c r="AM651" s="248"/>
      <c r="AN651" s="248"/>
      <c r="AO651" s="248"/>
      <c r="AP651" s="248"/>
      <c r="AQ651" s="248"/>
      <c r="AR651" s="248"/>
      <c r="AS651" s="248"/>
      <c r="AT651" s="248"/>
      <c r="AU651" s="248"/>
      <c r="AV651" s="248"/>
      <c r="AW651" s="248"/>
      <c r="AX651" s="248"/>
      <c r="AY651" s="256"/>
      <c r="AZ651" s="250"/>
      <c r="BA651" s="251"/>
      <c r="BB651" s="251"/>
      <c r="BC651" s="251"/>
      <c r="BD651" s="251"/>
      <c r="BE651" s="251"/>
      <c r="BF651" s="251"/>
      <c r="BG651" s="252"/>
      <c r="BH651" s="249"/>
      <c r="BI651" s="248"/>
      <c r="BJ651" s="248"/>
      <c r="BK651" s="248"/>
      <c r="BL651" s="248"/>
      <c r="BM651" s="248"/>
      <c r="BN651" s="248"/>
      <c r="BO651" s="248"/>
      <c r="BP651" s="248"/>
      <c r="BQ651" s="248"/>
      <c r="BR651" s="248"/>
      <c r="BS651" s="248"/>
      <c r="BT651" s="248"/>
      <c r="BU651" s="248"/>
      <c r="BV651" s="248"/>
      <c r="BW651" s="248"/>
      <c r="BX651" s="248"/>
      <c r="BY651" s="248"/>
      <c r="BZ651" s="248"/>
      <c r="CA651" s="248"/>
      <c r="CB651" s="248"/>
      <c r="CC651" s="250"/>
      <c r="CD651" s="251"/>
      <c r="CE651" s="251"/>
      <c r="CF651" s="251"/>
      <c r="CG651" s="251"/>
      <c r="CH651" s="251"/>
      <c r="CI651" s="251"/>
      <c r="CJ651" s="252"/>
      <c r="CK651" s="249"/>
      <c r="CL651" s="248"/>
      <c r="CM651" s="248"/>
      <c r="CN651" s="248"/>
      <c r="CO651" s="248"/>
      <c r="CP651" s="248"/>
      <c r="CQ651" s="248"/>
      <c r="CR651" s="248"/>
      <c r="CS651" s="248"/>
      <c r="CT651" s="248"/>
      <c r="CU651" s="248"/>
      <c r="CV651" s="248"/>
      <c r="CW651" s="248"/>
      <c r="CX651" s="248"/>
      <c r="CY651" s="248"/>
      <c r="CZ651" s="248"/>
      <c r="DA651" s="248"/>
      <c r="DB651" s="248"/>
      <c r="DC651" s="248"/>
      <c r="DD651" s="248"/>
      <c r="DE651" s="248"/>
      <c r="DF651" s="250"/>
      <c r="DG651" s="251"/>
      <c r="DH651" s="251"/>
      <c r="DI651" s="251"/>
      <c r="DJ651" s="251"/>
      <c r="DK651" s="251"/>
      <c r="DL651" s="251"/>
      <c r="DM651" s="252"/>
    </row>
    <row r="652">
      <c r="A652" s="248"/>
      <c r="B652" s="249"/>
      <c r="C652" s="250"/>
      <c r="D652" s="251"/>
      <c r="E652" s="251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2"/>
      <c r="W652" s="253"/>
      <c r="X652" s="251"/>
      <c r="Y652" s="251"/>
      <c r="Z652" s="251"/>
      <c r="AA652" s="251"/>
      <c r="AB652" s="251"/>
      <c r="AC652" s="251"/>
      <c r="AD652" s="254"/>
      <c r="AE652" s="249"/>
      <c r="AF652" s="255"/>
      <c r="AG652" s="248"/>
      <c r="AH652" s="248"/>
      <c r="AI652" s="248"/>
      <c r="AJ652" s="248"/>
      <c r="AK652" s="248"/>
      <c r="AL652" s="248"/>
      <c r="AM652" s="248"/>
      <c r="AN652" s="248"/>
      <c r="AO652" s="248"/>
      <c r="AP652" s="248"/>
      <c r="AQ652" s="248"/>
      <c r="AR652" s="248"/>
      <c r="AS652" s="248"/>
      <c r="AT652" s="248"/>
      <c r="AU652" s="248"/>
      <c r="AV652" s="248"/>
      <c r="AW652" s="248"/>
      <c r="AX652" s="248"/>
      <c r="AY652" s="256"/>
      <c r="AZ652" s="250"/>
      <c r="BA652" s="251"/>
      <c r="BB652" s="251"/>
      <c r="BC652" s="251"/>
      <c r="BD652" s="251"/>
      <c r="BE652" s="251"/>
      <c r="BF652" s="251"/>
      <c r="BG652" s="252"/>
      <c r="BH652" s="249"/>
      <c r="BI652" s="248"/>
      <c r="BJ652" s="248"/>
      <c r="BK652" s="248"/>
      <c r="BL652" s="248"/>
      <c r="BM652" s="248"/>
      <c r="BN652" s="248"/>
      <c r="BO652" s="248"/>
      <c r="BP652" s="248"/>
      <c r="BQ652" s="248"/>
      <c r="BR652" s="248"/>
      <c r="BS652" s="248"/>
      <c r="BT652" s="248"/>
      <c r="BU652" s="248"/>
      <c r="BV652" s="248"/>
      <c r="BW652" s="248"/>
      <c r="BX652" s="248"/>
      <c r="BY652" s="248"/>
      <c r="BZ652" s="248"/>
      <c r="CA652" s="248"/>
      <c r="CB652" s="248"/>
      <c r="CC652" s="250"/>
      <c r="CD652" s="251"/>
      <c r="CE652" s="251"/>
      <c r="CF652" s="251"/>
      <c r="CG652" s="251"/>
      <c r="CH652" s="251"/>
      <c r="CI652" s="251"/>
      <c r="CJ652" s="252"/>
      <c r="CK652" s="249"/>
      <c r="CL652" s="248"/>
      <c r="CM652" s="248"/>
      <c r="CN652" s="248"/>
      <c r="CO652" s="248"/>
      <c r="CP652" s="248"/>
      <c r="CQ652" s="248"/>
      <c r="CR652" s="248"/>
      <c r="CS652" s="248"/>
      <c r="CT652" s="248"/>
      <c r="CU652" s="248"/>
      <c r="CV652" s="248"/>
      <c r="CW652" s="248"/>
      <c r="CX652" s="248"/>
      <c r="CY652" s="248"/>
      <c r="CZ652" s="248"/>
      <c r="DA652" s="248"/>
      <c r="DB652" s="248"/>
      <c r="DC652" s="248"/>
      <c r="DD652" s="248"/>
      <c r="DE652" s="248"/>
      <c r="DF652" s="250"/>
      <c r="DG652" s="251"/>
      <c r="DH652" s="251"/>
      <c r="DI652" s="251"/>
      <c r="DJ652" s="251"/>
      <c r="DK652" s="251"/>
      <c r="DL652" s="251"/>
      <c r="DM652" s="252"/>
    </row>
    <row r="653">
      <c r="A653" s="248"/>
      <c r="B653" s="249"/>
      <c r="C653" s="250"/>
      <c r="D653" s="251"/>
      <c r="E653" s="251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2"/>
      <c r="W653" s="253"/>
      <c r="X653" s="251"/>
      <c r="Y653" s="251"/>
      <c r="Z653" s="251"/>
      <c r="AA653" s="251"/>
      <c r="AB653" s="251"/>
      <c r="AC653" s="251"/>
      <c r="AD653" s="254"/>
      <c r="AE653" s="249"/>
      <c r="AF653" s="255"/>
      <c r="AG653" s="248"/>
      <c r="AH653" s="248"/>
      <c r="AI653" s="248"/>
      <c r="AJ653" s="248"/>
      <c r="AK653" s="248"/>
      <c r="AL653" s="248"/>
      <c r="AM653" s="248"/>
      <c r="AN653" s="248"/>
      <c r="AO653" s="248"/>
      <c r="AP653" s="248"/>
      <c r="AQ653" s="248"/>
      <c r="AR653" s="248"/>
      <c r="AS653" s="248"/>
      <c r="AT653" s="248"/>
      <c r="AU653" s="248"/>
      <c r="AV653" s="248"/>
      <c r="AW653" s="248"/>
      <c r="AX653" s="248"/>
      <c r="AY653" s="256"/>
      <c r="AZ653" s="250"/>
      <c r="BA653" s="251"/>
      <c r="BB653" s="251"/>
      <c r="BC653" s="251"/>
      <c r="BD653" s="251"/>
      <c r="BE653" s="251"/>
      <c r="BF653" s="251"/>
      <c r="BG653" s="252"/>
      <c r="BH653" s="249"/>
      <c r="BI653" s="248"/>
      <c r="BJ653" s="248"/>
      <c r="BK653" s="248"/>
      <c r="BL653" s="248"/>
      <c r="BM653" s="248"/>
      <c r="BN653" s="248"/>
      <c r="BO653" s="248"/>
      <c r="BP653" s="248"/>
      <c r="BQ653" s="248"/>
      <c r="BR653" s="248"/>
      <c r="BS653" s="248"/>
      <c r="BT653" s="248"/>
      <c r="BU653" s="248"/>
      <c r="BV653" s="248"/>
      <c r="BW653" s="248"/>
      <c r="BX653" s="248"/>
      <c r="BY653" s="248"/>
      <c r="BZ653" s="248"/>
      <c r="CA653" s="248"/>
      <c r="CB653" s="248"/>
      <c r="CC653" s="250"/>
      <c r="CD653" s="251"/>
      <c r="CE653" s="251"/>
      <c r="CF653" s="251"/>
      <c r="CG653" s="251"/>
      <c r="CH653" s="251"/>
      <c r="CI653" s="251"/>
      <c r="CJ653" s="252"/>
      <c r="CK653" s="249"/>
      <c r="CL653" s="248"/>
      <c r="CM653" s="248"/>
      <c r="CN653" s="248"/>
      <c r="CO653" s="248"/>
      <c r="CP653" s="248"/>
      <c r="CQ653" s="248"/>
      <c r="CR653" s="248"/>
      <c r="CS653" s="248"/>
      <c r="CT653" s="248"/>
      <c r="CU653" s="248"/>
      <c r="CV653" s="248"/>
      <c r="CW653" s="248"/>
      <c r="CX653" s="248"/>
      <c r="CY653" s="248"/>
      <c r="CZ653" s="248"/>
      <c r="DA653" s="248"/>
      <c r="DB653" s="248"/>
      <c r="DC653" s="248"/>
      <c r="DD653" s="248"/>
      <c r="DE653" s="248"/>
      <c r="DF653" s="250"/>
      <c r="DG653" s="251"/>
      <c r="DH653" s="251"/>
      <c r="DI653" s="251"/>
      <c r="DJ653" s="251"/>
      <c r="DK653" s="251"/>
      <c r="DL653" s="251"/>
      <c r="DM653" s="252"/>
    </row>
    <row r="654">
      <c r="A654" s="248"/>
      <c r="B654" s="249"/>
      <c r="C654" s="250"/>
      <c r="D654" s="251"/>
      <c r="E654" s="251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2"/>
      <c r="W654" s="253"/>
      <c r="X654" s="251"/>
      <c r="Y654" s="251"/>
      <c r="Z654" s="251"/>
      <c r="AA654" s="251"/>
      <c r="AB654" s="251"/>
      <c r="AC654" s="251"/>
      <c r="AD654" s="254"/>
      <c r="AE654" s="249"/>
      <c r="AF654" s="255"/>
      <c r="AG654" s="248"/>
      <c r="AH654" s="248"/>
      <c r="AI654" s="248"/>
      <c r="AJ654" s="248"/>
      <c r="AK654" s="248"/>
      <c r="AL654" s="248"/>
      <c r="AM654" s="248"/>
      <c r="AN654" s="248"/>
      <c r="AO654" s="248"/>
      <c r="AP654" s="248"/>
      <c r="AQ654" s="248"/>
      <c r="AR654" s="248"/>
      <c r="AS654" s="248"/>
      <c r="AT654" s="248"/>
      <c r="AU654" s="248"/>
      <c r="AV654" s="248"/>
      <c r="AW654" s="248"/>
      <c r="AX654" s="248"/>
      <c r="AY654" s="256"/>
      <c r="AZ654" s="250"/>
      <c r="BA654" s="251"/>
      <c r="BB654" s="251"/>
      <c r="BC654" s="251"/>
      <c r="BD654" s="251"/>
      <c r="BE654" s="251"/>
      <c r="BF654" s="251"/>
      <c r="BG654" s="252"/>
      <c r="BH654" s="249"/>
      <c r="BI654" s="248"/>
      <c r="BJ654" s="248"/>
      <c r="BK654" s="248"/>
      <c r="BL654" s="248"/>
      <c r="BM654" s="248"/>
      <c r="BN654" s="248"/>
      <c r="BO654" s="248"/>
      <c r="BP654" s="248"/>
      <c r="BQ654" s="248"/>
      <c r="BR654" s="248"/>
      <c r="BS654" s="248"/>
      <c r="BT654" s="248"/>
      <c r="BU654" s="248"/>
      <c r="BV654" s="248"/>
      <c r="BW654" s="248"/>
      <c r="BX654" s="248"/>
      <c r="BY654" s="248"/>
      <c r="BZ654" s="248"/>
      <c r="CA654" s="248"/>
      <c r="CB654" s="248"/>
      <c r="CC654" s="250"/>
      <c r="CD654" s="251"/>
      <c r="CE654" s="251"/>
      <c r="CF654" s="251"/>
      <c r="CG654" s="251"/>
      <c r="CH654" s="251"/>
      <c r="CI654" s="251"/>
      <c r="CJ654" s="252"/>
      <c r="CK654" s="249"/>
      <c r="CL654" s="248"/>
      <c r="CM654" s="248"/>
      <c r="CN654" s="248"/>
      <c r="CO654" s="248"/>
      <c r="CP654" s="248"/>
      <c r="CQ654" s="248"/>
      <c r="CR654" s="248"/>
      <c r="CS654" s="248"/>
      <c r="CT654" s="248"/>
      <c r="CU654" s="248"/>
      <c r="CV654" s="248"/>
      <c r="CW654" s="248"/>
      <c r="CX654" s="248"/>
      <c r="CY654" s="248"/>
      <c r="CZ654" s="248"/>
      <c r="DA654" s="248"/>
      <c r="DB654" s="248"/>
      <c r="DC654" s="248"/>
      <c r="DD654" s="248"/>
      <c r="DE654" s="248"/>
      <c r="DF654" s="250"/>
      <c r="DG654" s="251"/>
      <c r="DH654" s="251"/>
      <c r="DI654" s="251"/>
      <c r="DJ654" s="251"/>
      <c r="DK654" s="251"/>
      <c r="DL654" s="251"/>
      <c r="DM654" s="252"/>
    </row>
    <row r="655">
      <c r="A655" s="248"/>
      <c r="B655" s="249"/>
      <c r="C655" s="250"/>
      <c r="D655" s="251"/>
      <c r="E655" s="251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2"/>
      <c r="W655" s="253"/>
      <c r="X655" s="251"/>
      <c r="Y655" s="251"/>
      <c r="Z655" s="251"/>
      <c r="AA655" s="251"/>
      <c r="AB655" s="251"/>
      <c r="AC655" s="251"/>
      <c r="AD655" s="254"/>
      <c r="AE655" s="249"/>
      <c r="AF655" s="255"/>
      <c r="AG655" s="248"/>
      <c r="AH655" s="248"/>
      <c r="AI655" s="248"/>
      <c r="AJ655" s="248"/>
      <c r="AK655" s="248"/>
      <c r="AL655" s="248"/>
      <c r="AM655" s="248"/>
      <c r="AN655" s="248"/>
      <c r="AO655" s="248"/>
      <c r="AP655" s="248"/>
      <c r="AQ655" s="248"/>
      <c r="AR655" s="248"/>
      <c r="AS655" s="248"/>
      <c r="AT655" s="248"/>
      <c r="AU655" s="248"/>
      <c r="AV655" s="248"/>
      <c r="AW655" s="248"/>
      <c r="AX655" s="248"/>
      <c r="AY655" s="256"/>
      <c r="AZ655" s="250"/>
      <c r="BA655" s="251"/>
      <c r="BB655" s="251"/>
      <c r="BC655" s="251"/>
      <c r="BD655" s="251"/>
      <c r="BE655" s="251"/>
      <c r="BF655" s="251"/>
      <c r="BG655" s="252"/>
      <c r="BH655" s="249"/>
      <c r="BI655" s="248"/>
      <c r="BJ655" s="248"/>
      <c r="BK655" s="248"/>
      <c r="BL655" s="248"/>
      <c r="BM655" s="248"/>
      <c r="BN655" s="248"/>
      <c r="BO655" s="248"/>
      <c r="BP655" s="248"/>
      <c r="BQ655" s="248"/>
      <c r="BR655" s="248"/>
      <c r="BS655" s="248"/>
      <c r="BT655" s="248"/>
      <c r="BU655" s="248"/>
      <c r="BV655" s="248"/>
      <c r="BW655" s="248"/>
      <c r="BX655" s="248"/>
      <c r="BY655" s="248"/>
      <c r="BZ655" s="248"/>
      <c r="CA655" s="248"/>
      <c r="CB655" s="248"/>
      <c r="CC655" s="250"/>
      <c r="CD655" s="251"/>
      <c r="CE655" s="251"/>
      <c r="CF655" s="251"/>
      <c r="CG655" s="251"/>
      <c r="CH655" s="251"/>
      <c r="CI655" s="251"/>
      <c r="CJ655" s="252"/>
      <c r="CK655" s="249"/>
      <c r="CL655" s="248"/>
      <c r="CM655" s="248"/>
      <c r="CN655" s="248"/>
      <c r="CO655" s="248"/>
      <c r="CP655" s="248"/>
      <c r="CQ655" s="248"/>
      <c r="CR655" s="248"/>
      <c r="CS655" s="248"/>
      <c r="CT655" s="248"/>
      <c r="CU655" s="248"/>
      <c r="CV655" s="248"/>
      <c r="CW655" s="248"/>
      <c r="CX655" s="248"/>
      <c r="CY655" s="248"/>
      <c r="CZ655" s="248"/>
      <c r="DA655" s="248"/>
      <c r="DB655" s="248"/>
      <c r="DC655" s="248"/>
      <c r="DD655" s="248"/>
      <c r="DE655" s="248"/>
      <c r="DF655" s="250"/>
      <c r="DG655" s="251"/>
      <c r="DH655" s="251"/>
      <c r="DI655" s="251"/>
      <c r="DJ655" s="251"/>
      <c r="DK655" s="251"/>
      <c r="DL655" s="251"/>
      <c r="DM655" s="252"/>
    </row>
    <row r="656">
      <c r="A656" s="248"/>
      <c r="B656" s="249"/>
      <c r="C656" s="250"/>
      <c r="D656" s="251"/>
      <c r="E656" s="251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2"/>
      <c r="W656" s="253"/>
      <c r="X656" s="251"/>
      <c r="Y656" s="251"/>
      <c r="Z656" s="251"/>
      <c r="AA656" s="251"/>
      <c r="AB656" s="251"/>
      <c r="AC656" s="251"/>
      <c r="AD656" s="254"/>
      <c r="AE656" s="249"/>
      <c r="AF656" s="255"/>
      <c r="AG656" s="248"/>
      <c r="AH656" s="248"/>
      <c r="AI656" s="248"/>
      <c r="AJ656" s="248"/>
      <c r="AK656" s="248"/>
      <c r="AL656" s="248"/>
      <c r="AM656" s="248"/>
      <c r="AN656" s="248"/>
      <c r="AO656" s="248"/>
      <c r="AP656" s="248"/>
      <c r="AQ656" s="248"/>
      <c r="AR656" s="248"/>
      <c r="AS656" s="248"/>
      <c r="AT656" s="248"/>
      <c r="AU656" s="248"/>
      <c r="AV656" s="248"/>
      <c r="AW656" s="248"/>
      <c r="AX656" s="248"/>
      <c r="AY656" s="256"/>
      <c r="AZ656" s="250"/>
      <c r="BA656" s="251"/>
      <c r="BB656" s="251"/>
      <c r="BC656" s="251"/>
      <c r="BD656" s="251"/>
      <c r="BE656" s="251"/>
      <c r="BF656" s="251"/>
      <c r="BG656" s="252"/>
      <c r="BH656" s="249"/>
      <c r="BI656" s="248"/>
      <c r="BJ656" s="248"/>
      <c r="BK656" s="248"/>
      <c r="BL656" s="248"/>
      <c r="BM656" s="248"/>
      <c r="BN656" s="248"/>
      <c r="BO656" s="248"/>
      <c r="BP656" s="248"/>
      <c r="BQ656" s="248"/>
      <c r="BR656" s="248"/>
      <c r="BS656" s="248"/>
      <c r="BT656" s="248"/>
      <c r="BU656" s="248"/>
      <c r="BV656" s="248"/>
      <c r="BW656" s="248"/>
      <c r="BX656" s="248"/>
      <c r="BY656" s="248"/>
      <c r="BZ656" s="248"/>
      <c r="CA656" s="248"/>
      <c r="CB656" s="248"/>
      <c r="CC656" s="250"/>
      <c r="CD656" s="251"/>
      <c r="CE656" s="251"/>
      <c r="CF656" s="251"/>
      <c r="CG656" s="251"/>
      <c r="CH656" s="251"/>
      <c r="CI656" s="251"/>
      <c r="CJ656" s="252"/>
      <c r="CK656" s="249"/>
      <c r="CL656" s="248"/>
      <c r="CM656" s="248"/>
      <c r="CN656" s="248"/>
      <c r="CO656" s="248"/>
      <c r="CP656" s="248"/>
      <c r="CQ656" s="248"/>
      <c r="CR656" s="248"/>
      <c r="CS656" s="248"/>
      <c r="CT656" s="248"/>
      <c r="CU656" s="248"/>
      <c r="CV656" s="248"/>
      <c r="CW656" s="248"/>
      <c r="CX656" s="248"/>
      <c r="CY656" s="248"/>
      <c r="CZ656" s="248"/>
      <c r="DA656" s="248"/>
      <c r="DB656" s="248"/>
      <c r="DC656" s="248"/>
      <c r="DD656" s="248"/>
      <c r="DE656" s="248"/>
      <c r="DF656" s="250"/>
      <c r="DG656" s="251"/>
      <c r="DH656" s="251"/>
      <c r="DI656" s="251"/>
      <c r="DJ656" s="251"/>
      <c r="DK656" s="251"/>
      <c r="DL656" s="251"/>
      <c r="DM656" s="252"/>
    </row>
    <row r="657">
      <c r="A657" s="248"/>
      <c r="B657" s="249"/>
      <c r="C657" s="250"/>
      <c r="D657" s="251"/>
      <c r="E657" s="251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2"/>
      <c r="W657" s="253"/>
      <c r="X657" s="251"/>
      <c r="Y657" s="251"/>
      <c r="Z657" s="251"/>
      <c r="AA657" s="251"/>
      <c r="AB657" s="251"/>
      <c r="AC657" s="251"/>
      <c r="AD657" s="254"/>
      <c r="AE657" s="249"/>
      <c r="AF657" s="255"/>
      <c r="AG657" s="248"/>
      <c r="AH657" s="248"/>
      <c r="AI657" s="248"/>
      <c r="AJ657" s="248"/>
      <c r="AK657" s="248"/>
      <c r="AL657" s="248"/>
      <c r="AM657" s="248"/>
      <c r="AN657" s="248"/>
      <c r="AO657" s="248"/>
      <c r="AP657" s="248"/>
      <c r="AQ657" s="248"/>
      <c r="AR657" s="248"/>
      <c r="AS657" s="248"/>
      <c r="AT657" s="248"/>
      <c r="AU657" s="248"/>
      <c r="AV657" s="248"/>
      <c r="AW657" s="248"/>
      <c r="AX657" s="248"/>
      <c r="AY657" s="256"/>
      <c r="AZ657" s="250"/>
      <c r="BA657" s="251"/>
      <c r="BB657" s="251"/>
      <c r="BC657" s="251"/>
      <c r="BD657" s="251"/>
      <c r="BE657" s="251"/>
      <c r="BF657" s="251"/>
      <c r="BG657" s="252"/>
      <c r="BH657" s="249"/>
      <c r="BI657" s="248"/>
      <c r="BJ657" s="248"/>
      <c r="BK657" s="248"/>
      <c r="BL657" s="248"/>
      <c r="BM657" s="248"/>
      <c r="BN657" s="248"/>
      <c r="BO657" s="248"/>
      <c r="BP657" s="248"/>
      <c r="BQ657" s="248"/>
      <c r="BR657" s="248"/>
      <c r="BS657" s="248"/>
      <c r="BT657" s="248"/>
      <c r="BU657" s="248"/>
      <c r="BV657" s="248"/>
      <c r="BW657" s="248"/>
      <c r="BX657" s="248"/>
      <c r="BY657" s="248"/>
      <c r="BZ657" s="248"/>
      <c r="CA657" s="248"/>
      <c r="CB657" s="248"/>
      <c r="CC657" s="250"/>
      <c r="CD657" s="251"/>
      <c r="CE657" s="251"/>
      <c r="CF657" s="251"/>
      <c r="CG657" s="251"/>
      <c r="CH657" s="251"/>
      <c r="CI657" s="251"/>
      <c r="CJ657" s="252"/>
      <c r="CK657" s="249"/>
      <c r="CL657" s="248"/>
      <c r="CM657" s="248"/>
      <c r="CN657" s="248"/>
      <c r="CO657" s="248"/>
      <c r="CP657" s="248"/>
      <c r="CQ657" s="248"/>
      <c r="CR657" s="248"/>
      <c r="CS657" s="248"/>
      <c r="CT657" s="248"/>
      <c r="CU657" s="248"/>
      <c r="CV657" s="248"/>
      <c r="CW657" s="248"/>
      <c r="CX657" s="248"/>
      <c r="CY657" s="248"/>
      <c r="CZ657" s="248"/>
      <c r="DA657" s="248"/>
      <c r="DB657" s="248"/>
      <c r="DC657" s="248"/>
      <c r="DD657" s="248"/>
      <c r="DE657" s="248"/>
      <c r="DF657" s="250"/>
      <c r="DG657" s="251"/>
      <c r="DH657" s="251"/>
      <c r="DI657" s="251"/>
      <c r="DJ657" s="251"/>
      <c r="DK657" s="251"/>
      <c r="DL657" s="251"/>
      <c r="DM657" s="252"/>
    </row>
    <row r="658">
      <c r="A658" s="248"/>
      <c r="B658" s="249"/>
      <c r="C658" s="250"/>
      <c r="D658" s="251"/>
      <c r="E658" s="251"/>
      <c r="F658" s="251"/>
      <c r="G658" s="251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2"/>
      <c r="W658" s="253"/>
      <c r="X658" s="251"/>
      <c r="Y658" s="251"/>
      <c r="Z658" s="251"/>
      <c r="AA658" s="251"/>
      <c r="AB658" s="251"/>
      <c r="AC658" s="251"/>
      <c r="AD658" s="254"/>
      <c r="AE658" s="249"/>
      <c r="AF658" s="255"/>
      <c r="AG658" s="248"/>
      <c r="AH658" s="248"/>
      <c r="AI658" s="248"/>
      <c r="AJ658" s="248"/>
      <c r="AK658" s="248"/>
      <c r="AL658" s="248"/>
      <c r="AM658" s="248"/>
      <c r="AN658" s="248"/>
      <c r="AO658" s="248"/>
      <c r="AP658" s="248"/>
      <c r="AQ658" s="248"/>
      <c r="AR658" s="248"/>
      <c r="AS658" s="248"/>
      <c r="AT658" s="248"/>
      <c r="AU658" s="248"/>
      <c r="AV658" s="248"/>
      <c r="AW658" s="248"/>
      <c r="AX658" s="248"/>
      <c r="AY658" s="256"/>
      <c r="AZ658" s="250"/>
      <c r="BA658" s="251"/>
      <c r="BB658" s="251"/>
      <c r="BC658" s="251"/>
      <c r="BD658" s="251"/>
      <c r="BE658" s="251"/>
      <c r="BF658" s="251"/>
      <c r="BG658" s="252"/>
      <c r="BH658" s="249"/>
      <c r="BI658" s="248"/>
      <c r="BJ658" s="248"/>
      <c r="BK658" s="248"/>
      <c r="BL658" s="248"/>
      <c r="BM658" s="248"/>
      <c r="BN658" s="248"/>
      <c r="BO658" s="248"/>
      <c r="BP658" s="248"/>
      <c r="BQ658" s="248"/>
      <c r="BR658" s="248"/>
      <c r="BS658" s="248"/>
      <c r="BT658" s="248"/>
      <c r="BU658" s="248"/>
      <c r="BV658" s="248"/>
      <c r="BW658" s="248"/>
      <c r="BX658" s="248"/>
      <c r="BY658" s="248"/>
      <c r="BZ658" s="248"/>
      <c r="CA658" s="248"/>
      <c r="CB658" s="248"/>
      <c r="CC658" s="250"/>
      <c r="CD658" s="251"/>
      <c r="CE658" s="251"/>
      <c r="CF658" s="251"/>
      <c r="CG658" s="251"/>
      <c r="CH658" s="251"/>
      <c r="CI658" s="251"/>
      <c r="CJ658" s="252"/>
      <c r="CK658" s="249"/>
      <c r="CL658" s="248"/>
      <c r="CM658" s="248"/>
      <c r="CN658" s="248"/>
      <c r="CO658" s="248"/>
      <c r="CP658" s="248"/>
      <c r="CQ658" s="248"/>
      <c r="CR658" s="248"/>
      <c r="CS658" s="248"/>
      <c r="CT658" s="248"/>
      <c r="CU658" s="248"/>
      <c r="CV658" s="248"/>
      <c r="CW658" s="248"/>
      <c r="CX658" s="248"/>
      <c r="CY658" s="248"/>
      <c r="CZ658" s="248"/>
      <c r="DA658" s="248"/>
      <c r="DB658" s="248"/>
      <c r="DC658" s="248"/>
      <c r="DD658" s="248"/>
      <c r="DE658" s="248"/>
      <c r="DF658" s="250"/>
      <c r="DG658" s="251"/>
      <c r="DH658" s="251"/>
      <c r="DI658" s="251"/>
      <c r="DJ658" s="251"/>
      <c r="DK658" s="251"/>
      <c r="DL658" s="251"/>
      <c r="DM658" s="252"/>
    </row>
    <row r="659">
      <c r="A659" s="248"/>
      <c r="B659" s="249"/>
      <c r="C659" s="250"/>
      <c r="D659" s="251"/>
      <c r="E659" s="251"/>
      <c r="F659" s="251"/>
      <c r="G659" s="251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2"/>
      <c r="W659" s="253"/>
      <c r="X659" s="251"/>
      <c r="Y659" s="251"/>
      <c r="Z659" s="251"/>
      <c r="AA659" s="251"/>
      <c r="AB659" s="251"/>
      <c r="AC659" s="251"/>
      <c r="AD659" s="254"/>
      <c r="AE659" s="249"/>
      <c r="AF659" s="255"/>
      <c r="AG659" s="248"/>
      <c r="AH659" s="248"/>
      <c r="AI659" s="248"/>
      <c r="AJ659" s="248"/>
      <c r="AK659" s="248"/>
      <c r="AL659" s="248"/>
      <c r="AM659" s="248"/>
      <c r="AN659" s="248"/>
      <c r="AO659" s="248"/>
      <c r="AP659" s="248"/>
      <c r="AQ659" s="248"/>
      <c r="AR659" s="248"/>
      <c r="AS659" s="248"/>
      <c r="AT659" s="248"/>
      <c r="AU659" s="248"/>
      <c r="AV659" s="248"/>
      <c r="AW659" s="248"/>
      <c r="AX659" s="248"/>
      <c r="AY659" s="256"/>
      <c r="AZ659" s="250"/>
      <c r="BA659" s="251"/>
      <c r="BB659" s="251"/>
      <c r="BC659" s="251"/>
      <c r="BD659" s="251"/>
      <c r="BE659" s="251"/>
      <c r="BF659" s="251"/>
      <c r="BG659" s="252"/>
      <c r="BH659" s="249"/>
      <c r="BI659" s="248"/>
      <c r="BJ659" s="248"/>
      <c r="BK659" s="248"/>
      <c r="BL659" s="248"/>
      <c r="BM659" s="248"/>
      <c r="BN659" s="248"/>
      <c r="BO659" s="248"/>
      <c r="BP659" s="248"/>
      <c r="BQ659" s="248"/>
      <c r="BR659" s="248"/>
      <c r="BS659" s="248"/>
      <c r="BT659" s="248"/>
      <c r="BU659" s="248"/>
      <c r="BV659" s="248"/>
      <c r="BW659" s="248"/>
      <c r="BX659" s="248"/>
      <c r="BY659" s="248"/>
      <c r="BZ659" s="248"/>
      <c r="CA659" s="248"/>
      <c r="CB659" s="248"/>
      <c r="CC659" s="250"/>
      <c r="CD659" s="251"/>
      <c r="CE659" s="251"/>
      <c r="CF659" s="251"/>
      <c r="CG659" s="251"/>
      <c r="CH659" s="251"/>
      <c r="CI659" s="251"/>
      <c r="CJ659" s="252"/>
      <c r="CK659" s="249"/>
      <c r="CL659" s="248"/>
      <c r="CM659" s="248"/>
      <c r="CN659" s="248"/>
      <c r="CO659" s="248"/>
      <c r="CP659" s="248"/>
      <c r="CQ659" s="248"/>
      <c r="CR659" s="248"/>
      <c r="CS659" s="248"/>
      <c r="CT659" s="248"/>
      <c r="CU659" s="248"/>
      <c r="CV659" s="248"/>
      <c r="CW659" s="248"/>
      <c r="CX659" s="248"/>
      <c r="CY659" s="248"/>
      <c r="CZ659" s="248"/>
      <c r="DA659" s="248"/>
      <c r="DB659" s="248"/>
      <c r="DC659" s="248"/>
      <c r="DD659" s="248"/>
      <c r="DE659" s="248"/>
      <c r="DF659" s="250"/>
      <c r="DG659" s="251"/>
      <c r="DH659" s="251"/>
      <c r="DI659" s="251"/>
      <c r="DJ659" s="251"/>
      <c r="DK659" s="251"/>
      <c r="DL659" s="251"/>
      <c r="DM659" s="252"/>
    </row>
    <row r="660">
      <c r="A660" s="248"/>
      <c r="B660" s="249"/>
      <c r="C660" s="250"/>
      <c r="D660" s="251"/>
      <c r="E660" s="251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2"/>
      <c r="W660" s="253"/>
      <c r="X660" s="251"/>
      <c r="Y660" s="251"/>
      <c r="Z660" s="251"/>
      <c r="AA660" s="251"/>
      <c r="AB660" s="251"/>
      <c r="AC660" s="251"/>
      <c r="AD660" s="254"/>
      <c r="AE660" s="249"/>
      <c r="AF660" s="255"/>
      <c r="AG660" s="248"/>
      <c r="AH660" s="248"/>
      <c r="AI660" s="248"/>
      <c r="AJ660" s="248"/>
      <c r="AK660" s="248"/>
      <c r="AL660" s="248"/>
      <c r="AM660" s="248"/>
      <c r="AN660" s="248"/>
      <c r="AO660" s="248"/>
      <c r="AP660" s="248"/>
      <c r="AQ660" s="248"/>
      <c r="AR660" s="248"/>
      <c r="AS660" s="248"/>
      <c r="AT660" s="248"/>
      <c r="AU660" s="248"/>
      <c r="AV660" s="248"/>
      <c r="AW660" s="248"/>
      <c r="AX660" s="248"/>
      <c r="AY660" s="256"/>
      <c r="AZ660" s="250"/>
      <c r="BA660" s="251"/>
      <c r="BB660" s="251"/>
      <c r="BC660" s="251"/>
      <c r="BD660" s="251"/>
      <c r="BE660" s="251"/>
      <c r="BF660" s="251"/>
      <c r="BG660" s="252"/>
      <c r="BH660" s="249"/>
      <c r="BI660" s="248"/>
      <c r="BJ660" s="248"/>
      <c r="BK660" s="248"/>
      <c r="BL660" s="248"/>
      <c r="BM660" s="248"/>
      <c r="BN660" s="248"/>
      <c r="BO660" s="248"/>
      <c r="BP660" s="248"/>
      <c r="BQ660" s="248"/>
      <c r="BR660" s="248"/>
      <c r="BS660" s="248"/>
      <c r="BT660" s="248"/>
      <c r="BU660" s="248"/>
      <c r="BV660" s="248"/>
      <c r="BW660" s="248"/>
      <c r="BX660" s="248"/>
      <c r="BY660" s="248"/>
      <c r="BZ660" s="248"/>
      <c r="CA660" s="248"/>
      <c r="CB660" s="248"/>
      <c r="CC660" s="250"/>
      <c r="CD660" s="251"/>
      <c r="CE660" s="251"/>
      <c r="CF660" s="251"/>
      <c r="CG660" s="251"/>
      <c r="CH660" s="251"/>
      <c r="CI660" s="251"/>
      <c r="CJ660" s="252"/>
      <c r="CK660" s="249"/>
      <c r="CL660" s="248"/>
      <c r="CM660" s="248"/>
      <c r="CN660" s="248"/>
      <c r="CO660" s="248"/>
      <c r="CP660" s="248"/>
      <c r="CQ660" s="248"/>
      <c r="CR660" s="248"/>
      <c r="CS660" s="248"/>
      <c r="CT660" s="248"/>
      <c r="CU660" s="248"/>
      <c r="CV660" s="248"/>
      <c r="CW660" s="248"/>
      <c r="CX660" s="248"/>
      <c r="CY660" s="248"/>
      <c r="CZ660" s="248"/>
      <c r="DA660" s="248"/>
      <c r="DB660" s="248"/>
      <c r="DC660" s="248"/>
      <c r="DD660" s="248"/>
      <c r="DE660" s="248"/>
      <c r="DF660" s="250"/>
      <c r="DG660" s="251"/>
      <c r="DH660" s="251"/>
      <c r="DI660" s="251"/>
      <c r="DJ660" s="251"/>
      <c r="DK660" s="251"/>
      <c r="DL660" s="251"/>
      <c r="DM660" s="252"/>
    </row>
    <row r="661">
      <c r="A661" s="248"/>
      <c r="B661" s="249"/>
      <c r="C661" s="250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2"/>
      <c r="W661" s="253"/>
      <c r="X661" s="251"/>
      <c r="Y661" s="251"/>
      <c r="Z661" s="251"/>
      <c r="AA661" s="251"/>
      <c r="AB661" s="251"/>
      <c r="AC661" s="251"/>
      <c r="AD661" s="254"/>
      <c r="AE661" s="249"/>
      <c r="AF661" s="255"/>
      <c r="AG661" s="248"/>
      <c r="AH661" s="248"/>
      <c r="AI661" s="248"/>
      <c r="AJ661" s="248"/>
      <c r="AK661" s="248"/>
      <c r="AL661" s="248"/>
      <c r="AM661" s="248"/>
      <c r="AN661" s="248"/>
      <c r="AO661" s="248"/>
      <c r="AP661" s="248"/>
      <c r="AQ661" s="248"/>
      <c r="AR661" s="248"/>
      <c r="AS661" s="248"/>
      <c r="AT661" s="248"/>
      <c r="AU661" s="248"/>
      <c r="AV661" s="248"/>
      <c r="AW661" s="248"/>
      <c r="AX661" s="248"/>
      <c r="AY661" s="256"/>
      <c r="AZ661" s="250"/>
      <c r="BA661" s="251"/>
      <c r="BB661" s="251"/>
      <c r="BC661" s="251"/>
      <c r="BD661" s="251"/>
      <c r="BE661" s="251"/>
      <c r="BF661" s="251"/>
      <c r="BG661" s="252"/>
      <c r="BH661" s="249"/>
      <c r="BI661" s="248"/>
      <c r="BJ661" s="248"/>
      <c r="BK661" s="248"/>
      <c r="BL661" s="248"/>
      <c r="BM661" s="248"/>
      <c r="BN661" s="248"/>
      <c r="BO661" s="248"/>
      <c r="BP661" s="248"/>
      <c r="BQ661" s="248"/>
      <c r="BR661" s="248"/>
      <c r="BS661" s="248"/>
      <c r="BT661" s="248"/>
      <c r="BU661" s="248"/>
      <c r="BV661" s="248"/>
      <c r="BW661" s="248"/>
      <c r="BX661" s="248"/>
      <c r="BY661" s="248"/>
      <c r="BZ661" s="248"/>
      <c r="CA661" s="248"/>
      <c r="CB661" s="248"/>
      <c r="CC661" s="250"/>
      <c r="CD661" s="251"/>
      <c r="CE661" s="251"/>
      <c r="CF661" s="251"/>
      <c r="CG661" s="251"/>
      <c r="CH661" s="251"/>
      <c r="CI661" s="251"/>
      <c r="CJ661" s="252"/>
      <c r="CK661" s="249"/>
      <c r="CL661" s="248"/>
      <c r="CM661" s="248"/>
      <c r="CN661" s="248"/>
      <c r="CO661" s="248"/>
      <c r="CP661" s="248"/>
      <c r="CQ661" s="248"/>
      <c r="CR661" s="248"/>
      <c r="CS661" s="248"/>
      <c r="CT661" s="248"/>
      <c r="CU661" s="248"/>
      <c r="CV661" s="248"/>
      <c r="CW661" s="248"/>
      <c r="CX661" s="248"/>
      <c r="CY661" s="248"/>
      <c r="CZ661" s="248"/>
      <c r="DA661" s="248"/>
      <c r="DB661" s="248"/>
      <c r="DC661" s="248"/>
      <c r="DD661" s="248"/>
      <c r="DE661" s="248"/>
      <c r="DF661" s="250"/>
      <c r="DG661" s="251"/>
      <c r="DH661" s="251"/>
      <c r="DI661" s="251"/>
      <c r="DJ661" s="251"/>
      <c r="DK661" s="251"/>
      <c r="DL661" s="251"/>
      <c r="DM661" s="252"/>
    </row>
    <row r="662">
      <c r="A662" s="248"/>
      <c r="B662" s="249"/>
      <c r="C662" s="250"/>
      <c r="D662" s="251"/>
      <c r="E662" s="251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2"/>
      <c r="W662" s="253"/>
      <c r="X662" s="251"/>
      <c r="Y662" s="251"/>
      <c r="Z662" s="251"/>
      <c r="AA662" s="251"/>
      <c r="AB662" s="251"/>
      <c r="AC662" s="251"/>
      <c r="AD662" s="254"/>
      <c r="AE662" s="249"/>
      <c r="AF662" s="255"/>
      <c r="AG662" s="248"/>
      <c r="AH662" s="248"/>
      <c r="AI662" s="248"/>
      <c r="AJ662" s="248"/>
      <c r="AK662" s="248"/>
      <c r="AL662" s="248"/>
      <c r="AM662" s="248"/>
      <c r="AN662" s="248"/>
      <c r="AO662" s="248"/>
      <c r="AP662" s="248"/>
      <c r="AQ662" s="248"/>
      <c r="AR662" s="248"/>
      <c r="AS662" s="248"/>
      <c r="AT662" s="248"/>
      <c r="AU662" s="248"/>
      <c r="AV662" s="248"/>
      <c r="AW662" s="248"/>
      <c r="AX662" s="248"/>
      <c r="AY662" s="256"/>
      <c r="AZ662" s="250"/>
      <c r="BA662" s="251"/>
      <c r="BB662" s="251"/>
      <c r="BC662" s="251"/>
      <c r="BD662" s="251"/>
      <c r="BE662" s="251"/>
      <c r="BF662" s="251"/>
      <c r="BG662" s="252"/>
      <c r="BH662" s="249"/>
      <c r="BI662" s="248"/>
      <c r="BJ662" s="248"/>
      <c r="BK662" s="248"/>
      <c r="BL662" s="248"/>
      <c r="BM662" s="248"/>
      <c r="BN662" s="248"/>
      <c r="BO662" s="248"/>
      <c r="BP662" s="248"/>
      <c r="BQ662" s="248"/>
      <c r="BR662" s="248"/>
      <c r="BS662" s="248"/>
      <c r="BT662" s="248"/>
      <c r="BU662" s="248"/>
      <c r="BV662" s="248"/>
      <c r="BW662" s="248"/>
      <c r="BX662" s="248"/>
      <c r="BY662" s="248"/>
      <c r="BZ662" s="248"/>
      <c r="CA662" s="248"/>
      <c r="CB662" s="248"/>
      <c r="CC662" s="250"/>
      <c r="CD662" s="251"/>
      <c r="CE662" s="251"/>
      <c r="CF662" s="251"/>
      <c r="CG662" s="251"/>
      <c r="CH662" s="251"/>
      <c r="CI662" s="251"/>
      <c r="CJ662" s="252"/>
      <c r="CK662" s="249"/>
      <c r="CL662" s="248"/>
      <c r="CM662" s="248"/>
      <c r="CN662" s="248"/>
      <c r="CO662" s="248"/>
      <c r="CP662" s="248"/>
      <c r="CQ662" s="248"/>
      <c r="CR662" s="248"/>
      <c r="CS662" s="248"/>
      <c r="CT662" s="248"/>
      <c r="CU662" s="248"/>
      <c r="CV662" s="248"/>
      <c r="CW662" s="248"/>
      <c r="CX662" s="248"/>
      <c r="CY662" s="248"/>
      <c r="CZ662" s="248"/>
      <c r="DA662" s="248"/>
      <c r="DB662" s="248"/>
      <c r="DC662" s="248"/>
      <c r="DD662" s="248"/>
      <c r="DE662" s="248"/>
      <c r="DF662" s="250"/>
      <c r="DG662" s="251"/>
      <c r="DH662" s="251"/>
      <c r="DI662" s="251"/>
      <c r="DJ662" s="251"/>
      <c r="DK662" s="251"/>
      <c r="DL662" s="251"/>
      <c r="DM662" s="252"/>
    </row>
    <row r="663">
      <c r="A663" s="248"/>
      <c r="B663" s="249"/>
      <c r="C663" s="250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2"/>
      <c r="W663" s="253"/>
      <c r="X663" s="251"/>
      <c r="Y663" s="251"/>
      <c r="Z663" s="251"/>
      <c r="AA663" s="251"/>
      <c r="AB663" s="251"/>
      <c r="AC663" s="251"/>
      <c r="AD663" s="254"/>
      <c r="AE663" s="249"/>
      <c r="AF663" s="255"/>
      <c r="AG663" s="248"/>
      <c r="AH663" s="248"/>
      <c r="AI663" s="248"/>
      <c r="AJ663" s="248"/>
      <c r="AK663" s="248"/>
      <c r="AL663" s="248"/>
      <c r="AM663" s="248"/>
      <c r="AN663" s="248"/>
      <c r="AO663" s="248"/>
      <c r="AP663" s="248"/>
      <c r="AQ663" s="248"/>
      <c r="AR663" s="248"/>
      <c r="AS663" s="248"/>
      <c r="AT663" s="248"/>
      <c r="AU663" s="248"/>
      <c r="AV663" s="248"/>
      <c r="AW663" s="248"/>
      <c r="AX663" s="248"/>
      <c r="AY663" s="256"/>
      <c r="AZ663" s="250"/>
      <c r="BA663" s="251"/>
      <c r="BB663" s="251"/>
      <c r="BC663" s="251"/>
      <c r="BD663" s="251"/>
      <c r="BE663" s="251"/>
      <c r="BF663" s="251"/>
      <c r="BG663" s="252"/>
      <c r="BH663" s="249"/>
      <c r="BI663" s="248"/>
      <c r="BJ663" s="248"/>
      <c r="BK663" s="248"/>
      <c r="BL663" s="248"/>
      <c r="BM663" s="248"/>
      <c r="BN663" s="248"/>
      <c r="BO663" s="248"/>
      <c r="BP663" s="248"/>
      <c r="BQ663" s="248"/>
      <c r="BR663" s="248"/>
      <c r="BS663" s="248"/>
      <c r="BT663" s="248"/>
      <c r="BU663" s="248"/>
      <c r="BV663" s="248"/>
      <c r="BW663" s="248"/>
      <c r="BX663" s="248"/>
      <c r="BY663" s="248"/>
      <c r="BZ663" s="248"/>
      <c r="CA663" s="248"/>
      <c r="CB663" s="248"/>
      <c r="CC663" s="250"/>
      <c r="CD663" s="251"/>
      <c r="CE663" s="251"/>
      <c r="CF663" s="251"/>
      <c r="CG663" s="251"/>
      <c r="CH663" s="251"/>
      <c r="CI663" s="251"/>
      <c r="CJ663" s="252"/>
      <c r="CK663" s="249"/>
      <c r="CL663" s="248"/>
      <c r="CM663" s="248"/>
      <c r="CN663" s="248"/>
      <c r="CO663" s="248"/>
      <c r="CP663" s="248"/>
      <c r="CQ663" s="248"/>
      <c r="CR663" s="248"/>
      <c r="CS663" s="248"/>
      <c r="CT663" s="248"/>
      <c r="CU663" s="248"/>
      <c r="CV663" s="248"/>
      <c r="CW663" s="248"/>
      <c r="CX663" s="248"/>
      <c r="CY663" s="248"/>
      <c r="CZ663" s="248"/>
      <c r="DA663" s="248"/>
      <c r="DB663" s="248"/>
      <c r="DC663" s="248"/>
      <c r="DD663" s="248"/>
      <c r="DE663" s="248"/>
      <c r="DF663" s="250"/>
      <c r="DG663" s="251"/>
      <c r="DH663" s="251"/>
      <c r="DI663" s="251"/>
      <c r="DJ663" s="251"/>
      <c r="DK663" s="251"/>
      <c r="DL663" s="251"/>
      <c r="DM663" s="252"/>
    </row>
    <row r="664">
      <c r="A664" s="248"/>
      <c r="B664" s="249"/>
      <c r="C664" s="250"/>
      <c r="D664" s="251"/>
      <c r="E664" s="251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2"/>
      <c r="W664" s="253"/>
      <c r="X664" s="251"/>
      <c r="Y664" s="251"/>
      <c r="Z664" s="251"/>
      <c r="AA664" s="251"/>
      <c r="AB664" s="251"/>
      <c r="AC664" s="251"/>
      <c r="AD664" s="254"/>
      <c r="AE664" s="249"/>
      <c r="AF664" s="255"/>
      <c r="AG664" s="248"/>
      <c r="AH664" s="248"/>
      <c r="AI664" s="248"/>
      <c r="AJ664" s="248"/>
      <c r="AK664" s="248"/>
      <c r="AL664" s="248"/>
      <c r="AM664" s="248"/>
      <c r="AN664" s="248"/>
      <c r="AO664" s="248"/>
      <c r="AP664" s="248"/>
      <c r="AQ664" s="248"/>
      <c r="AR664" s="248"/>
      <c r="AS664" s="248"/>
      <c r="AT664" s="248"/>
      <c r="AU664" s="248"/>
      <c r="AV664" s="248"/>
      <c r="AW664" s="248"/>
      <c r="AX664" s="248"/>
      <c r="AY664" s="256"/>
      <c r="AZ664" s="250"/>
      <c r="BA664" s="251"/>
      <c r="BB664" s="251"/>
      <c r="BC664" s="251"/>
      <c r="BD664" s="251"/>
      <c r="BE664" s="251"/>
      <c r="BF664" s="251"/>
      <c r="BG664" s="252"/>
      <c r="BH664" s="249"/>
      <c r="BI664" s="248"/>
      <c r="BJ664" s="248"/>
      <c r="BK664" s="248"/>
      <c r="BL664" s="248"/>
      <c r="BM664" s="248"/>
      <c r="BN664" s="248"/>
      <c r="BO664" s="248"/>
      <c r="BP664" s="248"/>
      <c r="BQ664" s="248"/>
      <c r="BR664" s="248"/>
      <c r="BS664" s="248"/>
      <c r="BT664" s="248"/>
      <c r="BU664" s="248"/>
      <c r="BV664" s="248"/>
      <c r="BW664" s="248"/>
      <c r="BX664" s="248"/>
      <c r="BY664" s="248"/>
      <c r="BZ664" s="248"/>
      <c r="CA664" s="248"/>
      <c r="CB664" s="248"/>
      <c r="CC664" s="250"/>
      <c r="CD664" s="251"/>
      <c r="CE664" s="251"/>
      <c r="CF664" s="251"/>
      <c r="CG664" s="251"/>
      <c r="CH664" s="251"/>
      <c r="CI664" s="251"/>
      <c r="CJ664" s="252"/>
      <c r="CK664" s="249"/>
      <c r="CL664" s="248"/>
      <c r="CM664" s="248"/>
      <c r="CN664" s="248"/>
      <c r="CO664" s="248"/>
      <c r="CP664" s="248"/>
      <c r="CQ664" s="248"/>
      <c r="CR664" s="248"/>
      <c r="CS664" s="248"/>
      <c r="CT664" s="248"/>
      <c r="CU664" s="248"/>
      <c r="CV664" s="248"/>
      <c r="CW664" s="248"/>
      <c r="CX664" s="248"/>
      <c r="CY664" s="248"/>
      <c r="CZ664" s="248"/>
      <c r="DA664" s="248"/>
      <c r="DB664" s="248"/>
      <c r="DC664" s="248"/>
      <c r="DD664" s="248"/>
      <c r="DE664" s="248"/>
      <c r="DF664" s="250"/>
      <c r="DG664" s="251"/>
      <c r="DH664" s="251"/>
      <c r="DI664" s="251"/>
      <c r="DJ664" s="251"/>
      <c r="DK664" s="251"/>
      <c r="DL664" s="251"/>
      <c r="DM664" s="252"/>
    </row>
    <row r="665">
      <c r="A665" s="248"/>
      <c r="B665" s="249"/>
      <c r="C665" s="250"/>
      <c r="D665" s="251"/>
      <c r="E665" s="251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2"/>
      <c r="W665" s="253"/>
      <c r="X665" s="251"/>
      <c r="Y665" s="251"/>
      <c r="Z665" s="251"/>
      <c r="AA665" s="251"/>
      <c r="AB665" s="251"/>
      <c r="AC665" s="251"/>
      <c r="AD665" s="254"/>
      <c r="AE665" s="249"/>
      <c r="AF665" s="255"/>
      <c r="AG665" s="248"/>
      <c r="AH665" s="248"/>
      <c r="AI665" s="248"/>
      <c r="AJ665" s="248"/>
      <c r="AK665" s="248"/>
      <c r="AL665" s="248"/>
      <c r="AM665" s="248"/>
      <c r="AN665" s="248"/>
      <c r="AO665" s="248"/>
      <c r="AP665" s="248"/>
      <c r="AQ665" s="248"/>
      <c r="AR665" s="248"/>
      <c r="AS665" s="248"/>
      <c r="AT665" s="248"/>
      <c r="AU665" s="248"/>
      <c r="AV665" s="248"/>
      <c r="AW665" s="248"/>
      <c r="AX665" s="248"/>
      <c r="AY665" s="256"/>
      <c r="AZ665" s="250"/>
      <c r="BA665" s="251"/>
      <c r="BB665" s="251"/>
      <c r="BC665" s="251"/>
      <c r="BD665" s="251"/>
      <c r="BE665" s="251"/>
      <c r="BF665" s="251"/>
      <c r="BG665" s="252"/>
      <c r="BH665" s="249"/>
      <c r="BI665" s="248"/>
      <c r="BJ665" s="248"/>
      <c r="BK665" s="248"/>
      <c r="BL665" s="248"/>
      <c r="BM665" s="248"/>
      <c r="BN665" s="248"/>
      <c r="BO665" s="248"/>
      <c r="BP665" s="248"/>
      <c r="BQ665" s="248"/>
      <c r="BR665" s="248"/>
      <c r="BS665" s="248"/>
      <c r="BT665" s="248"/>
      <c r="BU665" s="248"/>
      <c r="BV665" s="248"/>
      <c r="BW665" s="248"/>
      <c r="BX665" s="248"/>
      <c r="BY665" s="248"/>
      <c r="BZ665" s="248"/>
      <c r="CA665" s="248"/>
      <c r="CB665" s="248"/>
      <c r="CC665" s="250"/>
      <c r="CD665" s="251"/>
      <c r="CE665" s="251"/>
      <c r="CF665" s="251"/>
      <c r="CG665" s="251"/>
      <c r="CH665" s="251"/>
      <c r="CI665" s="251"/>
      <c r="CJ665" s="252"/>
      <c r="CK665" s="249"/>
      <c r="CL665" s="248"/>
      <c r="CM665" s="248"/>
      <c r="CN665" s="248"/>
      <c r="CO665" s="248"/>
      <c r="CP665" s="248"/>
      <c r="CQ665" s="248"/>
      <c r="CR665" s="248"/>
      <c r="CS665" s="248"/>
      <c r="CT665" s="248"/>
      <c r="CU665" s="248"/>
      <c r="CV665" s="248"/>
      <c r="CW665" s="248"/>
      <c r="CX665" s="248"/>
      <c r="CY665" s="248"/>
      <c r="CZ665" s="248"/>
      <c r="DA665" s="248"/>
      <c r="DB665" s="248"/>
      <c r="DC665" s="248"/>
      <c r="DD665" s="248"/>
      <c r="DE665" s="248"/>
      <c r="DF665" s="250"/>
      <c r="DG665" s="251"/>
      <c r="DH665" s="251"/>
      <c r="DI665" s="251"/>
      <c r="DJ665" s="251"/>
      <c r="DK665" s="251"/>
      <c r="DL665" s="251"/>
      <c r="DM665" s="252"/>
    </row>
    <row r="666">
      <c r="A666" s="248"/>
      <c r="B666" s="249"/>
      <c r="C666" s="250"/>
      <c r="D666" s="251"/>
      <c r="E666" s="251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2"/>
      <c r="W666" s="253"/>
      <c r="X666" s="251"/>
      <c r="Y666" s="251"/>
      <c r="Z666" s="251"/>
      <c r="AA666" s="251"/>
      <c r="AB666" s="251"/>
      <c r="AC666" s="251"/>
      <c r="AD666" s="254"/>
      <c r="AE666" s="249"/>
      <c r="AF666" s="255"/>
      <c r="AG666" s="248"/>
      <c r="AH666" s="248"/>
      <c r="AI666" s="248"/>
      <c r="AJ666" s="248"/>
      <c r="AK666" s="248"/>
      <c r="AL666" s="248"/>
      <c r="AM666" s="248"/>
      <c r="AN666" s="248"/>
      <c r="AO666" s="248"/>
      <c r="AP666" s="248"/>
      <c r="AQ666" s="248"/>
      <c r="AR666" s="248"/>
      <c r="AS666" s="248"/>
      <c r="AT666" s="248"/>
      <c r="AU666" s="248"/>
      <c r="AV666" s="248"/>
      <c r="AW666" s="248"/>
      <c r="AX666" s="248"/>
      <c r="AY666" s="256"/>
      <c r="AZ666" s="250"/>
      <c r="BA666" s="251"/>
      <c r="BB666" s="251"/>
      <c r="BC666" s="251"/>
      <c r="BD666" s="251"/>
      <c r="BE666" s="251"/>
      <c r="BF666" s="251"/>
      <c r="BG666" s="252"/>
      <c r="BH666" s="249"/>
      <c r="BI666" s="248"/>
      <c r="BJ666" s="248"/>
      <c r="BK666" s="248"/>
      <c r="BL666" s="248"/>
      <c r="BM666" s="248"/>
      <c r="BN666" s="248"/>
      <c r="BO666" s="248"/>
      <c r="BP666" s="248"/>
      <c r="BQ666" s="248"/>
      <c r="BR666" s="248"/>
      <c r="BS666" s="248"/>
      <c r="BT666" s="248"/>
      <c r="BU666" s="248"/>
      <c r="BV666" s="248"/>
      <c r="BW666" s="248"/>
      <c r="BX666" s="248"/>
      <c r="BY666" s="248"/>
      <c r="BZ666" s="248"/>
      <c r="CA666" s="248"/>
      <c r="CB666" s="248"/>
      <c r="CC666" s="250"/>
      <c r="CD666" s="251"/>
      <c r="CE666" s="251"/>
      <c r="CF666" s="251"/>
      <c r="CG666" s="251"/>
      <c r="CH666" s="251"/>
      <c r="CI666" s="251"/>
      <c r="CJ666" s="252"/>
      <c r="CK666" s="249"/>
      <c r="CL666" s="248"/>
      <c r="CM666" s="248"/>
      <c r="CN666" s="248"/>
      <c r="CO666" s="248"/>
      <c r="CP666" s="248"/>
      <c r="CQ666" s="248"/>
      <c r="CR666" s="248"/>
      <c r="CS666" s="248"/>
      <c r="CT666" s="248"/>
      <c r="CU666" s="248"/>
      <c r="CV666" s="248"/>
      <c r="CW666" s="248"/>
      <c r="CX666" s="248"/>
      <c r="CY666" s="248"/>
      <c r="CZ666" s="248"/>
      <c r="DA666" s="248"/>
      <c r="DB666" s="248"/>
      <c r="DC666" s="248"/>
      <c r="DD666" s="248"/>
      <c r="DE666" s="248"/>
      <c r="DF666" s="250"/>
      <c r="DG666" s="251"/>
      <c r="DH666" s="251"/>
      <c r="DI666" s="251"/>
      <c r="DJ666" s="251"/>
      <c r="DK666" s="251"/>
      <c r="DL666" s="251"/>
      <c r="DM666" s="252"/>
    </row>
    <row r="667">
      <c r="A667" s="248"/>
      <c r="B667" s="249"/>
      <c r="C667" s="250"/>
      <c r="D667" s="251"/>
      <c r="E667" s="251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2"/>
      <c r="W667" s="253"/>
      <c r="X667" s="251"/>
      <c r="Y667" s="251"/>
      <c r="Z667" s="251"/>
      <c r="AA667" s="251"/>
      <c r="AB667" s="251"/>
      <c r="AC667" s="251"/>
      <c r="AD667" s="254"/>
      <c r="AE667" s="249"/>
      <c r="AF667" s="255"/>
      <c r="AG667" s="248"/>
      <c r="AH667" s="248"/>
      <c r="AI667" s="248"/>
      <c r="AJ667" s="248"/>
      <c r="AK667" s="248"/>
      <c r="AL667" s="248"/>
      <c r="AM667" s="248"/>
      <c r="AN667" s="248"/>
      <c r="AO667" s="248"/>
      <c r="AP667" s="248"/>
      <c r="AQ667" s="248"/>
      <c r="AR667" s="248"/>
      <c r="AS667" s="248"/>
      <c r="AT667" s="248"/>
      <c r="AU667" s="248"/>
      <c r="AV667" s="248"/>
      <c r="AW667" s="248"/>
      <c r="AX667" s="248"/>
      <c r="AY667" s="256"/>
      <c r="AZ667" s="250"/>
      <c r="BA667" s="251"/>
      <c r="BB667" s="251"/>
      <c r="BC667" s="251"/>
      <c r="BD667" s="251"/>
      <c r="BE667" s="251"/>
      <c r="BF667" s="251"/>
      <c r="BG667" s="252"/>
      <c r="BH667" s="249"/>
      <c r="BI667" s="248"/>
      <c r="BJ667" s="248"/>
      <c r="BK667" s="248"/>
      <c r="BL667" s="248"/>
      <c r="BM667" s="248"/>
      <c r="BN667" s="248"/>
      <c r="BO667" s="248"/>
      <c r="BP667" s="248"/>
      <c r="BQ667" s="248"/>
      <c r="BR667" s="248"/>
      <c r="BS667" s="248"/>
      <c r="BT667" s="248"/>
      <c r="BU667" s="248"/>
      <c r="BV667" s="248"/>
      <c r="BW667" s="248"/>
      <c r="BX667" s="248"/>
      <c r="BY667" s="248"/>
      <c r="BZ667" s="248"/>
      <c r="CA667" s="248"/>
      <c r="CB667" s="248"/>
      <c r="CC667" s="250"/>
      <c r="CD667" s="251"/>
      <c r="CE667" s="251"/>
      <c r="CF667" s="251"/>
      <c r="CG667" s="251"/>
      <c r="CH667" s="251"/>
      <c r="CI667" s="251"/>
      <c r="CJ667" s="252"/>
      <c r="CK667" s="249"/>
      <c r="CL667" s="248"/>
      <c r="CM667" s="248"/>
      <c r="CN667" s="248"/>
      <c r="CO667" s="248"/>
      <c r="CP667" s="248"/>
      <c r="CQ667" s="248"/>
      <c r="CR667" s="248"/>
      <c r="CS667" s="248"/>
      <c r="CT667" s="248"/>
      <c r="CU667" s="248"/>
      <c r="CV667" s="248"/>
      <c r="CW667" s="248"/>
      <c r="CX667" s="248"/>
      <c r="CY667" s="248"/>
      <c r="CZ667" s="248"/>
      <c r="DA667" s="248"/>
      <c r="DB667" s="248"/>
      <c r="DC667" s="248"/>
      <c r="DD667" s="248"/>
      <c r="DE667" s="248"/>
      <c r="DF667" s="250"/>
      <c r="DG667" s="251"/>
      <c r="DH667" s="251"/>
      <c r="DI667" s="251"/>
      <c r="DJ667" s="251"/>
      <c r="DK667" s="251"/>
      <c r="DL667" s="251"/>
      <c r="DM667" s="252"/>
    </row>
    <row r="668">
      <c r="A668" s="248"/>
      <c r="B668" s="249"/>
      <c r="C668" s="250"/>
      <c r="D668" s="251"/>
      <c r="E668" s="251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2"/>
      <c r="W668" s="253"/>
      <c r="X668" s="251"/>
      <c r="Y668" s="251"/>
      <c r="Z668" s="251"/>
      <c r="AA668" s="251"/>
      <c r="AB668" s="251"/>
      <c r="AC668" s="251"/>
      <c r="AD668" s="254"/>
      <c r="AE668" s="249"/>
      <c r="AF668" s="255"/>
      <c r="AG668" s="248"/>
      <c r="AH668" s="248"/>
      <c r="AI668" s="248"/>
      <c r="AJ668" s="248"/>
      <c r="AK668" s="248"/>
      <c r="AL668" s="248"/>
      <c r="AM668" s="248"/>
      <c r="AN668" s="248"/>
      <c r="AO668" s="248"/>
      <c r="AP668" s="248"/>
      <c r="AQ668" s="248"/>
      <c r="AR668" s="248"/>
      <c r="AS668" s="248"/>
      <c r="AT668" s="248"/>
      <c r="AU668" s="248"/>
      <c r="AV668" s="248"/>
      <c r="AW668" s="248"/>
      <c r="AX668" s="248"/>
      <c r="AY668" s="256"/>
      <c r="AZ668" s="250"/>
      <c r="BA668" s="251"/>
      <c r="BB668" s="251"/>
      <c r="BC668" s="251"/>
      <c r="BD668" s="251"/>
      <c r="BE668" s="251"/>
      <c r="BF668" s="251"/>
      <c r="BG668" s="252"/>
      <c r="BH668" s="249"/>
      <c r="BI668" s="248"/>
      <c r="BJ668" s="248"/>
      <c r="BK668" s="248"/>
      <c r="BL668" s="248"/>
      <c r="BM668" s="248"/>
      <c r="BN668" s="248"/>
      <c r="BO668" s="248"/>
      <c r="BP668" s="248"/>
      <c r="BQ668" s="248"/>
      <c r="BR668" s="248"/>
      <c r="BS668" s="248"/>
      <c r="BT668" s="248"/>
      <c r="BU668" s="248"/>
      <c r="BV668" s="248"/>
      <c r="BW668" s="248"/>
      <c r="BX668" s="248"/>
      <c r="BY668" s="248"/>
      <c r="BZ668" s="248"/>
      <c r="CA668" s="248"/>
      <c r="CB668" s="248"/>
      <c r="CC668" s="250"/>
      <c r="CD668" s="251"/>
      <c r="CE668" s="251"/>
      <c r="CF668" s="251"/>
      <c r="CG668" s="251"/>
      <c r="CH668" s="251"/>
      <c r="CI668" s="251"/>
      <c r="CJ668" s="252"/>
      <c r="CK668" s="249"/>
      <c r="CL668" s="248"/>
      <c r="CM668" s="248"/>
      <c r="CN668" s="248"/>
      <c r="CO668" s="248"/>
      <c r="CP668" s="248"/>
      <c r="CQ668" s="248"/>
      <c r="CR668" s="248"/>
      <c r="CS668" s="248"/>
      <c r="CT668" s="248"/>
      <c r="CU668" s="248"/>
      <c r="CV668" s="248"/>
      <c r="CW668" s="248"/>
      <c r="CX668" s="248"/>
      <c r="CY668" s="248"/>
      <c r="CZ668" s="248"/>
      <c r="DA668" s="248"/>
      <c r="DB668" s="248"/>
      <c r="DC668" s="248"/>
      <c r="DD668" s="248"/>
      <c r="DE668" s="248"/>
      <c r="DF668" s="250"/>
      <c r="DG668" s="251"/>
      <c r="DH668" s="251"/>
      <c r="DI668" s="251"/>
      <c r="DJ668" s="251"/>
      <c r="DK668" s="251"/>
      <c r="DL668" s="251"/>
      <c r="DM668" s="252"/>
    </row>
    <row r="669">
      <c r="A669" s="248"/>
      <c r="B669" s="249"/>
      <c r="C669" s="250"/>
      <c r="D669" s="251"/>
      <c r="E669" s="251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2"/>
      <c r="W669" s="253"/>
      <c r="X669" s="251"/>
      <c r="Y669" s="251"/>
      <c r="Z669" s="251"/>
      <c r="AA669" s="251"/>
      <c r="AB669" s="251"/>
      <c r="AC669" s="251"/>
      <c r="AD669" s="254"/>
      <c r="AE669" s="249"/>
      <c r="AF669" s="255"/>
      <c r="AG669" s="248"/>
      <c r="AH669" s="248"/>
      <c r="AI669" s="248"/>
      <c r="AJ669" s="248"/>
      <c r="AK669" s="248"/>
      <c r="AL669" s="248"/>
      <c r="AM669" s="248"/>
      <c r="AN669" s="248"/>
      <c r="AO669" s="248"/>
      <c r="AP669" s="248"/>
      <c r="AQ669" s="248"/>
      <c r="AR669" s="248"/>
      <c r="AS669" s="248"/>
      <c r="AT669" s="248"/>
      <c r="AU669" s="248"/>
      <c r="AV669" s="248"/>
      <c r="AW669" s="248"/>
      <c r="AX669" s="248"/>
      <c r="AY669" s="256"/>
      <c r="AZ669" s="250"/>
      <c r="BA669" s="251"/>
      <c r="BB669" s="251"/>
      <c r="BC669" s="251"/>
      <c r="BD669" s="251"/>
      <c r="BE669" s="251"/>
      <c r="BF669" s="251"/>
      <c r="BG669" s="252"/>
      <c r="BH669" s="249"/>
      <c r="BI669" s="248"/>
      <c r="BJ669" s="248"/>
      <c r="BK669" s="248"/>
      <c r="BL669" s="248"/>
      <c r="BM669" s="248"/>
      <c r="BN669" s="248"/>
      <c r="BO669" s="248"/>
      <c r="BP669" s="248"/>
      <c r="BQ669" s="248"/>
      <c r="BR669" s="248"/>
      <c r="BS669" s="248"/>
      <c r="BT669" s="248"/>
      <c r="BU669" s="248"/>
      <c r="BV669" s="248"/>
      <c r="BW669" s="248"/>
      <c r="BX669" s="248"/>
      <c r="BY669" s="248"/>
      <c r="BZ669" s="248"/>
      <c r="CA669" s="248"/>
      <c r="CB669" s="248"/>
      <c r="CC669" s="250"/>
      <c r="CD669" s="251"/>
      <c r="CE669" s="251"/>
      <c r="CF669" s="251"/>
      <c r="CG669" s="251"/>
      <c r="CH669" s="251"/>
      <c r="CI669" s="251"/>
      <c r="CJ669" s="252"/>
      <c r="CK669" s="249"/>
      <c r="CL669" s="248"/>
      <c r="CM669" s="248"/>
      <c r="CN669" s="248"/>
      <c r="CO669" s="248"/>
      <c r="CP669" s="248"/>
      <c r="CQ669" s="248"/>
      <c r="CR669" s="248"/>
      <c r="CS669" s="248"/>
      <c r="CT669" s="248"/>
      <c r="CU669" s="248"/>
      <c r="CV669" s="248"/>
      <c r="CW669" s="248"/>
      <c r="CX669" s="248"/>
      <c r="CY669" s="248"/>
      <c r="CZ669" s="248"/>
      <c r="DA669" s="248"/>
      <c r="DB669" s="248"/>
      <c r="DC669" s="248"/>
      <c r="DD669" s="248"/>
      <c r="DE669" s="248"/>
      <c r="DF669" s="250"/>
      <c r="DG669" s="251"/>
      <c r="DH669" s="251"/>
      <c r="DI669" s="251"/>
      <c r="DJ669" s="251"/>
      <c r="DK669" s="251"/>
      <c r="DL669" s="251"/>
      <c r="DM669" s="252"/>
    </row>
    <row r="670">
      <c r="A670" s="248"/>
      <c r="B670" s="249"/>
      <c r="C670" s="250"/>
      <c r="D670" s="251"/>
      <c r="E670" s="251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2"/>
      <c r="W670" s="253"/>
      <c r="X670" s="251"/>
      <c r="Y670" s="251"/>
      <c r="Z670" s="251"/>
      <c r="AA670" s="251"/>
      <c r="AB670" s="251"/>
      <c r="AC670" s="251"/>
      <c r="AD670" s="254"/>
      <c r="AE670" s="249"/>
      <c r="AF670" s="255"/>
      <c r="AG670" s="248"/>
      <c r="AH670" s="248"/>
      <c r="AI670" s="248"/>
      <c r="AJ670" s="248"/>
      <c r="AK670" s="248"/>
      <c r="AL670" s="248"/>
      <c r="AM670" s="248"/>
      <c r="AN670" s="248"/>
      <c r="AO670" s="248"/>
      <c r="AP670" s="248"/>
      <c r="AQ670" s="248"/>
      <c r="AR670" s="248"/>
      <c r="AS670" s="248"/>
      <c r="AT670" s="248"/>
      <c r="AU670" s="248"/>
      <c r="AV670" s="248"/>
      <c r="AW670" s="248"/>
      <c r="AX670" s="248"/>
      <c r="AY670" s="256"/>
      <c r="AZ670" s="250"/>
      <c r="BA670" s="251"/>
      <c r="BB670" s="251"/>
      <c r="BC670" s="251"/>
      <c r="BD670" s="251"/>
      <c r="BE670" s="251"/>
      <c r="BF670" s="251"/>
      <c r="BG670" s="252"/>
      <c r="BH670" s="249"/>
      <c r="BI670" s="248"/>
      <c r="BJ670" s="248"/>
      <c r="BK670" s="248"/>
      <c r="BL670" s="248"/>
      <c r="BM670" s="248"/>
      <c r="BN670" s="248"/>
      <c r="BO670" s="248"/>
      <c r="BP670" s="248"/>
      <c r="BQ670" s="248"/>
      <c r="BR670" s="248"/>
      <c r="BS670" s="248"/>
      <c r="BT670" s="248"/>
      <c r="BU670" s="248"/>
      <c r="BV670" s="248"/>
      <c r="BW670" s="248"/>
      <c r="BX670" s="248"/>
      <c r="BY670" s="248"/>
      <c r="BZ670" s="248"/>
      <c r="CA670" s="248"/>
      <c r="CB670" s="248"/>
      <c r="CC670" s="250"/>
      <c r="CD670" s="251"/>
      <c r="CE670" s="251"/>
      <c r="CF670" s="251"/>
      <c r="CG670" s="251"/>
      <c r="CH670" s="251"/>
      <c r="CI670" s="251"/>
      <c r="CJ670" s="252"/>
      <c r="CK670" s="249"/>
      <c r="CL670" s="248"/>
      <c r="CM670" s="248"/>
      <c r="CN670" s="248"/>
      <c r="CO670" s="248"/>
      <c r="CP670" s="248"/>
      <c r="CQ670" s="248"/>
      <c r="CR670" s="248"/>
      <c r="CS670" s="248"/>
      <c r="CT670" s="248"/>
      <c r="CU670" s="248"/>
      <c r="CV670" s="248"/>
      <c r="CW670" s="248"/>
      <c r="CX670" s="248"/>
      <c r="CY670" s="248"/>
      <c r="CZ670" s="248"/>
      <c r="DA670" s="248"/>
      <c r="DB670" s="248"/>
      <c r="DC670" s="248"/>
      <c r="DD670" s="248"/>
      <c r="DE670" s="248"/>
      <c r="DF670" s="250"/>
      <c r="DG670" s="251"/>
      <c r="DH670" s="251"/>
      <c r="DI670" s="251"/>
      <c r="DJ670" s="251"/>
      <c r="DK670" s="251"/>
      <c r="DL670" s="251"/>
      <c r="DM670" s="252"/>
    </row>
    <row r="671">
      <c r="A671" s="248"/>
      <c r="B671" s="249"/>
      <c r="C671" s="250"/>
      <c r="D671" s="251"/>
      <c r="E671" s="251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2"/>
      <c r="W671" s="253"/>
      <c r="X671" s="251"/>
      <c r="Y671" s="251"/>
      <c r="Z671" s="251"/>
      <c r="AA671" s="251"/>
      <c r="AB671" s="251"/>
      <c r="AC671" s="251"/>
      <c r="AD671" s="254"/>
      <c r="AE671" s="249"/>
      <c r="AF671" s="255"/>
      <c r="AG671" s="248"/>
      <c r="AH671" s="248"/>
      <c r="AI671" s="248"/>
      <c r="AJ671" s="248"/>
      <c r="AK671" s="248"/>
      <c r="AL671" s="248"/>
      <c r="AM671" s="248"/>
      <c r="AN671" s="248"/>
      <c r="AO671" s="248"/>
      <c r="AP671" s="248"/>
      <c r="AQ671" s="248"/>
      <c r="AR671" s="248"/>
      <c r="AS671" s="248"/>
      <c r="AT671" s="248"/>
      <c r="AU671" s="248"/>
      <c r="AV671" s="248"/>
      <c r="AW671" s="248"/>
      <c r="AX671" s="248"/>
      <c r="AY671" s="256"/>
      <c r="AZ671" s="250"/>
      <c r="BA671" s="251"/>
      <c r="BB671" s="251"/>
      <c r="BC671" s="251"/>
      <c r="BD671" s="251"/>
      <c r="BE671" s="251"/>
      <c r="BF671" s="251"/>
      <c r="BG671" s="252"/>
      <c r="BH671" s="249"/>
      <c r="BI671" s="248"/>
      <c r="BJ671" s="248"/>
      <c r="BK671" s="248"/>
      <c r="BL671" s="248"/>
      <c r="BM671" s="248"/>
      <c r="BN671" s="248"/>
      <c r="BO671" s="248"/>
      <c r="BP671" s="248"/>
      <c r="BQ671" s="248"/>
      <c r="BR671" s="248"/>
      <c r="BS671" s="248"/>
      <c r="BT671" s="248"/>
      <c r="BU671" s="248"/>
      <c r="BV671" s="248"/>
      <c r="BW671" s="248"/>
      <c r="BX671" s="248"/>
      <c r="BY671" s="248"/>
      <c r="BZ671" s="248"/>
      <c r="CA671" s="248"/>
      <c r="CB671" s="248"/>
      <c r="CC671" s="250"/>
      <c r="CD671" s="251"/>
      <c r="CE671" s="251"/>
      <c r="CF671" s="251"/>
      <c r="CG671" s="251"/>
      <c r="CH671" s="251"/>
      <c r="CI671" s="251"/>
      <c r="CJ671" s="252"/>
      <c r="CK671" s="249"/>
      <c r="CL671" s="248"/>
      <c r="CM671" s="248"/>
      <c r="CN671" s="248"/>
      <c r="CO671" s="248"/>
      <c r="CP671" s="248"/>
      <c r="CQ671" s="248"/>
      <c r="CR671" s="248"/>
      <c r="CS671" s="248"/>
      <c r="CT671" s="248"/>
      <c r="CU671" s="248"/>
      <c r="CV671" s="248"/>
      <c r="CW671" s="248"/>
      <c r="CX671" s="248"/>
      <c r="CY671" s="248"/>
      <c r="CZ671" s="248"/>
      <c r="DA671" s="248"/>
      <c r="DB671" s="248"/>
      <c r="DC671" s="248"/>
      <c r="DD671" s="248"/>
      <c r="DE671" s="248"/>
      <c r="DF671" s="250"/>
      <c r="DG671" s="251"/>
      <c r="DH671" s="251"/>
      <c r="DI671" s="251"/>
      <c r="DJ671" s="251"/>
      <c r="DK671" s="251"/>
      <c r="DL671" s="251"/>
      <c r="DM671" s="252"/>
    </row>
    <row r="672">
      <c r="A672" s="248"/>
      <c r="B672" s="249"/>
      <c r="C672" s="250"/>
      <c r="D672" s="251"/>
      <c r="E672" s="251"/>
      <c r="F672" s="251"/>
      <c r="G672" s="251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2"/>
      <c r="W672" s="253"/>
      <c r="X672" s="251"/>
      <c r="Y672" s="251"/>
      <c r="Z672" s="251"/>
      <c r="AA672" s="251"/>
      <c r="AB672" s="251"/>
      <c r="AC672" s="251"/>
      <c r="AD672" s="254"/>
      <c r="AE672" s="249"/>
      <c r="AF672" s="255"/>
      <c r="AG672" s="248"/>
      <c r="AH672" s="248"/>
      <c r="AI672" s="248"/>
      <c r="AJ672" s="248"/>
      <c r="AK672" s="248"/>
      <c r="AL672" s="248"/>
      <c r="AM672" s="248"/>
      <c r="AN672" s="248"/>
      <c r="AO672" s="248"/>
      <c r="AP672" s="248"/>
      <c r="AQ672" s="248"/>
      <c r="AR672" s="248"/>
      <c r="AS672" s="248"/>
      <c r="AT672" s="248"/>
      <c r="AU672" s="248"/>
      <c r="AV672" s="248"/>
      <c r="AW672" s="248"/>
      <c r="AX672" s="248"/>
      <c r="AY672" s="256"/>
      <c r="AZ672" s="250"/>
      <c r="BA672" s="251"/>
      <c r="BB672" s="251"/>
      <c r="BC672" s="251"/>
      <c r="BD672" s="251"/>
      <c r="BE672" s="251"/>
      <c r="BF672" s="251"/>
      <c r="BG672" s="252"/>
      <c r="BH672" s="249"/>
      <c r="BI672" s="248"/>
      <c r="BJ672" s="248"/>
      <c r="BK672" s="248"/>
      <c r="BL672" s="248"/>
      <c r="BM672" s="248"/>
      <c r="BN672" s="248"/>
      <c r="BO672" s="248"/>
      <c r="BP672" s="248"/>
      <c r="BQ672" s="248"/>
      <c r="BR672" s="248"/>
      <c r="BS672" s="248"/>
      <c r="BT672" s="248"/>
      <c r="BU672" s="248"/>
      <c r="BV672" s="248"/>
      <c r="BW672" s="248"/>
      <c r="BX672" s="248"/>
      <c r="BY672" s="248"/>
      <c r="BZ672" s="248"/>
      <c r="CA672" s="248"/>
      <c r="CB672" s="248"/>
      <c r="CC672" s="250"/>
      <c r="CD672" s="251"/>
      <c r="CE672" s="251"/>
      <c r="CF672" s="251"/>
      <c r="CG672" s="251"/>
      <c r="CH672" s="251"/>
      <c r="CI672" s="251"/>
      <c r="CJ672" s="252"/>
      <c r="CK672" s="249"/>
      <c r="CL672" s="248"/>
      <c r="CM672" s="248"/>
      <c r="CN672" s="248"/>
      <c r="CO672" s="248"/>
      <c r="CP672" s="248"/>
      <c r="CQ672" s="248"/>
      <c r="CR672" s="248"/>
      <c r="CS672" s="248"/>
      <c r="CT672" s="248"/>
      <c r="CU672" s="248"/>
      <c r="CV672" s="248"/>
      <c r="CW672" s="248"/>
      <c r="CX672" s="248"/>
      <c r="CY672" s="248"/>
      <c r="CZ672" s="248"/>
      <c r="DA672" s="248"/>
      <c r="DB672" s="248"/>
      <c r="DC672" s="248"/>
      <c r="DD672" s="248"/>
      <c r="DE672" s="248"/>
      <c r="DF672" s="250"/>
      <c r="DG672" s="251"/>
      <c r="DH672" s="251"/>
      <c r="DI672" s="251"/>
      <c r="DJ672" s="251"/>
      <c r="DK672" s="251"/>
      <c r="DL672" s="251"/>
      <c r="DM672" s="252"/>
    </row>
    <row r="673">
      <c r="A673" s="248"/>
      <c r="B673" s="249"/>
      <c r="C673" s="250"/>
      <c r="D673" s="251"/>
      <c r="E673" s="251"/>
      <c r="F673" s="251"/>
      <c r="G673" s="251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2"/>
      <c r="W673" s="253"/>
      <c r="X673" s="251"/>
      <c r="Y673" s="251"/>
      <c r="Z673" s="251"/>
      <c r="AA673" s="251"/>
      <c r="AB673" s="251"/>
      <c r="AC673" s="251"/>
      <c r="AD673" s="254"/>
      <c r="AE673" s="249"/>
      <c r="AF673" s="255"/>
      <c r="AG673" s="248"/>
      <c r="AH673" s="248"/>
      <c r="AI673" s="248"/>
      <c r="AJ673" s="248"/>
      <c r="AK673" s="248"/>
      <c r="AL673" s="248"/>
      <c r="AM673" s="248"/>
      <c r="AN673" s="248"/>
      <c r="AO673" s="248"/>
      <c r="AP673" s="248"/>
      <c r="AQ673" s="248"/>
      <c r="AR673" s="248"/>
      <c r="AS673" s="248"/>
      <c r="AT673" s="248"/>
      <c r="AU673" s="248"/>
      <c r="AV673" s="248"/>
      <c r="AW673" s="248"/>
      <c r="AX673" s="248"/>
      <c r="AY673" s="256"/>
      <c r="AZ673" s="250"/>
      <c r="BA673" s="251"/>
      <c r="BB673" s="251"/>
      <c r="BC673" s="251"/>
      <c r="BD673" s="251"/>
      <c r="BE673" s="251"/>
      <c r="BF673" s="251"/>
      <c r="BG673" s="252"/>
      <c r="BH673" s="249"/>
      <c r="BI673" s="248"/>
      <c r="BJ673" s="248"/>
      <c r="BK673" s="248"/>
      <c r="BL673" s="248"/>
      <c r="BM673" s="248"/>
      <c r="BN673" s="248"/>
      <c r="BO673" s="248"/>
      <c r="BP673" s="248"/>
      <c r="BQ673" s="248"/>
      <c r="BR673" s="248"/>
      <c r="BS673" s="248"/>
      <c r="BT673" s="248"/>
      <c r="BU673" s="248"/>
      <c r="BV673" s="248"/>
      <c r="BW673" s="248"/>
      <c r="BX673" s="248"/>
      <c r="BY673" s="248"/>
      <c r="BZ673" s="248"/>
      <c r="CA673" s="248"/>
      <c r="CB673" s="248"/>
      <c r="CC673" s="250"/>
      <c r="CD673" s="251"/>
      <c r="CE673" s="251"/>
      <c r="CF673" s="251"/>
      <c r="CG673" s="251"/>
      <c r="CH673" s="251"/>
      <c r="CI673" s="251"/>
      <c r="CJ673" s="252"/>
      <c r="CK673" s="249"/>
      <c r="CL673" s="248"/>
      <c r="CM673" s="248"/>
      <c r="CN673" s="248"/>
      <c r="CO673" s="248"/>
      <c r="CP673" s="248"/>
      <c r="CQ673" s="248"/>
      <c r="CR673" s="248"/>
      <c r="CS673" s="248"/>
      <c r="CT673" s="248"/>
      <c r="CU673" s="248"/>
      <c r="CV673" s="248"/>
      <c r="CW673" s="248"/>
      <c r="CX673" s="248"/>
      <c r="CY673" s="248"/>
      <c r="CZ673" s="248"/>
      <c r="DA673" s="248"/>
      <c r="DB673" s="248"/>
      <c r="DC673" s="248"/>
      <c r="DD673" s="248"/>
      <c r="DE673" s="248"/>
      <c r="DF673" s="250"/>
      <c r="DG673" s="251"/>
      <c r="DH673" s="251"/>
      <c r="DI673" s="251"/>
      <c r="DJ673" s="251"/>
      <c r="DK673" s="251"/>
      <c r="DL673" s="251"/>
      <c r="DM673" s="252"/>
    </row>
    <row r="674">
      <c r="A674" s="248"/>
      <c r="B674" s="249"/>
      <c r="C674" s="250"/>
      <c r="D674" s="251"/>
      <c r="E674" s="251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2"/>
      <c r="W674" s="253"/>
      <c r="X674" s="251"/>
      <c r="Y674" s="251"/>
      <c r="Z674" s="251"/>
      <c r="AA674" s="251"/>
      <c r="AB674" s="251"/>
      <c r="AC674" s="251"/>
      <c r="AD674" s="254"/>
      <c r="AE674" s="249"/>
      <c r="AF674" s="255"/>
      <c r="AG674" s="248"/>
      <c r="AH674" s="248"/>
      <c r="AI674" s="248"/>
      <c r="AJ674" s="248"/>
      <c r="AK674" s="248"/>
      <c r="AL674" s="248"/>
      <c r="AM674" s="248"/>
      <c r="AN674" s="248"/>
      <c r="AO674" s="248"/>
      <c r="AP674" s="248"/>
      <c r="AQ674" s="248"/>
      <c r="AR674" s="248"/>
      <c r="AS674" s="248"/>
      <c r="AT674" s="248"/>
      <c r="AU674" s="248"/>
      <c r="AV674" s="248"/>
      <c r="AW674" s="248"/>
      <c r="AX674" s="248"/>
      <c r="AY674" s="256"/>
      <c r="AZ674" s="250"/>
      <c r="BA674" s="251"/>
      <c r="BB674" s="251"/>
      <c r="BC674" s="251"/>
      <c r="BD674" s="251"/>
      <c r="BE674" s="251"/>
      <c r="BF674" s="251"/>
      <c r="BG674" s="252"/>
      <c r="BH674" s="249"/>
      <c r="BI674" s="248"/>
      <c r="BJ674" s="248"/>
      <c r="BK674" s="248"/>
      <c r="BL674" s="248"/>
      <c r="BM674" s="248"/>
      <c r="BN674" s="248"/>
      <c r="BO674" s="248"/>
      <c r="BP674" s="248"/>
      <c r="BQ674" s="248"/>
      <c r="BR674" s="248"/>
      <c r="BS674" s="248"/>
      <c r="BT674" s="248"/>
      <c r="BU674" s="248"/>
      <c r="BV674" s="248"/>
      <c r="BW674" s="248"/>
      <c r="BX674" s="248"/>
      <c r="BY674" s="248"/>
      <c r="BZ674" s="248"/>
      <c r="CA674" s="248"/>
      <c r="CB674" s="248"/>
      <c r="CC674" s="250"/>
      <c r="CD674" s="251"/>
      <c r="CE674" s="251"/>
      <c r="CF674" s="251"/>
      <c r="CG674" s="251"/>
      <c r="CH674" s="251"/>
      <c r="CI674" s="251"/>
      <c r="CJ674" s="252"/>
      <c r="CK674" s="249"/>
      <c r="CL674" s="248"/>
      <c r="CM674" s="248"/>
      <c r="CN674" s="248"/>
      <c r="CO674" s="248"/>
      <c r="CP674" s="248"/>
      <c r="CQ674" s="248"/>
      <c r="CR674" s="248"/>
      <c r="CS674" s="248"/>
      <c r="CT674" s="248"/>
      <c r="CU674" s="248"/>
      <c r="CV674" s="248"/>
      <c r="CW674" s="248"/>
      <c r="CX674" s="248"/>
      <c r="CY674" s="248"/>
      <c r="CZ674" s="248"/>
      <c r="DA674" s="248"/>
      <c r="DB674" s="248"/>
      <c r="DC674" s="248"/>
      <c r="DD674" s="248"/>
      <c r="DE674" s="248"/>
      <c r="DF674" s="250"/>
      <c r="DG674" s="251"/>
      <c r="DH674" s="251"/>
      <c r="DI674" s="251"/>
      <c r="DJ674" s="251"/>
      <c r="DK674" s="251"/>
      <c r="DL674" s="251"/>
      <c r="DM674" s="252"/>
    </row>
    <row r="675">
      <c r="A675" s="248"/>
      <c r="B675" s="249"/>
      <c r="C675" s="250"/>
      <c r="D675" s="251"/>
      <c r="E675" s="251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2"/>
      <c r="W675" s="253"/>
      <c r="X675" s="251"/>
      <c r="Y675" s="251"/>
      <c r="Z675" s="251"/>
      <c r="AA675" s="251"/>
      <c r="AB675" s="251"/>
      <c r="AC675" s="251"/>
      <c r="AD675" s="254"/>
      <c r="AE675" s="249"/>
      <c r="AF675" s="255"/>
      <c r="AG675" s="248"/>
      <c r="AH675" s="248"/>
      <c r="AI675" s="248"/>
      <c r="AJ675" s="248"/>
      <c r="AK675" s="248"/>
      <c r="AL675" s="248"/>
      <c r="AM675" s="248"/>
      <c r="AN675" s="248"/>
      <c r="AO675" s="248"/>
      <c r="AP675" s="248"/>
      <c r="AQ675" s="248"/>
      <c r="AR675" s="248"/>
      <c r="AS675" s="248"/>
      <c r="AT675" s="248"/>
      <c r="AU675" s="248"/>
      <c r="AV675" s="248"/>
      <c r="AW675" s="248"/>
      <c r="AX675" s="248"/>
      <c r="AY675" s="256"/>
      <c r="AZ675" s="250"/>
      <c r="BA675" s="251"/>
      <c r="BB675" s="251"/>
      <c r="BC675" s="251"/>
      <c r="BD675" s="251"/>
      <c r="BE675" s="251"/>
      <c r="BF675" s="251"/>
      <c r="BG675" s="252"/>
      <c r="BH675" s="249"/>
      <c r="BI675" s="248"/>
      <c r="BJ675" s="248"/>
      <c r="BK675" s="248"/>
      <c r="BL675" s="248"/>
      <c r="BM675" s="248"/>
      <c r="BN675" s="248"/>
      <c r="BO675" s="248"/>
      <c r="BP675" s="248"/>
      <c r="BQ675" s="248"/>
      <c r="BR675" s="248"/>
      <c r="BS675" s="248"/>
      <c r="BT675" s="248"/>
      <c r="BU675" s="248"/>
      <c r="BV675" s="248"/>
      <c r="BW675" s="248"/>
      <c r="BX675" s="248"/>
      <c r="BY675" s="248"/>
      <c r="BZ675" s="248"/>
      <c r="CA675" s="248"/>
      <c r="CB675" s="248"/>
      <c r="CC675" s="250"/>
      <c r="CD675" s="251"/>
      <c r="CE675" s="251"/>
      <c r="CF675" s="251"/>
      <c r="CG675" s="251"/>
      <c r="CH675" s="251"/>
      <c r="CI675" s="251"/>
      <c r="CJ675" s="252"/>
      <c r="CK675" s="249"/>
      <c r="CL675" s="248"/>
      <c r="CM675" s="248"/>
      <c r="CN675" s="248"/>
      <c r="CO675" s="248"/>
      <c r="CP675" s="248"/>
      <c r="CQ675" s="248"/>
      <c r="CR675" s="248"/>
      <c r="CS675" s="248"/>
      <c r="CT675" s="248"/>
      <c r="CU675" s="248"/>
      <c r="CV675" s="248"/>
      <c r="CW675" s="248"/>
      <c r="CX675" s="248"/>
      <c r="CY675" s="248"/>
      <c r="CZ675" s="248"/>
      <c r="DA675" s="248"/>
      <c r="DB675" s="248"/>
      <c r="DC675" s="248"/>
      <c r="DD675" s="248"/>
      <c r="DE675" s="248"/>
      <c r="DF675" s="250"/>
      <c r="DG675" s="251"/>
      <c r="DH675" s="251"/>
      <c r="DI675" s="251"/>
      <c r="DJ675" s="251"/>
      <c r="DK675" s="251"/>
      <c r="DL675" s="251"/>
      <c r="DM675" s="252"/>
    </row>
    <row r="676">
      <c r="A676" s="248"/>
      <c r="B676" s="249"/>
      <c r="C676" s="250"/>
      <c r="D676" s="251"/>
      <c r="E676" s="251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2"/>
      <c r="W676" s="253"/>
      <c r="X676" s="251"/>
      <c r="Y676" s="251"/>
      <c r="Z676" s="251"/>
      <c r="AA676" s="251"/>
      <c r="AB676" s="251"/>
      <c r="AC676" s="251"/>
      <c r="AD676" s="254"/>
      <c r="AE676" s="249"/>
      <c r="AF676" s="255"/>
      <c r="AG676" s="248"/>
      <c r="AH676" s="248"/>
      <c r="AI676" s="248"/>
      <c r="AJ676" s="248"/>
      <c r="AK676" s="248"/>
      <c r="AL676" s="248"/>
      <c r="AM676" s="248"/>
      <c r="AN676" s="248"/>
      <c r="AO676" s="248"/>
      <c r="AP676" s="248"/>
      <c r="AQ676" s="248"/>
      <c r="AR676" s="248"/>
      <c r="AS676" s="248"/>
      <c r="AT676" s="248"/>
      <c r="AU676" s="248"/>
      <c r="AV676" s="248"/>
      <c r="AW676" s="248"/>
      <c r="AX676" s="248"/>
      <c r="AY676" s="256"/>
      <c r="AZ676" s="250"/>
      <c r="BA676" s="251"/>
      <c r="BB676" s="251"/>
      <c r="BC676" s="251"/>
      <c r="BD676" s="251"/>
      <c r="BE676" s="251"/>
      <c r="BF676" s="251"/>
      <c r="BG676" s="252"/>
      <c r="BH676" s="249"/>
      <c r="BI676" s="248"/>
      <c r="BJ676" s="248"/>
      <c r="BK676" s="248"/>
      <c r="BL676" s="248"/>
      <c r="BM676" s="248"/>
      <c r="BN676" s="248"/>
      <c r="BO676" s="248"/>
      <c r="BP676" s="248"/>
      <c r="BQ676" s="248"/>
      <c r="BR676" s="248"/>
      <c r="BS676" s="248"/>
      <c r="BT676" s="248"/>
      <c r="BU676" s="248"/>
      <c r="BV676" s="248"/>
      <c r="BW676" s="248"/>
      <c r="BX676" s="248"/>
      <c r="BY676" s="248"/>
      <c r="BZ676" s="248"/>
      <c r="CA676" s="248"/>
      <c r="CB676" s="248"/>
      <c r="CC676" s="250"/>
      <c r="CD676" s="251"/>
      <c r="CE676" s="251"/>
      <c r="CF676" s="251"/>
      <c r="CG676" s="251"/>
      <c r="CH676" s="251"/>
      <c r="CI676" s="251"/>
      <c r="CJ676" s="252"/>
      <c r="CK676" s="249"/>
      <c r="CL676" s="248"/>
      <c r="CM676" s="248"/>
      <c r="CN676" s="248"/>
      <c r="CO676" s="248"/>
      <c r="CP676" s="248"/>
      <c r="CQ676" s="248"/>
      <c r="CR676" s="248"/>
      <c r="CS676" s="248"/>
      <c r="CT676" s="248"/>
      <c r="CU676" s="248"/>
      <c r="CV676" s="248"/>
      <c r="CW676" s="248"/>
      <c r="CX676" s="248"/>
      <c r="CY676" s="248"/>
      <c r="CZ676" s="248"/>
      <c r="DA676" s="248"/>
      <c r="DB676" s="248"/>
      <c r="DC676" s="248"/>
      <c r="DD676" s="248"/>
      <c r="DE676" s="248"/>
      <c r="DF676" s="250"/>
      <c r="DG676" s="251"/>
      <c r="DH676" s="251"/>
      <c r="DI676" s="251"/>
      <c r="DJ676" s="251"/>
      <c r="DK676" s="251"/>
      <c r="DL676" s="251"/>
      <c r="DM676" s="252"/>
    </row>
    <row r="677">
      <c r="A677" s="248"/>
      <c r="B677" s="249"/>
      <c r="C677" s="250"/>
      <c r="D677" s="251"/>
      <c r="E677" s="251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2"/>
      <c r="W677" s="253"/>
      <c r="X677" s="251"/>
      <c r="Y677" s="251"/>
      <c r="Z677" s="251"/>
      <c r="AA677" s="251"/>
      <c r="AB677" s="251"/>
      <c r="AC677" s="251"/>
      <c r="AD677" s="254"/>
      <c r="AE677" s="249"/>
      <c r="AF677" s="255"/>
      <c r="AG677" s="248"/>
      <c r="AH677" s="248"/>
      <c r="AI677" s="248"/>
      <c r="AJ677" s="248"/>
      <c r="AK677" s="248"/>
      <c r="AL677" s="248"/>
      <c r="AM677" s="248"/>
      <c r="AN677" s="248"/>
      <c r="AO677" s="248"/>
      <c r="AP677" s="248"/>
      <c r="AQ677" s="248"/>
      <c r="AR677" s="248"/>
      <c r="AS677" s="248"/>
      <c r="AT677" s="248"/>
      <c r="AU677" s="248"/>
      <c r="AV677" s="248"/>
      <c r="AW677" s="248"/>
      <c r="AX677" s="248"/>
      <c r="AY677" s="256"/>
      <c r="AZ677" s="250"/>
      <c r="BA677" s="251"/>
      <c r="BB677" s="251"/>
      <c r="BC677" s="251"/>
      <c r="BD677" s="251"/>
      <c r="BE677" s="251"/>
      <c r="BF677" s="251"/>
      <c r="BG677" s="252"/>
      <c r="BH677" s="249"/>
      <c r="BI677" s="248"/>
      <c r="BJ677" s="248"/>
      <c r="BK677" s="248"/>
      <c r="BL677" s="248"/>
      <c r="BM677" s="248"/>
      <c r="BN677" s="248"/>
      <c r="BO677" s="248"/>
      <c r="BP677" s="248"/>
      <c r="BQ677" s="248"/>
      <c r="BR677" s="248"/>
      <c r="BS677" s="248"/>
      <c r="BT677" s="248"/>
      <c r="BU677" s="248"/>
      <c r="BV677" s="248"/>
      <c r="BW677" s="248"/>
      <c r="BX677" s="248"/>
      <c r="BY677" s="248"/>
      <c r="BZ677" s="248"/>
      <c r="CA677" s="248"/>
      <c r="CB677" s="248"/>
      <c r="CC677" s="250"/>
      <c r="CD677" s="251"/>
      <c r="CE677" s="251"/>
      <c r="CF677" s="251"/>
      <c r="CG677" s="251"/>
      <c r="CH677" s="251"/>
      <c r="CI677" s="251"/>
      <c r="CJ677" s="252"/>
      <c r="CK677" s="249"/>
      <c r="CL677" s="248"/>
      <c r="CM677" s="248"/>
      <c r="CN677" s="248"/>
      <c r="CO677" s="248"/>
      <c r="CP677" s="248"/>
      <c r="CQ677" s="248"/>
      <c r="CR677" s="248"/>
      <c r="CS677" s="248"/>
      <c r="CT677" s="248"/>
      <c r="CU677" s="248"/>
      <c r="CV677" s="248"/>
      <c r="CW677" s="248"/>
      <c r="CX677" s="248"/>
      <c r="CY677" s="248"/>
      <c r="CZ677" s="248"/>
      <c r="DA677" s="248"/>
      <c r="DB677" s="248"/>
      <c r="DC677" s="248"/>
      <c r="DD677" s="248"/>
      <c r="DE677" s="248"/>
      <c r="DF677" s="250"/>
      <c r="DG677" s="251"/>
      <c r="DH677" s="251"/>
      <c r="DI677" s="251"/>
      <c r="DJ677" s="251"/>
      <c r="DK677" s="251"/>
      <c r="DL677" s="251"/>
      <c r="DM677" s="252"/>
    </row>
    <row r="678">
      <c r="A678" s="248"/>
      <c r="B678" s="249"/>
      <c r="C678" s="250"/>
      <c r="D678" s="251"/>
      <c r="E678" s="251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2"/>
      <c r="W678" s="253"/>
      <c r="X678" s="251"/>
      <c r="Y678" s="251"/>
      <c r="Z678" s="251"/>
      <c r="AA678" s="251"/>
      <c r="AB678" s="251"/>
      <c r="AC678" s="251"/>
      <c r="AD678" s="254"/>
      <c r="AE678" s="249"/>
      <c r="AF678" s="255"/>
      <c r="AG678" s="248"/>
      <c r="AH678" s="248"/>
      <c r="AI678" s="248"/>
      <c r="AJ678" s="248"/>
      <c r="AK678" s="248"/>
      <c r="AL678" s="248"/>
      <c r="AM678" s="248"/>
      <c r="AN678" s="248"/>
      <c r="AO678" s="248"/>
      <c r="AP678" s="248"/>
      <c r="AQ678" s="248"/>
      <c r="AR678" s="248"/>
      <c r="AS678" s="248"/>
      <c r="AT678" s="248"/>
      <c r="AU678" s="248"/>
      <c r="AV678" s="248"/>
      <c r="AW678" s="248"/>
      <c r="AX678" s="248"/>
      <c r="AY678" s="256"/>
      <c r="AZ678" s="250"/>
      <c r="BA678" s="251"/>
      <c r="BB678" s="251"/>
      <c r="BC678" s="251"/>
      <c r="BD678" s="251"/>
      <c r="BE678" s="251"/>
      <c r="BF678" s="251"/>
      <c r="BG678" s="252"/>
      <c r="BH678" s="249"/>
      <c r="BI678" s="248"/>
      <c r="BJ678" s="248"/>
      <c r="BK678" s="248"/>
      <c r="BL678" s="248"/>
      <c r="BM678" s="248"/>
      <c r="BN678" s="248"/>
      <c r="BO678" s="248"/>
      <c r="BP678" s="248"/>
      <c r="BQ678" s="248"/>
      <c r="BR678" s="248"/>
      <c r="BS678" s="248"/>
      <c r="BT678" s="248"/>
      <c r="BU678" s="248"/>
      <c r="BV678" s="248"/>
      <c r="BW678" s="248"/>
      <c r="BX678" s="248"/>
      <c r="BY678" s="248"/>
      <c r="BZ678" s="248"/>
      <c r="CA678" s="248"/>
      <c r="CB678" s="248"/>
      <c r="CC678" s="250"/>
      <c r="CD678" s="251"/>
      <c r="CE678" s="251"/>
      <c r="CF678" s="251"/>
      <c r="CG678" s="251"/>
      <c r="CH678" s="251"/>
      <c r="CI678" s="251"/>
      <c r="CJ678" s="252"/>
      <c r="CK678" s="249"/>
      <c r="CL678" s="248"/>
      <c r="CM678" s="248"/>
      <c r="CN678" s="248"/>
      <c r="CO678" s="248"/>
      <c r="CP678" s="248"/>
      <c r="CQ678" s="248"/>
      <c r="CR678" s="248"/>
      <c r="CS678" s="248"/>
      <c r="CT678" s="248"/>
      <c r="CU678" s="248"/>
      <c r="CV678" s="248"/>
      <c r="CW678" s="248"/>
      <c r="CX678" s="248"/>
      <c r="CY678" s="248"/>
      <c r="CZ678" s="248"/>
      <c r="DA678" s="248"/>
      <c r="DB678" s="248"/>
      <c r="DC678" s="248"/>
      <c r="DD678" s="248"/>
      <c r="DE678" s="248"/>
      <c r="DF678" s="250"/>
      <c r="DG678" s="251"/>
      <c r="DH678" s="251"/>
      <c r="DI678" s="251"/>
      <c r="DJ678" s="251"/>
      <c r="DK678" s="251"/>
      <c r="DL678" s="251"/>
      <c r="DM678" s="252"/>
    </row>
    <row r="679">
      <c r="A679" s="248"/>
      <c r="B679" s="249"/>
      <c r="C679" s="250"/>
      <c r="D679" s="251"/>
      <c r="E679" s="251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2"/>
      <c r="W679" s="253"/>
      <c r="X679" s="251"/>
      <c r="Y679" s="251"/>
      <c r="Z679" s="251"/>
      <c r="AA679" s="251"/>
      <c r="AB679" s="251"/>
      <c r="AC679" s="251"/>
      <c r="AD679" s="254"/>
      <c r="AE679" s="249"/>
      <c r="AF679" s="255"/>
      <c r="AG679" s="248"/>
      <c r="AH679" s="248"/>
      <c r="AI679" s="248"/>
      <c r="AJ679" s="248"/>
      <c r="AK679" s="248"/>
      <c r="AL679" s="248"/>
      <c r="AM679" s="248"/>
      <c r="AN679" s="248"/>
      <c r="AO679" s="248"/>
      <c r="AP679" s="248"/>
      <c r="AQ679" s="248"/>
      <c r="AR679" s="248"/>
      <c r="AS679" s="248"/>
      <c r="AT679" s="248"/>
      <c r="AU679" s="248"/>
      <c r="AV679" s="248"/>
      <c r="AW679" s="248"/>
      <c r="AX679" s="248"/>
      <c r="AY679" s="256"/>
      <c r="AZ679" s="250"/>
      <c r="BA679" s="251"/>
      <c r="BB679" s="251"/>
      <c r="BC679" s="251"/>
      <c r="BD679" s="251"/>
      <c r="BE679" s="251"/>
      <c r="BF679" s="251"/>
      <c r="BG679" s="252"/>
      <c r="BH679" s="249"/>
      <c r="BI679" s="248"/>
      <c r="BJ679" s="248"/>
      <c r="BK679" s="248"/>
      <c r="BL679" s="248"/>
      <c r="BM679" s="248"/>
      <c r="BN679" s="248"/>
      <c r="BO679" s="248"/>
      <c r="BP679" s="248"/>
      <c r="BQ679" s="248"/>
      <c r="BR679" s="248"/>
      <c r="BS679" s="248"/>
      <c r="BT679" s="248"/>
      <c r="BU679" s="248"/>
      <c r="BV679" s="248"/>
      <c r="BW679" s="248"/>
      <c r="BX679" s="248"/>
      <c r="BY679" s="248"/>
      <c r="BZ679" s="248"/>
      <c r="CA679" s="248"/>
      <c r="CB679" s="248"/>
      <c r="CC679" s="250"/>
      <c r="CD679" s="251"/>
      <c r="CE679" s="251"/>
      <c r="CF679" s="251"/>
      <c r="CG679" s="251"/>
      <c r="CH679" s="251"/>
      <c r="CI679" s="251"/>
      <c r="CJ679" s="252"/>
      <c r="CK679" s="249"/>
      <c r="CL679" s="248"/>
      <c r="CM679" s="248"/>
      <c r="CN679" s="248"/>
      <c r="CO679" s="248"/>
      <c r="CP679" s="248"/>
      <c r="CQ679" s="248"/>
      <c r="CR679" s="248"/>
      <c r="CS679" s="248"/>
      <c r="CT679" s="248"/>
      <c r="CU679" s="248"/>
      <c r="CV679" s="248"/>
      <c r="CW679" s="248"/>
      <c r="CX679" s="248"/>
      <c r="CY679" s="248"/>
      <c r="CZ679" s="248"/>
      <c r="DA679" s="248"/>
      <c r="DB679" s="248"/>
      <c r="DC679" s="248"/>
      <c r="DD679" s="248"/>
      <c r="DE679" s="248"/>
      <c r="DF679" s="250"/>
      <c r="DG679" s="251"/>
      <c r="DH679" s="251"/>
      <c r="DI679" s="251"/>
      <c r="DJ679" s="251"/>
      <c r="DK679" s="251"/>
      <c r="DL679" s="251"/>
      <c r="DM679" s="252"/>
    </row>
    <row r="680">
      <c r="A680" s="248"/>
      <c r="B680" s="249"/>
      <c r="C680" s="250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2"/>
      <c r="W680" s="253"/>
      <c r="X680" s="251"/>
      <c r="Y680" s="251"/>
      <c r="Z680" s="251"/>
      <c r="AA680" s="251"/>
      <c r="AB680" s="251"/>
      <c r="AC680" s="251"/>
      <c r="AD680" s="254"/>
      <c r="AE680" s="249"/>
      <c r="AF680" s="255"/>
      <c r="AG680" s="248"/>
      <c r="AH680" s="248"/>
      <c r="AI680" s="248"/>
      <c r="AJ680" s="248"/>
      <c r="AK680" s="248"/>
      <c r="AL680" s="248"/>
      <c r="AM680" s="248"/>
      <c r="AN680" s="248"/>
      <c r="AO680" s="248"/>
      <c r="AP680" s="248"/>
      <c r="AQ680" s="248"/>
      <c r="AR680" s="248"/>
      <c r="AS680" s="248"/>
      <c r="AT680" s="248"/>
      <c r="AU680" s="248"/>
      <c r="AV680" s="248"/>
      <c r="AW680" s="248"/>
      <c r="AX680" s="248"/>
      <c r="AY680" s="256"/>
      <c r="AZ680" s="250"/>
      <c r="BA680" s="251"/>
      <c r="BB680" s="251"/>
      <c r="BC680" s="251"/>
      <c r="BD680" s="251"/>
      <c r="BE680" s="251"/>
      <c r="BF680" s="251"/>
      <c r="BG680" s="252"/>
      <c r="BH680" s="249"/>
      <c r="BI680" s="248"/>
      <c r="BJ680" s="248"/>
      <c r="BK680" s="248"/>
      <c r="BL680" s="248"/>
      <c r="BM680" s="248"/>
      <c r="BN680" s="248"/>
      <c r="BO680" s="248"/>
      <c r="BP680" s="248"/>
      <c r="BQ680" s="248"/>
      <c r="BR680" s="248"/>
      <c r="BS680" s="248"/>
      <c r="BT680" s="248"/>
      <c r="BU680" s="248"/>
      <c r="BV680" s="248"/>
      <c r="BW680" s="248"/>
      <c r="BX680" s="248"/>
      <c r="BY680" s="248"/>
      <c r="BZ680" s="248"/>
      <c r="CA680" s="248"/>
      <c r="CB680" s="248"/>
      <c r="CC680" s="250"/>
      <c r="CD680" s="251"/>
      <c r="CE680" s="251"/>
      <c r="CF680" s="251"/>
      <c r="CG680" s="251"/>
      <c r="CH680" s="251"/>
      <c r="CI680" s="251"/>
      <c r="CJ680" s="252"/>
      <c r="CK680" s="249"/>
      <c r="CL680" s="248"/>
      <c r="CM680" s="248"/>
      <c r="CN680" s="248"/>
      <c r="CO680" s="248"/>
      <c r="CP680" s="248"/>
      <c r="CQ680" s="248"/>
      <c r="CR680" s="248"/>
      <c r="CS680" s="248"/>
      <c r="CT680" s="248"/>
      <c r="CU680" s="248"/>
      <c r="CV680" s="248"/>
      <c r="CW680" s="248"/>
      <c r="CX680" s="248"/>
      <c r="CY680" s="248"/>
      <c r="CZ680" s="248"/>
      <c r="DA680" s="248"/>
      <c r="DB680" s="248"/>
      <c r="DC680" s="248"/>
      <c r="DD680" s="248"/>
      <c r="DE680" s="248"/>
      <c r="DF680" s="250"/>
      <c r="DG680" s="251"/>
      <c r="DH680" s="251"/>
      <c r="DI680" s="251"/>
      <c r="DJ680" s="251"/>
      <c r="DK680" s="251"/>
      <c r="DL680" s="251"/>
      <c r="DM680" s="252"/>
    </row>
    <row r="681">
      <c r="A681" s="248"/>
      <c r="B681" s="249"/>
      <c r="C681" s="250"/>
      <c r="D681" s="251"/>
      <c r="E681" s="251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2"/>
      <c r="W681" s="253"/>
      <c r="X681" s="251"/>
      <c r="Y681" s="251"/>
      <c r="Z681" s="251"/>
      <c r="AA681" s="251"/>
      <c r="AB681" s="251"/>
      <c r="AC681" s="251"/>
      <c r="AD681" s="254"/>
      <c r="AE681" s="249"/>
      <c r="AF681" s="255"/>
      <c r="AG681" s="248"/>
      <c r="AH681" s="248"/>
      <c r="AI681" s="248"/>
      <c r="AJ681" s="248"/>
      <c r="AK681" s="248"/>
      <c r="AL681" s="248"/>
      <c r="AM681" s="248"/>
      <c r="AN681" s="248"/>
      <c r="AO681" s="248"/>
      <c r="AP681" s="248"/>
      <c r="AQ681" s="248"/>
      <c r="AR681" s="248"/>
      <c r="AS681" s="248"/>
      <c r="AT681" s="248"/>
      <c r="AU681" s="248"/>
      <c r="AV681" s="248"/>
      <c r="AW681" s="248"/>
      <c r="AX681" s="248"/>
      <c r="AY681" s="256"/>
      <c r="AZ681" s="250"/>
      <c r="BA681" s="251"/>
      <c r="BB681" s="251"/>
      <c r="BC681" s="251"/>
      <c r="BD681" s="251"/>
      <c r="BE681" s="251"/>
      <c r="BF681" s="251"/>
      <c r="BG681" s="252"/>
      <c r="BH681" s="249"/>
      <c r="BI681" s="248"/>
      <c r="BJ681" s="248"/>
      <c r="BK681" s="248"/>
      <c r="BL681" s="248"/>
      <c r="BM681" s="248"/>
      <c r="BN681" s="248"/>
      <c r="BO681" s="248"/>
      <c r="BP681" s="248"/>
      <c r="BQ681" s="248"/>
      <c r="BR681" s="248"/>
      <c r="BS681" s="248"/>
      <c r="BT681" s="248"/>
      <c r="BU681" s="248"/>
      <c r="BV681" s="248"/>
      <c r="BW681" s="248"/>
      <c r="BX681" s="248"/>
      <c r="BY681" s="248"/>
      <c r="BZ681" s="248"/>
      <c r="CA681" s="248"/>
      <c r="CB681" s="248"/>
      <c r="CC681" s="250"/>
      <c r="CD681" s="251"/>
      <c r="CE681" s="251"/>
      <c r="CF681" s="251"/>
      <c r="CG681" s="251"/>
      <c r="CH681" s="251"/>
      <c r="CI681" s="251"/>
      <c r="CJ681" s="252"/>
      <c r="CK681" s="249"/>
      <c r="CL681" s="248"/>
      <c r="CM681" s="248"/>
      <c r="CN681" s="248"/>
      <c r="CO681" s="248"/>
      <c r="CP681" s="248"/>
      <c r="CQ681" s="248"/>
      <c r="CR681" s="248"/>
      <c r="CS681" s="248"/>
      <c r="CT681" s="248"/>
      <c r="CU681" s="248"/>
      <c r="CV681" s="248"/>
      <c r="CW681" s="248"/>
      <c r="CX681" s="248"/>
      <c r="CY681" s="248"/>
      <c r="CZ681" s="248"/>
      <c r="DA681" s="248"/>
      <c r="DB681" s="248"/>
      <c r="DC681" s="248"/>
      <c r="DD681" s="248"/>
      <c r="DE681" s="248"/>
      <c r="DF681" s="250"/>
      <c r="DG681" s="251"/>
      <c r="DH681" s="251"/>
      <c r="DI681" s="251"/>
      <c r="DJ681" s="251"/>
      <c r="DK681" s="251"/>
      <c r="DL681" s="251"/>
      <c r="DM681" s="252"/>
    </row>
    <row r="682">
      <c r="A682" s="248"/>
      <c r="B682" s="249"/>
      <c r="C682" s="250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2"/>
      <c r="W682" s="253"/>
      <c r="X682" s="251"/>
      <c r="Y682" s="251"/>
      <c r="Z682" s="251"/>
      <c r="AA682" s="251"/>
      <c r="AB682" s="251"/>
      <c r="AC682" s="251"/>
      <c r="AD682" s="254"/>
      <c r="AE682" s="249"/>
      <c r="AF682" s="255"/>
      <c r="AG682" s="248"/>
      <c r="AH682" s="248"/>
      <c r="AI682" s="248"/>
      <c r="AJ682" s="248"/>
      <c r="AK682" s="248"/>
      <c r="AL682" s="248"/>
      <c r="AM682" s="248"/>
      <c r="AN682" s="248"/>
      <c r="AO682" s="248"/>
      <c r="AP682" s="248"/>
      <c r="AQ682" s="248"/>
      <c r="AR682" s="248"/>
      <c r="AS682" s="248"/>
      <c r="AT682" s="248"/>
      <c r="AU682" s="248"/>
      <c r="AV682" s="248"/>
      <c r="AW682" s="248"/>
      <c r="AX682" s="248"/>
      <c r="AY682" s="256"/>
      <c r="AZ682" s="250"/>
      <c r="BA682" s="251"/>
      <c r="BB682" s="251"/>
      <c r="BC682" s="251"/>
      <c r="BD682" s="251"/>
      <c r="BE682" s="251"/>
      <c r="BF682" s="251"/>
      <c r="BG682" s="252"/>
      <c r="BH682" s="249"/>
      <c r="BI682" s="248"/>
      <c r="BJ682" s="248"/>
      <c r="BK682" s="248"/>
      <c r="BL682" s="248"/>
      <c r="BM682" s="248"/>
      <c r="BN682" s="248"/>
      <c r="BO682" s="248"/>
      <c r="BP682" s="248"/>
      <c r="BQ682" s="248"/>
      <c r="BR682" s="248"/>
      <c r="BS682" s="248"/>
      <c r="BT682" s="248"/>
      <c r="BU682" s="248"/>
      <c r="BV682" s="248"/>
      <c r="BW682" s="248"/>
      <c r="BX682" s="248"/>
      <c r="BY682" s="248"/>
      <c r="BZ682" s="248"/>
      <c r="CA682" s="248"/>
      <c r="CB682" s="248"/>
      <c r="CC682" s="250"/>
      <c r="CD682" s="251"/>
      <c r="CE682" s="251"/>
      <c r="CF682" s="251"/>
      <c r="CG682" s="251"/>
      <c r="CH682" s="251"/>
      <c r="CI682" s="251"/>
      <c r="CJ682" s="252"/>
      <c r="CK682" s="249"/>
      <c r="CL682" s="248"/>
      <c r="CM682" s="248"/>
      <c r="CN682" s="248"/>
      <c r="CO682" s="248"/>
      <c r="CP682" s="248"/>
      <c r="CQ682" s="248"/>
      <c r="CR682" s="248"/>
      <c r="CS682" s="248"/>
      <c r="CT682" s="248"/>
      <c r="CU682" s="248"/>
      <c r="CV682" s="248"/>
      <c r="CW682" s="248"/>
      <c r="CX682" s="248"/>
      <c r="CY682" s="248"/>
      <c r="CZ682" s="248"/>
      <c r="DA682" s="248"/>
      <c r="DB682" s="248"/>
      <c r="DC682" s="248"/>
      <c r="DD682" s="248"/>
      <c r="DE682" s="248"/>
      <c r="DF682" s="250"/>
      <c r="DG682" s="251"/>
      <c r="DH682" s="251"/>
      <c r="DI682" s="251"/>
      <c r="DJ682" s="251"/>
      <c r="DK682" s="251"/>
      <c r="DL682" s="251"/>
      <c r="DM682" s="252"/>
    </row>
    <row r="683">
      <c r="A683" s="248"/>
      <c r="B683" s="249"/>
      <c r="C683" s="250"/>
      <c r="D683" s="251"/>
      <c r="E683" s="251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2"/>
      <c r="W683" s="253"/>
      <c r="X683" s="251"/>
      <c r="Y683" s="251"/>
      <c r="Z683" s="251"/>
      <c r="AA683" s="251"/>
      <c r="AB683" s="251"/>
      <c r="AC683" s="251"/>
      <c r="AD683" s="254"/>
      <c r="AE683" s="249"/>
      <c r="AF683" s="255"/>
      <c r="AG683" s="248"/>
      <c r="AH683" s="248"/>
      <c r="AI683" s="248"/>
      <c r="AJ683" s="248"/>
      <c r="AK683" s="248"/>
      <c r="AL683" s="248"/>
      <c r="AM683" s="248"/>
      <c r="AN683" s="248"/>
      <c r="AO683" s="248"/>
      <c r="AP683" s="248"/>
      <c r="AQ683" s="248"/>
      <c r="AR683" s="248"/>
      <c r="AS683" s="248"/>
      <c r="AT683" s="248"/>
      <c r="AU683" s="248"/>
      <c r="AV683" s="248"/>
      <c r="AW683" s="248"/>
      <c r="AX683" s="248"/>
      <c r="AY683" s="256"/>
      <c r="AZ683" s="250"/>
      <c r="BA683" s="251"/>
      <c r="BB683" s="251"/>
      <c r="BC683" s="251"/>
      <c r="BD683" s="251"/>
      <c r="BE683" s="251"/>
      <c r="BF683" s="251"/>
      <c r="BG683" s="252"/>
      <c r="BH683" s="249"/>
      <c r="BI683" s="248"/>
      <c r="BJ683" s="248"/>
      <c r="BK683" s="248"/>
      <c r="BL683" s="248"/>
      <c r="BM683" s="248"/>
      <c r="BN683" s="248"/>
      <c r="BO683" s="248"/>
      <c r="BP683" s="248"/>
      <c r="BQ683" s="248"/>
      <c r="BR683" s="248"/>
      <c r="BS683" s="248"/>
      <c r="BT683" s="248"/>
      <c r="BU683" s="248"/>
      <c r="BV683" s="248"/>
      <c r="BW683" s="248"/>
      <c r="BX683" s="248"/>
      <c r="BY683" s="248"/>
      <c r="BZ683" s="248"/>
      <c r="CA683" s="248"/>
      <c r="CB683" s="248"/>
      <c r="CC683" s="250"/>
      <c r="CD683" s="251"/>
      <c r="CE683" s="251"/>
      <c r="CF683" s="251"/>
      <c r="CG683" s="251"/>
      <c r="CH683" s="251"/>
      <c r="CI683" s="251"/>
      <c r="CJ683" s="252"/>
      <c r="CK683" s="249"/>
      <c r="CL683" s="248"/>
      <c r="CM683" s="248"/>
      <c r="CN683" s="248"/>
      <c r="CO683" s="248"/>
      <c r="CP683" s="248"/>
      <c r="CQ683" s="248"/>
      <c r="CR683" s="248"/>
      <c r="CS683" s="248"/>
      <c r="CT683" s="248"/>
      <c r="CU683" s="248"/>
      <c r="CV683" s="248"/>
      <c r="CW683" s="248"/>
      <c r="CX683" s="248"/>
      <c r="CY683" s="248"/>
      <c r="CZ683" s="248"/>
      <c r="DA683" s="248"/>
      <c r="DB683" s="248"/>
      <c r="DC683" s="248"/>
      <c r="DD683" s="248"/>
      <c r="DE683" s="248"/>
      <c r="DF683" s="250"/>
      <c r="DG683" s="251"/>
      <c r="DH683" s="251"/>
      <c r="DI683" s="251"/>
      <c r="DJ683" s="251"/>
      <c r="DK683" s="251"/>
      <c r="DL683" s="251"/>
      <c r="DM683" s="252"/>
    </row>
    <row r="684">
      <c r="A684" s="248"/>
      <c r="B684" s="249"/>
      <c r="C684" s="250"/>
      <c r="D684" s="251"/>
      <c r="E684" s="251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2"/>
      <c r="W684" s="253"/>
      <c r="X684" s="251"/>
      <c r="Y684" s="251"/>
      <c r="Z684" s="251"/>
      <c r="AA684" s="251"/>
      <c r="AB684" s="251"/>
      <c r="AC684" s="251"/>
      <c r="AD684" s="254"/>
      <c r="AE684" s="249"/>
      <c r="AF684" s="255"/>
      <c r="AG684" s="248"/>
      <c r="AH684" s="248"/>
      <c r="AI684" s="248"/>
      <c r="AJ684" s="248"/>
      <c r="AK684" s="248"/>
      <c r="AL684" s="248"/>
      <c r="AM684" s="248"/>
      <c r="AN684" s="248"/>
      <c r="AO684" s="248"/>
      <c r="AP684" s="248"/>
      <c r="AQ684" s="248"/>
      <c r="AR684" s="248"/>
      <c r="AS684" s="248"/>
      <c r="AT684" s="248"/>
      <c r="AU684" s="248"/>
      <c r="AV684" s="248"/>
      <c r="AW684" s="248"/>
      <c r="AX684" s="248"/>
      <c r="AY684" s="256"/>
      <c r="AZ684" s="250"/>
      <c r="BA684" s="251"/>
      <c r="BB684" s="251"/>
      <c r="BC684" s="251"/>
      <c r="BD684" s="251"/>
      <c r="BE684" s="251"/>
      <c r="BF684" s="251"/>
      <c r="BG684" s="252"/>
      <c r="BH684" s="249"/>
      <c r="BI684" s="248"/>
      <c r="BJ684" s="248"/>
      <c r="BK684" s="248"/>
      <c r="BL684" s="248"/>
      <c r="BM684" s="248"/>
      <c r="BN684" s="248"/>
      <c r="BO684" s="248"/>
      <c r="BP684" s="248"/>
      <c r="BQ684" s="248"/>
      <c r="BR684" s="248"/>
      <c r="BS684" s="248"/>
      <c r="BT684" s="248"/>
      <c r="BU684" s="248"/>
      <c r="BV684" s="248"/>
      <c r="BW684" s="248"/>
      <c r="BX684" s="248"/>
      <c r="BY684" s="248"/>
      <c r="BZ684" s="248"/>
      <c r="CA684" s="248"/>
      <c r="CB684" s="248"/>
      <c r="CC684" s="250"/>
      <c r="CD684" s="251"/>
      <c r="CE684" s="251"/>
      <c r="CF684" s="251"/>
      <c r="CG684" s="251"/>
      <c r="CH684" s="251"/>
      <c r="CI684" s="251"/>
      <c r="CJ684" s="252"/>
      <c r="CK684" s="249"/>
      <c r="CL684" s="248"/>
      <c r="CM684" s="248"/>
      <c r="CN684" s="248"/>
      <c r="CO684" s="248"/>
      <c r="CP684" s="248"/>
      <c r="CQ684" s="248"/>
      <c r="CR684" s="248"/>
      <c r="CS684" s="248"/>
      <c r="CT684" s="248"/>
      <c r="CU684" s="248"/>
      <c r="CV684" s="248"/>
      <c r="CW684" s="248"/>
      <c r="CX684" s="248"/>
      <c r="CY684" s="248"/>
      <c r="CZ684" s="248"/>
      <c r="DA684" s="248"/>
      <c r="DB684" s="248"/>
      <c r="DC684" s="248"/>
      <c r="DD684" s="248"/>
      <c r="DE684" s="248"/>
      <c r="DF684" s="250"/>
      <c r="DG684" s="251"/>
      <c r="DH684" s="251"/>
      <c r="DI684" s="251"/>
      <c r="DJ684" s="251"/>
      <c r="DK684" s="251"/>
      <c r="DL684" s="251"/>
      <c r="DM684" s="252"/>
    </row>
    <row r="685">
      <c r="A685" s="248"/>
      <c r="B685" s="249"/>
      <c r="C685" s="250"/>
      <c r="D685" s="251"/>
      <c r="E685" s="251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2"/>
      <c r="W685" s="253"/>
      <c r="X685" s="251"/>
      <c r="Y685" s="251"/>
      <c r="Z685" s="251"/>
      <c r="AA685" s="251"/>
      <c r="AB685" s="251"/>
      <c r="AC685" s="251"/>
      <c r="AD685" s="254"/>
      <c r="AE685" s="249"/>
      <c r="AF685" s="255"/>
      <c r="AG685" s="248"/>
      <c r="AH685" s="248"/>
      <c r="AI685" s="248"/>
      <c r="AJ685" s="248"/>
      <c r="AK685" s="248"/>
      <c r="AL685" s="248"/>
      <c r="AM685" s="248"/>
      <c r="AN685" s="248"/>
      <c r="AO685" s="248"/>
      <c r="AP685" s="248"/>
      <c r="AQ685" s="248"/>
      <c r="AR685" s="248"/>
      <c r="AS685" s="248"/>
      <c r="AT685" s="248"/>
      <c r="AU685" s="248"/>
      <c r="AV685" s="248"/>
      <c r="AW685" s="248"/>
      <c r="AX685" s="248"/>
      <c r="AY685" s="256"/>
      <c r="AZ685" s="250"/>
      <c r="BA685" s="251"/>
      <c r="BB685" s="251"/>
      <c r="BC685" s="251"/>
      <c r="BD685" s="251"/>
      <c r="BE685" s="251"/>
      <c r="BF685" s="251"/>
      <c r="BG685" s="252"/>
      <c r="BH685" s="249"/>
      <c r="BI685" s="248"/>
      <c r="BJ685" s="248"/>
      <c r="BK685" s="248"/>
      <c r="BL685" s="248"/>
      <c r="BM685" s="248"/>
      <c r="BN685" s="248"/>
      <c r="BO685" s="248"/>
      <c r="BP685" s="248"/>
      <c r="BQ685" s="248"/>
      <c r="BR685" s="248"/>
      <c r="BS685" s="248"/>
      <c r="BT685" s="248"/>
      <c r="BU685" s="248"/>
      <c r="BV685" s="248"/>
      <c r="BW685" s="248"/>
      <c r="BX685" s="248"/>
      <c r="BY685" s="248"/>
      <c r="BZ685" s="248"/>
      <c r="CA685" s="248"/>
      <c r="CB685" s="248"/>
      <c r="CC685" s="250"/>
      <c r="CD685" s="251"/>
      <c r="CE685" s="251"/>
      <c r="CF685" s="251"/>
      <c r="CG685" s="251"/>
      <c r="CH685" s="251"/>
      <c r="CI685" s="251"/>
      <c r="CJ685" s="252"/>
      <c r="CK685" s="249"/>
      <c r="CL685" s="248"/>
      <c r="CM685" s="248"/>
      <c r="CN685" s="248"/>
      <c r="CO685" s="248"/>
      <c r="CP685" s="248"/>
      <c r="CQ685" s="248"/>
      <c r="CR685" s="248"/>
      <c r="CS685" s="248"/>
      <c r="CT685" s="248"/>
      <c r="CU685" s="248"/>
      <c r="CV685" s="248"/>
      <c r="CW685" s="248"/>
      <c r="CX685" s="248"/>
      <c r="CY685" s="248"/>
      <c r="CZ685" s="248"/>
      <c r="DA685" s="248"/>
      <c r="DB685" s="248"/>
      <c r="DC685" s="248"/>
      <c r="DD685" s="248"/>
      <c r="DE685" s="248"/>
      <c r="DF685" s="250"/>
      <c r="DG685" s="251"/>
      <c r="DH685" s="251"/>
      <c r="DI685" s="251"/>
      <c r="DJ685" s="251"/>
      <c r="DK685" s="251"/>
      <c r="DL685" s="251"/>
      <c r="DM685" s="252"/>
    </row>
    <row r="686">
      <c r="A686" s="248"/>
      <c r="B686" s="249"/>
      <c r="C686" s="250"/>
      <c r="D686" s="251"/>
      <c r="E686" s="251"/>
      <c r="F686" s="251"/>
      <c r="G686" s="251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2"/>
      <c r="W686" s="253"/>
      <c r="X686" s="251"/>
      <c r="Y686" s="251"/>
      <c r="Z686" s="251"/>
      <c r="AA686" s="251"/>
      <c r="AB686" s="251"/>
      <c r="AC686" s="251"/>
      <c r="AD686" s="254"/>
      <c r="AE686" s="249"/>
      <c r="AF686" s="255"/>
      <c r="AG686" s="248"/>
      <c r="AH686" s="248"/>
      <c r="AI686" s="248"/>
      <c r="AJ686" s="248"/>
      <c r="AK686" s="248"/>
      <c r="AL686" s="248"/>
      <c r="AM686" s="248"/>
      <c r="AN686" s="248"/>
      <c r="AO686" s="248"/>
      <c r="AP686" s="248"/>
      <c r="AQ686" s="248"/>
      <c r="AR686" s="248"/>
      <c r="AS686" s="248"/>
      <c r="AT686" s="248"/>
      <c r="AU686" s="248"/>
      <c r="AV686" s="248"/>
      <c r="AW686" s="248"/>
      <c r="AX686" s="248"/>
      <c r="AY686" s="256"/>
      <c r="AZ686" s="250"/>
      <c r="BA686" s="251"/>
      <c r="BB686" s="251"/>
      <c r="BC686" s="251"/>
      <c r="BD686" s="251"/>
      <c r="BE686" s="251"/>
      <c r="BF686" s="251"/>
      <c r="BG686" s="252"/>
      <c r="BH686" s="249"/>
      <c r="BI686" s="248"/>
      <c r="BJ686" s="248"/>
      <c r="BK686" s="248"/>
      <c r="BL686" s="248"/>
      <c r="BM686" s="248"/>
      <c r="BN686" s="248"/>
      <c r="BO686" s="248"/>
      <c r="BP686" s="248"/>
      <c r="BQ686" s="248"/>
      <c r="BR686" s="248"/>
      <c r="BS686" s="248"/>
      <c r="BT686" s="248"/>
      <c r="BU686" s="248"/>
      <c r="BV686" s="248"/>
      <c r="BW686" s="248"/>
      <c r="BX686" s="248"/>
      <c r="BY686" s="248"/>
      <c r="BZ686" s="248"/>
      <c r="CA686" s="248"/>
      <c r="CB686" s="248"/>
      <c r="CC686" s="250"/>
      <c r="CD686" s="251"/>
      <c r="CE686" s="251"/>
      <c r="CF686" s="251"/>
      <c r="CG686" s="251"/>
      <c r="CH686" s="251"/>
      <c r="CI686" s="251"/>
      <c r="CJ686" s="252"/>
      <c r="CK686" s="249"/>
      <c r="CL686" s="248"/>
      <c r="CM686" s="248"/>
      <c r="CN686" s="248"/>
      <c r="CO686" s="248"/>
      <c r="CP686" s="248"/>
      <c r="CQ686" s="248"/>
      <c r="CR686" s="248"/>
      <c r="CS686" s="248"/>
      <c r="CT686" s="248"/>
      <c r="CU686" s="248"/>
      <c r="CV686" s="248"/>
      <c r="CW686" s="248"/>
      <c r="CX686" s="248"/>
      <c r="CY686" s="248"/>
      <c r="CZ686" s="248"/>
      <c r="DA686" s="248"/>
      <c r="DB686" s="248"/>
      <c r="DC686" s="248"/>
      <c r="DD686" s="248"/>
      <c r="DE686" s="248"/>
      <c r="DF686" s="250"/>
      <c r="DG686" s="251"/>
      <c r="DH686" s="251"/>
      <c r="DI686" s="251"/>
      <c r="DJ686" s="251"/>
      <c r="DK686" s="251"/>
      <c r="DL686" s="251"/>
      <c r="DM686" s="252"/>
    </row>
    <row r="687">
      <c r="A687" s="248"/>
      <c r="B687" s="249"/>
      <c r="C687" s="250"/>
      <c r="D687" s="251"/>
      <c r="E687" s="251"/>
      <c r="F687" s="251"/>
      <c r="G687" s="251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2"/>
      <c r="W687" s="253"/>
      <c r="X687" s="251"/>
      <c r="Y687" s="251"/>
      <c r="Z687" s="251"/>
      <c r="AA687" s="251"/>
      <c r="AB687" s="251"/>
      <c r="AC687" s="251"/>
      <c r="AD687" s="254"/>
      <c r="AE687" s="249"/>
      <c r="AF687" s="255"/>
      <c r="AG687" s="248"/>
      <c r="AH687" s="248"/>
      <c r="AI687" s="248"/>
      <c r="AJ687" s="248"/>
      <c r="AK687" s="248"/>
      <c r="AL687" s="248"/>
      <c r="AM687" s="248"/>
      <c r="AN687" s="248"/>
      <c r="AO687" s="248"/>
      <c r="AP687" s="248"/>
      <c r="AQ687" s="248"/>
      <c r="AR687" s="248"/>
      <c r="AS687" s="248"/>
      <c r="AT687" s="248"/>
      <c r="AU687" s="248"/>
      <c r="AV687" s="248"/>
      <c r="AW687" s="248"/>
      <c r="AX687" s="248"/>
      <c r="AY687" s="256"/>
      <c r="AZ687" s="250"/>
      <c r="BA687" s="251"/>
      <c r="BB687" s="251"/>
      <c r="BC687" s="251"/>
      <c r="BD687" s="251"/>
      <c r="BE687" s="251"/>
      <c r="BF687" s="251"/>
      <c r="BG687" s="252"/>
      <c r="BH687" s="249"/>
      <c r="BI687" s="248"/>
      <c r="BJ687" s="248"/>
      <c r="BK687" s="248"/>
      <c r="BL687" s="248"/>
      <c r="BM687" s="248"/>
      <c r="BN687" s="248"/>
      <c r="BO687" s="248"/>
      <c r="BP687" s="248"/>
      <c r="BQ687" s="248"/>
      <c r="BR687" s="248"/>
      <c r="BS687" s="248"/>
      <c r="BT687" s="248"/>
      <c r="BU687" s="248"/>
      <c r="BV687" s="248"/>
      <c r="BW687" s="248"/>
      <c r="BX687" s="248"/>
      <c r="BY687" s="248"/>
      <c r="BZ687" s="248"/>
      <c r="CA687" s="248"/>
      <c r="CB687" s="248"/>
      <c r="CC687" s="250"/>
      <c r="CD687" s="251"/>
      <c r="CE687" s="251"/>
      <c r="CF687" s="251"/>
      <c r="CG687" s="251"/>
      <c r="CH687" s="251"/>
      <c r="CI687" s="251"/>
      <c r="CJ687" s="252"/>
      <c r="CK687" s="249"/>
      <c r="CL687" s="248"/>
      <c r="CM687" s="248"/>
      <c r="CN687" s="248"/>
      <c r="CO687" s="248"/>
      <c r="CP687" s="248"/>
      <c r="CQ687" s="248"/>
      <c r="CR687" s="248"/>
      <c r="CS687" s="248"/>
      <c r="CT687" s="248"/>
      <c r="CU687" s="248"/>
      <c r="CV687" s="248"/>
      <c r="CW687" s="248"/>
      <c r="CX687" s="248"/>
      <c r="CY687" s="248"/>
      <c r="CZ687" s="248"/>
      <c r="DA687" s="248"/>
      <c r="DB687" s="248"/>
      <c r="DC687" s="248"/>
      <c r="DD687" s="248"/>
      <c r="DE687" s="248"/>
      <c r="DF687" s="250"/>
      <c r="DG687" s="251"/>
      <c r="DH687" s="251"/>
      <c r="DI687" s="251"/>
      <c r="DJ687" s="251"/>
      <c r="DK687" s="251"/>
      <c r="DL687" s="251"/>
      <c r="DM687" s="252"/>
    </row>
    <row r="688">
      <c r="A688" s="248"/>
      <c r="B688" s="249"/>
      <c r="C688" s="250"/>
      <c r="D688" s="251"/>
      <c r="E688" s="251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2"/>
      <c r="W688" s="253"/>
      <c r="X688" s="251"/>
      <c r="Y688" s="251"/>
      <c r="Z688" s="251"/>
      <c r="AA688" s="251"/>
      <c r="AB688" s="251"/>
      <c r="AC688" s="251"/>
      <c r="AD688" s="254"/>
      <c r="AE688" s="249"/>
      <c r="AF688" s="255"/>
      <c r="AG688" s="248"/>
      <c r="AH688" s="248"/>
      <c r="AI688" s="248"/>
      <c r="AJ688" s="248"/>
      <c r="AK688" s="248"/>
      <c r="AL688" s="248"/>
      <c r="AM688" s="248"/>
      <c r="AN688" s="248"/>
      <c r="AO688" s="248"/>
      <c r="AP688" s="248"/>
      <c r="AQ688" s="248"/>
      <c r="AR688" s="248"/>
      <c r="AS688" s="248"/>
      <c r="AT688" s="248"/>
      <c r="AU688" s="248"/>
      <c r="AV688" s="248"/>
      <c r="AW688" s="248"/>
      <c r="AX688" s="248"/>
      <c r="AY688" s="256"/>
      <c r="AZ688" s="250"/>
      <c r="BA688" s="251"/>
      <c r="BB688" s="251"/>
      <c r="BC688" s="251"/>
      <c r="BD688" s="251"/>
      <c r="BE688" s="251"/>
      <c r="BF688" s="251"/>
      <c r="BG688" s="252"/>
      <c r="BH688" s="249"/>
      <c r="BI688" s="248"/>
      <c r="BJ688" s="248"/>
      <c r="BK688" s="248"/>
      <c r="BL688" s="248"/>
      <c r="BM688" s="248"/>
      <c r="BN688" s="248"/>
      <c r="BO688" s="248"/>
      <c r="BP688" s="248"/>
      <c r="BQ688" s="248"/>
      <c r="BR688" s="248"/>
      <c r="BS688" s="248"/>
      <c r="BT688" s="248"/>
      <c r="BU688" s="248"/>
      <c r="BV688" s="248"/>
      <c r="BW688" s="248"/>
      <c r="BX688" s="248"/>
      <c r="BY688" s="248"/>
      <c r="BZ688" s="248"/>
      <c r="CA688" s="248"/>
      <c r="CB688" s="248"/>
      <c r="CC688" s="250"/>
      <c r="CD688" s="251"/>
      <c r="CE688" s="251"/>
      <c r="CF688" s="251"/>
      <c r="CG688" s="251"/>
      <c r="CH688" s="251"/>
      <c r="CI688" s="251"/>
      <c r="CJ688" s="252"/>
      <c r="CK688" s="249"/>
      <c r="CL688" s="248"/>
      <c r="CM688" s="248"/>
      <c r="CN688" s="248"/>
      <c r="CO688" s="248"/>
      <c r="CP688" s="248"/>
      <c r="CQ688" s="248"/>
      <c r="CR688" s="248"/>
      <c r="CS688" s="248"/>
      <c r="CT688" s="248"/>
      <c r="CU688" s="248"/>
      <c r="CV688" s="248"/>
      <c r="CW688" s="248"/>
      <c r="CX688" s="248"/>
      <c r="CY688" s="248"/>
      <c r="CZ688" s="248"/>
      <c r="DA688" s="248"/>
      <c r="DB688" s="248"/>
      <c r="DC688" s="248"/>
      <c r="DD688" s="248"/>
      <c r="DE688" s="248"/>
      <c r="DF688" s="250"/>
      <c r="DG688" s="251"/>
      <c r="DH688" s="251"/>
      <c r="DI688" s="251"/>
      <c r="DJ688" s="251"/>
      <c r="DK688" s="251"/>
      <c r="DL688" s="251"/>
      <c r="DM688" s="252"/>
    </row>
    <row r="689">
      <c r="A689" s="248"/>
      <c r="B689" s="249"/>
      <c r="C689" s="250"/>
      <c r="D689" s="251"/>
      <c r="E689" s="251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2"/>
      <c r="W689" s="253"/>
      <c r="X689" s="251"/>
      <c r="Y689" s="251"/>
      <c r="Z689" s="251"/>
      <c r="AA689" s="251"/>
      <c r="AB689" s="251"/>
      <c r="AC689" s="251"/>
      <c r="AD689" s="254"/>
      <c r="AE689" s="249"/>
      <c r="AF689" s="255"/>
      <c r="AG689" s="248"/>
      <c r="AH689" s="248"/>
      <c r="AI689" s="248"/>
      <c r="AJ689" s="248"/>
      <c r="AK689" s="248"/>
      <c r="AL689" s="248"/>
      <c r="AM689" s="248"/>
      <c r="AN689" s="248"/>
      <c r="AO689" s="248"/>
      <c r="AP689" s="248"/>
      <c r="AQ689" s="248"/>
      <c r="AR689" s="248"/>
      <c r="AS689" s="248"/>
      <c r="AT689" s="248"/>
      <c r="AU689" s="248"/>
      <c r="AV689" s="248"/>
      <c r="AW689" s="248"/>
      <c r="AX689" s="248"/>
      <c r="AY689" s="256"/>
      <c r="AZ689" s="250"/>
      <c r="BA689" s="251"/>
      <c r="BB689" s="251"/>
      <c r="BC689" s="251"/>
      <c r="BD689" s="251"/>
      <c r="BE689" s="251"/>
      <c r="BF689" s="251"/>
      <c r="BG689" s="252"/>
      <c r="BH689" s="249"/>
      <c r="BI689" s="248"/>
      <c r="BJ689" s="248"/>
      <c r="BK689" s="248"/>
      <c r="BL689" s="248"/>
      <c r="BM689" s="248"/>
      <c r="BN689" s="248"/>
      <c r="BO689" s="248"/>
      <c r="BP689" s="248"/>
      <c r="BQ689" s="248"/>
      <c r="BR689" s="248"/>
      <c r="BS689" s="248"/>
      <c r="BT689" s="248"/>
      <c r="BU689" s="248"/>
      <c r="BV689" s="248"/>
      <c r="BW689" s="248"/>
      <c r="BX689" s="248"/>
      <c r="BY689" s="248"/>
      <c r="BZ689" s="248"/>
      <c r="CA689" s="248"/>
      <c r="CB689" s="248"/>
      <c r="CC689" s="250"/>
      <c r="CD689" s="251"/>
      <c r="CE689" s="251"/>
      <c r="CF689" s="251"/>
      <c r="CG689" s="251"/>
      <c r="CH689" s="251"/>
      <c r="CI689" s="251"/>
      <c r="CJ689" s="252"/>
      <c r="CK689" s="249"/>
      <c r="CL689" s="248"/>
      <c r="CM689" s="248"/>
      <c r="CN689" s="248"/>
      <c r="CO689" s="248"/>
      <c r="CP689" s="248"/>
      <c r="CQ689" s="248"/>
      <c r="CR689" s="248"/>
      <c r="CS689" s="248"/>
      <c r="CT689" s="248"/>
      <c r="CU689" s="248"/>
      <c r="CV689" s="248"/>
      <c r="CW689" s="248"/>
      <c r="CX689" s="248"/>
      <c r="CY689" s="248"/>
      <c r="CZ689" s="248"/>
      <c r="DA689" s="248"/>
      <c r="DB689" s="248"/>
      <c r="DC689" s="248"/>
      <c r="DD689" s="248"/>
      <c r="DE689" s="248"/>
      <c r="DF689" s="250"/>
      <c r="DG689" s="251"/>
      <c r="DH689" s="251"/>
      <c r="DI689" s="251"/>
      <c r="DJ689" s="251"/>
      <c r="DK689" s="251"/>
      <c r="DL689" s="251"/>
      <c r="DM689" s="252"/>
    </row>
    <row r="690">
      <c r="A690" s="248"/>
      <c r="B690" s="249"/>
      <c r="C690" s="250"/>
      <c r="D690" s="251"/>
      <c r="E690" s="251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2"/>
      <c r="W690" s="253"/>
      <c r="X690" s="251"/>
      <c r="Y690" s="251"/>
      <c r="Z690" s="251"/>
      <c r="AA690" s="251"/>
      <c r="AB690" s="251"/>
      <c r="AC690" s="251"/>
      <c r="AD690" s="254"/>
      <c r="AE690" s="249"/>
      <c r="AF690" s="255"/>
      <c r="AG690" s="248"/>
      <c r="AH690" s="248"/>
      <c r="AI690" s="248"/>
      <c r="AJ690" s="248"/>
      <c r="AK690" s="248"/>
      <c r="AL690" s="248"/>
      <c r="AM690" s="248"/>
      <c r="AN690" s="248"/>
      <c r="AO690" s="248"/>
      <c r="AP690" s="248"/>
      <c r="AQ690" s="248"/>
      <c r="AR690" s="248"/>
      <c r="AS690" s="248"/>
      <c r="AT690" s="248"/>
      <c r="AU690" s="248"/>
      <c r="AV690" s="248"/>
      <c r="AW690" s="248"/>
      <c r="AX690" s="248"/>
      <c r="AY690" s="256"/>
      <c r="AZ690" s="250"/>
      <c r="BA690" s="251"/>
      <c r="BB690" s="251"/>
      <c r="BC690" s="251"/>
      <c r="BD690" s="251"/>
      <c r="BE690" s="251"/>
      <c r="BF690" s="251"/>
      <c r="BG690" s="252"/>
      <c r="BH690" s="249"/>
      <c r="BI690" s="248"/>
      <c r="BJ690" s="248"/>
      <c r="BK690" s="248"/>
      <c r="BL690" s="248"/>
      <c r="BM690" s="248"/>
      <c r="BN690" s="248"/>
      <c r="BO690" s="248"/>
      <c r="BP690" s="248"/>
      <c r="BQ690" s="248"/>
      <c r="BR690" s="248"/>
      <c r="BS690" s="248"/>
      <c r="BT690" s="248"/>
      <c r="BU690" s="248"/>
      <c r="BV690" s="248"/>
      <c r="BW690" s="248"/>
      <c r="BX690" s="248"/>
      <c r="BY690" s="248"/>
      <c r="BZ690" s="248"/>
      <c r="CA690" s="248"/>
      <c r="CB690" s="248"/>
      <c r="CC690" s="250"/>
      <c r="CD690" s="251"/>
      <c r="CE690" s="251"/>
      <c r="CF690" s="251"/>
      <c r="CG690" s="251"/>
      <c r="CH690" s="251"/>
      <c r="CI690" s="251"/>
      <c r="CJ690" s="252"/>
      <c r="CK690" s="249"/>
      <c r="CL690" s="248"/>
      <c r="CM690" s="248"/>
      <c r="CN690" s="248"/>
      <c r="CO690" s="248"/>
      <c r="CP690" s="248"/>
      <c r="CQ690" s="248"/>
      <c r="CR690" s="248"/>
      <c r="CS690" s="248"/>
      <c r="CT690" s="248"/>
      <c r="CU690" s="248"/>
      <c r="CV690" s="248"/>
      <c r="CW690" s="248"/>
      <c r="CX690" s="248"/>
      <c r="CY690" s="248"/>
      <c r="CZ690" s="248"/>
      <c r="DA690" s="248"/>
      <c r="DB690" s="248"/>
      <c r="DC690" s="248"/>
      <c r="DD690" s="248"/>
      <c r="DE690" s="248"/>
      <c r="DF690" s="250"/>
      <c r="DG690" s="251"/>
      <c r="DH690" s="251"/>
      <c r="DI690" s="251"/>
      <c r="DJ690" s="251"/>
      <c r="DK690" s="251"/>
      <c r="DL690" s="251"/>
      <c r="DM690" s="252"/>
    </row>
    <row r="691">
      <c r="A691" s="248"/>
      <c r="B691" s="249"/>
      <c r="C691" s="250"/>
      <c r="D691" s="251"/>
      <c r="E691" s="251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2"/>
      <c r="W691" s="253"/>
      <c r="X691" s="251"/>
      <c r="Y691" s="251"/>
      <c r="Z691" s="251"/>
      <c r="AA691" s="251"/>
      <c r="AB691" s="251"/>
      <c r="AC691" s="251"/>
      <c r="AD691" s="254"/>
      <c r="AE691" s="249"/>
      <c r="AF691" s="255"/>
      <c r="AG691" s="248"/>
      <c r="AH691" s="248"/>
      <c r="AI691" s="248"/>
      <c r="AJ691" s="248"/>
      <c r="AK691" s="248"/>
      <c r="AL691" s="248"/>
      <c r="AM691" s="248"/>
      <c r="AN691" s="248"/>
      <c r="AO691" s="248"/>
      <c r="AP691" s="248"/>
      <c r="AQ691" s="248"/>
      <c r="AR691" s="248"/>
      <c r="AS691" s="248"/>
      <c r="AT691" s="248"/>
      <c r="AU691" s="248"/>
      <c r="AV691" s="248"/>
      <c r="AW691" s="248"/>
      <c r="AX691" s="248"/>
      <c r="AY691" s="256"/>
      <c r="AZ691" s="250"/>
      <c r="BA691" s="251"/>
      <c r="BB691" s="251"/>
      <c r="BC691" s="251"/>
      <c r="BD691" s="251"/>
      <c r="BE691" s="251"/>
      <c r="BF691" s="251"/>
      <c r="BG691" s="252"/>
      <c r="BH691" s="249"/>
      <c r="BI691" s="248"/>
      <c r="BJ691" s="248"/>
      <c r="BK691" s="248"/>
      <c r="BL691" s="248"/>
      <c r="BM691" s="248"/>
      <c r="BN691" s="248"/>
      <c r="BO691" s="248"/>
      <c r="BP691" s="248"/>
      <c r="BQ691" s="248"/>
      <c r="BR691" s="248"/>
      <c r="BS691" s="248"/>
      <c r="BT691" s="248"/>
      <c r="BU691" s="248"/>
      <c r="BV691" s="248"/>
      <c r="BW691" s="248"/>
      <c r="BX691" s="248"/>
      <c r="BY691" s="248"/>
      <c r="BZ691" s="248"/>
      <c r="CA691" s="248"/>
      <c r="CB691" s="248"/>
      <c r="CC691" s="250"/>
      <c r="CD691" s="251"/>
      <c r="CE691" s="251"/>
      <c r="CF691" s="251"/>
      <c r="CG691" s="251"/>
      <c r="CH691" s="251"/>
      <c r="CI691" s="251"/>
      <c r="CJ691" s="252"/>
      <c r="CK691" s="249"/>
      <c r="CL691" s="248"/>
      <c r="CM691" s="248"/>
      <c r="CN691" s="248"/>
      <c r="CO691" s="248"/>
      <c r="CP691" s="248"/>
      <c r="CQ691" s="248"/>
      <c r="CR691" s="248"/>
      <c r="CS691" s="248"/>
      <c r="CT691" s="248"/>
      <c r="CU691" s="248"/>
      <c r="CV691" s="248"/>
      <c r="CW691" s="248"/>
      <c r="CX691" s="248"/>
      <c r="CY691" s="248"/>
      <c r="CZ691" s="248"/>
      <c r="DA691" s="248"/>
      <c r="DB691" s="248"/>
      <c r="DC691" s="248"/>
      <c r="DD691" s="248"/>
      <c r="DE691" s="248"/>
      <c r="DF691" s="250"/>
      <c r="DG691" s="251"/>
      <c r="DH691" s="251"/>
      <c r="DI691" s="251"/>
      <c r="DJ691" s="251"/>
      <c r="DK691" s="251"/>
      <c r="DL691" s="251"/>
      <c r="DM691" s="252"/>
    </row>
    <row r="692">
      <c r="A692" s="248"/>
      <c r="B692" s="249"/>
      <c r="C692" s="250"/>
      <c r="D692" s="251"/>
      <c r="E692" s="251"/>
      <c r="F692" s="251"/>
      <c r="G692" s="251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2"/>
      <c r="W692" s="253"/>
      <c r="X692" s="251"/>
      <c r="Y692" s="251"/>
      <c r="Z692" s="251"/>
      <c r="AA692" s="251"/>
      <c r="AB692" s="251"/>
      <c r="AC692" s="251"/>
      <c r="AD692" s="254"/>
      <c r="AE692" s="249"/>
      <c r="AF692" s="255"/>
      <c r="AG692" s="248"/>
      <c r="AH692" s="248"/>
      <c r="AI692" s="248"/>
      <c r="AJ692" s="248"/>
      <c r="AK692" s="248"/>
      <c r="AL692" s="248"/>
      <c r="AM692" s="248"/>
      <c r="AN692" s="248"/>
      <c r="AO692" s="248"/>
      <c r="AP692" s="248"/>
      <c r="AQ692" s="248"/>
      <c r="AR692" s="248"/>
      <c r="AS692" s="248"/>
      <c r="AT692" s="248"/>
      <c r="AU692" s="248"/>
      <c r="AV692" s="248"/>
      <c r="AW692" s="248"/>
      <c r="AX692" s="248"/>
      <c r="AY692" s="256"/>
      <c r="AZ692" s="250"/>
      <c r="BA692" s="251"/>
      <c r="BB692" s="251"/>
      <c r="BC692" s="251"/>
      <c r="BD692" s="251"/>
      <c r="BE692" s="251"/>
      <c r="BF692" s="251"/>
      <c r="BG692" s="252"/>
      <c r="BH692" s="249"/>
      <c r="BI692" s="248"/>
      <c r="BJ692" s="248"/>
      <c r="BK692" s="248"/>
      <c r="BL692" s="248"/>
      <c r="BM692" s="248"/>
      <c r="BN692" s="248"/>
      <c r="BO692" s="248"/>
      <c r="BP692" s="248"/>
      <c r="BQ692" s="248"/>
      <c r="BR692" s="248"/>
      <c r="BS692" s="248"/>
      <c r="BT692" s="248"/>
      <c r="BU692" s="248"/>
      <c r="BV692" s="248"/>
      <c r="BW692" s="248"/>
      <c r="BX692" s="248"/>
      <c r="BY692" s="248"/>
      <c r="BZ692" s="248"/>
      <c r="CA692" s="248"/>
      <c r="CB692" s="248"/>
      <c r="CC692" s="250"/>
      <c r="CD692" s="251"/>
      <c r="CE692" s="251"/>
      <c r="CF692" s="251"/>
      <c r="CG692" s="251"/>
      <c r="CH692" s="251"/>
      <c r="CI692" s="251"/>
      <c r="CJ692" s="252"/>
      <c r="CK692" s="249"/>
      <c r="CL692" s="248"/>
      <c r="CM692" s="248"/>
      <c r="CN692" s="248"/>
      <c r="CO692" s="248"/>
      <c r="CP692" s="248"/>
      <c r="CQ692" s="248"/>
      <c r="CR692" s="248"/>
      <c r="CS692" s="248"/>
      <c r="CT692" s="248"/>
      <c r="CU692" s="248"/>
      <c r="CV692" s="248"/>
      <c r="CW692" s="248"/>
      <c r="CX692" s="248"/>
      <c r="CY692" s="248"/>
      <c r="CZ692" s="248"/>
      <c r="DA692" s="248"/>
      <c r="DB692" s="248"/>
      <c r="DC692" s="248"/>
      <c r="DD692" s="248"/>
      <c r="DE692" s="248"/>
      <c r="DF692" s="250"/>
      <c r="DG692" s="251"/>
      <c r="DH692" s="251"/>
      <c r="DI692" s="251"/>
      <c r="DJ692" s="251"/>
      <c r="DK692" s="251"/>
      <c r="DL692" s="251"/>
      <c r="DM692" s="252"/>
    </row>
    <row r="693">
      <c r="A693" s="248"/>
      <c r="B693" s="249"/>
      <c r="C693" s="250"/>
      <c r="D693" s="251"/>
      <c r="E693" s="251"/>
      <c r="F693" s="251"/>
      <c r="G693" s="251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2"/>
      <c r="W693" s="253"/>
      <c r="X693" s="251"/>
      <c r="Y693" s="251"/>
      <c r="Z693" s="251"/>
      <c r="AA693" s="251"/>
      <c r="AB693" s="251"/>
      <c r="AC693" s="251"/>
      <c r="AD693" s="254"/>
      <c r="AE693" s="249"/>
      <c r="AF693" s="255"/>
      <c r="AG693" s="248"/>
      <c r="AH693" s="248"/>
      <c r="AI693" s="248"/>
      <c r="AJ693" s="248"/>
      <c r="AK693" s="248"/>
      <c r="AL693" s="248"/>
      <c r="AM693" s="248"/>
      <c r="AN693" s="248"/>
      <c r="AO693" s="248"/>
      <c r="AP693" s="248"/>
      <c r="AQ693" s="248"/>
      <c r="AR693" s="248"/>
      <c r="AS693" s="248"/>
      <c r="AT693" s="248"/>
      <c r="AU693" s="248"/>
      <c r="AV693" s="248"/>
      <c r="AW693" s="248"/>
      <c r="AX693" s="248"/>
      <c r="AY693" s="256"/>
      <c r="AZ693" s="250"/>
      <c r="BA693" s="251"/>
      <c r="BB693" s="251"/>
      <c r="BC693" s="251"/>
      <c r="BD693" s="251"/>
      <c r="BE693" s="251"/>
      <c r="BF693" s="251"/>
      <c r="BG693" s="252"/>
      <c r="BH693" s="249"/>
      <c r="BI693" s="248"/>
      <c r="BJ693" s="248"/>
      <c r="BK693" s="248"/>
      <c r="BL693" s="248"/>
      <c r="BM693" s="248"/>
      <c r="BN693" s="248"/>
      <c r="BO693" s="248"/>
      <c r="BP693" s="248"/>
      <c r="BQ693" s="248"/>
      <c r="BR693" s="248"/>
      <c r="BS693" s="248"/>
      <c r="BT693" s="248"/>
      <c r="BU693" s="248"/>
      <c r="BV693" s="248"/>
      <c r="BW693" s="248"/>
      <c r="BX693" s="248"/>
      <c r="BY693" s="248"/>
      <c r="BZ693" s="248"/>
      <c r="CA693" s="248"/>
      <c r="CB693" s="248"/>
      <c r="CC693" s="250"/>
      <c r="CD693" s="251"/>
      <c r="CE693" s="251"/>
      <c r="CF693" s="251"/>
      <c r="CG693" s="251"/>
      <c r="CH693" s="251"/>
      <c r="CI693" s="251"/>
      <c r="CJ693" s="252"/>
      <c r="CK693" s="249"/>
      <c r="CL693" s="248"/>
      <c r="CM693" s="248"/>
      <c r="CN693" s="248"/>
      <c r="CO693" s="248"/>
      <c r="CP693" s="248"/>
      <c r="CQ693" s="248"/>
      <c r="CR693" s="248"/>
      <c r="CS693" s="248"/>
      <c r="CT693" s="248"/>
      <c r="CU693" s="248"/>
      <c r="CV693" s="248"/>
      <c r="CW693" s="248"/>
      <c r="CX693" s="248"/>
      <c r="CY693" s="248"/>
      <c r="CZ693" s="248"/>
      <c r="DA693" s="248"/>
      <c r="DB693" s="248"/>
      <c r="DC693" s="248"/>
      <c r="DD693" s="248"/>
      <c r="DE693" s="248"/>
      <c r="DF693" s="250"/>
      <c r="DG693" s="251"/>
      <c r="DH693" s="251"/>
      <c r="DI693" s="251"/>
      <c r="DJ693" s="251"/>
      <c r="DK693" s="251"/>
      <c r="DL693" s="251"/>
      <c r="DM693" s="252"/>
    </row>
    <row r="694">
      <c r="A694" s="248"/>
      <c r="B694" s="249"/>
      <c r="C694" s="250"/>
      <c r="D694" s="251"/>
      <c r="E694" s="251"/>
      <c r="F694" s="251"/>
      <c r="G694" s="251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2"/>
      <c r="W694" s="253"/>
      <c r="X694" s="251"/>
      <c r="Y694" s="251"/>
      <c r="Z694" s="251"/>
      <c r="AA694" s="251"/>
      <c r="AB694" s="251"/>
      <c r="AC694" s="251"/>
      <c r="AD694" s="254"/>
      <c r="AE694" s="249"/>
      <c r="AF694" s="255"/>
      <c r="AG694" s="248"/>
      <c r="AH694" s="248"/>
      <c r="AI694" s="248"/>
      <c r="AJ694" s="248"/>
      <c r="AK694" s="248"/>
      <c r="AL694" s="248"/>
      <c r="AM694" s="248"/>
      <c r="AN694" s="248"/>
      <c r="AO694" s="248"/>
      <c r="AP694" s="248"/>
      <c r="AQ694" s="248"/>
      <c r="AR694" s="248"/>
      <c r="AS694" s="248"/>
      <c r="AT694" s="248"/>
      <c r="AU694" s="248"/>
      <c r="AV694" s="248"/>
      <c r="AW694" s="248"/>
      <c r="AX694" s="248"/>
      <c r="AY694" s="256"/>
      <c r="AZ694" s="250"/>
      <c r="BA694" s="251"/>
      <c r="BB694" s="251"/>
      <c r="BC694" s="251"/>
      <c r="BD694" s="251"/>
      <c r="BE694" s="251"/>
      <c r="BF694" s="251"/>
      <c r="BG694" s="252"/>
      <c r="BH694" s="249"/>
      <c r="BI694" s="248"/>
      <c r="BJ694" s="248"/>
      <c r="BK694" s="248"/>
      <c r="BL694" s="248"/>
      <c r="BM694" s="248"/>
      <c r="BN694" s="248"/>
      <c r="BO694" s="248"/>
      <c r="BP694" s="248"/>
      <c r="BQ694" s="248"/>
      <c r="BR694" s="248"/>
      <c r="BS694" s="248"/>
      <c r="BT694" s="248"/>
      <c r="BU694" s="248"/>
      <c r="BV694" s="248"/>
      <c r="BW694" s="248"/>
      <c r="BX694" s="248"/>
      <c r="BY694" s="248"/>
      <c r="BZ694" s="248"/>
      <c r="CA694" s="248"/>
      <c r="CB694" s="248"/>
      <c r="CC694" s="250"/>
      <c r="CD694" s="251"/>
      <c r="CE694" s="251"/>
      <c r="CF694" s="251"/>
      <c r="CG694" s="251"/>
      <c r="CH694" s="251"/>
      <c r="CI694" s="251"/>
      <c r="CJ694" s="252"/>
      <c r="CK694" s="249"/>
      <c r="CL694" s="248"/>
      <c r="CM694" s="248"/>
      <c r="CN694" s="248"/>
      <c r="CO694" s="248"/>
      <c r="CP694" s="248"/>
      <c r="CQ694" s="248"/>
      <c r="CR694" s="248"/>
      <c r="CS694" s="248"/>
      <c r="CT694" s="248"/>
      <c r="CU694" s="248"/>
      <c r="CV694" s="248"/>
      <c r="CW694" s="248"/>
      <c r="CX694" s="248"/>
      <c r="CY694" s="248"/>
      <c r="CZ694" s="248"/>
      <c r="DA694" s="248"/>
      <c r="DB694" s="248"/>
      <c r="DC694" s="248"/>
      <c r="DD694" s="248"/>
      <c r="DE694" s="248"/>
      <c r="DF694" s="250"/>
      <c r="DG694" s="251"/>
      <c r="DH694" s="251"/>
      <c r="DI694" s="251"/>
      <c r="DJ694" s="251"/>
      <c r="DK694" s="251"/>
      <c r="DL694" s="251"/>
      <c r="DM694" s="252"/>
    </row>
    <row r="695">
      <c r="A695" s="248"/>
      <c r="B695" s="249"/>
      <c r="C695" s="250"/>
      <c r="D695" s="251"/>
      <c r="E695" s="251"/>
      <c r="F695" s="251"/>
      <c r="G695" s="251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2"/>
      <c r="W695" s="253"/>
      <c r="X695" s="251"/>
      <c r="Y695" s="251"/>
      <c r="Z695" s="251"/>
      <c r="AA695" s="251"/>
      <c r="AB695" s="251"/>
      <c r="AC695" s="251"/>
      <c r="AD695" s="254"/>
      <c r="AE695" s="249"/>
      <c r="AF695" s="255"/>
      <c r="AG695" s="248"/>
      <c r="AH695" s="248"/>
      <c r="AI695" s="248"/>
      <c r="AJ695" s="248"/>
      <c r="AK695" s="248"/>
      <c r="AL695" s="248"/>
      <c r="AM695" s="248"/>
      <c r="AN695" s="248"/>
      <c r="AO695" s="248"/>
      <c r="AP695" s="248"/>
      <c r="AQ695" s="248"/>
      <c r="AR695" s="248"/>
      <c r="AS695" s="248"/>
      <c r="AT695" s="248"/>
      <c r="AU695" s="248"/>
      <c r="AV695" s="248"/>
      <c r="AW695" s="248"/>
      <c r="AX695" s="248"/>
      <c r="AY695" s="256"/>
      <c r="AZ695" s="250"/>
      <c r="BA695" s="251"/>
      <c r="BB695" s="251"/>
      <c r="BC695" s="251"/>
      <c r="BD695" s="251"/>
      <c r="BE695" s="251"/>
      <c r="BF695" s="251"/>
      <c r="BG695" s="252"/>
      <c r="BH695" s="249"/>
      <c r="BI695" s="248"/>
      <c r="BJ695" s="248"/>
      <c r="BK695" s="248"/>
      <c r="BL695" s="248"/>
      <c r="BM695" s="248"/>
      <c r="BN695" s="248"/>
      <c r="BO695" s="248"/>
      <c r="BP695" s="248"/>
      <c r="BQ695" s="248"/>
      <c r="BR695" s="248"/>
      <c r="BS695" s="248"/>
      <c r="BT695" s="248"/>
      <c r="BU695" s="248"/>
      <c r="BV695" s="248"/>
      <c r="BW695" s="248"/>
      <c r="BX695" s="248"/>
      <c r="BY695" s="248"/>
      <c r="BZ695" s="248"/>
      <c r="CA695" s="248"/>
      <c r="CB695" s="248"/>
      <c r="CC695" s="250"/>
      <c r="CD695" s="251"/>
      <c r="CE695" s="251"/>
      <c r="CF695" s="251"/>
      <c r="CG695" s="251"/>
      <c r="CH695" s="251"/>
      <c r="CI695" s="251"/>
      <c r="CJ695" s="252"/>
      <c r="CK695" s="249"/>
      <c r="CL695" s="248"/>
      <c r="CM695" s="248"/>
      <c r="CN695" s="248"/>
      <c r="CO695" s="248"/>
      <c r="CP695" s="248"/>
      <c r="CQ695" s="248"/>
      <c r="CR695" s="248"/>
      <c r="CS695" s="248"/>
      <c r="CT695" s="248"/>
      <c r="CU695" s="248"/>
      <c r="CV695" s="248"/>
      <c r="CW695" s="248"/>
      <c r="CX695" s="248"/>
      <c r="CY695" s="248"/>
      <c r="CZ695" s="248"/>
      <c r="DA695" s="248"/>
      <c r="DB695" s="248"/>
      <c r="DC695" s="248"/>
      <c r="DD695" s="248"/>
      <c r="DE695" s="248"/>
      <c r="DF695" s="250"/>
      <c r="DG695" s="251"/>
      <c r="DH695" s="251"/>
      <c r="DI695" s="251"/>
      <c r="DJ695" s="251"/>
      <c r="DK695" s="251"/>
      <c r="DL695" s="251"/>
      <c r="DM695" s="252"/>
    </row>
    <row r="696">
      <c r="A696" s="248"/>
      <c r="B696" s="249"/>
      <c r="C696" s="250"/>
      <c r="D696" s="251"/>
      <c r="E696" s="251"/>
      <c r="F696" s="251"/>
      <c r="G696" s="251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2"/>
      <c r="W696" s="253"/>
      <c r="X696" s="251"/>
      <c r="Y696" s="251"/>
      <c r="Z696" s="251"/>
      <c r="AA696" s="251"/>
      <c r="AB696" s="251"/>
      <c r="AC696" s="251"/>
      <c r="AD696" s="254"/>
      <c r="AE696" s="249"/>
      <c r="AF696" s="255"/>
      <c r="AG696" s="248"/>
      <c r="AH696" s="248"/>
      <c r="AI696" s="248"/>
      <c r="AJ696" s="248"/>
      <c r="AK696" s="248"/>
      <c r="AL696" s="248"/>
      <c r="AM696" s="248"/>
      <c r="AN696" s="248"/>
      <c r="AO696" s="248"/>
      <c r="AP696" s="248"/>
      <c r="AQ696" s="248"/>
      <c r="AR696" s="248"/>
      <c r="AS696" s="248"/>
      <c r="AT696" s="248"/>
      <c r="AU696" s="248"/>
      <c r="AV696" s="248"/>
      <c r="AW696" s="248"/>
      <c r="AX696" s="248"/>
      <c r="AY696" s="256"/>
      <c r="AZ696" s="250"/>
      <c r="BA696" s="251"/>
      <c r="BB696" s="251"/>
      <c r="BC696" s="251"/>
      <c r="BD696" s="251"/>
      <c r="BE696" s="251"/>
      <c r="BF696" s="251"/>
      <c r="BG696" s="252"/>
      <c r="BH696" s="249"/>
      <c r="BI696" s="248"/>
      <c r="BJ696" s="248"/>
      <c r="BK696" s="248"/>
      <c r="BL696" s="248"/>
      <c r="BM696" s="248"/>
      <c r="BN696" s="248"/>
      <c r="BO696" s="248"/>
      <c r="BP696" s="248"/>
      <c r="BQ696" s="248"/>
      <c r="BR696" s="248"/>
      <c r="BS696" s="248"/>
      <c r="BT696" s="248"/>
      <c r="BU696" s="248"/>
      <c r="BV696" s="248"/>
      <c r="BW696" s="248"/>
      <c r="BX696" s="248"/>
      <c r="BY696" s="248"/>
      <c r="BZ696" s="248"/>
      <c r="CA696" s="248"/>
      <c r="CB696" s="248"/>
      <c r="CC696" s="250"/>
      <c r="CD696" s="251"/>
      <c r="CE696" s="251"/>
      <c r="CF696" s="251"/>
      <c r="CG696" s="251"/>
      <c r="CH696" s="251"/>
      <c r="CI696" s="251"/>
      <c r="CJ696" s="252"/>
      <c r="CK696" s="249"/>
      <c r="CL696" s="248"/>
      <c r="CM696" s="248"/>
      <c r="CN696" s="248"/>
      <c r="CO696" s="248"/>
      <c r="CP696" s="248"/>
      <c r="CQ696" s="248"/>
      <c r="CR696" s="248"/>
      <c r="CS696" s="248"/>
      <c r="CT696" s="248"/>
      <c r="CU696" s="248"/>
      <c r="CV696" s="248"/>
      <c r="CW696" s="248"/>
      <c r="CX696" s="248"/>
      <c r="CY696" s="248"/>
      <c r="CZ696" s="248"/>
      <c r="DA696" s="248"/>
      <c r="DB696" s="248"/>
      <c r="DC696" s="248"/>
      <c r="DD696" s="248"/>
      <c r="DE696" s="248"/>
      <c r="DF696" s="250"/>
      <c r="DG696" s="251"/>
      <c r="DH696" s="251"/>
      <c r="DI696" s="251"/>
      <c r="DJ696" s="251"/>
      <c r="DK696" s="251"/>
      <c r="DL696" s="251"/>
      <c r="DM696" s="252"/>
    </row>
    <row r="697">
      <c r="A697" s="248"/>
      <c r="B697" s="249"/>
      <c r="C697" s="250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2"/>
      <c r="W697" s="253"/>
      <c r="X697" s="251"/>
      <c r="Y697" s="251"/>
      <c r="Z697" s="251"/>
      <c r="AA697" s="251"/>
      <c r="AB697" s="251"/>
      <c r="AC697" s="251"/>
      <c r="AD697" s="254"/>
      <c r="AE697" s="249"/>
      <c r="AF697" s="255"/>
      <c r="AG697" s="248"/>
      <c r="AH697" s="248"/>
      <c r="AI697" s="248"/>
      <c r="AJ697" s="248"/>
      <c r="AK697" s="248"/>
      <c r="AL697" s="248"/>
      <c r="AM697" s="248"/>
      <c r="AN697" s="248"/>
      <c r="AO697" s="248"/>
      <c r="AP697" s="248"/>
      <c r="AQ697" s="248"/>
      <c r="AR697" s="248"/>
      <c r="AS697" s="248"/>
      <c r="AT697" s="248"/>
      <c r="AU697" s="248"/>
      <c r="AV697" s="248"/>
      <c r="AW697" s="248"/>
      <c r="AX697" s="248"/>
      <c r="AY697" s="256"/>
      <c r="AZ697" s="250"/>
      <c r="BA697" s="251"/>
      <c r="BB697" s="251"/>
      <c r="BC697" s="251"/>
      <c r="BD697" s="251"/>
      <c r="BE697" s="251"/>
      <c r="BF697" s="251"/>
      <c r="BG697" s="252"/>
      <c r="BH697" s="249"/>
      <c r="BI697" s="248"/>
      <c r="BJ697" s="248"/>
      <c r="BK697" s="248"/>
      <c r="BL697" s="248"/>
      <c r="BM697" s="248"/>
      <c r="BN697" s="248"/>
      <c r="BO697" s="248"/>
      <c r="BP697" s="248"/>
      <c r="BQ697" s="248"/>
      <c r="BR697" s="248"/>
      <c r="BS697" s="248"/>
      <c r="BT697" s="248"/>
      <c r="BU697" s="248"/>
      <c r="BV697" s="248"/>
      <c r="BW697" s="248"/>
      <c r="BX697" s="248"/>
      <c r="BY697" s="248"/>
      <c r="BZ697" s="248"/>
      <c r="CA697" s="248"/>
      <c r="CB697" s="248"/>
      <c r="CC697" s="250"/>
      <c r="CD697" s="251"/>
      <c r="CE697" s="251"/>
      <c r="CF697" s="251"/>
      <c r="CG697" s="251"/>
      <c r="CH697" s="251"/>
      <c r="CI697" s="251"/>
      <c r="CJ697" s="252"/>
      <c r="CK697" s="249"/>
      <c r="CL697" s="248"/>
      <c r="CM697" s="248"/>
      <c r="CN697" s="248"/>
      <c r="CO697" s="248"/>
      <c r="CP697" s="248"/>
      <c r="CQ697" s="248"/>
      <c r="CR697" s="248"/>
      <c r="CS697" s="248"/>
      <c r="CT697" s="248"/>
      <c r="CU697" s="248"/>
      <c r="CV697" s="248"/>
      <c r="CW697" s="248"/>
      <c r="CX697" s="248"/>
      <c r="CY697" s="248"/>
      <c r="CZ697" s="248"/>
      <c r="DA697" s="248"/>
      <c r="DB697" s="248"/>
      <c r="DC697" s="248"/>
      <c r="DD697" s="248"/>
      <c r="DE697" s="248"/>
      <c r="DF697" s="250"/>
      <c r="DG697" s="251"/>
      <c r="DH697" s="251"/>
      <c r="DI697" s="251"/>
      <c r="DJ697" s="251"/>
      <c r="DK697" s="251"/>
      <c r="DL697" s="251"/>
      <c r="DM697" s="252"/>
    </row>
    <row r="698">
      <c r="A698" s="248"/>
      <c r="B698" s="249"/>
      <c r="C698" s="250"/>
      <c r="D698" s="251"/>
      <c r="E698" s="251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2"/>
      <c r="W698" s="253"/>
      <c r="X698" s="251"/>
      <c r="Y698" s="251"/>
      <c r="Z698" s="251"/>
      <c r="AA698" s="251"/>
      <c r="AB698" s="251"/>
      <c r="AC698" s="251"/>
      <c r="AD698" s="254"/>
      <c r="AE698" s="249"/>
      <c r="AF698" s="255"/>
      <c r="AG698" s="248"/>
      <c r="AH698" s="248"/>
      <c r="AI698" s="248"/>
      <c r="AJ698" s="248"/>
      <c r="AK698" s="248"/>
      <c r="AL698" s="248"/>
      <c r="AM698" s="248"/>
      <c r="AN698" s="248"/>
      <c r="AO698" s="248"/>
      <c r="AP698" s="248"/>
      <c r="AQ698" s="248"/>
      <c r="AR698" s="248"/>
      <c r="AS698" s="248"/>
      <c r="AT698" s="248"/>
      <c r="AU698" s="248"/>
      <c r="AV698" s="248"/>
      <c r="AW698" s="248"/>
      <c r="AX698" s="248"/>
      <c r="AY698" s="256"/>
      <c r="AZ698" s="250"/>
      <c r="BA698" s="251"/>
      <c r="BB698" s="251"/>
      <c r="BC698" s="251"/>
      <c r="BD698" s="251"/>
      <c r="BE698" s="251"/>
      <c r="BF698" s="251"/>
      <c r="BG698" s="252"/>
      <c r="BH698" s="249"/>
      <c r="BI698" s="248"/>
      <c r="BJ698" s="248"/>
      <c r="BK698" s="248"/>
      <c r="BL698" s="248"/>
      <c r="BM698" s="248"/>
      <c r="BN698" s="248"/>
      <c r="BO698" s="248"/>
      <c r="BP698" s="248"/>
      <c r="BQ698" s="248"/>
      <c r="BR698" s="248"/>
      <c r="BS698" s="248"/>
      <c r="BT698" s="248"/>
      <c r="BU698" s="248"/>
      <c r="BV698" s="248"/>
      <c r="BW698" s="248"/>
      <c r="BX698" s="248"/>
      <c r="BY698" s="248"/>
      <c r="BZ698" s="248"/>
      <c r="CA698" s="248"/>
      <c r="CB698" s="248"/>
      <c r="CC698" s="250"/>
      <c r="CD698" s="251"/>
      <c r="CE698" s="251"/>
      <c r="CF698" s="251"/>
      <c r="CG698" s="251"/>
      <c r="CH698" s="251"/>
      <c r="CI698" s="251"/>
      <c r="CJ698" s="252"/>
      <c r="CK698" s="249"/>
      <c r="CL698" s="248"/>
      <c r="CM698" s="248"/>
      <c r="CN698" s="248"/>
      <c r="CO698" s="248"/>
      <c r="CP698" s="248"/>
      <c r="CQ698" s="248"/>
      <c r="CR698" s="248"/>
      <c r="CS698" s="248"/>
      <c r="CT698" s="248"/>
      <c r="CU698" s="248"/>
      <c r="CV698" s="248"/>
      <c r="CW698" s="248"/>
      <c r="CX698" s="248"/>
      <c r="CY698" s="248"/>
      <c r="CZ698" s="248"/>
      <c r="DA698" s="248"/>
      <c r="DB698" s="248"/>
      <c r="DC698" s="248"/>
      <c r="DD698" s="248"/>
      <c r="DE698" s="248"/>
      <c r="DF698" s="250"/>
      <c r="DG698" s="251"/>
      <c r="DH698" s="251"/>
      <c r="DI698" s="251"/>
      <c r="DJ698" s="251"/>
      <c r="DK698" s="251"/>
      <c r="DL698" s="251"/>
      <c r="DM698" s="252"/>
    </row>
    <row r="699">
      <c r="A699" s="248"/>
      <c r="B699" s="249"/>
      <c r="C699" s="250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2"/>
      <c r="W699" s="253"/>
      <c r="X699" s="251"/>
      <c r="Y699" s="251"/>
      <c r="Z699" s="251"/>
      <c r="AA699" s="251"/>
      <c r="AB699" s="251"/>
      <c r="AC699" s="251"/>
      <c r="AD699" s="254"/>
      <c r="AE699" s="249"/>
      <c r="AF699" s="255"/>
      <c r="AG699" s="248"/>
      <c r="AH699" s="248"/>
      <c r="AI699" s="248"/>
      <c r="AJ699" s="248"/>
      <c r="AK699" s="248"/>
      <c r="AL699" s="248"/>
      <c r="AM699" s="248"/>
      <c r="AN699" s="248"/>
      <c r="AO699" s="248"/>
      <c r="AP699" s="248"/>
      <c r="AQ699" s="248"/>
      <c r="AR699" s="248"/>
      <c r="AS699" s="248"/>
      <c r="AT699" s="248"/>
      <c r="AU699" s="248"/>
      <c r="AV699" s="248"/>
      <c r="AW699" s="248"/>
      <c r="AX699" s="248"/>
      <c r="AY699" s="256"/>
      <c r="AZ699" s="250"/>
      <c r="BA699" s="251"/>
      <c r="BB699" s="251"/>
      <c r="BC699" s="251"/>
      <c r="BD699" s="251"/>
      <c r="BE699" s="251"/>
      <c r="BF699" s="251"/>
      <c r="BG699" s="252"/>
      <c r="BH699" s="249"/>
      <c r="BI699" s="248"/>
      <c r="BJ699" s="248"/>
      <c r="BK699" s="248"/>
      <c r="BL699" s="248"/>
      <c r="BM699" s="248"/>
      <c r="BN699" s="248"/>
      <c r="BO699" s="248"/>
      <c r="BP699" s="248"/>
      <c r="BQ699" s="248"/>
      <c r="BR699" s="248"/>
      <c r="BS699" s="248"/>
      <c r="BT699" s="248"/>
      <c r="BU699" s="248"/>
      <c r="BV699" s="248"/>
      <c r="BW699" s="248"/>
      <c r="BX699" s="248"/>
      <c r="BY699" s="248"/>
      <c r="BZ699" s="248"/>
      <c r="CA699" s="248"/>
      <c r="CB699" s="248"/>
      <c r="CC699" s="250"/>
      <c r="CD699" s="251"/>
      <c r="CE699" s="251"/>
      <c r="CF699" s="251"/>
      <c r="CG699" s="251"/>
      <c r="CH699" s="251"/>
      <c r="CI699" s="251"/>
      <c r="CJ699" s="252"/>
      <c r="CK699" s="249"/>
      <c r="CL699" s="248"/>
      <c r="CM699" s="248"/>
      <c r="CN699" s="248"/>
      <c r="CO699" s="248"/>
      <c r="CP699" s="248"/>
      <c r="CQ699" s="248"/>
      <c r="CR699" s="248"/>
      <c r="CS699" s="248"/>
      <c r="CT699" s="248"/>
      <c r="CU699" s="248"/>
      <c r="CV699" s="248"/>
      <c r="CW699" s="248"/>
      <c r="CX699" s="248"/>
      <c r="CY699" s="248"/>
      <c r="CZ699" s="248"/>
      <c r="DA699" s="248"/>
      <c r="DB699" s="248"/>
      <c r="DC699" s="248"/>
      <c r="DD699" s="248"/>
      <c r="DE699" s="248"/>
      <c r="DF699" s="250"/>
      <c r="DG699" s="251"/>
      <c r="DH699" s="251"/>
      <c r="DI699" s="251"/>
      <c r="DJ699" s="251"/>
      <c r="DK699" s="251"/>
      <c r="DL699" s="251"/>
      <c r="DM699" s="252"/>
    </row>
    <row r="700">
      <c r="A700" s="248"/>
      <c r="B700" s="249"/>
      <c r="C700" s="250"/>
      <c r="D700" s="251"/>
      <c r="E700" s="251"/>
      <c r="F700" s="251"/>
      <c r="G700" s="251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2"/>
      <c r="W700" s="253"/>
      <c r="X700" s="251"/>
      <c r="Y700" s="251"/>
      <c r="Z700" s="251"/>
      <c r="AA700" s="251"/>
      <c r="AB700" s="251"/>
      <c r="AC700" s="251"/>
      <c r="AD700" s="254"/>
      <c r="AE700" s="249"/>
      <c r="AF700" s="255"/>
      <c r="AG700" s="248"/>
      <c r="AH700" s="248"/>
      <c r="AI700" s="248"/>
      <c r="AJ700" s="248"/>
      <c r="AK700" s="248"/>
      <c r="AL700" s="248"/>
      <c r="AM700" s="248"/>
      <c r="AN700" s="248"/>
      <c r="AO700" s="248"/>
      <c r="AP700" s="248"/>
      <c r="AQ700" s="248"/>
      <c r="AR700" s="248"/>
      <c r="AS700" s="248"/>
      <c r="AT700" s="248"/>
      <c r="AU700" s="248"/>
      <c r="AV700" s="248"/>
      <c r="AW700" s="248"/>
      <c r="AX700" s="248"/>
      <c r="AY700" s="256"/>
      <c r="AZ700" s="250"/>
      <c r="BA700" s="251"/>
      <c r="BB700" s="251"/>
      <c r="BC700" s="251"/>
      <c r="BD700" s="251"/>
      <c r="BE700" s="251"/>
      <c r="BF700" s="251"/>
      <c r="BG700" s="252"/>
      <c r="BH700" s="249"/>
      <c r="BI700" s="248"/>
      <c r="BJ700" s="248"/>
      <c r="BK700" s="248"/>
      <c r="BL700" s="248"/>
      <c r="BM700" s="248"/>
      <c r="BN700" s="248"/>
      <c r="BO700" s="248"/>
      <c r="BP700" s="248"/>
      <c r="BQ700" s="248"/>
      <c r="BR700" s="248"/>
      <c r="BS700" s="248"/>
      <c r="BT700" s="248"/>
      <c r="BU700" s="248"/>
      <c r="BV700" s="248"/>
      <c r="BW700" s="248"/>
      <c r="BX700" s="248"/>
      <c r="BY700" s="248"/>
      <c r="BZ700" s="248"/>
      <c r="CA700" s="248"/>
      <c r="CB700" s="248"/>
      <c r="CC700" s="250"/>
      <c r="CD700" s="251"/>
      <c r="CE700" s="251"/>
      <c r="CF700" s="251"/>
      <c r="CG700" s="251"/>
      <c r="CH700" s="251"/>
      <c r="CI700" s="251"/>
      <c r="CJ700" s="252"/>
      <c r="CK700" s="249"/>
      <c r="CL700" s="248"/>
      <c r="CM700" s="248"/>
      <c r="CN700" s="248"/>
      <c r="CO700" s="248"/>
      <c r="CP700" s="248"/>
      <c r="CQ700" s="248"/>
      <c r="CR700" s="248"/>
      <c r="CS700" s="248"/>
      <c r="CT700" s="248"/>
      <c r="CU700" s="248"/>
      <c r="CV700" s="248"/>
      <c r="CW700" s="248"/>
      <c r="CX700" s="248"/>
      <c r="CY700" s="248"/>
      <c r="CZ700" s="248"/>
      <c r="DA700" s="248"/>
      <c r="DB700" s="248"/>
      <c r="DC700" s="248"/>
      <c r="DD700" s="248"/>
      <c r="DE700" s="248"/>
      <c r="DF700" s="250"/>
      <c r="DG700" s="251"/>
      <c r="DH700" s="251"/>
      <c r="DI700" s="251"/>
      <c r="DJ700" s="251"/>
      <c r="DK700" s="251"/>
      <c r="DL700" s="251"/>
      <c r="DM700" s="252"/>
    </row>
    <row r="701">
      <c r="A701" s="248"/>
      <c r="B701" s="249"/>
      <c r="C701" s="250"/>
      <c r="D701" s="251"/>
      <c r="E701" s="251"/>
      <c r="F701" s="251"/>
      <c r="G701" s="251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2"/>
      <c r="W701" s="253"/>
      <c r="X701" s="251"/>
      <c r="Y701" s="251"/>
      <c r="Z701" s="251"/>
      <c r="AA701" s="251"/>
      <c r="AB701" s="251"/>
      <c r="AC701" s="251"/>
      <c r="AD701" s="254"/>
      <c r="AE701" s="249"/>
      <c r="AF701" s="255"/>
      <c r="AG701" s="248"/>
      <c r="AH701" s="248"/>
      <c r="AI701" s="248"/>
      <c r="AJ701" s="248"/>
      <c r="AK701" s="248"/>
      <c r="AL701" s="248"/>
      <c r="AM701" s="248"/>
      <c r="AN701" s="248"/>
      <c r="AO701" s="248"/>
      <c r="AP701" s="248"/>
      <c r="AQ701" s="248"/>
      <c r="AR701" s="248"/>
      <c r="AS701" s="248"/>
      <c r="AT701" s="248"/>
      <c r="AU701" s="248"/>
      <c r="AV701" s="248"/>
      <c r="AW701" s="248"/>
      <c r="AX701" s="248"/>
      <c r="AY701" s="256"/>
      <c r="AZ701" s="250"/>
      <c r="BA701" s="251"/>
      <c r="BB701" s="251"/>
      <c r="BC701" s="251"/>
      <c r="BD701" s="251"/>
      <c r="BE701" s="251"/>
      <c r="BF701" s="251"/>
      <c r="BG701" s="252"/>
      <c r="BH701" s="249"/>
      <c r="BI701" s="248"/>
      <c r="BJ701" s="248"/>
      <c r="BK701" s="248"/>
      <c r="BL701" s="248"/>
      <c r="BM701" s="248"/>
      <c r="BN701" s="248"/>
      <c r="BO701" s="248"/>
      <c r="BP701" s="248"/>
      <c r="BQ701" s="248"/>
      <c r="BR701" s="248"/>
      <c r="BS701" s="248"/>
      <c r="BT701" s="248"/>
      <c r="BU701" s="248"/>
      <c r="BV701" s="248"/>
      <c r="BW701" s="248"/>
      <c r="BX701" s="248"/>
      <c r="BY701" s="248"/>
      <c r="BZ701" s="248"/>
      <c r="CA701" s="248"/>
      <c r="CB701" s="248"/>
      <c r="CC701" s="250"/>
      <c r="CD701" s="251"/>
      <c r="CE701" s="251"/>
      <c r="CF701" s="251"/>
      <c r="CG701" s="251"/>
      <c r="CH701" s="251"/>
      <c r="CI701" s="251"/>
      <c r="CJ701" s="252"/>
      <c r="CK701" s="249"/>
      <c r="CL701" s="248"/>
      <c r="CM701" s="248"/>
      <c r="CN701" s="248"/>
      <c r="CO701" s="248"/>
      <c r="CP701" s="248"/>
      <c r="CQ701" s="248"/>
      <c r="CR701" s="248"/>
      <c r="CS701" s="248"/>
      <c r="CT701" s="248"/>
      <c r="CU701" s="248"/>
      <c r="CV701" s="248"/>
      <c r="CW701" s="248"/>
      <c r="CX701" s="248"/>
      <c r="CY701" s="248"/>
      <c r="CZ701" s="248"/>
      <c r="DA701" s="248"/>
      <c r="DB701" s="248"/>
      <c r="DC701" s="248"/>
      <c r="DD701" s="248"/>
      <c r="DE701" s="248"/>
      <c r="DF701" s="250"/>
      <c r="DG701" s="251"/>
      <c r="DH701" s="251"/>
      <c r="DI701" s="251"/>
      <c r="DJ701" s="251"/>
      <c r="DK701" s="251"/>
      <c r="DL701" s="251"/>
      <c r="DM701" s="252"/>
    </row>
    <row r="702">
      <c r="A702" s="248"/>
      <c r="B702" s="249"/>
      <c r="C702" s="250"/>
      <c r="D702" s="251"/>
      <c r="E702" s="251"/>
      <c r="F702" s="251"/>
      <c r="G702" s="251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2"/>
      <c r="W702" s="253"/>
      <c r="X702" s="251"/>
      <c r="Y702" s="251"/>
      <c r="Z702" s="251"/>
      <c r="AA702" s="251"/>
      <c r="AB702" s="251"/>
      <c r="AC702" s="251"/>
      <c r="AD702" s="254"/>
      <c r="AE702" s="249"/>
      <c r="AF702" s="255"/>
      <c r="AG702" s="248"/>
      <c r="AH702" s="248"/>
      <c r="AI702" s="248"/>
      <c r="AJ702" s="248"/>
      <c r="AK702" s="248"/>
      <c r="AL702" s="248"/>
      <c r="AM702" s="248"/>
      <c r="AN702" s="248"/>
      <c r="AO702" s="248"/>
      <c r="AP702" s="248"/>
      <c r="AQ702" s="248"/>
      <c r="AR702" s="248"/>
      <c r="AS702" s="248"/>
      <c r="AT702" s="248"/>
      <c r="AU702" s="248"/>
      <c r="AV702" s="248"/>
      <c r="AW702" s="248"/>
      <c r="AX702" s="248"/>
      <c r="AY702" s="256"/>
      <c r="AZ702" s="250"/>
      <c r="BA702" s="251"/>
      <c r="BB702" s="251"/>
      <c r="BC702" s="251"/>
      <c r="BD702" s="251"/>
      <c r="BE702" s="251"/>
      <c r="BF702" s="251"/>
      <c r="BG702" s="252"/>
      <c r="BH702" s="249"/>
      <c r="BI702" s="248"/>
      <c r="BJ702" s="248"/>
      <c r="BK702" s="248"/>
      <c r="BL702" s="248"/>
      <c r="BM702" s="248"/>
      <c r="BN702" s="248"/>
      <c r="BO702" s="248"/>
      <c r="BP702" s="248"/>
      <c r="BQ702" s="248"/>
      <c r="BR702" s="248"/>
      <c r="BS702" s="248"/>
      <c r="BT702" s="248"/>
      <c r="BU702" s="248"/>
      <c r="BV702" s="248"/>
      <c r="BW702" s="248"/>
      <c r="BX702" s="248"/>
      <c r="BY702" s="248"/>
      <c r="BZ702" s="248"/>
      <c r="CA702" s="248"/>
      <c r="CB702" s="248"/>
      <c r="CC702" s="250"/>
      <c r="CD702" s="251"/>
      <c r="CE702" s="251"/>
      <c r="CF702" s="251"/>
      <c r="CG702" s="251"/>
      <c r="CH702" s="251"/>
      <c r="CI702" s="251"/>
      <c r="CJ702" s="252"/>
      <c r="CK702" s="249"/>
      <c r="CL702" s="248"/>
      <c r="CM702" s="248"/>
      <c r="CN702" s="248"/>
      <c r="CO702" s="248"/>
      <c r="CP702" s="248"/>
      <c r="CQ702" s="248"/>
      <c r="CR702" s="248"/>
      <c r="CS702" s="248"/>
      <c r="CT702" s="248"/>
      <c r="CU702" s="248"/>
      <c r="CV702" s="248"/>
      <c r="CW702" s="248"/>
      <c r="CX702" s="248"/>
      <c r="CY702" s="248"/>
      <c r="CZ702" s="248"/>
      <c r="DA702" s="248"/>
      <c r="DB702" s="248"/>
      <c r="DC702" s="248"/>
      <c r="DD702" s="248"/>
      <c r="DE702" s="248"/>
      <c r="DF702" s="250"/>
      <c r="DG702" s="251"/>
      <c r="DH702" s="251"/>
      <c r="DI702" s="251"/>
      <c r="DJ702" s="251"/>
      <c r="DK702" s="251"/>
      <c r="DL702" s="251"/>
      <c r="DM702" s="252"/>
    </row>
    <row r="703">
      <c r="A703" s="248"/>
      <c r="B703" s="249"/>
      <c r="C703" s="250"/>
      <c r="D703" s="251"/>
      <c r="E703" s="251"/>
      <c r="F703" s="251"/>
      <c r="G703" s="251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2"/>
      <c r="W703" s="253"/>
      <c r="X703" s="251"/>
      <c r="Y703" s="251"/>
      <c r="Z703" s="251"/>
      <c r="AA703" s="251"/>
      <c r="AB703" s="251"/>
      <c r="AC703" s="251"/>
      <c r="AD703" s="254"/>
      <c r="AE703" s="249"/>
      <c r="AF703" s="255"/>
      <c r="AG703" s="248"/>
      <c r="AH703" s="248"/>
      <c r="AI703" s="248"/>
      <c r="AJ703" s="248"/>
      <c r="AK703" s="248"/>
      <c r="AL703" s="248"/>
      <c r="AM703" s="248"/>
      <c r="AN703" s="248"/>
      <c r="AO703" s="248"/>
      <c r="AP703" s="248"/>
      <c r="AQ703" s="248"/>
      <c r="AR703" s="248"/>
      <c r="AS703" s="248"/>
      <c r="AT703" s="248"/>
      <c r="AU703" s="248"/>
      <c r="AV703" s="248"/>
      <c r="AW703" s="248"/>
      <c r="AX703" s="248"/>
      <c r="AY703" s="256"/>
      <c r="AZ703" s="250"/>
      <c r="BA703" s="251"/>
      <c r="BB703" s="251"/>
      <c r="BC703" s="251"/>
      <c r="BD703" s="251"/>
      <c r="BE703" s="251"/>
      <c r="BF703" s="251"/>
      <c r="BG703" s="252"/>
      <c r="BH703" s="249"/>
      <c r="BI703" s="248"/>
      <c r="BJ703" s="248"/>
      <c r="BK703" s="248"/>
      <c r="BL703" s="248"/>
      <c r="BM703" s="248"/>
      <c r="BN703" s="248"/>
      <c r="BO703" s="248"/>
      <c r="BP703" s="248"/>
      <c r="BQ703" s="248"/>
      <c r="BR703" s="248"/>
      <c r="BS703" s="248"/>
      <c r="BT703" s="248"/>
      <c r="BU703" s="248"/>
      <c r="BV703" s="248"/>
      <c r="BW703" s="248"/>
      <c r="BX703" s="248"/>
      <c r="BY703" s="248"/>
      <c r="BZ703" s="248"/>
      <c r="CA703" s="248"/>
      <c r="CB703" s="248"/>
      <c r="CC703" s="250"/>
      <c r="CD703" s="251"/>
      <c r="CE703" s="251"/>
      <c r="CF703" s="251"/>
      <c r="CG703" s="251"/>
      <c r="CH703" s="251"/>
      <c r="CI703" s="251"/>
      <c r="CJ703" s="252"/>
      <c r="CK703" s="249"/>
      <c r="CL703" s="248"/>
      <c r="CM703" s="248"/>
      <c r="CN703" s="248"/>
      <c r="CO703" s="248"/>
      <c r="CP703" s="248"/>
      <c r="CQ703" s="248"/>
      <c r="CR703" s="248"/>
      <c r="CS703" s="248"/>
      <c r="CT703" s="248"/>
      <c r="CU703" s="248"/>
      <c r="CV703" s="248"/>
      <c r="CW703" s="248"/>
      <c r="CX703" s="248"/>
      <c r="CY703" s="248"/>
      <c r="CZ703" s="248"/>
      <c r="DA703" s="248"/>
      <c r="DB703" s="248"/>
      <c r="DC703" s="248"/>
      <c r="DD703" s="248"/>
      <c r="DE703" s="248"/>
      <c r="DF703" s="250"/>
      <c r="DG703" s="251"/>
      <c r="DH703" s="251"/>
      <c r="DI703" s="251"/>
      <c r="DJ703" s="251"/>
      <c r="DK703" s="251"/>
      <c r="DL703" s="251"/>
      <c r="DM703" s="252"/>
    </row>
    <row r="704">
      <c r="A704" s="248"/>
      <c r="B704" s="249"/>
      <c r="C704" s="250"/>
      <c r="D704" s="251"/>
      <c r="E704" s="251"/>
      <c r="F704" s="251"/>
      <c r="G704" s="251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2"/>
      <c r="W704" s="253"/>
      <c r="X704" s="251"/>
      <c r="Y704" s="251"/>
      <c r="Z704" s="251"/>
      <c r="AA704" s="251"/>
      <c r="AB704" s="251"/>
      <c r="AC704" s="251"/>
      <c r="AD704" s="254"/>
      <c r="AE704" s="249"/>
      <c r="AF704" s="255"/>
      <c r="AG704" s="248"/>
      <c r="AH704" s="248"/>
      <c r="AI704" s="248"/>
      <c r="AJ704" s="248"/>
      <c r="AK704" s="248"/>
      <c r="AL704" s="248"/>
      <c r="AM704" s="248"/>
      <c r="AN704" s="248"/>
      <c r="AO704" s="248"/>
      <c r="AP704" s="248"/>
      <c r="AQ704" s="248"/>
      <c r="AR704" s="248"/>
      <c r="AS704" s="248"/>
      <c r="AT704" s="248"/>
      <c r="AU704" s="248"/>
      <c r="AV704" s="248"/>
      <c r="AW704" s="248"/>
      <c r="AX704" s="248"/>
      <c r="AY704" s="256"/>
      <c r="AZ704" s="250"/>
      <c r="BA704" s="251"/>
      <c r="BB704" s="251"/>
      <c r="BC704" s="251"/>
      <c r="BD704" s="251"/>
      <c r="BE704" s="251"/>
      <c r="BF704" s="251"/>
      <c r="BG704" s="252"/>
      <c r="BH704" s="249"/>
      <c r="BI704" s="248"/>
      <c r="BJ704" s="248"/>
      <c r="BK704" s="248"/>
      <c r="BL704" s="248"/>
      <c r="BM704" s="248"/>
      <c r="BN704" s="248"/>
      <c r="BO704" s="248"/>
      <c r="BP704" s="248"/>
      <c r="BQ704" s="248"/>
      <c r="BR704" s="248"/>
      <c r="BS704" s="248"/>
      <c r="BT704" s="248"/>
      <c r="BU704" s="248"/>
      <c r="BV704" s="248"/>
      <c r="BW704" s="248"/>
      <c r="BX704" s="248"/>
      <c r="BY704" s="248"/>
      <c r="BZ704" s="248"/>
      <c r="CA704" s="248"/>
      <c r="CB704" s="248"/>
      <c r="CC704" s="250"/>
      <c r="CD704" s="251"/>
      <c r="CE704" s="251"/>
      <c r="CF704" s="251"/>
      <c r="CG704" s="251"/>
      <c r="CH704" s="251"/>
      <c r="CI704" s="251"/>
      <c r="CJ704" s="252"/>
      <c r="CK704" s="249"/>
      <c r="CL704" s="248"/>
      <c r="CM704" s="248"/>
      <c r="CN704" s="248"/>
      <c r="CO704" s="248"/>
      <c r="CP704" s="248"/>
      <c r="CQ704" s="248"/>
      <c r="CR704" s="248"/>
      <c r="CS704" s="248"/>
      <c r="CT704" s="248"/>
      <c r="CU704" s="248"/>
      <c r="CV704" s="248"/>
      <c r="CW704" s="248"/>
      <c r="CX704" s="248"/>
      <c r="CY704" s="248"/>
      <c r="CZ704" s="248"/>
      <c r="DA704" s="248"/>
      <c r="DB704" s="248"/>
      <c r="DC704" s="248"/>
      <c r="DD704" s="248"/>
      <c r="DE704" s="248"/>
      <c r="DF704" s="250"/>
      <c r="DG704" s="251"/>
      <c r="DH704" s="251"/>
      <c r="DI704" s="251"/>
      <c r="DJ704" s="251"/>
      <c r="DK704" s="251"/>
      <c r="DL704" s="251"/>
      <c r="DM704" s="252"/>
    </row>
    <row r="705">
      <c r="A705" s="248"/>
      <c r="B705" s="249"/>
      <c r="C705" s="250"/>
      <c r="D705" s="251"/>
      <c r="E705" s="251"/>
      <c r="F705" s="251"/>
      <c r="G705" s="251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2"/>
      <c r="W705" s="253"/>
      <c r="X705" s="251"/>
      <c r="Y705" s="251"/>
      <c r="Z705" s="251"/>
      <c r="AA705" s="251"/>
      <c r="AB705" s="251"/>
      <c r="AC705" s="251"/>
      <c r="AD705" s="254"/>
      <c r="AE705" s="249"/>
      <c r="AF705" s="255"/>
      <c r="AG705" s="248"/>
      <c r="AH705" s="248"/>
      <c r="AI705" s="248"/>
      <c r="AJ705" s="248"/>
      <c r="AK705" s="248"/>
      <c r="AL705" s="248"/>
      <c r="AM705" s="248"/>
      <c r="AN705" s="248"/>
      <c r="AO705" s="248"/>
      <c r="AP705" s="248"/>
      <c r="AQ705" s="248"/>
      <c r="AR705" s="248"/>
      <c r="AS705" s="248"/>
      <c r="AT705" s="248"/>
      <c r="AU705" s="248"/>
      <c r="AV705" s="248"/>
      <c r="AW705" s="248"/>
      <c r="AX705" s="248"/>
      <c r="AY705" s="256"/>
      <c r="AZ705" s="250"/>
      <c r="BA705" s="251"/>
      <c r="BB705" s="251"/>
      <c r="BC705" s="251"/>
      <c r="BD705" s="251"/>
      <c r="BE705" s="251"/>
      <c r="BF705" s="251"/>
      <c r="BG705" s="252"/>
      <c r="BH705" s="249"/>
      <c r="BI705" s="248"/>
      <c r="BJ705" s="248"/>
      <c r="BK705" s="248"/>
      <c r="BL705" s="248"/>
      <c r="BM705" s="248"/>
      <c r="BN705" s="248"/>
      <c r="BO705" s="248"/>
      <c r="BP705" s="248"/>
      <c r="BQ705" s="248"/>
      <c r="BR705" s="248"/>
      <c r="BS705" s="248"/>
      <c r="BT705" s="248"/>
      <c r="BU705" s="248"/>
      <c r="BV705" s="248"/>
      <c r="BW705" s="248"/>
      <c r="BX705" s="248"/>
      <c r="BY705" s="248"/>
      <c r="BZ705" s="248"/>
      <c r="CA705" s="248"/>
      <c r="CB705" s="248"/>
      <c r="CC705" s="250"/>
      <c r="CD705" s="251"/>
      <c r="CE705" s="251"/>
      <c r="CF705" s="251"/>
      <c r="CG705" s="251"/>
      <c r="CH705" s="251"/>
      <c r="CI705" s="251"/>
      <c r="CJ705" s="252"/>
      <c r="CK705" s="249"/>
      <c r="CL705" s="248"/>
      <c r="CM705" s="248"/>
      <c r="CN705" s="248"/>
      <c r="CO705" s="248"/>
      <c r="CP705" s="248"/>
      <c r="CQ705" s="248"/>
      <c r="CR705" s="248"/>
      <c r="CS705" s="248"/>
      <c r="CT705" s="248"/>
      <c r="CU705" s="248"/>
      <c r="CV705" s="248"/>
      <c r="CW705" s="248"/>
      <c r="CX705" s="248"/>
      <c r="CY705" s="248"/>
      <c r="CZ705" s="248"/>
      <c r="DA705" s="248"/>
      <c r="DB705" s="248"/>
      <c r="DC705" s="248"/>
      <c r="DD705" s="248"/>
      <c r="DE705" s="248"/>
      <c r="DF705" s="250"/>
      <c r="DG705" s="251"/>
      <c r="DH705" s="251"/>
      <c r="DI705" s="251"/>
      <c r="DJ705" s="251"/>
      <c r="DK705" s="251"/>
      <c r="DL705" s="251"/>
      <c r="DM705" s="252"/>
    </row>
    <row r="706">
      <c r="A706" s="248"/>
      <c r="B706" s="249"/>
      <c r="C706" s="250"/>
      <c r="D706" s="251"/>
      <c r="E706" s="251"/>
      <c r="F706" s="251"/>
      <c r="G706" s="251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2"/>
      <c r="W706" s="253"/>
      <c r="X706" s="251"/>
      <c r="Y706" s="251"/>
      <c r="Z706" s="251"/>
      <c r="AA706" s="251"/>
      <c r="AB706" s="251"/>
      <c r="AC706" s="251"/>
      <c r="AD706" s="254"/>
      <c r="AE706" s="249"/>
      <c r="AF706" s="255"/>
      <c r="AG706" s="248"/>
      <c r="AH706" s="248"/>
      <c r="AI706" s="248"/>
      <c r="AJ706" s="248"/>
      <c r="AK706" s="248"/>
      <c r="AL706" s="248"/>
      <c r="AM706" s="248"/>
      <c r="AN706" s="248"/>
      <c r="AO706" s="248"/>
      <c r="AP706" s="248"/>
      <c r="AQ706" s="248"/>
      <c r="AR706" s="248"/>
      <c r="AS706" s="248"/>
      <c r="AT706" s="248"/>
      <c r="AU706" s="248"/>
      <c r="AV706" s="248"/>
      <c r="AW706" s="248"/>
      <c r="AX706" s="248"/>
      <c r="AY706" s="256"/>
      <c r="AZ706" s="250"/>
      <c r="BA706" s="251"/>
      <c r="BB706" s="251"/>
      <c r="BC706" s="251"/>
      <c r="BD706" s="251"/>
      <c r="BE706" s="251"/>
      <c r="BF706" s="251"/>
      <c r="BG706" s="252"/>
      <c r="BH706" s="249"/>
      <c r="BI706" s="248"/>
      <c r="BJ706" s="248"/>
      <c r="BK706" s="248"/>
      <c r="BL706" s="248"/>
      <c r="BM706" s="248"/>
      <c r="BN706" s="248"/>
      <c r="BO706" s="248"/>
      <c r="BP706" s="248"/>
      <c r="BQ706" s="248"/>
      <c r="BR706" s="248"/>
      <c r="BS706" s="248"/>
      <c r="BT706" s="248"/>
      <c r="BU706" s="248"/>
      <c r="BV706" s="248"/>
      <c r="BW706" s="248"/>
      <c r="BX706" s="248"/>
      <c r="BY706" s="248"/>
      <c r="BZ706" s="248"/>
      <c r="CA706" s="248"/>
      <c r="CB706" s="248"/>
      <c r="CC706" s="250"/>
      <c r="CD706" s="251"/>
      <c r="CE706" s="251"/>
      <c r="CF706" s="251"/>
      <c r="CG706" s="251"/>
      <c r="CH706" s="251"/>
      <c r="CI706" s="251"/>
      <c r="CJ706" s="252"/>
      <c r="CK706" s="249"/>
      <c r="CL706" s="248"/>
      <c r="CM706" s="248"/>
      <c r="CN706" s="248"/>
      <c r="CO706" s="248"/>
      <c r="CP706" s="248"/>
      <c r="CQ706" s="248"/>
      <c r="CR706" s="248"/>
      <c r="CS706" s="248"/>
      <c r="CT706" s="248"/>
      <c r="CU706" s="248"/>
      <c r="CV706" s="248"/>
      <c r="CW706" s="248"/>
      <c r="CX706" s="248"/>
      <c r="CY706" s="248"/>
      <c r="CZ706" s="248"/>
      <c r="DA706" s="248"/>
      <c r="DB706" s="248"/>
      <c r="DC706" s="248"/>
      <c r="DD706" s="248"/>
      <c r="DE706" s="248"/>
      <c r="DF706" s="250"/>
      <c r="DG706" s="251"/>
      <c r="DH706" s="251"/>
      <c r="DI706" s="251"/>
      <c r="DJ706" s="251"/>
      <c r="DK706" s="251"/>
      <c r="DL706" s="251"/>
      <c r="DM706" s="252"/>
    </row>
    <row r="707">
      <c r="A707" s="248"/>
      <c r="B707" s="249"/>
      <c r="C707" s="250"/>
      <c r="D707" s="251"/>
      <c r="E707" s="251"/>
      <c r="F707" s="251"/>
      <c r="G707" s="251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2"/>
      <c r="W707" s="253"/>
      <c r="X707" s="251"/>
      <c r="Y707" s="251"/>
      <c r="Z707" s="251"/>
      <c r="AA707" s="251"/>
      <c r="AB707" s="251"/>
      <c r="AC707" s="251"/>
      <c r="AD707" s="254"/>
      <c r="AE707" s="249"/>
      <c r="AF707" s="255"/>
      <c r="AG707" s="248"/>
      <c r="AH707" s="248"/>
      <c r="AI707" s="248"/>
      <c r="AJ707" s="248"/>
      <c r="AK707" s="248"/>
      <c r="AL707" s="248"/>
      <c r="AM707" s="248"/>
      <c r="AN707" s="248"/>
      <c r="AO707" s="248"/>
      <c r="AP707" s="248"/>
      <c r="AQ707" s="248"/>
      <c r="AR707" s="248"/>
      <c r="AS707" s="248"/>
      <c r="AT707" s="248"/>
      <c r="AU707" s="248"/>
      <c r="AV707" s="248"/>
      <c r="AW707" s="248"/>
      <c r="AX707" s="248"/>
      <c r="AY707" s="256"/>
      <c r="AZ707" s="250"/>
      <c r="BA707" s="251"/>
      <c r="BB707" s="251"/>
      <c r="BC707" s="251"/>
      <c r="BD707" s="251"/>
      <c r="BE707" s="251"/>
      <c r="BF707" s="251"/>
      <c r="BG707" s="252"/>
      <c r="BH707" s="249"/>
      <c r="BI707" s="248"/>
      <c r="BJ707" s="248"/>
      <c r="BK707" s="248"/>
      <c r="BL707" s="248"/>
      <c r="BM707" s="248"/>
      <c r="BN707" s="248"/>
      <c r="BO707" s="248"/>
      <c r="BP707" s="248"/>
      <c r="BQ707" s="248"/>
      <c r="BR707" s="248"/>
      <c r="BS707" s="248"/>
      <c r="BT707" s="248"/>
      <c r="BU707" s="248"/>
      <c r="BV707" s="248"/>
      <c r="BW707" s="248"/>
      <c r="BX707" s="248"/>
      <c r="BY707" s="248"/>
      <c r="BZ707" s="248"/>
      <c r="CA707" s="248"/>
      <c r="CB707" s="248"/>
      <c r="CC707" s="250"/>
      <c r="CD707" s="251"/>
      <c r="CE707" s="251"/>
      <c r="CF707" s="251"/>
      <c r="CG707" s="251"/>
      <c r="CH707" s="251"/>
      <c r="CI707" s="251"/>
      <c r="CJ707" s="252"/>
      <c r="CK707" s="249"/>
      <c r="CL707" s="248"/>
      <c r="CM707" s="248"/>
      <c r="CN707" s="248"/>
      <c r="CO707" s="248"/>
      <c r="CP707" s="248"/>
      <c r="CQ707" s="248"/>
      <c r="CR707" s="248"/>
      <c r="CS707" s="248"/>
      <c r="CT707" s="248"/>
      <c r="CU707" s="248"/>
      <c r="CV707" s="248"/>
      <c r="CW707" s="248"/>
      <c r="CX707" s="248"/>
      <c r="CY707" s="248"/>
      <c r="CZ707" s="248"/>
      <c r="DA707" s="248"/>
      <c r="DB707" s="248"/>
      <c r="DC707" s="248"/>
      <c r="DD707" s="248"/>
      <c r="DE707" s="248"/>
      <c r="DF707" s="250"/>
      <c r="DG707" s="251"/>
      <c r="DH707" s="251"/>
      <c r="DI707" s="251"/>
      <c r="DJ707" s="251"/>
      <c r="DK707" s="251"/>
      <c r="DL707" s="251"/>
      <c r="DM707" s="252"/>
    </row>
    <row r="708">
      <c r="A708" s="248"/>
      <c r="B708" s="249"/>
      <c r="C708" s="250"/>
      <c r="D708" s="251"/>
      <c r="E708" s="251"/>
      <c r="F708" s="251"/>
      <c r="G708" s="251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2"/>
      <c r="W708" s="253"/>
      <c r="X708" s="251"/>
      <c r="Y708" s="251"/>
      <c r="Z708" s="251"/>
      <c r="AA708" s="251"/>
      <c r="AB708" s="251"/>
      <c r="AC708" s="251"/>
      <c r="AD708" s="254"/>
      <c r="AE708" s="249"/>
      <c r="AF708" s="255"/>
      <c r="AG708" s="248"/>
      <c r="AH708" s="248"/>
      <c r="AI708" s="248"/>
      <c r="AJ708" s="248"/>
      <c r="AK708" s="248"/>
      <c r="AL708" s="248"/>
      <c r="AM708" s="248"/>
      <c r="AN708" s="248"/>
      <c r="AO708" s="248"/>
      <c r="AP708" s="248"/>
      <c r="AQ708" s="248"/>
      <c r="AR708" s="248"/>
      <c r="AS708" s="248"/>
      <c r="AT708" s="248"/>
      <c r="AU708" s="248"/>
      <c r="AV708" s="248"/>
      <c r="AW708" s="248"/>
      <c r="AX708" s="248"/>
      <c r="AY708" s="256"/>
      <c r="AZ708" s="250"/>
      <c r="BA708" s="251"/>
      <c r="BB708" s="251"/>
      <c r="BC708" s="251"/>
      <c r="BD708" s="251"/>
      <c r="BE708" s="251"/>
      <c r="BF708" s="251"/>
      <c r="BG708" s="252"/>
      <c r="BH708" s="249"/>
      <c r="BI708" s="248"/>
      <c r="BJ708" s="248"/>
      <c r="BK708" s="248"/>
      <c r="BL708" s="248"/>
      <c r="BM708" s="248"/>
      <c r="BN708" s="248"/>
      <c r="BO708" s="248"/>
      <c r="BP708" s="248"/>
      <c r="BQ708" s="248"/>
      <c r="BR708" s="248"/>
      <c r="BS708" s="248"/>
      <c r="BT708" s="248"/>
      <c r="BU708" s="248"/>
      <c r="BV708" s="248"/>
      <c r="BW708" s="248"/>
      <c r="BX708" s="248"/>
      <c r="BY708" s="248"/>
      <c r="BZ708" s="248"/>
      <c r="CA708" s="248"/>
      <c r="CB708" s="248"/>
      <c r="CC708" s="250"/>
      <c r="CD708" s="251"/>
      <c r="CE708" s="251"/>
      <c r="CF708" s="251"/>
      <c r="CG708" s="251"/>
      <c r="CH708" s="251"/>
      <c r="CI708" s="251"/>
      <c r="CJ708" s="252"/>
      <c r="CK708" s="249"/>
      <c r="CL708" s="248"/>
      <c r="CM708" s="248"/>
      <c r="CN708" s="248"/>
      <c r="CO708" s="248"/>
      <c r="CP708" s="248"/>
      <c r="CQ708" s="248"/>
      <c r="CR708" s="248"/>
      <c r="CS708" s="248"/>
      <c r="CT708" s="248"/>
      <c r="CU708" s="248"/>
      <c r="CV708" s="248"/>
      <c r="CW708" s="248"/>
      <c r="CX708" s="248"/>
      <c r="CY708" s="248"/>
      <c r="CZ708" s="248"/>
      <c r="DA708" s="248"/>
      <c r="DB708" s="248"/>
      <c r="DC708" s="248"/>
      <c r="DD708" s="248"/>
      <c r="DE708" s="248"/>
      <c r="DF708" s="250"/>
      <c r="DG708" s="251"/>
      <c r="DH708" s="251"/>
      <c r="DI708" s="251"/>
      <c r="DJ708" s="251"/>
      <c r="DK708" s="251"/>
      <c r="DL708" s="251"/>
      <c r="DM708" s="252"/>
    </row>
    <row r="709">
      <c r="A709" s="248"/>
      <c r="B709" s="249"/>
      <c r="C709" s="250"/>
      <c r="D709" s="251"/>
      <c r="E709" s="251"/>
      <c r="F709" s="251"/>
      <c r="G709" s="251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2"/>
      <c r="W709" s="253"/>
      <c r="X709" s="251"/>
      <c r="Y709" s="251"/>
      <c r="Z709" s="251"/>
      <c r="AA709" s="251"/>
      <c r="AB709" s="251"/>
      <c r="AC709" s="251"/>
      <c r="AD709" s="254"/>
      <c r="AE709" s="249"/>
      <c r="AF709" s="255"/>
      <c r="AG709" s="248"/>
      <c r="AH709" s="248"/>
      <c r="AI709" s="248"/>
      <c r="AJ709" s="248"/>
      <c r="AK709" s="248"/>
      <c r="AL709" s="248"/>
      <c r="AM709" s="248"/>
      <c r="AN709" s="248"/>
      <c r="AO709" s="248"/>
      <c r="AP709" s="248"/>
      <c r="AQ709" s="248"/>
      <c r="AR709" s="248"/>
      <c r="AS709" s="248"/>
      <c r="AT709" s="248"/>
      <c r="AU709" s="248"/>
      <c r="AV709" s="248"/>
      <c r="AW709" s="248"/>
      <c r="AX709" s="248"/>
      <c r="AY709" s="256"/>
      <c r="AZ709" s="250"/>
      <c r="BA709" s="251"/>
      <c r="BB709" s="251"/>
      <c r="BC709" s="251"/>
      <c r="BD709" s="251"/>
      <c r="BE709" s="251"/>
      <c r="BF709" s="251"/>
      <c r="BG709" s="252"/>
      <c r="BH709" s="249"/>
      <c r="BI709" s="248"/>
      <c r="BJ709" s="248"/>
      <c r="BK709" s="248"/>
      <c r="BL709" s="248"/>
      <c r="BM709" s="248"/>
      <c r="BN709" s="248"/>
      <c r="BO709" s="248"/>
      <c r="BP709" s="248"/>
      <c r="BQ709" s="248"/>
      <c r="BR709" s="248"/>
      <c r="BS709" s="248"/>
      <c r="BT709" s="248"/>
      <c r="BU709" s="248"/>
      <c r="BV709" s="248"/>
      <c r="BW709" s="248"/>
      <c r="BX709" s="248"/>
      <c r="BY709" s="248"/>
      <c r="BZ709" s="248"/>
      <c r="CA709" s="248"/>
      <c r="CB709" s="248"/>
      <c r="CC709" s="250"/>
      <c r="CD709" s="251"/>
      <c r="CE709" s="251"/>
      <c r="CF709" s="251"/>
      <c r="CG709" s="251"/>
      <c r="CH709" s="251"/>
      <c r="CI709" s="251"/>
      <c r="CJ709" s="252"/>
      <c r="CK709" s="249"/>
      <c r="CL709" s="248"/>
      <c r="CM709" s="248"/>
      <c r="CN709" s="248"/>
      <c r="CO709" s="248"/>
      <c r="CP709" s="248"/>
      <c r="CQ709" s="248"/>
      <c r="CR709" s="248"/>
      <c r="CS709" s="248"/>
      <c r="CT709" s="248"/>
      <c r="CU709" s="248"/>
      <c r="CV709" s="248"/>
      <c r="CW709" s="248"/>
      <c r="CX709" s="248"/>
      <c r="CY709" s="248"/>
      <c r="CZ709" s="248"/>
      <c r="DA709" s="248"/>
      <c r="DB709" s="248"/>
      <c r="DC709" s="248"/>
      <c r="DD709" s="248"/>
      <c r="DE709" s="248"/>
      <c r="DF709" s="250"/>
      <c r="DG709" s="251"/>
      <c r="DH709" s="251"/>
      <c r="DI709" s="251"/>
      <c r="DJ709" s="251"/>
      <c r="DK709" s="251"/>
      <c r="DL709" s="251"/>
      <c r="DM709" s="252"/>
    </row>
    <row r="710">
      <c r="A710" s="248"/>
      <c r="B710" s="249"/>
      <c r="C710" s="250"/>
      <c r="D710" s="251"/>
      <c r="E710" s="251"/>
      <c r="F710" s="251"/>
      <c r="G710" s="251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2"/>
      <c r="W710" s="253"/>
      <c r="X710" s="251"/>
      <c r="Y710" s="251"/>
      <c r="Z710" s="251"/>
      <c r="AA710" s="251"/>
      <c r="AB710" s="251"/>
      <c r="AC710" s="251"/>
      <c r="AD710" s="254"/>
      <c r="AE710" s="249"/>
      <c r="AF710" s="255"/>
      <c r="AG710" s="248"/>
      <c r="AH710" s="248"/>
      <c r="AI710" s="248"/>
      <c r="AJ710" s="248"/>
      <c r="AK710" s="248"/>
      <c r="AL710" s="248"/>
      <c r="AM710" s="248"/>
      <c r="AN710" s="248"/>
      <c r="AO710" s="248"/>
      <c r="AP710" s="248"/>
      <c r="AQ710" s="248"/>
      <c r="AR710" s="248"/>
      <c r="AS710" s="248"/>
      <c r="AT710" s="248"/>
      <c r="AU710" s="248"/>
      <c r="AV710" s="248"/>
      <c r="AW710" s="248"/>
      <c r="AX710" s="248"/>
      <c r="AY710" s="256"/>
      <c r="AZ710" s="250"/>
      <c r="BA710" s="251"/>
      <c r="BB710" s="251"/>
      <c r="BC710" s="251"/>
      <c r="BD710" s="251"/>
      <c r="BE710" s="251"/>
      <c r="BF710" s="251"/>
      <c r="BG710" s="252"/>
      <c r="BH710" s="249"/>
      <c r="BI710" s="248"/>
      <c r="BJ710" s="248"/>
      <c r="BK710" s="248"/>
      <c r="BL710" s="248"/>
      <c r="BM710" s="248"/>
      <c r="BN710" s="248"/>
      <c r="BO710" s="248"/>
      <c r="BP710" s="248"/>
      <c r="BQ710" s="248"/>
      <c r="BR710" s="248"/>
      <c r="BS710" s="248"/>
      <c r="BT710" s="248"/>
      <c r="BU710" s="248"/>
      <c r="BV710" s="248"/>
      <c r="BW710" s="248"/>
      <c r="BX710" s="248"/>
      <c r="BY710" s="248"/>
      <c r="BZ710" s="248"/>
      <c r="CA710" s="248"/>
      <c r="CB710" s="248"/>
      <c r="CC710" s="250"/>
      <c r="CD710" s="251"/>
      <c r="CE710" s="251"/>
      <c r="CF710" s="251"/>
      <c r="CG710" s="251"/>
      <c r="CH710" s="251"/>
      <c r="CI710" s="251"/>
      <c r="CJ710" s="252"/>
      <c r="CK710" s="249"/>
      <c r="CL710" s="248"/>
      <c r="CM710" s="248"/>
      <c r="CN710" s="248"/>
      <c r="CO710" s="248"/>
      <c r="CP710" s="248"/>
      <c r="CQ710" s="248"/>
      <c r="CR710" s="248"/>
      <c r="CS710" s="248"/>
      <c r="CT710" s="248"/>
      <c r="CU710" s="248"/>
      <c r="CV710" s="248"/>
      <c r="CW710" s="248"/>
      <c r="CX710" s="248"/>
      <c r="CY710" s="248"/>
      <c r="CZ710" s="248"/>
      <c r="DA710" s="248"/>
      <c r="DB710" s="248"/>
      <c r="DC710" s="248"/>
      <c r="DD710" s="248"/>
      <c r="DE710" s="248"/>
      <c r="DF710" s="250"/>
      <c r="DG710" s="251"/>
      <c r="DH710" s="251"/>
      <c r="DI710" s="251"/>
      <c r="DJ710" s="251"/>
      <c r="DK710" s="251"/>
      <c r="DL710" s="251"/>
      <c r="DM710" s="252"/>
    </row>
    <row r="711">
      <c r="A711" s="248"/>
      <c r="B711" s="249"/>
      <c r="C711" s="250"/>
      <c r="D711" s="251"/>
      <c r="E711" s="251"/>
      <c r="F711" s="251"/>
      <c r="G711" s="251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2"/>
      <c r="W711" s="253"/>
      <c r="X711" s="251"/>
      <c r="Y711" s="251"/>
      <c r="Z711" s="251"/>
      <c r="AA711" s="251"/>
      <c r="AB711" s="251"/>
      <c r="AC711" s="251"/>
      <c r="AD711" s="254"/>
      <c r="AE711" s="249"/>
      <c r="AF711" s="255"/>
      <c r="AG711" s="248"/>
      <c r="AH711" s="248"/>
      <c r="AI711" s="248"/>
      <c r="AJ711" s="248"/>
      <c r="AK711" s="248"/>
      <c r="AL711" s="248"/>
      <c r="AM711" s="248"/>
      <c r="AN711" s="248"/>
      <c r="AO711" s="248"/>
      <c r="AP711" s="248"/>
      <c r="AQ711" s="248"/>
      <c r="AR711" s="248"/>
      <c r="AS711" s="248"/>
      <c r="AT711" s="248"/>
      <c r="AU711" s="248"/>
      <c r="AV711" s="248"/>
      <c r="AW711" s="248"/>
      <c r="AX711" s="248"/>
      <c r="AY711" s="256"/>
      <c r="AZ711" s="250"/>
      <c r="BA711" s="251"/>
      <c r="BB711" s="251"/>
      <c r="BC711" s="251"/>
      <c r="BD711" s="251"/>
      <c r="BE711" s="251"/>
      <c r="BF711" s="251"/>
      <c r="BG711" s="252"/>
      <c r="BH711" s="249"/>
      <c r="BI711" s="248"/>
      <c r="BJ711" s="248"/>
      <c r="BK711" s="248"/>
      <c r="BL711" s="248"/>
      <c r="BM711" s="248"/>
      <c r="BN711" s="248"/>
      <c r="BO711" s="248"/>
      <c r="BP711" s="248"/>
      <c r="BQ711" s="248"/>
      <c r="BR711" s="248"/>
      <c r="BS711" s="248"/>
      <c r="BT711" s="248"/>
      <c r="BU711" s="248"/>
      <c r="BV711" s="248"/>
      <c r="BW711" s="248"/>
      <c r="BX711" s="248"/>
      <c r="BY711" s="248"/>
      <c r="BZ711" s="248"/>
      <c r="CA711" s="248"/>
      <c r="CB711" s="248"/>
      <c r="CC711" s="250"/>
      <c r="CD711" s="251"/>
      <c r="CE711" s="251"/>
      <c r="CF711" s="251"/>
      <c r="CG711" s="251"/>
      <c r="CH711" s="251"/>
      <c r="CI711" s="251"/>
      <c r="CJ711" s="252"/>
      <c r="CK711" s="249"/>
      <c r="CL711" s="248"/>
      <c r="CM711" s="248"/>
      <c r="CN711" s="248"/>
      <c r="CO711" s="248"/>
      <c r="CP711" s="248"/>
      <c r="CQ711" s="248"/>
      <c r="CR711" s="248"/>
      <c r="CS711" s="248"/>
      <c r="CT711" s="248"/>
      <c r="CU711" s="248"/>
      <c r="CV711" s="248"/>
      <c r="CW711" s="248"/>
      <c r="CX711" s="248"/>
      <c r="CY711" s="248"/>
      <c r="CZ711" s="248"/>
      <c r="DA711" s="248"/>
      <c r="DB711" s="248"/>
      <c r="DC711" s="248"/>
      <c r="DD711" s="248"/>
      <c r="DE711" s="248"/>
      <c r="DF711" s="250"/>
      <c r="DG711" s="251"/>
      <c r="DH711" s="251"/>
      <c r="DI711" s="251"/>
      <c r="DJ711" s="251"/>
      <c r="DK711" s="251"/>
      <c r="DL711" s="251"/>
      <c r="DM711" s="252"/>
    </row>
    <row r="712">
      <c r="A712" s="248"/>
      <c r="B712" s="249"/>
      <c r="C712" s="250"/>
      <c r="D712" s="251"/>
      <c r="E712" s="251"/>
      <c r="F712" s="251"/>
      <c r="G712" s="251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2"/>
      <c r="W712" s="253"/>
      <c r="X712" s="251"/>
      <c r="Y712" s="251"/>
      <c r="Z712" s="251"/>
      <c r="AA712" s="251"/>
      <c r="AB712" s="251"/>
      <c r="AC712" s="251"/>
      <c r="AD712" s="254"/>
      <c r="AE712" s="249"/>
      <c r="AF712" s="255"/>
      <c r="AG712" s="248"/>
      <c r="AH712" s="248"/>
      <c r="AI712" s="248"/>
      <c r="AJ712" s="248"/>
      <c r="AK712" s="248"/>
      <c r="AL712" s="248"/>
      <c r="AM712" s="248"/>
      <c r="AN712" s="248"/>
      <c r="AO712" s="248"/>
      <c r="AP712" s="248"/>
      <c r="AQ712" s="248"/>
      <c r="AR712" s="248"/>
      <c r="AS712" s="248"/>
      <c r="AT712" s="248"/>
      <c r="AU712" s="248"/>
      <c r="AV712" s="248"/>
      <c r="AW712" s="248"/>
      <c r="AX712" s="248"/>
      <c r="AY712" s="256"/>
      <c r="AZ712" s="250"/>
      <c r="BA712" s="251"/>
      <c r="BB712" s="251"/>
      <c r="BC712" s="251"/>
      <c r="BD712" s="251"/>
      <c r="BE712" s="251"/>
      <c r="BF712" s="251"/>
      <c r="BG712" s="252"/>
      <c r="BH712" s="249"/>
      <c r="BI712" s="248"/>
      <c r="BJ712" s="248"/>
      <c r="BK712" s="248"/>
      <c r="BL712" s="248"/>
      <c r="BM712" s="248"/>
      <c r="BN712" s="248"/>
      <c r="BO712" s="248"/>
      <c r="BP712" s="248"/>
      <c r="BQ712" s="248"/>
      <c r="BR712" s="248"/>
      <c r="BS712" s="248"/>
      <c r="BT712" s="248"/>
      <c r="BU712" s="248"/>
      <c r="BV712" s="248"/>
      <c r="BW712" s="248"/>
      <c r="BX712" s="248"/>
      <c r="BY712" s="248"/>
      <c r="BZ712" s="248"/>
      <c r="CA712" s="248"/>
      <c r="CB712" s="248"/>
      <c r="CC712" s="250"/>
      <c r="CD712" s="251"/>
      <c r="CE712" s="251"/>
      <c r="CF712" s="251"/>
      <c r="CG712" s="251"/>
      <c r="CH712" s="251"/>
      <c r="CI712" s="251"/>
      <c r="CJ712" s="252"/>
      <c r="CK712" s="249"/>
      <c r="CL712" s="248"/>
      <c r="CM712" s="248"/>
      <c r="CN712" s="248"/>
      <c r="CO712" s="248"/>
      <c r="CP712" s="248"/>
      <c r="CQ712" s="248"/>
      <c r="CR712" s="248"/>
      <c r="CS712" s="248"/>
      <c r="CT712" s="248"/>
      <c r="CU712" s="248"/>
      <c r="CV712" s="248"/>
      <c r="CW712" s="248"/>
      <c r="CX712" s="248"/>
      <c r="CY712" s="248"/>
      <c r="CZ712" s="248"/>
      <c r="DA712" s="248"/>
      <c r="DB712" s="248"/>
      <c r="DC712" s="248"/>
      <c r="DD712" s="248"/>
      <c r="DE712" s="248"/>
      <c r="DF712" s="250"/>
      <c r="DG712" s="251"/>
      <c r="DH712" s="251"/>
      <c r="DI712" s="251"/>
      <c r="DJ712" s="251"/>
      <c r="DK712" s="251"/>
      <c r="DL712" s="251"/>
      <c r="DM712" s="252"/>
    </row>
    <row r="713">
      <c r="A713" s="248"/>
      <c r="B713" s="249"/>
      <c r="C713" s="250"/>
      <c r="D713" s="251"/>
      <c r="E713" s="251"/>
      <c r="F713" s="251"/>
      <c r="G713" s="251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2"/>
      <c r="W713" s="253"/>
      <c r="X713" s="251"/>
      <c r="Y713" s="251"/>
      <c r="Z713" s="251"/>
      <c r="AA713" s="251"/>
      <c r="AB713" s="251"/>
      <c r="AC713" s="251"/>
      <c r="AD713" s="254"/>
      <c r="AE713" s="249"/>
      <c r="AF713" s="255"/>
      <c r="AG713" s="248"/>
      <c r="AH713" s="248"/>
      <c r="AI713" s="248"/>
      <c r="AJ713" s="248"/>
      <c r="AK713" s="248"/>
      <c r="AL713" s="248"/>
      <c r="AM713" s="248"/>
      <c r="AN713" s="248"/>
      <c r="AO713" s="248"/>
      <c r="AP713" s="248"/>
      <c r="AQ713" s="248"/>
      <c r="AR713" s="248"/>
      <c r="AS713" s="248"/>
      <c r="AT713" s="248"/>
      <c r="AU713" s="248"/>
      <c r="AV713" s="248"/>
      <c r="AW713" s="248"/>
      <c r="AX713" s="248"/>
      <c r="AY713" s="256"/>
      <c r="AZ713" s="250"/>
      <c r="BA713" s="251"/>
      <c r="BB713" s="251"/>
      <c r="BC713" s="251"/>
      <c r="BD713" s="251"/>
      <c r="BE713" s="251"/>
      <c r="BF713" s="251"/>
      <c r="BG713" s="252"/>
      <c r="BH713" s="249"/>
      <c r="BI713" s="248"/>
      <c r="BJ713" s="248"/>
      <c r="BK713" s="248"/>
      <c r="BL713" s="248"/>
      <c r="BM713" s="248"/>
      <c r="BN713" s="248"/>
      <c r="BO713" s="248"/>
      <c r="BP713" s="248"/>
      <c r="BQ713" s="248"/>
      <c r="BR713" s="248"/>
      <c r="BS713" s="248"/>
      <c r="BT713" s="248"/>
      <c r="BU713" s="248"/>
      <c r="BV713" s="248"/>
      <c r="BW713" s="248"/>
      <c r="BX713" s="248"/>
      <c r="BY713" s="248"/>
      <c r="BZ713" s="248"/>
      <c r="CA713" s="248"/>
      <c r="CB713" s="248"/>
      <c r="CC713" s="250"/>
      <c r="CD713" s="251"/>
      <c r="CE713" s="251"/>
      <c r="CF713" s="251"/>
      <c r="CG713" s="251"/>
      <c r="CH713" s="251"/>
      <c r="CI713" s="251"/>
      <c r="CJ713" s="252"/>
      <c r="CK713" s="249"/>
      <c r="CL713" s="248"/>
      <c r="CM713" s="248"/>
      <c r="CN713" s="248"/>
      <c r="CO713" s="248"/>
      <c r="CP713" s="248"/>
      <c r="CQ713" s="248"/>
      <c r="CR713" s="248"/>
      <c r="CS713" s="248"/>
      <c r="CT713" s="248"/>
      <c r="CU713" s="248"/>
      <c r="CV713" s="248"/>
      <c r="CW713" s="248"/>
      <c r="CX713" s="248"/>
      <c r="CY713" s="248"/>
      <c r="CZ713" s="248"/>
      <c r="DA713" s="248"/>
      <c r="DB713" s="248"/>
      <c r="DC713" s="248"/>
      <c r="DD713" s="248"/>
      <c r="DE713" s="248"/>
      <c r="DF713" s="250"/>
      <c r="DG713" s="251"/>
      <c r="DH713" s="251"/>
      <c r="DI713" s="251"/>
      <c r="DJ713" s="251"/>
      <c r="DK713" s="251"/>
      <c r="DL713" s="251"/>
      <c r="DM713" s="252"/>
    </row>
    <row r="714">
      <c r="A714" s="248"/>
      <c r="B714" s="249"/>
      <c r="C714" s="250"/>
      <c r="D714" s="251"/>
      <c r="E714" s="251"/>
      <c r="F714" s="251"/>
      <c r="G714" s="251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2"/>
      <c r="W714" s="253"/>
      <c r="X714" s="251"/>
      <c r="Y714" s="251"/>
      <c r="Z714" s="251"/>
      <c r="AA714" s="251"/>
      <c r="AB714" s="251"/>
      <c r="AC714" s="251"/>
      <c r="AD714" s="254"/>
      <c r="AE714" s="249"/>
      <c r="AF714" s="255"/>
      <c r="AG714" s="248"/>
      <c r="AH714" s="248"/>
      <c r="AI714" s="248"/>
      <c r="AJ714" s="248"/>
      <c r="AK714" s="248"/>
      <c r="AL714" s="248"/>
      <c r="AM714" s="248"/>
      <c r="AN714" s="248"/>
      <c r="AO714" s="248"/>
      <c r="AP714" s="248"/>
      <c r="AQ714" s="248"/>
      <c r="AR714" s="248"/>
      <c r="AS714" s="248"/>
      <c r="AT714" s="248"/>
      <c r="AU714" s="248"/>
      <c r="AV714" s="248"/>
      <c r="AW714" s="248"/>
      <c r="AX714" s="248"/>
      <c r="AY714" s="256"/>
      <c r="AZ714" s="250"/>
      <c r="BA714" s="251"/>
      <c r="BB714" s="251"/>
      <c r="BC714" s="251"/>
      <c r="BD714" s="251"/>
      <c r="BE714" s="251"/>
      <c r="BF714" s="251"/>
      <c r="BG714" s="252"/>
      <c r="BH714" s="249"/>
      <c r="BI714" s="248"/>
      <c r="BJ714" s="248"/>
      <c r="BK714" s="248"/>
      <c r="BL714" s="248"/>
      <c r="BM714" s="248"/>
      <c r="BN714" s="248"/>
      <c r="BO714" s="248"/>
      <c r="BP714" s="248"/>
      <c r="BQ714" s="248"/>
      <c r="BR714" s="248"/>
      <c r="BS714" s="248"/>
      <c r="BT714" s="248"/>
      <c r="BU714" s="248"/>
      <c r="BV714" s="248"/>
      <c r="BW714" s="248"/>
      <c r="BX714" s="248"/>
      <c r="BY714" s="248"/>
      <c r="BZ714" s="248"/>
      <c r="CA714" s="248"/>
      <c r="CB714" s="248"/>
      <c r="CC714" s="250"/>
      <c r="CD714" s="251"/>
      <c r="CE714" s="251"/>
      <c r="CF714" s="251"/>
      <c r="CG714" s="251"/>
      <c r="CH714" s="251"/>
      <c r="CI714" s="251"/>
      <c r="CJ714" s="252"/>
      <c r="CK714" s="249"/>
      <c r="CL714" s="248"/>
      <c r="CM714" s="248"/>
      <c r="CN714" s="248"/>
      <c r="CO714" s="248"/>
      <c r="CP714" s="248"/>
      <c r="CQ714" s="248"/>
      <c r="CR714" s="248"/>
      <c r="CS714" s="248"/>
      <c r="CT714" s="248"/>
      <c r="CU714" s="248"/>
      <c r="CV714" s="248"/>
      <c r="CW714" s="248"/>
      <c r="CX714" s="248"/>
      <c r="CY714" s="248"/>
      <c r="CZ714" s="248"/>
      <c r="DA714" s="248"/>
      <c r="DB714" s="248"/>
      <c r="DC714" s="248"/>
      <c r="DD714" s="248"/>
      <c r="DE714" s="248"/>
      <c r="DF714" s="250"/>
      <c r="DG714" s="251"/>
      <c r="DH714" s="251"/>
      <c r="DI714" s="251"/>
      <c r="DJ714" s="251"/>
      <c r="DK714" s="251"/>
      <c r="DL714" s="251"/>
      <c r="DM714" s="252"/>
    </row>
    <row r="715">
      <c r="A715" s="248"/>
      <c r="B715" s="249"/>
      <c r="C715" s="250"/>
      <c r="D715" s="251"/>
      <c r="E715" s="251"/>
      <c r="F715" s="251"/>
      <c r="G715" s="251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2"/>
      <c r="W715" s="253"/>
      <c r="X715" s="251"/>
      <c r="Y715" s="251"/>
      <c r="Z715" s="251"/>
      <c r="AA715" s="251"/>
      <c r="AB715" s="251"/>
      <c r="AC715" s="251"/>
      <c r="AD715" s="254"/>
      <c r="AE715" s="249"/>
      <c r="AF715" s="255"/>
      <c r="AG715" s="248"/>
      <c r="AH715" s="248"/>
      <c r="AI715" s="248"/>
      <c r="AJ715" s="248"/>
      <c r="AK715" s="248"/>
      <c r="AL715" s="248"/>
      <c r="AM715" s="248"/>
      <c r="AN715" s="248"/>
      <c r="AO715" s="248"/>
      <c r="AP715" s="248"/>
      <c r="AQ715" s="248"/>
      <c r="AR715" s="248"/>
      <c r="AS715" s="248"/>
      <c r="AT715" s="248"/>
      <c r="AU715" s="248"/>
      <c r="AV715" s="248"/>
      <c r="AW715" s="248"/>
      <c r="AX715" s="248"/>
      <c r="AY715" s="256"/>
      <c r="AZ715" s="250"/>
      <c r="BA715" s="251"/>
      <c r="BB715" s="251"/>
      <c r="BC715" s="251"/>
      <c r="BD715" s="251"/>
      <c r="BE715" s="251"/>
      <c r="BF715" s="251"/>
      <c r="BG715" s="252"/>
      <c r="BH715" s="249"/>
      <c r="BI715" s="248"/>
      <c r="BJ715" s="248"/>
      <c r="BK715" s="248"/>
      <c r="BL715" s="248"/>
      <c r="BM715" s="248"/>
      <c r="BN715" s="248"/>
      <c r="BO715" s="248"/>
      <c r="BP715" s="248"/>
      <c r="BQ715" s="248"/>
      <c r="BR715" s="248"/>
      <c r="BS715" s="248"/>
      <c r="BT715" s="248"/>
      <c r="BU715" s="248"/>
      <c r="BV715" s="248"/>
      <c r="BW715" s="248"/>
      <c r="BX715" s="248"/>
      <c r="BY715" s="248"/>
      <c r="BZ715" s="248"/>
      <c r="CA715" s="248"/>
      <c r="CB715" s="248"/>
      <c r="CC715" s="250"/>
      <c r="CD715" s="251"/>
      <c r="CE715" s="251"/>
      <c r="CF715" s="251"/>
      <c r="CG715" s="251"/>
      <c r="CH715" s="251"/>
      <c r="CI715" s="251"/>
      <c r="CJ715" s="252"/>
      <c r="CK715" s="249"/>
      <c r="CL715" s="248"/>
      <c r="CM715" s="248"/>
      <c r="CN715" s="248"/>
      <c r="CO715" s="248"/>
      <c r="CP715" s="248"/>
      <c r="CQ715" s="248"/>
      <c r="CR715" s="248"/>
      <c r="CS715" s="248"/>
      <c r="CT715" s="248"/>
      <c r="CU715" s="248"/>
      <c r="CV715" s="248"/>
      <c r="CW715" s="248"/>
      <c r="CX715" s="248"/>
      <c r="CY715" s="248"/>
      <c r="CZ715" s="248"/>
      <c r="DA715" s="248"/>
      <c r="DB715" s="248"/>
      <c r="DC715" s="248"/>
      <c r="DD715" s="248"/>
      <c r="DE715" s="248"/>
      <c r="DF715" s="250"/>
      <c r="DG715" s="251"/>
      <c r="DH715" s="251"/>
      <c r="DI715" s="251"/>
      <c r="DJ715" s="251"/>
      <c r="DK715" s="251"/>
      <c r="DL715" s="251"/>
      <c r="DM715" s="252"/>
    </row>
    <row r="716">
      <c r="A716" s="248"/>
      <c r="B716" s="249"/>
      <c r="C716" s="250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2"/>
      <c r="W716" s="253"/>
      <c r="X716" s="251"/>
      <c r="Y716" s="251"/>
      <c r="Z716" s="251"/>
      <c r="AA716" s="251"/>
      <c r="AB716" s="251"/>
      <c r="AC716" s="251"/>
      <c r="AD716" s="254"/>
      <c r="AE716" s="249"/>
      <c r="AF716" s="255"/>
      <c r="AG716" s="248"/>
      <c r="AH716" s="248"/>
      <c r="AI716" s="248"/>
      <c r="AJ716" s="248"/>
      <c r="AK716" s="248"/>
      <c r="AL716" s="248"/>
      <c r="AM716" s="248"/>
      <c r="AN716" s="248"/>
      <c r="AO716" s="248"/>
      <c r="AP716" s="248"/>
      <c r="AQ716" s="248"/>
      <c r="AR716" s="248"/>
      <c r="AS716" s="248"/>
      <c r="AT716" s="248"/>
      <c r="AU716" s="248"/>
      <c r="AV716" s="248"/>
      <c r="AW716" s="248"/>
      <c r="AX716" s="248"/>
      <c r="AY716" s="256"/>
      <c r="AZ716" s="250"/>
      <c r="BA716" s="251"/>
      <c r="BB716" s="251"/>
      <c r="BC716" s="251"/>
      <c r="BD716" s="251"/>
      <c r="BE716" s="251"/>
      <c r="BF716" s="251"/>
      <c r="BG716" s="252"/>
      <c r="BH716" s="249"/>
      <c r="BI716" s="248"/>
      <c r="BJ716" s="248"/>
      <c r="BK716" s="248"/>
      <c r="BL716" s="248"/>
      <c r="BM716" s="248"/>
      <c r="BN716" s="248"/>
      <c r="BO716" s="248"/>
      <c r="BP716" s="248"/>
      <c r="BQ716" s="248"/>
      <c r="BR716" s="248"/>
      <c r="BS716" s="248"/>
      <c r="BT716" s="248"/>
      <c r="BU716" s="248"/>
      <c r="BV716" s="248"/>
      <c r="BW716" s="248"/>
      <c r="BX716" s="248"/>
      <c r="BY716" s="248"/>
      <c r="BZ716" s="248"/>
      <c r="CA716" s="248"/>
      <c r="CB716" s="248"/>
      <c r="CC716" s="250"/>
      <c r="CD716" s="251"/>
      <c r="CE716" s="251"/>
      <c r="CF716" s="251"/>
      <c r="CG716" s="251"/>
      <c r="CH716" s="251"/>
      <c r="CI716" s="251"/>
      <c r="CJ716" s="252"/>
      <c r="CK716" s="249"/>
      <c r="CL716" s="248"/>
      <c r="CM716" s="248"/>
      <c r="CN716" s="248"/>
      <c r="CO716" s="248"/>
      <c r="CP716" s="248"/>
      <c r="CQ716" s="248"/>
      <c r="CR716" s="248"/>
      <c r="CS716" s="248"/>
      <c r="CT716" s="248"/>
      <c r="CU716" s="248"/>
      <c r="CV716" s="248"/>
      <c r="CW716" s="248"/>
      <c r="CX716" s="248"/>
      <c r="CY716" s="248"/>
      <c r="CZ716" s="248"/>
      <c r="DA716" s="248"/>
      <c r="DB716" s="248"/>
      <c r="DC716" s="248"/>
      <c r="DD716" s="248"/>
      <c r="DE716" s="248"/>
      <c r="DF716" s="250"/>
      <c r="DG716" s="251"/>
      <c r="DH716" s="251"/>
      <c r="DI716" s="251"/>
      <c r="DJ716" s="251"/>
      <c r="DK716" s="251"/>
      <c r="DL716" s="251"/>
      <c r="DM716" s="252"/>
    </row>
    <row r="717">
      <c r="A717" s="248"/>
      <c r="B717" s="249"/>
      <c r="C717" s="250"/>
      <c r="D717" s="251"/>
      <c r="E717" s="251"/>
      <c r="F717" s="251"/>
      <c r="G717" s="251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2"/>
      <c r="W717" s="253"/>
      <c r="X717" s="251"/>
      <c r="Y717" s="251"/>
      <c r="Z717" s="251"/>
      <c r="AA717" s="251"/>
      <c r="AB717" s="251"/>
      <c r="AC717" s="251"/>
      <c r="AD717" s="254"/>
      <c r="AE717" s="249"/>
      <c r="AF717" s="255"/>
      <c r="AG717" s="248"/>
      <c r="AH717" s="248"/>
      <c r="AI717" s="248"/>
      <c r="AJ717" s="248"/>
      <c r="AK717" s="248"/>
      <c r="AL717" s="248"/>
      <c r="AM717" s="248"/>
      <c r="AN717" s="248"/>
      <c r="AO717" s="248"/>
      <c r="AP717" s="248"/>
      <c r="AQ717" s="248"/>
      <c r="AR717" s="248"/>
      <c r="AS717" s="248"/>
      <c r="AT717" s="248"/>
      <c r="AU717" s="248"/>
      <c r="AV717" s="248"/>
      <c r="AW717" s="248"/>
      <c r="AX717" s="248"/>
      <c r="AY717" s="256"/>
      <c r="AZ717" s="250"/>
      <c r="BA717" s="251"/>
      <c r="BB717" s="251"/>
      <c r="BC717" s="251"/>
      <c r="BD717" s="251"/>
      <c r="BE717" s="251"/>
      <c r="BF717" s="251"/>
      <c r="BG717" s="252"/>
      <c r="BH717" s="249"/>
      <c r="BI717" s="248"/>
      <c r="BJ717" s="248"/>
      <c r="BK717" s="248"/>
      <c r="BL717" s="248"/>
      <c r="BM717" s="248"/>
      <c r="BN717" s="248"/>
      <c r="BO717" s="248"/>
      <c r="BP717" s="248"/>
      <c r="BQ717" s="248"/>
      <c r="BR717" s="248"/>
      <c r="BS717" s="248"/>
      <c r="BT717" s="248"/>
      <c r="BU717" s="248"/>
      <c r="BV717" s="248"/>
      <c r="BW717" s="248"/>
      <c r="BX717" s="248"/>
      <c r="BY717" s="248"/>
      <c r="BZ717" s="248"/>
      <c r="CA717" s="248"/>
      <c r="CB717" s="248"/>
      <c r="CC717" s="250"/>
      <c r="CD717" s="251"/>
      <c r="CE717" s="251"/>
      <c r="CF717" s="251"/>
      <c r="CG717" s="251"/>
      <c r="CH717" s="251"/>
      <c r="CI717" s="251"/>
      <c r="CJ717" s="252"/>
      <c r="CK717" s="249"/>
      <c r="CL717" s="248"/>
      <c r="CM717" s="248"/>
      <c r="CN717" s="248"/>
      <c r="CO717" s="248"/>
      <c r="CP717" s="248"/>
      <c r="CQ717" s="248"/>
      <c r="CR717" s="248"/>
      <c r="CS717" s="248"/>
      <c r="CT717" s="248"/>
      <c r="CU717" s="248"/>
      <c r="CV717" s="248"/>
      <c r="CW717" s="248"/>
      <c r="CX717" s="248"/>
      <c r="CY717" s="248"/>
      <c r="CZ717" s="248"/>
      <c r="DA717" s="248"/>
      <c r="DB717" s="248"/>
      <c r="DC717" s="248"/>
      <c r="DD717" s="248"/>
      <c r="DE717" s="248"/>
      <c r="DF717" s="250"/>
      <c r="DG717" s="251"/>
      <c r="DH717" s="251"/>
      <c r="DI717" s="251"/>
      <c r="DJ717" s="251"/>
      <c r="DK717" s="251"/>
      <c r="DL717" s="251"/>
      <c r="DM717" s="252"/>
    </row>
    <row r="718">
      <c r="A718" s="248"/>
      <c r="B718" s="249"/>
      <c r="C718" s="250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2"/>
      <c r="W718" s="253"/>
      <c r="X718" s="251"/>
      <c r="Y718" s="251"/>
      <c r="Z718" s="251"/>
      <c r="AA718" s="251"/>
      <c r="AB718" s="251"/>
      <c r="AC718" s="251"/>
      <c r="AD718" s="254"/>
      <c r="AE718" s="249"/>
      <c r="AF718" s="255"/>
      <c r="AG718" s="248"/>
      <c r="AH718" s="248"/>
      <c r="AI718" s="248"/>
      <c r="AJ718" s="248"/>
      <c r="AK718" s="248"/>
      <c r="AL718" s="248"/>
      <c r="AM718" s="248"/>
      <c r="AN718" s="248"/>
      <c r="AO718" s="248"/>
      <c r="AP718" s="248"/>
      <c r="AQ718" s="248"/>
      <c r="AR718" s="248"/>
      <c r="AS718" s="248"/>
      <c r="AT718" s="248"/>
      <c r="AU718" s="248"/>
      <c r="AV718" s="248"/>
      <c r="AW718" s="248"/>
      <c r="AX718" s="248"/>
      <c r="AY718" s="256"/>
      <c r="AZ718" s="250"/>
      <c r="BA718" s="251"/>
      <c r="BB718" s="251"/>
      <c r="BC718" s="251"/>
      <c r="BD718" s="251"/>
      <c r="BE718" s="251"/>
      <c r="BF718" s="251"/>
      <c r="BG718" s="252"/>
      <c r="BH718" s="249"/>
      <c r="BI718" s="248"/>
      <c r="BJ718" s="248"/>
      <c r="BK718" s="248"/>
      <c r="BL718" s="248"/>
      <c r="BM718" s="248"/>
      <c r="BN718" s="248"/>
      <c r="BO718" s="248"/>
      <c r="BP718" s="248"/>
      <c r="BQ718" s="248"/>
      <c r="BR718" s="248"/>
      <c r="BS718" s="248"/>
      <c r="BT718" s="248"/>
      <c r="BU718" s="248"/>
      <c r="BV718" s="248"/>
      <c r="BW718" s="248"/>
      <c r="BX718" s="248"/>
      <c r="BY718" s="248"/>
      <c r="BZ718" s="248"/>
      <c r="CA718" s="248"/>
      <c r="CB718" s="248"/>
      <c r="CC718" s="250"/>
      <c r="CD718" s="251"/>
      <c r="CE718" s="251"/>
      <c r="CF718" s="251"/>
      <c r="CG718" s="251"/>
      <c r="CH718" s="251"/>
      <c r="CI718" s="251"/>
      <c r="CJ718" s="252"/>
      <c r="CK718" s="249"/>
      <c r="CL718" s="248"/>
      <c r="CM718" s="248"/>
      <c r="CN718" s="248"/>
      <c r="CO718" s="248"/>
      <c r="CP718" s="248"/>
      <c r="CQ718" s="248"/>
      <c r="CR718" s="248"/>
      <c r="CS718" s="248"/>
      <c r="CT718" s="248"/>
      <c r="CU718" s="248"/>
      <c r="CV718" s="248"/>
      <c r="CW718" s="248"/>
      <c r="CX718" s="248"/>
      <c r="CY718" s="248"/>
      <c r="CZ718" s="248"/>
      <c r="DA718" s="248"/>
      <c r="DB718" s="248"/>
      <c r="DC718" s="248"/>
      <c r="DD718" s="248"/>
      <c r="DE718" s="248"/>
      <c r="DF718" s="250"/>
      <c r="DG718" s="251"/>
      <c r="DH718" s="251"/>
      <c r="DI718" s="251"/>
      <c r="DJ718" s="251"/>
      <c r="DK718" s="251"/>
      <c r="DL718" s="251"/>
      <c r="DM718" s="252"/>
    </row>
    <row r="719">
      <c r="A719" s="248"/>
      <c r="B719" s="249"/>
      <c r="C719" s="250"/>
      <c r="D719" s="251"/>
      <c r="E719" s="251"/>
      <c r="F719" s="251"/>
      <c r="G719" s="251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2"/>
      <c r="W719" s="253"/>
      <c r="X719" s="251"/>
      <c r="Y719" s="251"/>
      <c r="Z719" s="251"/>
      <c r="AA719" s="251"/>
      <c r="AB719" s="251"/>
      <c r="AC719" s="251"/>
      <c r="AD719" s="254"/>
      <c r="AE719" s="249"/>
      <c r="AF719" s="255"/>
      <c r="AG719" s="248"/>
      <c r="AH719" s="248"/>
      <c r="AI719" s="248"/>
      <c r="AJ719" s="248"/>
      <c r="AK719" s="248"/>
      <c r="AL719" s="248"/>
      <c r="AM719" s="248"/>
      <c r="AN719" s="248"/>
      <c r="AO719" s="248"/>
      <c r="AP719" s="248"/>
      <c r="AQ719" s="248"/>
      <c r="AR719" s="248"/>
      <c r="AS719" s="248"/>
      <c r="AT719" s="248"/>
      <c r="AU719" s="248"/>
      <c r="AV719" s="248"/>
      <c r="AW719" s="248"/>
      <c r="AX719" s="248"/>
      <c r="AY719" s="256"/>
      <c r="AZ719" s="250"/>
      <c r="BA719" s="251"/>
      <c r="BB719" s="251"/>
      <c r="BC719" s="251"/>
      <c r="BD719" s="251"/>
      <c r="BE719" s="251"/>
      <c r="BF719" s="251"/>
      <c r="BG719" s="252"/>
      <c r="BH719" s="249"/>
      <c r="BI719" s="248"/>
      <c r="BJ719" s="248"/>
      <c r="BK719" s="248"/>
      <c r="BL719" s="248"/>
      <c r="BM719" s="248"/>
      <c r="BN719" s="248"/>
      <c r="BO719" s="248"/>
      <c r="BP719" s="248"/>
      <c r="BQ719" s="248"/>
      <c r="BR719" s="248"/>
      <c r="BS719" s="248"/>
      <c r="BT719" s="248"/>
      <c r="BU719" s="248"/>
      <c r="BV719" s="248"/>
      <c r="BW719" s="248"/>
      <c r="BX719" s="248"/>
      <c r="BY719" s="248"/>
      <c r="BZ719" s="248"/>
      <c r="CA719" s="248"/>
      <c r="CB719" s="248"/>
      <c r="CC719" s="250"/>
      <c r="CD719" s="251"/>
      <c r="CE719" s="251"/>
      <c r="CF719" s="251"/>
      <c r="CG719" s="251"/>
      <c r="CH719" s="251"/>
      <c r="CI719" s="251"/>
      <c r="CJ719" s="252"/>
      <c r="CK719" s="249"/>
      <c r="CL719" s="248"/>
      <c r="CM719" s="248"/>
      <c r="CN719" s="248"/>
      <c r="CO719" s="248"/>
      <c r="CP719" s="248"/>
      <c r="CQ719" s="248"/>
      <c r="CR719" s="248"/>
      <c r="CS719" s="248"/>
      <c r="CT719" s="248"/>
      <c r="CU719" s="248"/>
      <c r="CV719" s="248"/>
      <c r="CW719" s="248"/>
      <c r="CX719" s="248"/>
      <c r="CY719" s="248"/>
      <c r="CZ719" s="248"/>
      <c r="DA719" s="248"/>
      <c r="DB719" s="248"/>
      <c r="DC719" s="248"/>
      <c r="DD719" s="248"/>
      <c r="DE719" s="248"/>
      <c r="DF719" s="250"/>
      <c r="DG719" s="251"/>
      <c r="DH719" s="251"/>
      <c r="DI719" s="251"/>
      <c r="DJ719" s="251"/>
      <c r="DK719" s="251"/>
      <c r="DL719" s="251"/>
      <c r="DM719" s="252"/>
    </row>
    <row r="720">
      <c r="A720" s="248"/>
      <c r="B720" s="249"/>
      <c r="C720" s="250"/>
      <c r="D720" s="251"/>
      <c r="E720" s="251"/>
      <c r="F720" s="251"/>
      <c r="G720" s="251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2"/>
      <c r="W720" s="253"/>
      <c r="X720" s="251"/>
      <c r="Y720" s="251"/>
      <c r="Z720" s="251"/>
      <c r="AA720" s="251"/>
      <c r="AB720" s="251"/>
      <c r="AC720" s="251"/>
      <c r="AD720" s="254"/>
      <c r="AE720" s="249"/>
      <c r="AF720" s="255"/>
      <c r="AG720" s="248"/>
      <c r="AH720" s="248"/>
      <c r="AI720" s="248"/>
      <c r="AJ720" s="248"/>
      <c r="AK720" s="248"/>
      <c r="AL720" s="248"/>
      <c r="AM720" s="248"/>
      <c r="AN720" s="248"/>
      <c r="AO720" s="248"/>
      <c r="AP720" s="248"/>
      <c r="AQ720" s="248"/>
      <c r="AR720" s="248"/>
      <c r="AS720" s="248"/>
      <c r="AT720" s="248"/>
      <c r="AU720" s="248"/>
      <c r="AV720" s="248"/>
      <c r="AW720" s="248"/>
      <c r="AX720" s="248"/>
      <c r="AY720" s="256"/>
      <c r="AZ720" s="250"/>
      <c r="BA720" s="251"/>
      <c r="BB720" s="251"/>
      <c r="BC720" s="251"/>
      <c r="BD720" s="251"/>
      <c r="BE720" s="251"/>
      <c r="BF720" s="251"/>
      <c r="BG720" s="252"/>
      <c r="BH720" s="249"/>
      <c r="BI720" s="248"/>
      <c r="BJ720" s="248"/>
      <c r="BK720" s="248"/>
      <c r="BL720" s="248"/>
      <c r="BM720" s="248"/>
      <c r="BN720" s="248"/>
      <c r="BO720" s="248"/>
      <c r="BP720" s="248"/>
      <c r="BQ720" s="248"/>
      <c r="BR720" s="248"/>
      <c r="BS720" s="248"/>
      <c r="BT720" s="248"/>
      <c r="BU720" s="248"/>
      <c r="BV720" s="248"/>
      <c r="BW720" s="248"/>
      <c r="BX720" s="248"/>
      <c r="BY720" s="248"/>
      <c r="BZ720" s="248"/>
      <c r="CA720" s="248"/>
      <c r="CB720" s="248"/>
      <c r="CC720" s="250"/>
      <c r="CD720" s="251"/>
      <c r="CE720" s="251"/>
      <c r="CF720" s="251"/>
      <c r="CG720" s="251"/>
      <c r="CH720" s="251"/>
      <c r="CI720" s="251"/>
      <c r="CJ720" s="252"/>
      <c r="CK720" s="249"/>
      <c r="CL720" s="248"/>
      <c r="CM720" s="248"/>
      <c r="CN720" s="248"/>
      <c r="CO720" s="248"/>
      <c r="CP720" s="248"/>
      <c r="CQ720" s="248"/>
      <c r="CR720" s="248"/>
      <c r="CS720" s="248"/>
      <c r="CT720" s="248"/>
      <c r="CU720" s="248"/>
      <c r="CV720" s="248"/>
      <c r="CW720" s="248"/>
      <c r="CX720" s="248"/>
      <c r="CY720" s="248"/>
      <c r="CZ720" s="248"/>
      <c r="DA720" s="248"/>
      <c r="DB720" s="248"/>
      <c r="DC720" s="248"/>
      <c r="DD720" s="248"/>
      <c r="DE720" s="248"/>
      <c r="DF720" s="250"/>
      <c r="DG720" s="251"/>
      <c r="DH720" s="251"/>
      <c r="DI720" s="251"/>
      <c r="DJ720" s="251"/>
      <c r="DK720" s="251"/>
      <c r="DL720" s="251"/>
      <c r="DM720" s="252"/>
    </row>
    <row r="721">
      <c r="A721" s="248"/>
      <c r="B721" s="249"/>
      <c r="C721" s="250"/>
      <c r="D721" s="251"/>
      <c r="E721" s="251"/>
      <c r="F721" s="251"/>
      <c r="G721" s="251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2"/>
      <c r="W721" s="253"/>
      <c r="X721" s="251"/>
      <c r="Y721" s="251"/>
      <c r="Z721" s="251"/>
      <c r="AA721" s="251"/>
      <c r="AB721" s="251"/>
      <c r="AC721" s="251"/>
      <c r="AD721" s="254"/>
      <c r="AE721" s="249"/>
      <c r="AF721" s="255"/>
      <c r="AG721" s="248"/>
      <c r="AH721" s="248"/>
      <c r="AI721" s="248"/>
      <c r="AJ721" s="248"/>
      <c r="AK721" s="248"/>
      <c r="AL721" s="248"/>
      <c r="AM721" s="248"/>
      <c r="AN721" s="248"/>
      <c r="AO721" s="248"/>
      <c r="AP721" s="248"/>
      <c r="AQ721" s="248"/>
      <c r="AR721" s="248"/>
      <c r="AS721" s="248"/>
      <c r="AT721" s="248"/>
      <c r="AU721" s="248"/>
      <c r="AV721" s="248"/>
      <c r="AW721" s="248"/>
      <c r="AX721" s="248"/>
      <c r="AY721" s="256"/>
      <c r="AZ721" s="250"/>
      <c r="BA721" s="251"/>
      <c r="BB721" s="251"/>
      <c r="BC721" s="251"/>
      <c r="BD721" s="251"/>
      <c r="BE721" s="251"/>
      <c r="BF721" s="251"/>
      <c r="BG721" s="252"/>
      <c r="BH721" s="249"/>
      <c r="BI721" s="248"/>
      <c r="BJ721" s="248"/>
      <c r="BK721" s="248"/>
      <c r="BL721" s="248"/>
      <c r="BM721" s="248"/>
      <c r="BN721" s="248"/>
      <c r="BO721" s="248"/>
      <c r="BP721" s="248"/>
      <c r="BQ721" s="248"/>
      <c r="BR721" s="248"/>
      <c r="BS721" s="248"/>
      <c r="BT721" s="248"/>
      <c r="BU721" s="248"/>
      <c r="BV721" s="248"/>
      <c r="BW721" s="248"/>
      <c r="BX721" s="248"/>
      <c r="BY721" s="248"/>
      <c r="BZ721" s="248"/>
      <c r="CA721" s="248"/>
      <c r="CB721" s="248"/>
      <c r="CC721" s="250"/>
      <c r="CD721" s="251"/>
      <c r="CE721" s="251"/>
      <c r="CF721" s="251"/>
      <c r="CG721" s="251"/>
      <c r="CH721" s="251"/>
      <c r="CI721" s="251"/>
      <c r="CJ721" s="252"/>
      <c r="CK721" s="249"/>
      <c r="CL721" s="248"/>
      <c r="CM721" s="248"/>
      <c r="CN721" s="248"/>
      <c r="CO721" s="248"/>
      <c r="CP721" s="248"/>
      <c r="CQ721" s="248"/>
      <c r="CR721" s="248"/>
      <c r="CS721" s="248"/>
      <c r="CT721" s="248"/>
      <c r="CU721" s="248"/>
      <c r="CV721" s="248"/>
      <c r="CW721" s="248"/>
      <c r="CX721" s="248"/>
      <c r="CY721" s="248"/>
      <c r="CZ721" s="248"/>
      <c r="DA721" s="248"/>
      <c r="DB721" s="248"/>
      <c r="DC721" s="248"/>
      <c r="DD721" s="248"/>
      <c r="DE721" s="248"/>
      <c r="DF721" s="250"/>
      <c r="DG721" s="251"/>
      <c r="DH721" s="251"/>
      <c r="DI721" s="251"/>
      <c r="DJ721" s="251"/>
      <c r="DK721" s="251"/>
      <c r="DL721" s="251"/>
      <c r="DM721" s="252"/>
    </row>
    <row r="722">
      <c r="A722" s="248"/>
      <c r="B722" s="249"/>
      <c r="C722" s="250"/>
      <c r="D722" s="251"/>
      <c r="E722" s="251"/>
      <c r="F722" s="251"/>
      <c r="G722" s="251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2"/>
      <c r="W722" s="253"/>
      <c r="X722" s="251"/>
      <c r="Y722" s="251"/>
      <c r="Z722" s="251"/>
      <c r="AA722" s="251"/>
      <c r="AB722" s="251"/>
      <c r="AC722" s="251"/>
      <c r="AD722" s="254"/>
      <c r="AE722" s="249"/>
      <c r="AF722" s="255"/>
      <c r="AG722" s="248"/>
      <c r="AH722" s="248"/>
      <c r="AI722" s="248"/>
      <c r="AJ722" s="248"/>
      <c r="AK722" s="248"/>
      <c r="AL722" s="248"/>
      <c r="AM722" s="248"/>
      <c r="AN722" s="248"/>
      <c r="AO722" s="248"/>
      <c r="AP722" s="248"/>
      <c r="AQ722" s="248"/>
      <c r="AR722" s="248"/>
      <c r="AS722" s="248"/>
      <c r="AT722" s="248"/>
      <c r="AU722" s="248"/>
      <c r="AV722" s="248"/>
      <c r="AW722" s="248"/>
      <c r="AX722" s="248"/>
      <c r="AY722" s="256"/>
      <c r="AZ722" s="250"/>
      <c r="BA722" s="251"/>
      <c r="BB722" s="251"/>
      <c r="BC722" s="251"/>
      <c r="BD722" s="251"/>
      <c r="BE722" s="251"/>
      <c r="BF722" s="251"/>
      <c r="BG722" s="252"/>
      <c r="BH722" s="249"/>
      <c r="BI722" s="248"/>
      <c r="BJ722" s="248"/>
      <c r="BK722" s="248"/>
      <c r="BL722" s="248"/>
      <c r="BM722" s="248"/>
      <c r="BN722" s="248"/>
      <c r="BO722" s="248"/>
      <c r="BP722" s="248"/>
      <c r="BQ722" s="248"/>
      <c r="BR722" s="248"/>
      <c r="BS722" s="248"/>
      <c r="BT722" s="248"/>
      <c r="BU722" s="248"/>
      <c r="BV722" s="248"/>
      <c r="BW722" s="248"/>
      <c r="BX722" s="248"/>
      <c r="BY722" s="248"/>
      <c r="BZ722" s="248"/>
      <c r="CA722" s="248"/>
      <c r="CB722" s="248"/>
      <c r="CC722" s="250"/>
      <c r="CD722" s="251"/>
      <c r="CE722" s="251"/>
      <c r="CF722" s="251"/>
      <c r="CG722" s="251"/>
      <c r="CH722" s="251"/>
      <c r="CI722" s="251"/>
      <c r="CJ722" s="252"/>
      <c r="CK722" s="249"/>
      <c r="CL722" s="248"/>
      <c r="CM722" s="248"/>
      <c r="CN722" s="248"/>
      <c r="CO722" s="248"/>
      <c r="CP722" s="248"/>
      <c r="CQ722" s="248"/>
      <c r="CR722" s="248"/>
      <c r="CS722" s="248"/>
      <c r="CT722" s="248"/>
      <c r="CU722" s="248"/>
      <c r="CV722" s="248"/>
      <c r="CW722" s="248"/>
      <c r="CX722" s="248"/>
      <c r="CY722" s="248"/>
      <c r="CZ722" s="248"/>
      <c r="DA722" s="248"/>
      <c r="DB722" s="248"/>
      <c r="DC722" s="248"/>
      <c r="DD722" s="248"/>
      <c r="DE722" s="248"/>
      <c r="DF722" s="250"/>
      <c r="DG722" s="251"/>
      <c r="DH722" s="251"/>
      <c r="DI722" s="251"/>
      <c r="DJ722" s="251"/>
      <c r="DK722" s="251"/>
      <c r="DL722" s="251"/>
      <c r="DM722" s="252"/>
    </row>
    <row r="723">
      <c r="A723" s="248"/>
      <c r="B723" s="249"/>
      <c r="C723" s="250"/>
      <c r="D723" s="251"/>
      <c r="E723" s="251"/>
      <c r="F723" s="251"/>
      <c r="G723" s="251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2"/>
      <c r="W723" s="253"/>
      <c r="X723" s="251"/>
      <c r="Y723" s="251"/>
      <c r="Z723" s="251"/>
      <c r="AA723" s="251"/>
      <c r="AB723" s="251"/>
      <c r="AC723" s="251"/>
      <c r="AD723" s="254"/>
      <c r="AE723" s="249"/>
      <c r="AF723" s="255"/>
      <c r="AG723" s="248"/>
      <c r="AH723" s="248"/>
      <c r="AI723" s="248"/>
      <c r="AJ723" s="248"/>
      <c r="AK723" s="248"/>
      <c r="AL723" s="248"/>
      <c r="AM723" s="248"/>
      <c r="AN723" s="248"/>
      <c r="AO723" s="248"/>
      <c r="AP723" s="248"/>
      <c r="AQ723" s="248"/>
      <c r="AR723" s="248"/>
      <c r="AS723" s="248"/>
      <c r="AT723" s="248"/>
      <c r="AU723" s="248"/>
      <c r="AV723" s="248"/>
      <c r="AW723" s="248"/>
      <c r="AX723" s="248"/>
      <c r="AY723" s="256"/>
      <c r="AZ723" s="250"/>
      <c r="BA723" s="251"/>
      <c r="BB723" s="251"/>
      <c r="BC723" s="251"/>
      <c r="BD723" s="251"/>
      <c r="BE723" s="251"/>
      <c r="BF723" s="251"/>
      <c r="BG723" s="252"/>
      <c r="BH723" s="249"/>
      <c r="BI723" s="248"/>
      <c r="BJ723" s="248"/>
      <c r="BK723" s="248"/>
      <c r="BL723" s="248"/>
      <c r="BM723" s="248"/>
      <c r="BN723" s="248"/>
      <c r="BO723" s="248"/>
      <c r="BP723" s="248"/>
      <c r="BQ723" s="248"/>
      <c r="BR723" s="248"/>
      <c r="BS723" s="248"/>
      <c r="BT723" s="248"/>
      <c r="BU723" s="248"/>
      <c r="BV723" s="248"/>
      <c r="BW723" s="248"/>
      <c r="BX723" s="248"/>
      <c r="BY723" s="248"/>
      <c r="BZ723" s="248"/>
      <c r="CA723" s="248"/>
      <c r="CB723" s="248"/>
      <c r="CC723" s="250"/>
      <c r="CD723" s="251"/>
      <c r="CE723" s="251"/>
      <c r="CF723" s="251"/>
      <c r="CG723" s="251"/>
      <c r="CH723" s="251"/>
      <c r="CI723" s="251"/>
      <c r="CJ723" s="252"/>
      <c r="CK723" s="249"/>
      <c r="CL723" s="248"/>
      <c r="CM723" s="248"/>
      <c r="CN723" s="248"/>
      <c r="CO723" s="248"/>
      <c r="CP723" s="248"/>
      <c r="CQ723" s="248"/>
      <c r="CR723" s="248"/>
      <c r="CS723" s="248"/>
      <c r="CT723" s="248"/>
      <c r="CU723" s="248"/>
      <c r="CV723" s="248"/>
      <c r="CW723" s="248"/>
      <c r="CX723" s="248"/>
      <c r="CY723" s="248"/>
      <c r="CZ723" s="248"/>
      <c r="DA723" s="248"/>
      <c r="DB723" s="248"/>
      <c r="DC723" s="248"/>
      <c r="DD723" s="248"/>
      <c r="DE723" s="248"/>
      <c r="DF723" s="250"/>
      <c r="DG723" s="251"/>
      <c r="DH723" s="251"/>
      <c r="DI723" s="251"/>
      <c r="DJ723" s="251"/>
      <c r="DK723" s="251"/>
      <c r="DL723" s="251"/>
      <c r="DM723" s="252"/>
    </row>
    <row r="724">
      <c r="A724" s="248"/>
      <c r="B724" s="249"/>
      <c r="C724" s="250"/>
      <c r="D724" s="251"/>
      <c r="E724" s="251"/>
      <c r="F724" s="251"/>
      <c r="G724" s="251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2"/>
      <c r="W724" s="253"/>
      <c r="X724" s="251"/>
      <c r="Y724" s="251"/>
      <c r="Z724" s="251"/>
      <c r="AA724" s="251"/>
      <c r="AB724" s="251"/>
      <c r="AC724" s="251"/>
      <c r="AD724" s="254"/>
      <c r="AE724" s="249"/>
      <c r="AF724" s="255"/>
      <c r="AG724" s="248"/>
      <c r="AH724" s="248"/>
      <c r="AI724" s="248"/>
      <c r="AJ724" s="248"/>
      <c r="AK724" s="248"/>
      <c r="AL724" s="248"/>
      <c r="AM724" s="248"/>
      <c r="AN724" s="248"/>
      <c r="AO724" s="248"/>
      <c r="AP724" s="248"/>
      <c r="AQ724" s="248"/>
      <c r="AR724" s="248"/>
      <c r="AS724" s="248"/>
      <c r="AT724" s="248"/>
      <c r="AU724" s="248"/>
      <c r="AV724" s="248"/>
      <c r="AW724" s="248"/>
      <c r="AX724" s="248"/>
      <c r="AY724" s="256"/>
      <c r="AZ724" s="250"/>
      <c r="BA724" s="251"/>
      <c r="BB724" s="251"/>
      <c r="BC724" s="251"/>
      <c r="BD724" s="251"/>
      <c r="BE724" s="251"/>
      <c r="BF724" s="251"/>
      <c r="BG724" s="252"/>
      <c r="BH724" s="249"/>
      <c r="BI724" s="248"/>
      <c r="BJ724" s="248"/>
      <c r="BK724" s="248"/>
      <c r="BL724" s="248"/>
      <c r="BM724" s="248"/>
      <c r="BN724" s="248"/>
      <c r="BO724" s="248"/>
      <c r="BP724" s="248"/>
      <c r="BQ724" s="248"/>
      <c r="BR724" s="248"/>
      <c r="BS724" s="248"/>
      <c r="BT724" s="248"/>
      <c r="BU724" s="248"/>
      <c r="BV724" s="248"/>
      <c r="BW724" s="248"/>
      <c r="BX724" s="248"/>
      <c r="BY724" s="248"/>
      <c r="BZ724" s="248"/>
      <c r="CA724" s="248"/>
      <c r="CB724" s="248"/>
      <c r="CC724" s="250"/>
      <c r="CD724" s="251"/>
      <c r="CE724" s="251"/>
      <c r="CF724" s="251"/>
      <c r="CG724" s="251"/>
      <c r="CH724" s="251"/>
      <c r="CI724" s="251"/>
      <c r="CJ724" s="252"/>
      <c r="CK724" s="249"/>
      <c r="CL724" s="248"/>
      <c r="CM724" s="248"/>
      <c r="CN724" s="248"/>
      <c r="CO724" s="248"/>
      <c r="CP724" s="248"/>
      <c r="CQ724" s="248"/>
      <c r="CR724" s="248"/>
      <c r="CS724" s="248"/>
      <c r="CT724" s="248"/>
      <c r="CU724" s="248"/>
      <c r="CV724" s="248"/>
      <c r="CW724" s="248"/>
      <c r="CX724" s="248"/>
      <c r="CY724" s="248"/>
      <c r="CZ724" s="248"/>
      <c r="DA724" s="248"/>
      <c r="DB724" s="248"/>
      <c r="DC724" s="248"/>
      <c r="DD724" s="248"/>
      <c r="DE724" s="248"/>
      <c r="DF724" s="250"/>
      <c r="DG724" s="251"/>
      <c r="DH724" s="251"/>
      <c r="DI724" s="251"/>
      <c r="DJ724" s="251"/>
      <c r="DK724" s="251"/>
      <c r="DL724" s="251"/>
      <c r="DM724" s="252"/>
    </row>
    <row r="725">
      <c r="A725" s="248"/>
      <c r="B725" s="249"/>
      <c r="C725" s="250"/>
      <c r="D725" s="251"/>
      <c r="E725" s="251"/>
      <c r="F725" s="251"/>
      <c r="G725" s="251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2"/>
      <c r="W725" s="253"/>
      <c r="X725" s="251"/>
      <c r="Y725" s="251"/>
      <c r="Z725" s="251"/>
      <c r="AA725" s="251"/>
      <c r="AB725" s="251"/>
      <c r="AC725" s="251"/>
      <c r="AD725" s="254"/>
      <c r="AE725" s="249"/>
      <c r="AF725" s="255"/>
      <c r="AG725" s="248"/>
      <c r="AH725" s="248"/>
      <c r="AI725" s="248"/>
      <c r="AJ725" s="248"/>
      <c r="AK725" s="248"/>
      <c r="AL725" s="248"/>
      <c r="AM725" s="248"/>
      <c r="AN725" s="248"/>
      <c r="AO725" s="248"/>
      <c r="AP725" s="248"/>
      <c r="AQ725" s="248"/>
      <c r="AR725" s="248"/>
      <c r="AS725" s="248"/>
      <c r="AT725" s="248"/>
      <c r="AU725" s="248"/>
      <c r="AV725" s="248"/>
      <c r="AW725" s="248"/>
      <c r="AX725" s="248"/>
      <c r="AY725" s="256"/>
      <c r="AZ725" s="250"/>
      <c r="BA725" s="251"/>
      <c r="BB725" s="251"/>
      <c r="BC725" s="251"/>
      <c r="BD725" s="251"/>
      <c r="BE725" s="251"/>
      <c r="BF725" s="251"/>
      <c r="BG725" s="252"/>
      <c r="BH725" s="249"/>
      <c r="BI725" s="248"/>
      <c r="BJ725" s="248"/>
      <c r="BK725" s="248"/>
      <c r="BL725" s="248"/>
      <c r="BM725" s="248"/>
      <c r="BN725" s="248"/>
      <c r="BO725" s="248"/>
      <c r="BP725" s="248"/>
      <c r="BQ725" s="248"/>
      <c r="BR725" s="248"/>
      <c r="BS725" s="248"/>
      <c r="BT725" s="248"/>
      <c r="BU725" s="248"/>
      <c r="BV725" s="248"/>
      <c r="BW725" s="248"/>
      <c r="BX725" s="248"/>
      <c r="BY725" s="248"/>
      <c r="BZ725" s="248"/>
      <c r="CA725" s="248"/>
      <c r="CB725" s="248"/>
      <c r="CC725" s="250"/>
      <c r="CD725" s="251"/>
      <c r="CE725" s="251"/>
      <c r="CF725" s="251"/>
      <c r="CG725" s="251"/>
      <c r="CH725" s="251"/>
      <c r="CI725" s="251"/>
      <c r="CJ725" s="252"/>
      <c r="CK725" s="249"/>
      <c r="CL725" s="248"/>
      <c r="CM725" s="248"/>
      <c r="CN725" s="248"/>
      <c r="CO725" s="248"/>
      <c r="CP725" s="248"/>
      <c r="CQ725" s="248"/>
      <c r="CR725" s="248"/>
      <c r="CS725" s="248"/>
      <c r="CT725" s="248"/>
      <c r="CU725" s="248"/>
      <c r="CV725" s="248"/>
      <c r="CW725" s="248"/>
      <c r="CX725" s="248"/>
      <c r="CY725" s="248"/>
      <c r="CZ725" s="248"/>
      <c r="DA725" s="248"/>
      <c r="DB725" s="248"/>
      <c r="DC725" s="248"/>
      <c r="DD725" s="248"/>
      <c r="DE725" s="248"/>
      <c r="DF725" s="250"/>
      <c r="DG725" s="251"/>
      <c r="DH725" s="251"/>
      <c r="DI725" s="251"/>
      <c r="DJ725" s="251"/>
      <c r="DK725" s="251"/>
      <c r="DL725" s="251"/>
      <c r="DM725" s="252"/>
    </row>
    <row r="726">
      <c r="A726" s="248"/>
      <c r="B726" s="249"/>
      <c r="C726" s="250"/>
      <c r="D726" s="251"/>
      <c r="E726" s="251"/>
      <c r="F726" s="251"/>
      <c r="G726" s="251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2"/>
      <c r="W726" s="253"/>
      <c r="X726" s="251"/>
      <c r="Y726" s="251"/>
      <c r="Z726" s="251"/>
      <c r="AA726" s="251"/>
      <c r="AB726" s="251"/>
      <c r="AC726" s="251"/>
      <c r="AD726" s="254"/>
      <c r="AE726" s="249"/>
      <c r="AF726" s="255"/>
      <c r="AG726" s="248"/>
      <c r="AH726" s="248"/>
      <c r="AI726" s="248"/>
      <c r="AJ726" s="248"/>
      <c r="AK726" s="248"/>
      <c r="AL726" s="248"/>
      <c r="AM726" s="248"/>
      <c r="AN726" s="248"/>
      <c r="AO726" s="248"/>
      <c r="AP726" s="248"/>
      <c r="AQ726" s="248"/>
      <c r="AR726" s="248"/>
      <c r="AS726" s="248"/>
      <c r="AT726" s="248"/>
      <c r="AU726" s="248"/>
      <c r="AV726" s="248"/>
      <c r="AW726" s="248"/>
      <c r="AX726" s="248"/>
      <c r="AY726" s="256"/>
      <c r="AZ726" s="250"/>
      <c r="BA726" s="251"/>
      <c r="BB726" s="251"/>
      <c r="BC726" s="251"/>
      <c r="BD726" s="251"/>
      <c r="BE726" s="251"/>
      <c r="BF726" s="251"/>
      <c r="BG726" s="252"/>
      <c r="BH726" s="249"/>
      <c r="BI726" s="248"/>
      <c r="BJ726" s="248"/>
      <c r="BK726" s="248"/>
      <c r="BL726" s="248"/>
      <c r="BM726" s="248"/>
      <c r="BN726" s="248"/>
      <c r="BO726" s="248"/>
      <c r="BP726" s="248"/>
      <c r="BQ726" s="248"/>
      <c r="BR726" s="248"/>
      <c r="BS726" s="248"/>
      <c r="BT726" s="248"/>
      <c r="BU726" s="248"/>
      <c r="BV726" s="248"/>
      <c r="BW726" s="248"/>
      <c r="BX726" s="248"/>
      <c r="BY726" s="248"/>
      <c r="BZ726" s="248"/>
      <c r="CA726" s="248"/>
      <c r="CB726" s="248"/>
      <c r="CC726" s="250"/>
      <c r="CD726" s="251"/>
      <c r="CE726" s="251"/>
      <c r="CF726" s="251"/>
      <c r="CG726" s="251"/>
      <c r="CH726" s="251"/>
      <c r="CI726" s="251"/>
      <c r="CJ726" s="252"/>
      <c r="CK726" s="249"/>
      <c r="CL726" s="248"/>
      <c r="CM726" s="248"/>
      <c r="CN726" s="248"/>
      <c r="CO726" s="248"/>
      <c r="CP726" s="248"/>
      <c r="CQ726" s="248"/>
      <c r="CR726" s="248"/>
      <c r="CS726" s="248"/>
      <c r="CT726" s="248"/>
      <c r="CU726" s="248"/>
      <c r="CV726" s="248"/>
      <c r="CW726" s="248"/>
      <c r="CX726" s="248"/>
      <c r="CY726" s="248"/>
      <c r="CZ726" s="248"/>
      <c r="DA726" s="248"/>
      <c r="DB726" s="248"/>
      <c r="DC726" s="248"/>
      <c r="DD726" s="248"/>
      <c r="DE726" s="248"/>
      <c r="DF726" s="250"/>
      <c r="DG726" s="251"/>
      <c r="DH726" s="251"/>
      <c r="DI726" s="251"/>
      <c r="DJ726" s="251"/>
      <c r="DK726" s="251"/>
      <c r="DL726" s="251"/>
      <c r="DM726" s="252"/>
    </row>
    <row r="727">
      <c r="A727" s="248"/>
      <c r="B727" s="249"/>
      <c r="C727" s="250"/>
      <c r="D727" s="251"/>
      <c r="E727" s="251"/>
      <c r="F727" s="251"/>
      <c r="G727" s="251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2"/>
      <c r="W727" s="253"/>
      <c r="X727" s="251"/>
      <c r="Y727" s="251"/>
      <c r="Z727" s="251"/>
      <c r="AA727" s="251"/>
      <c r="AB727" s="251"/>
      <c r="AC727" s="251"/>
      <c r="AD727" s="254"/>
      <c r="AE727" s="249"/>
      <c r="AF727" s="255"/>
      <c r="AG727" s="248"/>
      <c r="AH727" s="248"/>
      <c r="AI727" s="248"/>
      <c r="AJ727" s="248"/>
      <c r="AK727" s="248"/>
      <c r="AL727" s="248"/>
      <c r="AM727" s="248"/>
      <c r="AN727" s="248"/>
      <c r="AO727" s="248"/>
      <c r="AP727" s="248"/>
      <c r="AQ727" s="248"/>
      <c r="AR727" s="248"/>
      <c r="AS727" s="248"/>
      <c r="AT727" s="248"/>
      <c r="AU727" s="248"/>
      <c r="AV727" s="248"/>
      <c r="AW727" s="248"/>
      <c r="AX727" s="248"/>
      <c r="AY727" s="256"/>
      <c r="AZ727" s="250"/>
      <c r="BA727" s="251"/>
      <c r="BB727" s="251"/>
      <c r="BC727" s="251"/>
      <c r="BD727" s="251"/>
      <c r="BE727" s="251"/>
      <c r="BF727" s="251"/>
      <c r="BG727" s="252"/>
      <c r="BH727" s="249"/>
      <c r="BI727" s="248"/>
      <c r="BJ727" s="248"/>
      <c r="BK727" s="248"/>
      <c r="BL727" s="248"/>
      <c r="BM727" s="248"/>
      <c r="BN727" s="248"/>
      <c r="BO727" s="248"/>
      <c r="BP727" s="248"/>
      <c r="BQ727" s="248"/>
      <c r="BR727" s="248"/>
      <c r="BS727" s="248"/>
      <c r="BT727" s="248"/>
      <c r="BU727" s="248"/>
      <c r="BV727" s="248"/>
      <c r="BW727" s="248"/>
      <c r="BX727" s="248"/>
      <c r="BY727" s="248"/>
      <c r="BZ727" s="248"/>
      <c r="CA727" s="248"/>
      <c r="CB727" s="248"/>
      <c r="CC727" s="250"/>
      <c r="CD727" s="251"/>
      <c r="CE727" s="251"/>
      <c r="CF727" s="251"/>
      <c r="CG727" s="251"/>
      <c r="CH727" s="251"/>
      <c r="CI727" s="251"/>
      <c r="CJ727" s="252"/>
      <c r="CK727" s="249"/>
      <c r="CL727" s="248"/>
      <c r="CM727" s="248"/>
      <c r="CN727" s="248"/>
      <c r="CO727" s="248"/>
      <c r="CP727" s="248"/>
      <c r="CQ727" s="248"/>
      <c r="CR727" s="248"/>
      <c r="CS727" s="248"/>
      <c r="CT727" s="248"/>
      <c r="CU727" s="248"/>
      <c r="CV727" s="248"/>
      <c r="CW727" s="248"/>
      <c r="CX727" s="248"/>
      <c r="CY727" s="248"/>
      <c r="CZ727" s="248"/>
      <c r="DA727" s="248"/>
      <c r="DB727" s="248"/>
      <c r="DC727" s="248"/>
      <c r="DD727" s="248"/>
      <c r="DE727" s="248"/>
      <c r="DF727" s="250"/>
      <c r="DG727" s="251"/>
      <c r="DH727" s="251"/>
      <c r="DI727" s="251"/>
      <c r="DJ727" s="251"/>
      <c r="DK727" s="251"/>
      <c r="DL727" s="251"/>
      <c r="DM727" s="252"/>
    </row>
    <row r="728">
      <c r="A728" s="248"/>
      <c r="B728" s="249"/>
      <c r="C728" s="250"/>
      <c r="D728" s="251"/>
      <c r="E728" s="251"/>
      <c r="F728" s="251"/>
      <c r="G728" s="251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2"/>
      <c r="W728" s="253"/>
      <c r="X728" s="251"/>
      <c r="Y728" s="251"/>
      <c r="Z728" s="251"/>
      <c r="AA728" s="251"/>
      <c r="AB728" s="251"/>
      <c r="AC728" s="251"/>
      <c r="AD728" s="254"/>
      <c r="AE728" s="249"/>
      <c r="AF728" s="255"/>
      <c r="AG728" s="248"/>
      <c r="AH728" s="248"/>
      <c r="AI728" s="248"/>
      <c r="AJ728" s="248"/>
      <c r="AK728" s="248"/>
      <c r="AL728" s="248"/>
      <c r="AM728" s="248"/>
      <c r="AN728" s="248"/>
      <c r="AO728" s="248"/>
      <c r="AP728" s="248"/>
      <c r="AQ728" s="248"/>
      <c r="AR728" s="248"/>
      <c r="AS728" s="248"/>
      <c r="AT728" s="248"/>
      <c r="AU728" s="248"/>
      <c r="AV728" s="248"/>
      <c r="AW728" s="248"/>
      <c r="AX728" s="248"/>
      <c r="AY728" s="256"/>
      <c r="AZ728" s="250"/>
      <c r="BA728" s="251"/>
      <c r="BB728" s="251"/>
      <c r="BC728" s="251"/>
      <c r="BD728" s="251"/>
      <c r="BE728" s="251"/>
      <c r="BF728" s="251"/>
      <c r="BG728" s="252"/>
      <c r="BH728" s="249"/>
      <c r="BI728" s="248"/>
      <c r="BJ728" s="248"/>
      <c r="BK728" s="248"/>
      <c r="BL728" s="248"/>
      <c r="BM728" s="248"/>
      <c r="BN728" s="248"/>
      <c r="BO728" s="248"/>
      <c r="BP728" s="248"/>
      <c r="BQ728" s="248"/>
      <c r="BR728" s="248"/>
      <c r="BS728" s="248"/>
      <c r="BT728" s="248"/>
      <c r="BU728" s="248"/>
      <c r="BV728" s="248"/>
      <c r="BW728" s="248"/>
      <c r="BX728" s="248"/>
      <c r="BY728" s="248"/>
      <c r="BZ728" s="248"/>
      <c r="CA728" s="248"/>
      <c r="CB728" s="248"/>
      <c r="CC728" s="250"/>
      <c r="CD728" s="251"/>
      <c r="CE728" s="251"/>
      <c r="CF728" s="251"/>
      <c r="CG728" s="251"/>
      <c r="CH728" s="251"/>
      <c r="CI728" s="251"/>
      <c r="CJ728" s="252"/>
      <c r="CK728" s="249"/>
      <c r="CL728" s="248"/>
      <c r="CM728" s="248"/>
      <c r="CN728" s="248"/>
      <c r="CO728" s="248"/>
      <c r="CP728" s="248"/>
      <c r="CQ728" s="248"/>
      <c r="CR728" s="248"/>
      <c r="CS728" s="248"/>
      <c r="CT728" s="248"/>
      <c r="CU728" s="248"/>
      <c r="CV728" s="248"/>
      <c r="CW728" s="248"/>
      <c r="CX728" s="248"/>
      <c r="CY728" s="248"/>
      <c r="CZ728" s="248"/>
      <c r="DA728" s="248"/>
      <c r="DB728" s="248"/>
      <c r="DC728" s="248"/>
      <c r="DD728" s="248"/>
      <c r="DE728" s="248"/>
      <c r="DF728" s="250"/>
      <c r="DG728" s="251"/>
      <c r="DH728" s="251"/>
      <c r="DI728" s="251"/>
      <c r="DJ728" s="251"/>
      <c r="DK728" s="251"/>
      <c r="DL728" s="251"/>
      <c r="DM728" s="252"/>
    </row>
    <row r="729">
      <c r="A729" s="248"/>
      <c r="B729" s="249"/>
      <c r="C729" s="250"/>
      <c r="D729" s="251"/>
      <c r="E729" s="251"/>
      <c r="F729" s="251"/>
      <c r="G729" s="251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2"/>
      <c r="W729" s="253"/>
      <c r="X729" s="251"/>
      <c r="Y729" s="251"/>
      <c r="Z729" s="251"/>
      <c r="AA729" s="251"/>
      <c r="AB729" s="251"/>
      <c r="AC729" s="251"/>
      <c r="AD729" s="254"/>
      <c r="AE729" s="249"/>
      <c r="AF729" s="255"/>
      <c r="AG729" s="248"/>
      <c r="AH729" s="248"/>
      <c r="AI729" s="248"/>
      <c r="AJ729" s="248"/>
      <c r="AK729" s="248"/>
      <c r="AL729" s="248"/>
      <c r="AM729" s="248"/>
      <c r="AN729" s="248"/>
      <c r="AO729" s="248"/>
      <c r="AP729" s="248"/>
      <c r="AQ729" s="248"/>
      <c r="AR729" s="248"/>
      <c r="AS729" s="248"/>
      <c r="AT729" s="248"/>
      <c r="AU729" s="248"/>
      <c r="AV729" s="248"/>
      <c r="AW729" s="248"/>
      <c r="AX729" s="248"/>
      <c r="AY729" s="256"/>
      <c r="AZ729" s="250"/>
      <c r="BA729" s="251"/>
      <c r="BB729" s="251"/>
      <c r="BC729" s="251"/>
      <c r="BD729" s="251"/>
      <c r="BE729" s="251"/>
      <c r="BF729" s="251"/>
      <c r="BG729" s="252"/>
      <c r="BH729" s="249"/>
      <c r="BI729" s="248"/>
      <c r="BJ729" s="248"/>
      <c r="BK729" s="248"/>
      <c r="BL729" s="248"/>
      <c r="BM729" s="248"/>
      <c r="BN729" s="248"/>
      <c r="BO729" s="248"/>
      <c r="BP729" s="248"/>
      <c r="BQ729" s="248"/>
      <c r="BR729" s="248"/>
      <c r="BS729" s="248"/>
      <c r="BT729" s="248"/>
      <c r="BU729" s="248"/>
      <c r="BV729" s="248"/>
      <c r="BW729" s="248"/>
      <c r="BX729" s="248"/>
      <c r="BY729" s="248"/>
      <c r="BZ729" s="248"/>
      <c r="CA729" s="248"/>
      <c r="CB729" s="248"/>
      <c r="CC729" s="250"/>
      <c r="CD729" s="251"/>
      <c r="CE729" s="251"/>
      <c r="CF729" s="251"/>
      <c r="CG729" s="251"/>
      <c r="CH729" s="251"/>
      <c r="CI729" s="251"/>
      <c r="CJ729" s="252"/>
      <c r="CK729" s="249"/>
      <c r="CL729" s="248"/>
      <c r="CM729" s="248"/>
      <c r="CN729" s="248"/>
      <c r="CO729" s="248"/>
      <c r="CP729" s="248"/>
      <c r="CQ729" s="248"/>
      <c r="CR729" s="248"/>
      <c r="CS729" s="248"/>
      <c r="CT729" s="248"/>
      <c r="CU729" s="248"/>
      <c r="CV729" s="248"/>
      <c r="CW729" s="248"/>
      <c r="CX729" s="248"/>
      <c r="CY729" s="248"/>
      <c r="CZ729" s="248"/>
      <c r="DA729" s="248"/>
      <c r="DB729" s="248"/>
      <c r="DC729" s="248"/>
      <c r="DD729" s="248"/>
      <c r="DE729" s="248"/>
      <c r="DF729" s="250"/>
      <c r="DG729" s="251"/>
      <c r="DH729" s="251"/>
      <c r="DI729" s="251"/>
      <c r="DJ729" s="251"/>
      <c r="DK729" s="251"/>
      <c r="DL729" s="251"/>
      <c r="DM729" s="252"/>
    </row>
    <row r="730">
      <c r="A730" s="248"/>
      <c r="B730" s="249"/>
      <c r="C730" s="250"/>
      <c r="D730" s="251"/>
      <c r="E730" s="251"/>
      <c r="F730" s="251"/>
      <c r="G730" s="251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2"/>
      <c r="W730" s="253"/>
      <c r="X730" s="251"/>
      <c r="Y730" s="251"/>
      <c r="Z730" s="251"/>
      <c r="AA730" s="251"/>
      <c r="AB730" s="251"/>
      <c r="AC730" s="251"/>
      <c r="AD730" s="254"/>
      <c r="AE730" s="249"/>
      <c r="AF730" s="255"/>
      <c r="AG730" s="248"/>
      <c r="AH730" s="248"/>
      <c r="AI730" s="248"/>
      <c r="AJ730" s="248"/>
      <c r="AK730" s="248"/>
      <c r="AL730" s="248"/>
      <c r="AM730" s="248"/>
      <c r="AN730" s="248"/>
      <c r="AO730" s="248"/>
      <c r="AP730" s="248"/>
      <c r="AQ730" s="248"/>
      <c r="AR730" s="248"/>
      <c r="AS730" s="248"/>
      <c r="AT730" s="248"/>
      <c r="AU730" s="248"/>
      <c r="AV730" s="248"/>
      <c r="AW730" s="248"/>
      <c r="AX730" s="248"/>
      <c r="AY730" s="256"/>
      <c r="AZ730" s="250"/>
      <c r="BA730" s="251"/>
      <c r="BB730" s="251"/>
      <c r="BC730" s="251"/>
      <c r="BD730" s="251"/>
      <c r="BE730" s="251"/>
      <c r="BF730" s="251"/>
      <c r="BG730" s="252"/>
      <c r="BH730" s="249"/>
      <c r="BI730" s="248"/>
      <c r="BJ730" s="248"/>
      <c r="BK730" s="248"/>
      <c r="BL730" s="248"/>
      <c r="BM730" s="248"/>
      <c r="BN730" s="248"/>
      <c r="BO730" s="248"/>
      <c r="BP730" s="248"/>
      <c r="BQ730" s="248"/>
      <c r="BR730" s="248"/>
      <c r="BS730" s="248"/>
      <c r="BT730" s="248"/>
      <c r="BU730" s="248"/>
      <c r="BV730" s="248"/>
      <c r="BW730" s="248"/>
      <c r="BX730" s="248"/>
      <c r="BY730" s="248"/>
      <c r="BZ730" s="248"/>
      <c r="CA730" s="248"/>
      <c r="CB730" s="248"/>
      <c r="CC730" s="250"/>
      <c r="CD730" s="251"/>
      <c r="CE730" s="251"/>
      <c r="CF730" s="251"/>
      <c r="CG730" s="251"/>
      <c r="CH730" s="251"/>
      <c r="CI730" s="251"/>
      <c r="CJ730" s="252"/>
      <c r="CK730" s="249"/>
      <c r="CL730" s="248"/>
      <c r="CM730" s="248"/>
      <c r="CN730" s="248"/>
      <c r="CO730" s="248"/>
      <c r="CP730" s="248"/>
      <c r="CQ730" s="248"/>
      <c r="CR730" s="248"/>
      <c r="CS730" s="248"/>
      <c r="CT730" s="248"/>
      <c r="CU730" s="248"/>
      <c r="CV730" s="248"/>
      <c r="CW730" s="248"/>
      <c r="CX730" s="248"/>
      <c r="CY730" s="248"/>
      <c r="CZ730" s="248"/>
      <c r="DA730" s="248"/>
      <c r="DB730" s="248"/>
      <c r="DC730" s="248"/>
      <c r="DD730" s="248"/>
      <c r="DE730" s="248"/>
      <c r="DF730" s="250"/>
      <c r="DG730" s="251"/>
      <c r="DH730" s="251"/>
      <c r="DI730" s="251"/>
      <c r="DJ730" s="251"/>
      <c r="DK730" s="251"/>
      <c r="DL730" s="251"/>
      <c r="DM730" s="252"/>
    </row>
    <row r="731">
      <c r="A731" s="248"/>
      <c r="B731" s="249"/>
      <c r="C731" s="250"/>
      <c r="D731" s="251"/>
      <c r="E731" s="251"/>
      <c r="F731" s="251"/>
      <c r="G731" s="251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2"/>
      <c r="W731" s="253"/>
      <c r="X731" s="251"/>
      <c r="Y731" s="251"/>
      <c r="Z731" s="251"/>
      <c r="AA731" s="251"/>
      <c r="AB731" s="251"/>
      <c r="AC731" s="251"/>
      <c r="AD731" s="254"/>
      <c r="AE731" s="249"/>
      <c r="AF731" s="255"/>
      <c r="AG731" s="248"/>
      <c r="AH731" s="248"/>
      <c r="AI731" s="248"/>
      <c r="AJ731" s="248"/>
      <c r="AK731" s="248"/>
      <c r="AL731" s="248"/>
      <c r="AM731" s="248"/>
      <c r="AN731" s="248"/>
      <c r="AO731" s="248"/>
      <c r="AP731" s="248"/>
      <c r="AQ731" s="248"/>
      <c r="AR731" s="248"/>
      <c r="AS731" s="248"/>
      <c r="AT731" s="248"/>
      <c r="AU731" s="248"/>
      <c r="AV731" s="248"/>
      <c r="AW731" s="248"/>
      <c r="AX731" s="248"/>
      <c r="AY731" s="256"/>
      <c r="AZ731" s="250"/>
      <c r="BA731" s="251"/>
      <c r="BB731" s="251"/>
      <c r="BC731" s="251"/>
      <c r="BD731" s="251"/>
      <c r="BE731" s="251"/>
      <c r="BF731" s="251"/>
      <c r="BG731" s="252"/>
      <c r="BH731" s="249"/>
      <c r="BI731" s="248"/>
      <c r="BJ731" s="248"/>
      <c r="BK731" s="248"/>
      <c r="BL731" s="248"/>
      <c r="BM731" s="248"/>
      <c r="BN731" s="248"/>
      <c r="BO731" s="248"/>
      <c r="BP731" s="248"/>
      <c r="BQ731" s="248"/>
      <c r="BR731" s="248"/>
      <c r="BS731" s="248"/>
      <c r="BT731" s="248"/>
      <c r="BU731" s="248"/>
      <c r="BV731" s="248"/>
      <c r="BW731" s="248"/>
      <c r="BX731" s="248"/>
      <c r="BY731" s="248"/>
      <c r="BZ731" s="248"/>
      <c r="CA731" s="248"/>
      <c r="CB731" s="248"/>
      <c r="CC731" s="250"/>
      <c r="CD731" s="251"/>
      <c r="CE731" s="251"/>
      <c r="CF731" s="251"/>
      <c r="CG731" s="251"/>
      <c r="CH731" s="251"/>
      <c r="CI731" s="251"/>
      <c r="CJ731" s="252"/>
      <c r="CK731" s="249"/>
      <c r="CL731" s="248"/>
      <c r="CM731" s="248"/>
      <c r="CN731" s="248"/>
      <c r="CO731" s="248"/>
      <c r="CP731" s="248"/>
      <c r="CQ731" s="248"/>
      <c r="CR731" s="248"/>
      <c r="CS731" s="248"/>
      <c r="CT731" s="248"/>
      <c r="CU731" s="248"/>
      <c r="CV731" s="248"/>
      <c r="CW731" s="248"/>
      <c r="CX731" s="248"/>
      <c r="CY731" s="248"/>
      <c r="CZ731" s="248"/>
      <c r="DA731" s="248"/>
      <c r="DB731" s="248"/>
      <c r="DC731" s="248"/>
      <c r="DD731" s="248"/>
      <c r="DE731" s="248"/>
      <c r="DF731" s="250"/>
      <c r="DG731" s="251"/>
      <c r="DH731" s="251"/>
      <c r="DI731" s="251"/>
      <c r="DJ731" s="251"/>
      <c r="DK731" s="251"/>
      <c r="DL731" s="251"/>
      <c r="DM731" s="252"/>
    </row>
    <row r="732">
      <c r="A732" s="248"/>
      <c r="B732" s="249"/>
      <c r="C732" s="250"/>
      <c r="D732" s="251"/>
      <c r="E732" s="251"/>
      <c r="F732" s="251"/>
      <c r="G732" s="251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2"/>
      <c r="W732" s="253"/>
      <c r="X732" s="251"/>
      <c r="Y732" s="251"/>
      <c r="Z732" s="251"/>
      <c r="AA732" s="251"/>
      <c r="AB732" s="251"/>
      <c r="AC732" s="251"/>
      <c r="AD732" s="254"/>
      <c r="AE732" s="249"/>
      <c r="AF732" s="255"/>
      <c r="AG732" s="248"/>
      <c r="AH732" s="248"/>
      <c r="AI732" s="248"/>
      <c r="AJ732" s="248"/>
      <c r="AK732" s="248"/>
      <c r="AL732" s="248"/>
      <c r="AM732" s="248"/>
      <c r="AN732" s="248"/>
      <c r="AO732" s="248"/>
      <c r="AP732" s="248"/>
      <c r="AQ732" s="248"/>
      <c r="AR732" s="248"/>
      <c r="AS732" s="248"/>
      <c r="AT732" s="248"/>
      <c r="AU732" s="248"/>
      <c r="AV732" s="248"/>
      <c r="AW732" s="248"/>
      <c r="AX732" s="248"/>
      <c r="AY732" s="256"/>
      <c r="AZ732" s="250"/>
      <c r="BA732" s="251"/>
      <c r="BB732" s="251"/>
      <c r="BC732" s="251"/>
      <c r="BD732" s="251"/>
      <c r="BE732" s="251"/>
      <c r="BF732" s="251"/>
      <c r="BG732" s="252"/>
      <c r="BH732" s="249"/>
      <c r="BI732" s="248"/>
      <c r="BJ732" s="248"/>
      <c r="BK732" s="248"/>
      <c r="BL732" s="248"/>
      <c r="BM732" s="248"/>
      <c r="BN732" s="248"/>
      <c r="BO732" s="248"/>
      <c r="BP732" s="248"/>
      <c r="BQ732" s="248"/>
      <c r="BR732" s="248"/>
      <c r="BS732" s="248"/>
      <c r="BT732" s="248"/>
      <c r="BU732" s="248"/>
      <c r="BV732" s="248"/>
      <c r="BW732" s="248"/>
      <c r="BX732" s="248"/>
      <c r="BY732" s="248"/>
      <c r="BZ732" s="248"/>
      <c r="CA732" s="248"/>
      <c r="CB732" s="248"/>
      <c r="CC732" s="250"/>
      <c r="CD732" s="251"/>
      <c r="CE732" s="251"/>
      <c r="CF732" s="251"/>
      <c r="CG732" s="251"/>
      <c r="CH732" s="251"/>
      <c r="CI732" s="251"/>
      <c r="CJ732" s="252"/>
      <c r="CK732" s="249"/>
      <c r="CL732" s="248"/>
      <c r="CM732" s="248"/>
      <c r="CN732" s="248"/>
      <c r="CO732" s="248"/>
      <c r="CP732" s="248"/>
      <c r="CQ732" s="248"/>
      <c r="CR732" s="248"/>
      <c r="CS732" s="248"/>
      <c r="CT732" s="248"/>
      <c r="CU732" s="248"/>
      <c r="CV732" s="248"/>
      <c r="CW732" s="248"/>
      <c r="CX732" s="248"/>
      <c r="CY732" s="248"/>
      <c r="CZ732" s="248"/>
      <c r="DA732" s="248"/>
      <c r="DB732" s="248"/>
      <c r="DC732" s="248"/>
      <c r="DD732" s="248"/>
      <c r="DE732" s="248"/>
      <c r="DF732" s="250"/>
      <c r="DG732" s="251"/>
      <c r="DH732" s="251"/>
      <c r="DI732" s="251"/>
      <c r="DJ732" s="251"/>
      <c r="DK732" s="251"/>
      <c r="DL732" s="251"/>
      <c r="DM732" s="252"/>
    </row>
    <row r="733">
      <c r="A733" s="248"/>
      <c r="B733" s="249"/>
      <c r="C733" s="250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2"/>
      <c r="W733" s="253"/>
      <c r="X733" s="251"/>
      <c r="Y733" s="251"/>
      <c r="Z733" s="251"/>
      <c r="AA733" s="251"/>
      <c r="AB733" s="251"/>
      <c r="AC733" s="251"/>
      <c r="AD733" s="254"/>
      <c r="AE733" s="249"/>
      <c r="AF733" s="255"/>
      <c r="AG733" s="248"/>
      <c r="AH733" s="248"/>
      <c r="AI733" s="248"/>
      <c r="AJ733" s="248"/>
      <c r="AK733" s="248"/>
      <c r="AL733" s="248"/>
      <c r="AM733" s="248"/>
      <c r="AN733" s="248"/>
      <c r="AO733" s="248"/>
      <c r="AP733" s="248"/>
      <c r="AQ733" s="248"/>
      <c r="AR733" s="248"/>
      <c r="AS733" s="248"/>
      <c r="AT733" s="248"/>
      <c r="AU733" s="248"/>
      <c r="AV733" s="248"/>
      <c r="AW733" s="248"/>
      <c r="AX733" s="248"/>
      <c r="AY733" s="256"/>
      <c r="AZ733" s="250"/>
      <c r="BA733" s="251"/>
      <c r="BB733" s="251"/>
      <c r="BC733" s="251"/>
      <c r="BD733" s="251"/>
      <c r="BE733" s="251"/>
      <c r="BF733" s="251"/>
      <c r="BG733" s="252"/>
      <c r="BH733" s="249"/>
      <c r="BI733" s="248"/>
      <c r="BJ733" s="248"/>
      <c r="BK733" s="248"/>
      <c r="BL733" s="248"/>
      <c r="BM733" s="248"/>
      <c r="BN733" s="248"/>
      <c r="BO733" s="248"/>
      <c r="BP733" s="248"/>
      <c r="BQ733" s="248"/>
      <c r="BR733" s="248"/>
      <c r="BS733" s="248"/>
      <c r="BT733" s="248"/>
      <c r="BU733" s="248"/>
      <c r="BV733" s="248"/>
      <c r="BW733" s="248"/>
      <c r="BX733" s="248"/>
      <c r="BY733" s="248"/>
      <c r="BZ733" s="248"/>
      <c r="CA733" s="248"/>
      <c r="CB733" s="248"/>
      <c r="CC733" s="250"/>
      <c r="CD733" s="251"/>
      <c r="CE733" s="251"/>
      <c r="CF733" s="251"/>
      <c r="CG733" s="251"/>
      <c r="CH733" s="251"/>
      <c r="CI733" s="251"/>
      <c r="CJ733" s="252"/>
      <c r="CK733" s="249"/>
      <c r="CL733" s="248"/>
      <c r="CM733" s="248"/>
      <c r="CN733" s="248"/>
      <c r="CO733" s="248"/>
      <c r="CP733" s="248"/>
      <c r="CQ733" s="248"/>
      <c r="CR733" s="248"/>
      <c r="CS733" s="248"/>
      <c r="CT733" s="248"/>
      <c r="CU733" s="248"/>
      <c r="CV733" s="248"/>
      <c r="CW733" s="248"/>
      <c r="CX733" s="248"/>
      <c r="CY733" s="248"/>
      <c r="CZ733" s="248"/>
      <c r="DA733" s="248"/>
      <c r="DB733" s="248"/>
      <c r="DC733" s="248"/>
      <c r="DD733" s="248"/>
      <c r="DE733" s="248"/>
      <c r="DF733" s="250"/>
      <c r="DG733" s="251"/>
      <c r="DH733" s="251"/>
      <c r="DI733" s="251"/>
      <c r="DJ733" s="251"/>
      <c r="DK733" s="251"/>
      <c r="DL733" s="251"/>
      <c r="DM733" s="252"/>
    </row>
    <row r="734">
      <c r="A734" s="248"/>
      <c r="B734" s="249"/>
      <c r="C734" s="250"/>
      <c r="D734" s="251"/>
      <c r="E734" s="251"/>
      <c r="F734" s="251"/>
      <c r="G734" s="251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2"/>
      <c r="W734" s="253"/>
      <c r="X734" s="251"/>
      <c r="Y734" s="251"/>
      <c r="Z734" s="251"/>
      <c r="AA734" s="251"/>
      <c r="AB734" s="251"/>
      <c r="AC734" s="251"/>
      <c r="AD734" s="254"/>
      <c r="AE734" s="249"/>
      <c r="AF734" s="255"/>
      <c r="AG734" s="248"/>
      <c r="AH734" s="248"/>
      <c r="AI734" s="248"/>
      <c r="AJ734" s="248"/>
      <c r="AK734" s="248"/>
      <c r="AL734" s="248"/>
      <c r="AM734" s="248"/>
      <c r="AN734" s="248"/>
      <c r="AO734" s="248"/>
      <c r="AP734" s="248"/>
      <c r="AQ734" s="248"/>
      <c r="AR734" s="248"/>
      <c r="AS734" s="248"/>
      <c r="AT734" s="248"/>
      <c r="AU734" s="248"/>
      <c r="AV734" s="248"/>
      <c r="AW734" s="248"/>
      <c r="AX734" s="248"/>
      <c r="AY734" s="256"/>
      <c r="AZ734" s="250"/>
      <c r="BA734" s="251"/>
      <c r="BB734" s="251"/>
      <c r="BC734" s="251"/>
      <c r="BD734" s="251"/>
      <c r="BE734" s="251"/>
      <c r="BF734" s="251"/>
      <c r="BG734" s="252"/>
      <c r="BH734" s="249"/>
      <c r="BI734" s="248"/>
      <c r="BJ734" s="248"/>
      <c r="BK734" s="248"/>
      <c r="BL734" s="248"/>
      <c r="BM734" s="248"/>
      <c r="BN734" s="248"/>
      <c r="BO734" s="248"/>
      <c r="BP734" s="248"/>
      <c r="BQ734" s="248"/>
      <c r="BR734" s="248"/>
      <c r="BS734" s="248"/>
      <c r="BT734" s="248"/>
      <c r="BU734" s="248"/>
      <c r="BV734" s="248"/>
      <c r="BW734" s="248"/>
      <c r="BX734" s="248"/>
      <c r="BY734" s="248"/>
      <c r="BZ734" s="248"/>
      <c r="CA734" s="248"/>
      <c r="CB734" s="248"/>
      <c r="CC734" s="250"/>
      <c r="CD734" s="251"/>
      <c r="CE734" s="251"/>
      <c r="CF734" s="251"/>
      <c r="CG734" s="251"/>
      <c r="CH734" s="251"/>
      <c r="CI734" s="251"/>
      <c r="CJ734" s="252"/>
      <c r="CK734" s="249"/>
      <c r="CL734" s="248"/>
      <c r="CM734" s="248"/>
      <c r="CN734" s="248"/>
      <c r="CO734" s="248"/>
      <c r="CP734" s="248"/>
      <c r="CQ734" s="248"/>
      <c r="CR734" s="248"/>
      <c r="CS734" s="248"/>
      <c r="CT734" s="248"/>
      <c r="CU734" s="248"/>
      <c r="CV734" s="248"/>
      <c r="CW734" s="248"/>
      <c r="CX734" s="248"/>
      <c r="CY734" s="248"/>
      <c r="CZ734" s="248"/>
      <c r="DA734" s="248"/>
      <c r="DB734" s="248"/>
      <c r="DC734" s="248"/>
      <c r="DD734" s="248"/>
      <c r="DE734" s="248"/>
      <c r="DF734" s="250"/>
      <c r="DG734" s="251"/>
      <c r="DH734" s="251"/>
      <c r="DI734" s="251"/>
      <c r="DJ734" s="251"/>
      <c r="DK734" s="251"/>
      <c r="DL734" s="251"/>
      <c r="DM734" s="252"/>
    </row>
    <row r="735">
      <c r="A735" s="248"/>
      <c r="B735" s="249"/>
      <c r="C735" s="250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2"/>
      <c r="W735" s="253"/>
      <c r="X735" s="251"/>
      <c r="Y735" s="251"/>
      <c r="Z735" s="251"/>
      <c r="AA735" s="251"/>
      <c r="AB735" s="251"/>
      <c r="AC735" s="251"/>
      <c r="AD735" s="254"/>
      <c r="AE735" s="249"/>
      <c r="AF735" s="255"/>
      <c r="AG735" s="248"/>
      <c r="AH735" s="248"/>
      <c r="AI735" s="248"/>
      <c r="AJ735" s="248"/>
      <c r="AK735" s="248"/>
      <c r="AL735" s="248"/>
      <c r="AM735" s="248"/>
      <c r="AN735" s="248"/>
      <c r="AO735" s="248"/>
      <c r="AP735" s="248"/>
      <c r="AQ735" s="248"/>
      <c r="AR735" s="248"/>
      <c r="AS735" s="248"/>
      <c r="AT735" s="248"/>
      <c r="AU735" s="248"/>
      <c r="AV735" s="248"/>
      <c r="AW735" s="248"/>
      <c r="AX735" s="248"/>
      <c r="AY735" s="256"/>
      <c r="AZ735" s="250"/>
      <c r="BA735" s="251"/>
      <c r="BB735" s="251"/>
      <c r="BC735" s="251"/>
      <c r="BD735" s="251"/>
      <c r="BE735" s="251"/>
      <c r="BF735" s="251"/>
      <c r="BG735" s="252"/>
      <c r="BH735" s="249"/>
      <c r="BI735" s="248"/>
      <c r="BJ735" s="248"/>
      <c r="BK735" s="248"/>
      <c r="BL735" s="248"/>
      <c r="BM735" s="248"/>
      <c r="BN735" s="248"/>
      <c r="BO735" s="248"/>
      <c r="BP735" s="248"/>
      <c r="BQ735" s="248"/>
      <c r="BR735" s="248"/>
      <c r="BS735" s="248"/>
      <c r="BT735" s="248"/>
      <c r="BU735" s="248"/>
      <c r="BV735" s="248"/>
      <c r="BW735" s="248"/>
      <c r="BX735" s="248"/>
      <c r="BY735" s="248"/>
      <c r="BZ735" s="248"/>
      <c r="CA735" s="248"/>
      <c r="CB735" s="248"/>
      <c r="CC735" s="250"/>
      <c r="CD735" s="251"/>
      <c r="CE735" s="251"/>
      <c r="CF735" s="251"/>
      <c r="CG735" s="251"/>
      <c r="CH735" s="251"/>
      <c r="CI735" s="251"/>
      <c r="CJ735" s="252"/>
      <c r="CK735" s="249"/>
      <c r="CL735" s="248"/>
      <c r="CM735" s="248"/>
      <c r="CN735" s="248"/>
      <c r="CO735" s="248"/>
      <c r="CP735" s="248"/>
      <c r="CQ735" s="248"/>
      <c r="CR735" s="248"/>
      <c r="CS735" s="248"/>
      <c r="CT735" s="248"/>
      <c r="CU735" s="248"/>
      <c r="CV735" s="248"/>
      <c r="CW735" s="248"/>
      <c r="CX735" s="248"/>
      <c r="CY735" s="248"/>
      <c r="CZ735" s="248"/>
      <c r="DA735" s="248"/>
      <c r="DB735" s="248"/>
      <c r="DC735" s="248"/>
      <c r="DD735" s="248"/>
      <c r="DE735" s="248"/>
      <c r="DF735" s="250"/>
      <c r="DG735" s="251"/>
      <c r="DH735" s="251"/>
      <c r="DI735" s="251"/>
      <c r="DJ735" s="251"/>
      <c r="DK735" s="251"/>
      <c r="DL735" s="251"/>
      <c r="DM735" s="252"/>
    </row>
    <row r="736">
      <c r="A736" s="248"/>
      <c r="B736" s="249"/>
      <c r="C736" s="250"/>
      <c r="D736" s="251"/>
      <c r="E736" s="251"/>
      <c r="F736" s="251"/>
      <c r="G736" s="251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2"/>
      <c r="W736" s="253"/>
      <c r="X736" s="251"/>
      <c r="Y736" s="251"/>
      <c r="Z736" s="251"/>
      <c r="AA736" s="251"/>
      <c r="AB736" s="251"/>
      <c r="AC736" s="251"/>
      <c r="AD736" s="254"/>
      <c r="AE736" s="249"/>
      <c r="AF736" s="255"/>
      <c r="AG736" s="248"/>
      <c r="AH736" s="248"/>
      <c r="AI736" s="248"/>
      <c r="AJ736" s="248"/>
      <c r="AK736" s="248"/>
      <c r="AL736" s="248"/>
      <c r="AM736" s="248"/>
      <c r="AN736" s="248"/>
      <c r="AO736" s="248"/>
      <c r="AP736" s="248"/>
      <c r="AQ736" s="248"/>
      <c r="AR736" s="248"/>
      <c r="AS736" s="248"/>
      <c r="AT736" s="248"/>
      <c r="AU736" s="248"/>
      <c r="AV736" s="248"/>
      <c r="AW736" s="248"/>
      <c r="AX736" s="248"/>
      <c r="AY736" s="256"/>
      <c r="AZ736" s="250"/>
      <c r="BA736" s="251"/>
      <c r="BB736" s="251"/>
      <c r="BC736" s="251"/>
      <c r="BD736" s="251"/>
      <c r="BE736" s="251"/>
      <c r="BF736" s="251"/>
      <c r="BG736" s="252"/>
      <c r="BH736" s="249"/>
      <c r="BI736" s="248"/>
      <c r="BJ736" s="248"/>
      <c r="BK736" s="248"/>
      <c r="BL736" s="248"/>
      <c r="BM736" s="248"/>
      <c r="BN736" s="248"/>
      <c r="BO736" s="248"/>
      <c r="BP736" s="248"/>
      <c r="BQ736" s="248"/>
      <c r="BR736" s="248"/>
      <c r="BS736" s="248"/>
      <c r="BT736" s="248"/>
      <c r="BU736" s="248"/>
      <c r="BV736" s="248"/>
      <c r="BW736" s="248"/>
      <c r="BX736" s="248"/>
      <c r="BY736" s="248"/>
      <c r="BZ736" s="248"/>
      <c r="CA736" s="248"/>
      <c r="CB736" s="248"/>
      <c r="CC736" s="250"/>
      <c r="CD736" s="251"/>
      <c r="CE736" s="251"/>
      <c r="CF736" s="251"/>
      <c r="CG736" s="251"/>
      <c r="CH736" s="251"/>
      <c r="CI736" s="251"/>
      <c r="CJ736" s="252"/>
      <c r="CK736" s="249"/>
      <c r="CL736" s="248"/>
      <c r="CM736" s="248"/>
      <c r="CN736" s="248"/>
      <c r="CO736" s="248"/>
      <c r="CP736" s="248"/>
      <c r="CQ736" s="248"/>
      <c r="CR736" s="248"/>
      <c r="CS736" s="248"/>
      <c r="CT736" s="248"/>
      <c r="CU736" s="248"/>
      <c r="CV736" s="248"/>
      <c r="CW736" s="248"/>
      <c r="CX736" s="248"/>
      <c r="CY736" s="248"/>
      <c r="CZ736" s="248"/>
      <c r="DA736" s="248"/>
      <c r="DB736" s="248"/>
      <c r="DC736" s="248"/>
      <c r="DD736" s="248"/>
      <c r="DE736" s="248"/>
      <c r="DF736" s="250"/>
      <c r="DG736" s="251"/>
      <c r="DH736" s="251"/>
      <c r="DI736" s="251"/>
      <c r="DJ736" s="251"/>
      <c r="DK736" s="251"/>
      <c r="DL736" s="251"/>
      <c r="DM736" s="252"/>
    </row>
    <row r="737">
      <c r="A737" s="248"/>
      <c r="B737" s="249"/>
      <c r="C737" s="250"/>
      <c r="D737" s="251"/>
      <c r="E737" s="251"/>
      <c r="F737" s="251"/>
      <c r="G737" s="251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2"/>
      <c r="W737" s="253"/>
      <c r="X737" s="251"/>
      <c r="Y737" s="251"/>
      <c r="Z737" s="251"/>
      <c r="AA737" s="251"/>
      <c r="AB737" s="251"/>
      <c r="AC737" s="251"/>
      <c r="AD737" s="254"/>
      <c r="AE737" s="249"/>
      <c r="AF737" s="255"/>
      <c r="AG737" s="248"/>
      <c r="AH737" s="248"/>
      <c r="AI737" s="248"/>
      <c r="AJ737" s="248"/>
      <c r="AK737" s="248"/>
      <c r="AL737" s="248"/>
      <c r="AM737" s="248"/>
      <c r="AN737" s="248"/>
      <c r="AO737" s="248"/>
      <c r="AP737" s="248"/>
      <c r="AQ737" s="248"/>
      <c r="AR737" s="248"/>
      <c r="AS737" s="248"/>
      <c r="AT737" s="248"/>
      <c r="AU737" s="248"/>
      <c r="AV737" s="248"/>
      <c r="AW737" s="248"/>
      <c r="AX737" s="248"/>
      <c r="AY737" s="256"/>
      <c r="AZ737" s="250"/>
      <c r="BA737" s="251"/>
      <c r="BB737" s="251"/>
      <c r="BC737" s="251"/>
      <c r="BD737" s="251"/>
      <c r="BE737" s="251"/>
      <c r="BF737" s="251"/>
      <c r="BG737" s="252"/>
      <c r="BH737" s="249"/>
      <c r="BI737" s="248"/>
      <c r="BJ737" s="248"/>
      <c r="BK737" s="248"/>
      <c r="BL737" s="248"/>
      <c r="BM737" s="248"/>
      <c r="BN737" s="248"/>
      <c r="BO737" s="248"/>
      <c r="BP737" s="248"/>
      <c r="BQ737" s="248"/>
      <c r="BR737" s="248"/>
      <c r="BS737" s="248"/>
      <c r="BT737" s="248"/>
      <c r="BU737" s="248"/>
      <c r="BV737" s="248"/>
      <c r="BW737" s="248"/>
      <c r="BX737" s="248"/>
      <c r="BY737" s="248"/>
      <c r="BZ737" s="248"/>
      <c r="CA737" s="248"/>
      <c r="CB737" s="248"/>
      <c r="CC737" s="250"/>
      <c r="CD737" s="251"/>
      <c r="CE737" s="251"/>
      <c r="CF737" s="251"/>
      <c r="CG737" s="251"/>
      <c r="CH737" s="251"/>
      <c r="CI737" s="251"/>
      <c r="CJ737" s="252"/>
      <c r="CK737" s="249"/>
      <c r="CL737" s="248"/>
      <c r="CM737" s="248"/>
      <c r="CN737" s="248"/>
      <c r="CO737" s="248"/>
      <c r="CP737" s="248"/>
      <c r="CQ737" s="248"/>
      <c r="CR737" s="248"/>
      <c r="CS737" s="248"/>
      <c r="CT737" s="248"/>
      <c r="CU737" s="248"/>
      <c r="CV737" s="248"/>
      <c r="CW737" s="248"/>
      <c r="CX737" s="248"/>
      <c r="CY737" s="248"/>
      <c r="CZ737" s="248"/>
      <c r="DA737" s="248"/>
      <c r="DB737" s="248"/>
      <c r="DC737" s="248"/>
      <c r="DD737" s="248"/>
      <c r="DE737" s="248"/>
      <c r="DF737" s="250"/>
      <c r="DG737" s="251"/>
      <c r="DH737" s="251"/>
      <c r="DI737" s="251"/>
      <c r="DJ737" s="251"/>
      <c r="DK737" s="251"/>
      <c r="DL737" s="251"/>
      <c r="DM737" s="252"/>
    </row>
    <row r="738">
      <c r="A738" s="248"/>
      <c r="B738" s="249"/>
      <c r="C738" s="250"/>
      <c r="D738" s="251"/>
      <c r="E738" s="251"/>
      <c r="F738" s="251"/>
      <c r="G738" s="251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2"/>
      <c r="W738" s="253"/>
      <c r="X738" s="251"/>
      <c r="Y738" s="251"/>
      <c r="Z738" s="251"/>
      <c r="AA738" s="251"/>
      <c r="AB738" s="251"/>
      <c r="AC738" s="251"/>
      <c r="AD738" s="254"/>
      <c r="AE738" s="249"/>
      <c r="AF738" s="255"/>
      <c r="AG738" s="248"/>
      <c r="AH738" s="248"/>
      <c r="AI738" s="248"/>
      <c r="AJ738" s="248"/>
      <c r="AK738" s="248"/>
      <c r="AL738" s="248"/>
      <c r="AM738" s="248"/>
      <c r="AN738" s="248"/>
      <c r="AO738" s="248"/>
      <c r="AP738" s="248"/>
      <c r="AQ738" s="248"/>
      <c r="AR738" s="248"/>
      <c r="AS738" s="248"/>
      <c r="AT738" s="248"/>
      <c r="AU738" s="248"/>
      <c r="AV738" s="248"/>
      <c r="AW738" s="248"/>
      <c r="AX738" s="248"/>
      <c r="AY738" s="256"/>
      <c r="AZ738" s="250"/>
      <c r="BA738" s="251"/>
      <c r="BB738" s="251"/>
      <c r="BC738" s="251"/>
      <c r="BD738" s="251"/>
      <c r="BE738" s="251"/>
      <c r="BF738" s="251"/>
      <c r="BG738" s="252"/>
      <c r="BH738" s="249"/>
      <c r="BI738" s="248"/>
      <c r="BJ738" s="248"/>
      <c r="BK738" s="248"/>
      <c r="BL738" s="248"/>
      <c r="BM738" s="248"/>
      <c r="BN738" s="248"/>
      <c r="BO738" s="248"/>
      <c r="BP738" s="248"/>
      <c r="BQ738" s="248"/>
      <c r="BR738" s="248"/>
      <c r="BS738" s="248"/>
      <c r="BT738" s="248"/>
      <c r="BU738" s="248"/>
      <c r="BV738" s="248"/>
      <c r="BW738" s="248"/>
      <c r="BX738" s="248"/>
      <c r="BY738" s="248"/>
      <c r="BZ738" s="248"/>
      <c r="CA738" s="248"/>
      <c r="CB738" s="248"/>
      <c r="CC738" s="250"/>
      <c r="CD738" s="251"/>
      <c r="CE738" s="251"/>
      <c r="CF738" s="251"/>
      <c r="CG738" s="251"/>
      <c r="CH738" s="251"/>
      <c r="CI738" s="251"/>
      <c r="CJ738" s="252"/>
      <c r="CK738" s="249"/>
      <c r="CL738" s="248"/>
      <c r="CM738" s="248"/>
      <c r="CN738" s="248"/>
      <c r="CO738" s="248"/>
      <c r="CP738" s="248"/>
      <c r="CQ738" s="248"/>
      <c r="CR738" s="248"/>
      <c r="CS738" s="248"/>
      <c r="CT738" s="248"/>
      <c r="CU738" s="248"/>
      <c r="CV738" s="248"/>
      <c r="CW738" s="248"/>
      <c r="CX738" s="248"/>
      <c r="CY738" s="248"/>
      <c r="CZ738" s="248"/>
      <c r="DA738" s="248"/>
      <c r="DB738" s="248"/>
      <c r="DC738" s="248"/>
      <c r="DD738" s="248"/>
      <c r="DE738" s="248"/>
      <c r="DF738" s="250"/>
      <c r="DG738" s="251"/>
      <c r="DH738" s="251"/>
      <c r="DI738" s="251"/>
      <c r="DJ738" s="251"/>
      <c r="DK738" s="251"/>
      <c r="DL738" s="251"/>
      <c r="DM738" s="252"/>
    </row>
    <row r="739">
      <c r="A739" s="248"/>
      <c r="B739" s="249"/>
      <c r="C739" s="250"/>
      <c r="D739" s="251"/>
      <c r="E739" s="251"/>
      <c r="F739" s="251"/>
      <c r="G739" s="251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2"/>
      <c r="W739" s="253"/>
      <c r="X739" s="251"/>
      <c r="Y739" s="251"/>
      <c r="Z739" s="251"/>
      <c r="AA739" s="251"/>
      <c r="AB739" s="251"/>
      <c r="AC739" s="251"/>
      <c r="AD739" s="254"/>
      <c r="AE739" s="249"/>
      <c r="AF739" s="255"/>
      <c r="AG739" s="248"/>
      <c r="AH739" s="248"/>
      <c r="AI739" s="248"/>
      <c r="AJ739" s="248"/>
      <c r="AK739" s="248"/>
      <c r="AL739" s="248"/>
      <c r="AM739" s="248"/>
      <c r="AN739" s="248"/>
      <c r="AO739" s="248"/>
      <c r="AP739" s="248"/>
      <c r="AQ739" s="248"/>
      <c r="AR739" s="248"/>
      <c r="AS739" s="248"/>
      <c r="AT739" s="248"/>
      <c r="AU739" s="248"/>
      <c r="AV739" s="248"/>
      <c r="AW739" s="248"/>
      <c r="AX739" s="248"/>
      <c r="AY739" s="256"/>
      <c r="AZ739" s="250"/>
      <c r="BA739" s="251"/>
      <c r="BB739" s="251"/>
      <c r="BC739" s="251"/>
      <c r="BD739" s="251"/>
      <c r="BE739" s="251"/>
      <c r="BF739" s="251"/>
      <c r="BG739" s="252"/>
      <c r="BH739" s="249"/>
      <c r="BI739" s="248"/>
      <c r="BJ739" s="248"/>
      <c r="BK739" s="248"/>
      <c r="BL739" s="248"/>
      <c r="BM739" s="248"/>
      <c r="BN739" s="248"/>
      <c r="BO739" s="248"/>
      <c r="BP739" s="248"/>
      <c r="BQ739" s="248"/>
      <c r="BR739" s="248"/>
      <c r="BS739" s="248"/>
      <c r="BT739" s="248"/>
      <c r="BU739" s="248"/>
      <c r="BV739" s="248"/>
      <c r="BW739" s="248"/>
      <c r="BX739" s="248"/>
      <c r="BY739" s="248"/>
      <c r="BZ739" s="248"/>
      <c r="CA739" s="248"/>
      <c r="CB739" s="248"/>
      <c r="CC739" s="250"/>
      <c r="CD739" s="251"/>
      <c r="CE739" s="251"/>
      <c r="CF739" s="251"/>
      <c r="CG739" s="251"/>
      <c r="CH739" s="251"/>
      <c r="CI739" s="251"/>
      <c r="CJ739" s="252"/>
      <c r="CK739" s="249"/>
      <c r="CL739" s="248"/>
      <c r="CM739" s="248"/>
      <c r="CN739" s="248"/>
      <c r="CO739" s="248"/>
      <c r="CP739" s="248"/>
      <c r="CQ739" s="248"/>
      <c r="CR739" s="248"/>
      <c r="CS739" s="248"/>
      <c r="CT739" s="248"/>
      <c r="CU739" s="248"/>
      <c r="CV739" s="248"/>
      <c r="CW739" s="248"/>
      <c r="CX739" s="248"/>
      <c r="CY739" s="248"/>
      <c r="CZ739" s="248"/>
      <c r="DA739" s="248"/>
      <c r="DB739" s="248"/>
      <c r="DC739" s="248"/>
      <c r="DD739" s="248"/>
      <c r="DE739" s="248"/>
      <c r="DF739" s="250"/>
      <c r="DG739" s="251"/>
      <c r="DH739" s="251"/>
      <c r="DI739" s="251"/>
      <c r="DJ739" s="251"/>
      <c r="DK739" s="251"/>
      <c r="DL739" s="251"/>
      <c r="DM739" s="252"/>
    </row>
    <row r="740">
      <c r="A740" s="248"/>
      <c r="B740" s="249"/>
      <c r="C740" s="250"/>
      <c r="D740" s="251"/>
      <c r="E740" s="251"/>
      <c r="F740" s="251"/>
      <c r="G740" s="251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2"/>
      <c r="W740" s="253"/>
      <c r="X740" s="251"/>
      <c r="Y740" s="251"/>
      <c r="Z740" s="251"/>
      <c r="AA740" s="251"/>
      <c r="AB740" s="251"/>
      <c r="AC740" s="251"/>
      <c r="AD740" s="254"/>
      <c r="AE740" s="249"/>
      <c r="AF740" s="255"/>
      <c r="AG740" s="248"/>
      <c r="AH740" s="248"/>
      <c r="AI740" s="248"/>
      <c r="AJ740" s="248"/>
      <c r="AK740" s="248"/>
      <c r="AL740" s="248"/>
      <c r="AM740" s="248"/>
      <c r="AN740" s="248"/>
      <c r="AO740" s="248"/>
      <c r="AP740" s="248"/>
      <c r="AQ740" s="248"/>
      <c r="AR740" s="248"/>
      <c r="AS740" s="248"/>
      <c r="AT740" s="248"/>
      <c r="AU740" s="248"/>
      <c r="AV740" s="248"/>
      <c r="AW740" s="248"/>
      <c r="AX740" s="248"/>
      <c r="AY740" s="256"/>
      <c r="AZ740" s="250"/>
      <c r="BA740" s="251"/>
      <c r="BB740" s="251"/>
      <c r="BC740" s="251"/>
      <c r="BD740" s="251"/>
      <c r="BE740" s="251"/>
      <c r="BF740" s="251"/>
      <c r="BG740" s="252"/>
      <c r="BH740" s="249"/>
      <c r="BI740" s="248"/>
      <c r="BJ740" s="248"/>
      <c r="BK740" s="248"/>
      <c r="BL740" s="248"/>
      <c r="BM740" s="248"/>
      <c r="BN740" s="248"/>
      <c r="BO740" s="248"/>
      <c r="BP740" s="248"/>
      <c r="BQ740" s="248"/>
      <c r="BR740" s="248"/>
      <c r="BS740" s="248"/>
      <c r="BT740" s="248"/>
      <c r="BU740" s="248"/>
      <c r="BV740" s="248"/>
      <c r="BW740" s="248"/>
      <c r="BX740" s="248"/>
      <c r="BY740" s="248"/>
      <c r="BZ740" s="248"/>
      <c r="CA740" s="248"/>
      <c r="CB740" s="248"/>
      <c r="CC740" s="250"/>
      <c r="CD740" s="251"/>
      <c r="CE740" s="251"/>
      <c r="CF740" s="251"/>
      <c r="CG740" s="251"/>
      <c r="CH740" s="251"/>
      <c r="CI740" s="251"/>
      <c r="CJ740" s="252"/>
      <c r="CK740" s="249"/>
      <c r="CL740" s="248"/>
      <c r="CM740" s="248"/>
      <c r="CN740" s="248"/>
      <c r="CO740" s="248"/>
      <c r="CP740" s="248"/>
      <c r="CQ740" s="248"/>
      <c r="CR740" s="248"/>
      <c r="CS740" s="248"/>
      <c r="CT740" s="248"/>
      <c r="CU740" s="248"/>
      <c r="CV740" s="248"/>
      <c r="CW740" s="248"/>
      <c r="CX740" s="248"/>
      <c r="CY740" s="248"/>
      <c r="CZ740" s="248"/>
      <c r="DA740" s="248"/>
      <c r="DB740" s="248"/>
      <c r="DC740" s="248"/>
      <c r="DD740" s="248"/>
      <c r="DE740" s="248"/>
      <c r="DF740" s="250"/>
      <c r="DG740" s="251"/>
      <c r="DH740" s="251"/>
      <c r="DI740" s="251"/>
      <c r="DJ740" s="251"/>
      <c r="DK740" s="251"/>
      <c r="DL740" s="251"/>
      <c r="DM740" s="252"/>
    </row>
    <row r="741">
      <c r="A741" s="248"/>
      <c r="B741" s="249"/>
      <c r="C741" s="250"/>
      <c r="D741" s="251"/>
      <c r="E741" s="251"/>
      <c r="F741" s="251"/>
      <c r="G741" s="251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2"/>
      <c r="W741" s="253"/>
      <c r="X741" s="251"/>
      <c r="Y741" s="251"/>
      <c r="Z741" s="251"/>
      <c r="AA741" s="251"/>
      <c r="AB741" s="251"/>
      <c r="AC741" s="251"/>
      <c r="AD741" s="254"/>
      <c r="AE741" s="249"/>
      <c r="AF741" s="255"/>
      <c r="AG741" s="248"/>
      <c r="AH741" s="248"/>
      <c r="AI741" s="248"/>
      <c r="AJ741" s="248"/>
      <c r="AK741" s="248"/>
      <c r="AL741" s="248"/>
      <c r="AM741" s="248"/>
      <c r="AN741" s="248"/>
      <c r="AO741" s="248"/>
      <c r="AP741" s="248"/>
      <c r="AQ741" s="248"/>
      <c r="AR741" s="248"/>
      <c r="AS741" s="248"/>
      <c r="AT741" s="248"/>
      <c r="AU741" s="248"/>
      <c r="AV741" s="248"/>
      <c r="AW741" s="248"/>
      <c r="AX741" s="248"/>
      <c r="AY741" s="256"/>
      <c r="AZ741" s="250"/>
      <c r="BA741" s="251"/>
      <c r="BB741" s="251"/>
      <c r="BC741" s="251"/>
      <c r="BD741" s="251"/>
      <c r="BE741" s="251"/>
      <c r="BF741" s="251"/>
      <c r="BG741" s="252"/>
      <c r="BH741" s="249"/>
      <c r="BI741" s="248"/>
      <c r="BJ741" s="248"/>
      <c r="BK741" s="248"/>
      <c r="BL741" s="248"/>
      <c r="BM741" s="248"/>
      <c r="BN741" s="248"/>
      <c r="BO741" s="248"/>
      <c r="BP741" s="248"/>
      <c r="BQ741" s="248"/>
      <c r="BR741" s="248"/>
      <c r="BS741" s="248"/>
      <c r="BT741" s="248"/>
      <c r="BU741" s="248"/>
      <c r="BV741" s="248"/>
      <c r="BW741" s="248"/>
      <c r="BX741" s="248"/>
      <c r="BY741" s="248"/>
      <c r="BZ741" s="248"/>
      <c r="CA741" s="248"/>
      <c r="CB741" s="248"/>
      <c r="CC741" s="250"/>
      <c r="CD741" s="251"/>
      <c r="CE741" s="251"/>
      <c r="CF741" s="251"/>
      <c r="CG741" s="251"/>
      <c r="CH741" s="251"/>
      <c r="CI741" s="251"/>
      <c r="CJ741" s="252"/>
      <c r="CK741" s="249"/>
      <c r="CL741" s="248"/>
      <c r="CM741" s="248"/>
      <c r="CN741" s="248"/>
      <c r="CO741" s="248"/>
      <c r="CP741" s="248"/>
      <c r="CQ741" s="248"/>
      <c r="CR741" s="248"/>
      <c r="CS741" s="248"/>
      <c r="CT741" s="248"/>
      <c r="CU741" s="248"/>
      <c r="CV741" s="248"/>
      <c r="CW741" s="248"/>
      <c r="CX741" s="248"/>
      <c r="CY741" s="248"/>
      <c r="CZ741" s="248"/>
      <c r="DA741" s="248"/>
      <c r="DB741" s="248"/>
      <c r="DC741" s="248"/>
      <c r="DD741" s="248"/>
      <c r="DE741" s="248"/>
      <c r="DF741" s="250"/>
      <c r="DG741" s="251"/>
      <c r="DH741" s="251"/>
      <c r="DI741" s="251"/>
      <c r="DJ741" s="251"/>
      <c r="DK741" s="251"/>
      <c r="DL741" s="251"/>
      <c r="DM741" s="252"/>
    </row>
    <row r="742">
      <c r="A742" s="248"/>
      <c r="B742" s="249"/>
      <c r="C742" s="250"/>
      <c r="D742" s="251"/>
      <c r="E742" s="251"/>
      <c r="F742" s="251"/>
      <c r="G742" s="251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2"/>
      <c r="W742" s="253"/>
      <c r="X742" s="251"/>
      <c r="Y742" s="251"/>
      <c r="Z742" s="251"/>
      <c r="AA742" s="251"/>
      <c r="AB742" s="251"/>
      <c r="AC742" s="251"/>
      <c r="AD742" s="254"/>
      <c r="AE742" s="249"/>
      <c r="AF742" s="255"/>
      <c r="AG742" s="248"/>
      <c r="AH742" s="248"/>
      <c r="AI742" s="248"/>
      <c r="AJ742" s="248"/>
      <c r="AK742" s="248"/>
      <c r="AL742" s="248"/>
      <c r="AM742" s="248"/>
      <c r="AN742" s="248"/>
      <c r="AO742" s="248"/>
      <c r="AP742" s="248"/>
      <c r="AQ742" s="248"/>
      <c r="AR742" s="248"/>
      <c r="AS742" s="248"/>
      <c r="AT742" s="248"/>
      <c r="AU742" s="248"/>
      <c r="AV742" s="248"/>
      <c r="AW742" s="248"/>
      <c r="AX742" s="248"/>
      <c r="AY742" s="256"/>
      <c r="AZ742" s="250"/>
      <c r="BA742" s="251"/>
      <c r="BB742" s="251"/>
      <c r="BC742" s="251"/>
      <c r="BD742" s="251"/>
      <c r="BE742" s="251"/>
      <c r="BF742" s="251"/>
      <c r="BG742" s="252"/>
      <c r="BH742" s="249"/>
      <c r="BI742" s="248"/>
      <c r="BJ742" s="248"/>
      <c r="BK742" s="248"/>
      <c r="BL742" s="248"/>
      <c r="BM742" s="248"/>
      <c r="BN742" s="248"/>
      <c r="BO742" s="248"/>
      <c r="BP742" s="248"/>
      <c r="BQ742" s="248"/>
      <c r="BR742" s="248"/>
      <c r="BS742" s="248"/>
      <c r="BT742" s="248"/>
      <c r="BU742" s="248"/>
      <c r="BV742" s="248"/>
      <c r="BW742" s="248"/>
      <c r="BX742" s="248"/>
      <c r="BY742" s="248"/>
      <c r="BZ742" s="248"/>
      <c r="CA742" s="248"/>
      <c r="CB742" s="248"/>
      <c r="CC742" s="250"/>
      <c r="CD742" s="251"/>
      <c r="CE742" s="251"/>
      <c r="CF742" s="251"/>
      <c r="CG742" s="251"/>
      <c r="CH742" s="251"/>
      <c r="CI742" s="251"/>
      <c r="CJ742" s="252"/>
      <c r="CK742" s="249"/>
      <c r="CL742" s="248"/>
      <c r="CM742" s="248"/>
      <c r="CN742" s="248"/>
      <c r="CO742" s="248"/>
      <c r="CP742" s="248"/>
      <c r="CQ742" s="248"/>
      <c r="CR742" s="248"/>
      <c r="CS742" s="248"/>
      <c r="CT742" s="248"/>
      <c r="CU742" s="248"/>
      <c r="CV742" s="248"/>
      <c r="CW742" s="248"/>
      <c r="CX742" s="248"/>
      <c r="CY742" s="248"/>
      <c r="CZ742" s="248"/>
      <c r="DA742" s="248"/>
      <c r="DB742" s="248"/>
      <c r="DC742" s="248"/>
      <c r="DD742" s="248"/>
      <c r="DE742" s="248"/>
      <c r="DF742" s="250"/>
      <c r="DG742" s="251"/>
      <c r="DH742" s="251"/>
      <c r="DI742" s="251"/>
      <c r="DJ742" s="251"/>
      <c r="DK742" s="251"/>
      <c r="DL742" s="251"/>
      <c r="DM742" s="252"/>
    </row>
    <row r="743">
      <c r="A743" s="248"/>
      <c r="B743" s="249"/>
      <c r="C743" s="250"/>
      <c r="D743" s="251"/>
      <c r="E743" s="251"/>
      <c r="F743" s="251"/>
      <c r="G743" s="251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2"/>
      <c r="W743" s="253"/>
      <c r="X743" s="251"/>
      <c r="Y743" s="251"/>
      <c r="Z743" s="251"/>
      <c r="AA743" s="251"/>
      <c r="AB743" s="251"/>
      <c r="AC743" s="251"/>
      <c r="AD743" s="254"/>
      <c r="AE743" s="249"/>
      <c r="AF743" s="255"/>
      <c r="AG743" s="248"/>
      <c r="AH743" s="248"/>
      <c r="AI743" s="248"/>
      <c r="AJ743" s="248"/>
      <c r="AK743" s="248"/>
      <c r="AL743" s="248"/>
      <c r="AM743" s="248"/>
      <c r="AN743" s="248"/>
      <c r="AO743" s="248"/>
      <c r="AP743" s="248"/>
      <c r="AQ743" s="248"/>
      <c r="AR743" s="248"/>
      <c r="AS743" s="248"/>
      <c r="AT743" s="248"/>
      <c r="AU743" s="248"/>
      <c r="AV743" s="248"/>
      <c r="AW743" s="248"/>
      <c r="AX743" s="248"/>
      <c r="AY743" s="256"/>
      <c r="AZ743" s="250"/>
      <c r="BA743" s="251"/>
      <c r="BB743" s="251"/>
      <c r="BC743" s="251"/>
      <c r="BD743" s="251"/>
      <c r="BE743" s="251"/>
      <c r="BF743" s="251"/>
      <c r="BG743" s="252"/>
      <c r="BH743" s="249"/>
      <c r="BI743" s="248"/>
      <c r="BJ743" s="248"/>
      <c r="BK743" s="248"/>
      <c r="BL743" s="248"/>
      <c r="BM743" s="248"/>
      <c r="BN743" s="248"/>
      <c r="BO743" s="248"/>
      <c r="BP743" s="248"/>
      <c r="BQ743" s="248"/>
      <c r="BR743" s="248"/>
      <c r="BS743" s="248"/>
      <c r="BT743" s="248"/>
      <c r="BU743" s="248"/>
      <c r="BV743" s="248"/>
      <c r="BW743" s="248"/>
      <c r="BX743" s="248"/>
      <c r="BY743" s="248"/>
      <c r="BZ743" s="248"/>
      <c r="CA743" s="248"/>
      <c r="CB743" s="248"/>
      <c r="CC743" s="250"/>
      <c r="CD743" s="251"/>
      <c r="CE743" s="251"/>
      <c r="CF743" s="251"/>
      <c r="CG743" s="251"/>
      <c r="CH743" s="251"/>
      <c r="CI743" s="251"/>
      <c r="CJ743" s="252"/>
      <c r="CK743" s="249"/>
      <c r="CL743" s="248"/>
      <c r="CM743" s="248"/>
      <c r="CN743" s="248"/>
      <c r="CO743" s="248"/>
      <c r="CP743" s="248"/>
      <c r="CQ743" s="248"/>
      <c r="CR743" s="248"/>
      <c r="CS743" s="248"/>
      <c r="CT743" s="248"/>
      <c r="CU743" s="248"/>
      <c r="CV743" s="248"/>
      <c r="CW743" s="248"/>
      <c r="CX743" s="248"/>
      <c r="CY743" s="248"/>
      <c r="CZ743" s="248"/>
      <c r="DA743" s="248"/>
      <c r="DB743" s="248"/>
      <c r="DC743" s="248"/>
      <c r="DD743" s="248"/>
      <c r="DE743" s="248"/>
      <c r="DF743" s="250"/>
      <c r="DG743" s="251"/>
      <c r="DH743" s="251"/>
      <c r="DI743" s="251"/>
      <c r="DJ743" s="251"/>
      <c r="DK743" s="251"/>
      <c r="DL743" s="251"/>
      <c r="DM743" s="252"/>
    </row>
    <row r="744">
      <c r="A744" s="248"/>
      <c r="B744" s="249"/>
      <c r="C744" s="250"/>
      <c r="D744" s="251"/>
      <c r="E744" s="251"/>
      <c r="F744" s="251"/>
      <c r="G744" s="251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2"/>
      <c r="W744" s="253"/>
      <c r="X744" s="251"/>
      <c r="Y744" s="251"/>
      <c r="Z744" s="251"/>
      <c r="AA744" s="251"/>
      <c r="AB744" s="251"/>
      <c r="AC744" s="251"/>
      <c r="AD744" s="254"/>
      <c r="AE744" s="249"/>
      <c r="AF744" s="255"/>
      <c r="AG744" s="248"/>
      <c r="AH744" s="248"/>
      <c r="AI744" s="248"/>
      <c r="AJ744" s="248"/>
      <c r="AK744" s="248"/>
      <c r="AL744" s="248"/>
      <c r="AM744" s="248"/>
      <c r="AN744" s="248"/>
      <c r="AO744" s="248"/>
      <c r="AP744" s="248"/>
      <c r="AQ744" s="248"/>
      <c r="AR744" s="248"/>
      <c r="AS744" s="248"/>
      <c r="AT744" s="248"/>
      <c r="AU744" s="248"/>
      <c r="AV744" s="248"/>
      <c r="AW744" s="248"/>
      <c r="AX744" s="248"/>
      <c r="AY744" s="256"/>
      <c r="AZ744" s="250"/>
      <c r="BA744" s="251"/>
      <c r="BB744" s="251"/>
      <c r="BC744" s="251"/>
      <c r="BD744" s="251"/>
      <c r="BE744" s="251"/>
      <c r="BF744" s="251"/>
      <c r="BG744" s="252"/>
      <c r="BH744" s="249"/>
      <c r="BI744" s="248"/>
      <c r="BJ744" s="248"/>
      <c r="BK744" s="248"/>
      <c r="BL744" s="248"/>
      <c r="BM744" s="248"/>
      <c r="BN744" s="248"/>
      <c r="BO744" s="248"/>
      <c r="BP744" s="248"/>
      <c r="BQ744" s="248"/>
      <c r="BR744" s="248"/>
      <c r="BS744" s="248"/>
      <c r="BT744" s="248"/>
      <c r="BU744" s="248"/>
      <c r="BV744" s="248"/>
      <c r="BW744" s="248"/>
      <c r="BX744" s="248"/>
      <c r="BY744" s="248"/>
      <c r="BZ744" s="248"/>
      <c r="CA744" s="248"/>
      <c r="CB744" s="248"/>
      <c r="CC744" s="250"/>
      <c r="CD744" s="251"/>
      <c r="CE744" s="251"/>
      <c r="CF744" s="251"/>
      <c r="CG744" s="251"/>
      <c r="CH744" s="251"/>
      <c r="CI744" s="251"/>
      <c r="CJ744" s="252"/>
      <c r="CK744" s="249"/>
      <c r="CL744" s="248"/>
      <c r="CM744" s="248"/>
      <c r="CN744" s="248"/>
      <c r="CO744" s="248"/>
      <c r="CP744" s="248"/>
      <c r="CQ744" s="248"/>
      <c r="CR744" s="248"/>
      <c r="CS744" s="248"/>
      <c r="CT744" s="248"/>
      <c r="CU744" s="248"/>
      <c r="CV744" s="248"/>
      <c r="CW744" s="248"/>
      <c r="CX744" s="248"/>
      <c r="CY744" s="248"/>
      <c r="CZ744" s="248"/>
      <c r="DA744" s="248"/>
      <c r="DB744" s="248"/>
      <c r="DC744" s="248"/>
      <c r="DD744" s="248"/>
      <c r="DE744" s="248"/>
      <c r="DF744" s="250"/>
      <c r="DG744" s="251"/>
      <c r="DH744" s="251"/>
      <c r="DI744" s="251"/>
      <c r="DJ744" s="251"/>
      <c r="DK744" s="251"/>
      <c r="DL744" s="251"/>
      <c r="DM744" s="252"/>
    </row>
    <row r="745">
      <c r="A745" s="248"/>
      <c r="B745" s="249"/>
      <c r="C745" s="250"/>
      <c r="D745" s="251"/>
      <c r="E745" s="251"/>
      <c r="F745" s="251"/>
      <c r="G745" s="251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2"/>
      <c r="W745" s="253"/>
      <c r="X745" s="251"/>
      <c r="Y745" s="251"/>
      <c r="Z745" s="251"/>
      <c r="AA745" s="251"/>
      <c r="AB745" s="251"/>
      <c r="AC745" s="251"/>
      <c r="AD745" s="254"/>
      <c r="AE745" s="249"/>
      <c r="AF745" s="255"/>
      <c r="AG745" s="248"/>
      <c r="AH745" s="248"/>
      <c r="AI745" s="248"/>
      <c r="AJ745" s="248"/>
      <c r="AK745" s="248"/>
      <c r="AL745" s="248"/>
      <c r="AM745" s="248"/>
      <c r="AN745" s="248"/>
      <c r="AO745" s="248"/>
      <c r="AP745" s="248"/>
      <c r="AQ745" s="248"/>
      <c r="AR745" s="248"/>
      <c r="AS745" s="248"/>
      <c r="AT745" s="248"/>
      <c r="AU745" s="248"/>
      <c r="AV745" s="248"/>
      <c r="AW745" s="248"/>
      <c r="AX745" s="248"/>
      <c r="AY745" s="256"/>
      <c r="AZ745" s="250"/>
      <c r="BA745" s="251"/>
      <c r="BB745" s="251"/>
      <c r="BC745" s="251"/>
      <c r="BD745" s="251"/>
      <c r="BE745" s="251"/>
      <c r="BF745" s="251"/>
      <c r="BG745" s="252"/>
      <c r="BH745" s="249"/>
      <c r="BI745" s="248"/>
      <c r="BJ745" s="248"/>
      <c r="BK745" s="248"/>
      <c r="BL745" s="248"/>
      <c r="BM745" s="248"/>
      <c r="BN745" s="248"/>
      <c r="BO745" s="248"/>
      <c r="BP745" s="248"/>
      <c r="BQ745" s="248"/>
      <c r="BR745" s="248"/>
      <c r="BS745" s="248"/>
      <c r="BT745" s="248"/>
      <c r="BU745" s="248"/>
      <c r="BV745" s="248"/>
      <c r="BW745" s="248"/>
      <c r="BX745" s="248"/>
      <c r="BY745" s="248"/>
      <c r="BZ745" s="248"/>
      <c r="CA745" s="248"/>
      <c r="CB745" s="248"/>
      <c r="CC745" s="250"/>
      <c r="CD745" s="251"/>
      <c r="CE745" s="251"/>
      <c r="CF745" s="251"/>
      <c r="CG745" s="251"/>
      <c r="CH745" s="251"/>
      <c r="CI745" s="251"/>
      <c r="CJ745" s="252"/>
      <c r="CK745" s="249"/>
      <c r="CL745" s="248"/>
      <c r="CM745" s="248"/>
      <c r="CN745" s="248"/>
      <c r="CO745" s="248"/>
      <c r="CP745" s="248"/>
      <c r="CQ745" s="248"/>
      <c r="CR745" s="248"/>
      <c r="CS745" s="248"/>
      <c r="CT745" s="248"/>
      <c r="CU745" s="248"/>
      <c r="CV745" s="248"/>
      <c r="CW745" s="248"/>
      <c r="CX745" s="248"/>
      <c r="CY745" s="248"/>
      <c r="CZ745" s="248"/>
      <c r="DA745" s="248"/>
      <c r="DB745" s="248"/>
      <c r="DC745" s="248"/>
      <c r="DD745" s="248"/>
      <c r="DE745" s="248"/>
      <c r="DF745" s="250"/>
      <c r="DG745" s="251"/>
      <c r="DH745" s="251"/>
      <c r="DI745" s="251"/>
      <c r="DJ745" s="251"/>
      <c r="DK745" s="251"/>
      <c r="DL745" s="251"/>
      <c r="DM745" s="252"/>
    </row>
    <row r="746">
      <c r="A746" s="248"/>
      <c r="B746" s="249"/>
      <c r="C746" s="250"/>
      <c r="D746" s="251"/>
      <c r="E746" s="251"/>
      <c r="F746" s="251"/>
      <c r="G746" s="251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2"/>
      <c r="W746" s="253"/>
      <c r="X746" s="251"/>
      <c r="Y746" s="251"/>
      <c r="Z746" s="251"/>
      <c r="AA746" s="251"/>
      <c r="AB746" s="251"/>
      <c r="AC746" s="251"/>
      <c r="AD746" s="254"/>
      <c r="AE746" s="249"/>
      <c r="AF746" s="255"/>
      <c r="AG746" s="248"/>
      <c r="AH746" s="248"/>
      <c r="AI746" s="248"/>
      <c r="AJ746" s="248"/>
      <c r="AK746" s="248"/>
      <c r="AL746" s="248"/>
      <c r="AM746" s="248"/>
      <c r="AN746" s="248"/>
      <c r="AO746" s="248"/>
      <c r="AP746" s="248"/>
      <c r="AQ746" s="248"/>
      <c r="AR746" s="248"/>
      <c r="AS746" s="248"/>
      <c r="AT746" s="248"/>
      <c r="AU746" s="248"/>
      <c r="AV746" s="248"/>
      <c r="AW746" s="248"/>
      <c r="AX746" s="248"/>
      <c r="AY746" s="256"/>
      <c r="AZ746" s="250"/>
      <c r="BA746" s="251"/>
      <c r="BB746" s="251"/>
      <c r="BC746" s="251"/>
      <c r="BD746" s="251"/>
      <c r="BE746" s="251"/>
      <c r="BF746" s="251"/>
      <c r="BG746" s="252"/>
      <c r="BH746" s="249"/>
      <c r="BI746" s="248"/>
      <c r="BJ746" s="248"/>
      <c r="BK746" s="248"/>
      <c r="BL746" s="248"/>
      <c r="BM746" s="248"/>
      <c r="BN746" s="248"/>
      <c r="BO746" s="248"/>
      <c r="BP746" s="248"/>
      <c r="BQ746" s="248"/>
      <c r="BR746" s="248"/>
      <c r="BS746" s="248"/>
      <c r="BT746" s="248"/>
      <c r="BU746" s="248"/>
      <c r="BV746" s="248"/>
      <c r="BW746" s="248"/>
      <c r="BX746" s="248"/>
      <c r="BY746" s="248"/>
      <c r="BZ746" s="248"/>
      <c r="CA746" s="248"/>
      <c r="CB746" s="248"/>
      <c r="CC746" s="250"/>
      <c r="CD746" s="251"/>
      <c r="CE746" s="251"/>
      <c r="CF746" s="251"/>
      <c r="CG746" s="251"/>
      <c r="CH746" s="251"/>
      <c r="CI746" s="251"/>
      <c r="CJ746" s="252"/>
      <c r="CK746" s="249"/>
      <c r="CL746" s="248"/>
      <c r="CM746" s="248"/>
      <c r="CN746" s="248"/>
      <c r="CO746" s="248"/>
      <c r="CP746" s="248"/>
      <c r="CQ746" s="248"/>
      <c r="CR746" s="248"/>
      <c r="CS746" s="248"/>
      <c r="CT746" s="248"/>
      <c r="CU746" s="248"/>
      <c r="CV746" s="248"/>
      <c r="CW746" s="248"/>
      <c r="CX746" s="248"/>
      <c r="CY746" s="248"/>
      <c r="CZ746" s="248"/>
      <c r="DA746" s="248"/>
      <c r="DB746" s="248"/>
      <c r="DC746" s="248"/>
      <c r="DD746" s="248"/>
      <c r="DE746" s="248"/>
      <c r="DF746" s="250"/>
      <c r="DG746" s="251"/>
      <c r="DH746" s="251"/>
      <c r="DI746" s="251"/>
      <c r="DJ746" s="251"/>
      <c r="DK746" s="251"/>
      <c r="DL746" s="251"/>
      <c r="DM746" s="252"/>
    </row>
    <row r="747">
      <c r="A747" s="248"/>
      <c r="B747" s="249"/>
      <c r="C747" s="250"/>
      <c r="D747" s="251"/>
      <c r="E747" s="251"/>
      <c r="F747" s="251"/>
      <c r="G747" s="251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2"/>
      <c r="W747" s="253"/>
      <c r="X747" s="251"/>
      <c r="Y747" s="251"/>
      <c r="Z747" s="251"/>
      <c r="AA747" s="251"/>
      <c r="AB747" s="251"/>
      <c r="AC747" s="251"/>
      <c r="AD747" s="254"/>
      <c r="AE747" s="249"/>
      <c r="AF747" s="255"/>
      <c r="AG747" s="248"/>
      <c r="AH747" s="248"/>
      <c r="AI747" s="248"/>
      <c r="AJ747" s="248"/>
      <c r="AK747" s="248"/>
      <c r="AL747" s="248"/>
      <c r="AM747" s="248"/>
      <c r="AN747" s="248"/>
      <c r="AO747" s="248"/>
      <c r="AP747" s="248"/>
      <c r="AQ747" s="248"/>
      <c r="AR747" s="248"/>
      <c r="AS747" s="248"/>
      <c r="AT747" s="248"/>
      <c r="AU747" s="248"/>
      <c r="AV747" s="248"/>
      <c r="AW747" s="248"/>
      <c r="AX747" s="248"/>
      <c r="AY747" s="256"/>
      <c r="AZ747" s="250"/>
      <c r="BA747" s="251"/>
      <c r="BB747" s="251"/>
      <c r="BC747" s="251"/>
      <c r="BD747" s="251"/>
      <c r="BE747" s="251"/>
      <c r="BF747" s="251"/>
      <c r="BG747" s="252"/>
      <c r="BH747" s="249"/>
      <c r="BI747" s="248"/>
      <c r="BJ747" s="248"/>
      <c r="BK747" s="248"/>
      <c r="BL747" s="248"/>
      <c r="BM747" s="248"/>
      <c r="BN747" s="248"/>
      <c r="BO747" s="248"/>
      <c r="BP747" s="248"/>
      <c r="BQ747" s="248"/>
      <c r="BR747" s="248"/>
      <c r="BS747" s="248"/>
      <c r="BT747" s="248"/>
      <c r="BU747" s="248"/>
      <c r="BV747" s="248"/>
      <c r="BW747" s="248"/>
      <c r="BX747" s="248"/>
      <c r="BY747" s="248"/>
      <c r="BZ747" s="248"/>
      <c r="CA747" s="248"/>
      <c r="CB747" s="248"/>
      <c r="CC747" s="250"/>
      <c r="CD747" s="251"/>
      <c r="CE747" s="251"/>
      <c r="CF747" s="251"/>
      <c r="CG747" s="251"/>
      <c r="CH747" s="251"/>
      <c r="CI747" s="251"/>
      <c r="CJ747" s="252"/>
      <c r="CK747" s="249"/>
      <c r="CL747" s="248"/>
      <c r="CM747" s="248"/>
      <c r="CN747" s="248"/>
      <c r="CO747" s="248"/>
      <c r="CP747" s="248"/>
      <c r="CQ747" s="248"/>
      <c r="CR747" s="248"/>
      <c r="CS747" s="248"/>
      <c r="CT747" s="248"/>
      <c r="CU747" s="248"/>
      <c r="CV747" s="248"/>
      <c r="CW747" s="248"/>
      <c r="CX747" s="248"/>
      <c r="CY747" s="248"/>
      <c r="CZ747" s="248"/>
      <c r="DA747" s="248"/>
      <c r="DB747" s="248"/>
      <c r="DC747" s="248"/>
      <c r="DD747" s="248"/>
      <c r="DE747" s="248"/>
      <c r="DF747" s="250"/>
      <c r="DG747" s="251"/>
      <c r="DH747" s="251"/>
      <c r="DI747" s="251"/>
      <c r="DJ747" s="251"/>
      <c r="DK747" s="251"/>
      <c r="DL747" s="251"/>
      <c r="DM747" s="252"/>
    </row>
    <row r="748">
      <c r="A748" s="248"/>
      <c r="B748" s="249"/>
      <c r="C748" s="250"/>
      <c r="D748" s="251"/>
      <c r="E748" s="251"/>
      <c r="F748" s="251"/>
      <c r="G748" s="251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2"/>
      <c r="W748" s="253"/>
      <c r="X748" s="251"/>
      <c r="Y748" s="251"/>
      <c r="Z748" s="251"/>
      <c r="AA748" s="251"/>
      <c r="AB748" s="251"/>
      <c r="AC748" s="251"/>
      <c r="AD748" s="254"/>
      <c r="AE748" s="249"/>
      <c r="AF748" s="255"/>
      <c r="AG748" s="248"/>
      <c r="AH748" s="248"/>
      <c r="AI748" s="248"/>
      <c r="AJ748" s="248"/>
      <c r="AK748" s="248"/>
      <c r="AL748" s="248"/>
      <c r="AM748" s="248"/>
      <c r="AN748" s="248"/>
      <c r="AO748" s="248"/>
      <c r="AP748" s="248"/>
      <c r="AQ748" s="248"/>
      <c r="AR748" s="248"/>
      <c r="AS748" s="248"/>
      <c r="AT748" s="248"/>
      <c r="AU748" s="248"/>
      <c r="AV748" s="248"/>
      <c r="AW748" s="248"/>
      <c r="AX748" s="248"/>
      <c r="AY748" s="256"/>
      <c r="AZ748" s="250"/>
      <c r="BA748" s="251"/>
      <c r="BB748" s="251"/>
      <c r="BC748" s="251"/>
      <c r="BD748" s="251"/>
      <c r="BE748" s="251"/>
      <c r="BF748" s="251"/>
      <c r="BG748" s="252"/>
      <c r="BH748" s="249"/>
      <c r="BI748" s="248"/>
      <c r="BJ748" s="248"/>
      <c r="BK748" s="248"/>
      <c r="BL748" s="248"/>
      <c r="BM748" s="248"/>
      <c r="BN748" s="248"/>
      <c r="BO748" s="248"/>
      <c r="BP748" s="248"/>
      <c r="BQ748" s="248"/>
      <c r="BR748" s="248"/>
      <c r="BS748" s="248"/>
      <c r="BT748" s="248"/>
      <c r="BU748" s="248"/>
      <c r="BV748" s="248"/>
      <c r="BW748" s="248"/>
      <c r="BX748" s="248"/>
      <c r="BY748" s="248"/>
      <c r="BZ748" s="248"/>
      <c r="CA748" s="248"/>
      <c r="CB748" s="248"/>
      <c r="CC748" s="250"/>
      <c r="CD748" s="251"/>
      <c r="CE748" s="251"/>
      <c r="CF748" s="251"/>
      <c r="CG748" s="251"/>
      <c r="CH748" s="251"/>
      <c r="CI748" s="251"/>
      <c r="CJ748" s="252"/>
      <c r="CK748" s="249"/>
      <c r="CL748" s="248"/>
      <c r="CM748" s="248"/>
      <c r="CN748" s="248"/>
      <c r="CO748" s="248"/>
      <c r="CP748" s="248"/>
      <c r="CQ748" s="248"/>
      <c r="CR748" s="248"/>
      <c r="CS748" s="248"/>
      <c r="CT748" s="248"/>
      <c r="CU748" s="248"/>
      <c r="CV748" s="248"/>
      <c r="CW748" s="248"/>
      <c r="CX748" s="248"/>
      <c r="CY748" s="248"/>
      <c r="CZ748" s="248"/>
      <c r="DA748" s="248"/>
      <c r="DB748" s="248"/>
      <c r="DC748" s="248"/>
      <c r="DD748" s="248"/>
      <c r="DE748" s="248"/>
      <c r="DF748" s="250"/>
      <c r="DG748" s="251"/>
      <c r="DH748" s="251"/>
      <c r="DI748" s="251"/>
      <c r="DJ748" s="251"/>
      <c r="DK748" s="251"/>
      <c r="DL748" s="251"/>
      <c r="DM748" s="252"/>
    </row>
    <row r="749">
      <c r="A749" s="248"/>
      <c r="B749" s="249"/>
      <c r="C749" s="250"/>
      <c r="D749" s="251"/>
      <c r="E749" s="251"/>
      <c r="F749" s="251"/>
      <c r="G749" s="251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2"/>
      <c r="W749" s="253"/>
      <c r="X749" s="251"/>
      <c r="Y749" s="251"/>
      <c r="Z749" s="251"/>
      <c r="AA749" s="251"/>
      <c r="AB749" s="251"/>
      <c r="AC749" s="251"/>
      <c r="AD749" s="254"/>
      <c r="AE749" s="249"/>
      <c r="AF749" s="255"/>
      <c r="AG749" s="248"/>
      <c r="AH749" s="248"/>
      <c r="AI749" s="248"/>
      <c r="AJ749" s="248"/>
      <c r="AK749" s="248"/>
      <c r="AL749" s="248"/>
      <c r="AM749" s="248"/>
      <c r="AN749" s="248"/>
      <c r="AO749" s="248"/>
      <c r="AP749" s="248"/>
      <c r="AQ749" s="248"/>
      <c r="AR749" s="248"/>
      <c r="AS749" s="248"/>
      <c r="AT749" s="248"/>
      <c r="AU749" s="248"/>
      <c r="AV749" s="248"/>
      <c r="AW749" s="248"/>
      <c r="AX749" s="248"/>
      <c r="AY749" s="256"/>
      <c r="AZ749" s="250"/>
      <c r="BA749" s="251"/>
      <c r="BB749" s="251"/>
      <c r="BC749" s="251"/>
      <c r="BD749" s="251"/>
      <c r="BE749" s="251"/>
      <c r="BF749" s="251"/>
      <c r="BG749" s="252"/>
      <c r="BH749" s="249"/>
      <c r="BI749" s="248"/>
      <c r="BJ749" s="248"/>
      <c r="BK749" s="248"/>
      <c r="BL749" s="248"/>
      <c r="BM749" s="248"/>
      <c r="BN749" s="248"/>
      <c r="BO749" s="248"/>
      <c r="BP749" s="248"/>
      <c r="BQ749" s="248"/>
      <c r="BR749" s="248"/>
      <c r="BS749" s="248"/>
      <c r="BT749" s="248"/>
      <c r="BU749" s="248"/>
      <c r="BV749" s="248"/>
      <c r="BW749" s="248"/>
      <c r="BX749" s="248"/>
      <c r="BY749" s="248"/>
      <c r="BZ749" s="248"/>
      <c r="CA749" s="248"/>
      <c r="CB749" s="248"/>
      <c r="CC749" s="250"/>
      <c r="CD749" s="251"/>
      <c r="CE749" s="251"/>
      <c r="CF749" s="251"/>
      <c r="CG749" s="251"/>
      <c r="CH749" s="251"/>
      <c r="CI749" s="251"/>
      <c r="CJ749" s="252"/>
      <c r="CK749" s="249"/>
      <c r="CL749" s="248"/>
      <c r="CM749" s="248"/>
      <c r="CN749" s="248"/>
      <c r="CO749" s="248"/>
      <c r="CP749" s="248"/>
      <c r="CQ749" s="248"/>
      <c r="CR749" s="248"/>
      <c r="CS749" s="248"/>
      <c r="CT749" s="248"/>
      <c r="CU749" s="248"/>
      <c r="CV749" s="248"/>
      <c r="CW749" s="248"/>
      <c r="CX749" s="248"/>
      <c r="CY749" s="248"/>
      <c r="CZ749" s="248"/>
      <c r="DA749" s="248"/>
      <c r="DB749" s="248"/>
      <c r="DC749" s="248"/>
      <c r="DD749" s="248"/>
      <c r="DE749" s="248"/>
      <c r="DF749" s="250"/>
      <c r="DG749" s="251"/>
      <c r="DH749" s="251"/>
      <c r="DI749" s="251"/>
      <c r="DJ749" s="251"/>
      <c r="DK749" s="251"/>
      <c r="DL749" s="251"/>
      <c r="DM749" s="252"/>
    </row>
    <row r="750">
      <c r="A750" s="248"/>
      <c r="B750" s="249"/>
      <c r="C750" s="250"/>
      <c r="D750" s="251"/>
      <c r="E750" s="251"/>
      <c r="F750" s="251"/>
      <c r="G750" s="251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2"/>
      <c r="W750" s="253"/>
      <c r="X750" s="251"/>
      <c r="Y750" s="251"/>
      <c r="Z750" s="251"/>
      <c r="AA750" s="251"/>
      <c r="AB750" s="251"/>
      <c r="AC750" s="251"/>
      <c r="AD750" s="254"/>
      <c r="AE750" s="249"/>
      <c r="AF750" s="255"/>
      <c r="AG750" s="248"/>
      <c r="AH750" s="248"/>
      <c r="AI750" s="248"/>
      <c r="AJ750" s="248"/>
      <c r="AK750" s="248"/>
      <c r="AL750" s="248"/>
      <c r="AM750" s="248"/>
      <c r="AN750" s="248"/>
      <c r="AO750" s="248"/>
      <c r="AP750" s="248"/>
      <c r="AQ750" s="248"/>
      <c r="AR750" s="248"/>
      <c r="AS750" s="248"/>
      <c r="AT750" s="248"/>
      <c r="AU750" s="248"/>
      <c r="AV750" s="248"/>
      <c r="AW750" s="248"/>
      <c r="AX750" s="248"/>
      <c r="AY750" s="256"/>
      <c r="AZ750" s="250"/>
      <c r="BA750" s="251"/>
      <c r="BB750" s="251"/>
      <c r="BC750" s="251"/>
      <c r="BD750" s="251"/>
      <c r="BE750" s="251"/>
      <c r="BF750" s="251"/>
      <c r="BG750" s="252"/>
      <c r="BH750" s="249"/>
      <c r="BI750" s="248"/>
      <c r="BJ750" s="248"/>
      <c r="BK750" s="248"/>
      <c r="BL750" s="248"/>
      <c r="BM750" s="248"/>
      <c r="BN750" s="248"/>
      <c r="BO750" s="248"/>
      <c r="BP750" s="248"/>
      <c r="BQ750" s="248"/>
      <c r="BR750" s="248"/>
      <c r="BS750" s="248"/>
      <c r="BT750" s="248"/>
      <c r="BU750" s="248"/>
      <c r="BV750" s="248"/>
      <c r="BW750" s="248"/>
      <c r="BX750" s="248"/>
      <c r="BY750" s="248"/>
      <c r="BZ750" s="248"/>
      <c r="CA750" s="248"/>
      <c r="CB750" s="248"/>
      <c r="CC750" s="250"/>
      <c r="CD750" s="251"/>
      <c r="CE750" s="251"/>
      <c r="CF750" s="251"/>
      <c r="CG750" s="251"/>
      <c r="CH750" s="251"/>
      <c r="CI750" s="251"/>
      <c r="CJ750" s="252"/>
      <c r="CK750" s="249"/>
      <c r="CL750" s="248"/>
      <c r="CM750" s="248"/>
      <c r="CN750" s="248"/>
      <c r="CO750" s="248"/>
      <c r="CP750" s="248"/>
      <c r="CQ750" s="248"/>
      <c r="CR750" s="248"/>
      <c r="CS750" s="248"/>
      <c r="CT750" s="248"/>
      <c r="CU750" s="248"/>
      <c r="CV750" s="248"/>
      <c r="CW750" s="248"/>
      <c r="CX750" s="248"/>
      <c r="CY750" s="248"/>
      <c r="CZ750" s="248"/>
      <c r="DA750" s="248"/>
      <c r="DB750" s="248"/>
      <c r="DC750" s="248"/>
      <c r="DD750" s="248"/>
      <c r="DE750" s="248"/>
      <c r="DF750" s="250"/>
      <c r="DG750" s="251"/>
      <c r="DH750" s="251"/>
      <c r="DI750" s="251"/>
      <c r="DJ750" s="251"/>
      <c r="DK750" s="251"/>
      <c r="DL750" s="251"/>
      <c r="DM750" s="252"/>
    </row>
    <row r="751">
      <c r="A751" s="248"/>
      <c r="B751" s="249"/>
      <c r="C751" s="250"/>
      <c r="D751" s="251"/>
      <c r="E751" s="251"/>
      <c r="F751" s="251"/>
      <c r="G751" s="251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2"/>
      <c r="W751" s="253"/>
      <c r="X751" s="251"/>
      <c r="Y751" s="251"/>
      <c r="Z751" s="251"/>
      <c r="AA751" s="251"/>
      <c r="AB751" s="251"/>
      <c r="AC751" s="251"/>
      <c r="AD751" s="254"/>
      <c r="AE751" s="249"/>
      <c r="AF751" s="255"/>
      <c r="AG751" s="248"/>
      <c r="AH751" s="248"/>
      <c r="AI751" s="248"/>
      <c r="AJ751" s="248"/>
      <c r="AK751" s="248"/>
      <c r="AL751" s="248"/>
      <c r="AM751" s="248"/>
      <c r="AN751" s="248"/>
      <c r="AO751" s="248"/>
      <c r="AP751" s="248"/>
      <c r="AQ751" s="248"/>
      <c r="AR751" s="248"/>
      <c r="AS751" s="248"/>
      <c r="AT751" s="248"/>
      <c r="AU751" s="248"/>
      <c r="AV751" s="248"/>
      <c r="AW751" s="248"/>
      <c r="AX751" s="248"/>
      <c r="AY751" s="256"/>
      <c r="AZ751" s="250"/>
      <c r="BA751" s="251"/>
      <c r="BB751" s="251"/>
      <c r="BC751" s="251"/>
      <c r="BD751" s="251"/>
      <c r="BE751" s="251"/>
      <c r="BF751" s="251"/>
      <c r="BG751" s="252"/>
      <c r="BH751" s="249"/>
      <c r="BI751" s="248"/>
      <c r="BJ751" s="248"/>
      <c r="BK751" s="248"/>
      <c r="BL751" s="248"/>
      <c r="BM751" s="248"/>
      <c r="BN751" s="248"/>
      <c r="BO751" s="248"/>
      <c r="BP751" s="248"/>
      <c r="BQ751" s="248"/>
      <c r="BR751" s="248"/>
      <c r="BS751" s="248"/>
      <c r="BT751" s="248"/>
      <c r="BU751" s="248"/>
      <c r="BV751" s="248"/>
      <c r="BW751" s="248"/>
      <c r="BX751" s="248"/>
      <c r="BY751" s="248"/>
      <c r="BZ751" s="248"/>
      <c r="CA751" s="248"/>
      <c r="CB751" s="248"/>
      <c r="CC751" s="250"/>
      <c r="CD751" s="251"/>
      <c r="CE751" s="251"/>
      <c r="CF751" s="251"/>
      <c r="CG751" s="251"/>
      <c r="CH751" s="251"/>
      <c r="CI751" s="251"/>
      <c r="CJ751" s="252"/>
      <c r="CK751" s="249"/>
      <c r="CL751" s="248"/>
      <c r="CM751" s="248"/>
      <c r="CN751" s="248"/>
      <c r="CO751" s="248"/>
      <c r="CP751" s="248"/>
      <c r="CQ751" s="248"/>
      <c r="CR751" s="248"/>
      <c r="CS751" s="248"/>
      <c r="CT751" s="248"/>
      <c r="CU751" s="248"/>
      <c r="CV751" s="248"/>
      <c r="CW751" s="248"/>
      <c r="CX751" s="248"/>
      <c r="CY751" s="248"/>
      <c r="CZ751" s="248"/>
      <c r="DA751" s="248"/>
      <c r="DB751" s="248"/>
      <c r="DC751" s="248"/>
      <c r="DD751" s="248"/>
      <c r="DE751" s="248"/>
      <c r="DF751" s="250"/>
      <c r="DG751" s="251"/>
      <c r="DH751" s="251"/>
      <c r="DI751" s="251"/>
      <c r="DJ751" s="251"/>
      <c r="DK751" s="251"/>
      <c r="DL751" s="251"/>
      <c r="DM751" s="252"/>
    </row>
    <row r="752">
      <c r="A752" s="248"/>
      <c r="B752" s="249"/>
      <c r="C752" s="250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2"/>
      <c r="W752" s="253"/>
      <c r="X752" s="251"/>
      <c r="Y752" s="251"/>
      <c r="Z752" s="251"/>
      <c r="AA752" s="251"/>
      <c r="AB752" s="251"/>
      <c r="AC752" s="251"/>
      <c r="AD752" s="254"/>
      <c r="AE752" s="249"/>
      <c r="AF752" s="255"/>
      <c r="AG752" s="248"/>
      <c r="AH752" s="248"/>
      <c r="AI752" s="248"/>
      <c r="AJ752" s="248"/>
      <c r="AK752" s="248"/>
      <c r="AL752" s="248"/>
      <c r="AM752" s="248"/>
      <c r="AN752" s="248"/>
      <c r="AO752" s="248"/>
      <c r="AP752" s="248"/>
      <c r="AQ752" s="248"/>
      <c r="AR752" s="248"/>
      <c r="AS752" s="248"/>
      <c r="AT752" s="248"/>
      <c r="AU752" s="248"/>
      <c r="AV752" s="248"/>
      <c r="AW752" s="248"/>
      <c r="AX752" s="248"/>
      <c r="AY752" s="256"/>
      <c r="AZ752" s="250"/>
      <c r="BA752" s="251"/>
      <c r="BB752" s="251"/>
      <c r="BC752" s="251"/>
      <c r="BD752" s="251"/>
      <c r="BE752" s="251"/>
      <c r="BF752" s="251"/>
      <c r="BG752" s="252"/>
      <c r="BH752" s="249"/>
      <c r="BI752" s="248"/>
      <c r="BJ752" s="248"/>
      <c r="BK752" s="248"/>
      <c r="BL752" s="248"/>
      <c r="BM752" s="248"/>
      <c r="BN752" s="248"/>
      <c r="BO752" s="248"/>
      <c r="BP752" s="248"/>
      <c r="BQ752" s="248"/>
      <c r="BR752" s="248"/>
      <c r="BS752" s="248"/>
      <c r="BT752" s="248"/>
      <c r="BU752" s="248"/>
      <c r="BV752" s="248"/>
      <c r="BW752" s="248"/>
      <c r="BX752" s="248"/>
      <c r="BY752" s="248"/>
      <c r="BZ752" s="248"/>
      <c r="CA752" s="248"/>
      <c r="CB752" s="248"/>
      <c r="CC752" s="250"/>
      <c r="CD752" s="251"/>
      <c r="CE752" s="251"/>
      <c r="CF752" s="251"/>
      <c r="CG752" s="251"/>
      <c r="CH752" s="251"/>
      <c r="CI752" s="251"/>
      <c r="CJ752" s="252"/>
      <c r="CK752" s="249"/>
      <c r="CL752" s="248"/>
      <c r="CM752" s="248"/>
      <c r="CN752" s="248"/>
      <c r="CO752" s="248"/>
      <c r="CP752" s="248"/>
      <c r="CQ752" s="248"/>
      <c r="CR752" s="248"/>
      <c r="CS752" s="248"/>
      <c r="CT752" s="248"/>
      <c r="CU752" s="248"/>
      <c r="CV752" s="248"/>
      <c r="CW752" s="248"/>
      <c r="CX752" s="248"/>
      <c r="CY752" s="248"/>
      <c r="CZ752" s="248"/>
      <c r="DA752" s="248"/>
      <c r="DB752" s="248"/>
      <c r="DC752" s="248"/>
      <c r="DD752" s="248"/>
      <c r="DE752" s="248"/>
      <c r="DF752" s="250"/>
      <c r="DG752" s="251"/>
      <c r="DH752" s="251"/>
      <c r="DI752" s="251"/>
      <c r="DJ752" s="251"/>
      <c r="DK752" s="251"/>
      <c r="DL752" s="251"/>
      <c r="DM752" s="252"/>
    </row>
    <row r="753">
      <c r="A753" s="248"/>
      <c r="B753" s="249"/>
      <c r="C753" s="250"/>
      <c r="D753" s="251"/>
      <c r="E753" s="251"/>
      <c r="F753" s="251"/>
      <c r="G753" s="251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2"/>
      <c r="W753" s="253"/>
      <c r="X753" s="251"/>
      <c r="Y753" s="251"/>
      <c r="Z753" s="251"/>
      <c r="AA753" s="251"/>
      <c r="AB753" s="251"/>
      <c r="AC753" s="251"/>
      <c r="AD753" s="254"/>
      <c r="AE753" s="249"/>
      <c r="AF753" s="255"/>
      <c r="AG753" s="248"/>
      <c r="AH753" s="248"/>
      <c r="AI753" s="248"/>
      <c r="AJ753" s="248"/>
      <c r="AK753" s="248"/>
      <c r="AL753" s="248"/>
      <c r="AM753" s="248"/>
      <c r="AN753" s="248"/>
      <c r="AO753" s="248"/>
      <c r="AP753" s="248"/>
      <c r="AQ753" s="248"/>
      <c r="AR753" s="248"/>
      <c r="AS753" s="248"/>
      <c r="AT753" s="248"/>
      <c r="AU753" s="248"/>
      <c r="AV753" s="248"/>
      <c r="AW753" s="248"/>
      <c r="AX753" s="248"/>
      <c r="AY753" s="256"/>
      <c r="AZ753" s="250"/>
      <c r="BA753" s="251"/>
      <c r="BB753" s="251"/>
      <c r="BC753" s="251"/>
      <c r="BD753" s="251"/>
      <c r="BE753" s="251"/>
      <c r="BF753" s="251"/>
      <c r="BG753" s="252"/>
      <c r="BH753" s="249"/>
      <c r="BI753" s="248"/>
      <c r="BJ753" s="248"/>
      <c r="BK753" s="248"/>
      <c r="BL753" s="248"/>
      <c r="BM753" s="248"/>
      <c r="BN753" s="248"/>
      <c r="BO753" s="248"/>
      <c r="BP753" s="248"/>
      <c r="BQ753" s="248"/>
      <c r="BR753" s="248"/>
      <c r="BS753" s="248"/>
      <c r="BT753" s="248"/>
      <c r="BU753" s="248"/>
      <c r="BV753" s="248"/>
      <c r="BW753" s="248"/>
      <c r="BX753" s="248"/>
      <c r="BY753" s="248"/>
      <c r="BZ753" s="248"/>
      <c r="CA753" s="248"/>
      <c r="CB753" s="248"/>
      <c r="CC753" s="250"/>
      <c r="CD753" s="251"/>
      <c r="CE753" s="251"/>
      <c r="CF753" s="251"/>
      <c r="CG753" s="251"/>
      <c r="CH753" s="251"/>
      <c r="CI753" s="251"/>
      <c r="CJ753" s="252"/>
      <c r="CK753" s="249"/>
      <c r="CL753" s="248"/>
      <c r="CM753" s="248"/>
      <c r="CN753" s="248"/>
      <c r="CO753" s="248"/>
      <c r="CP753" s="248"/>
      <c r="CQ753" s="248"/>
      <c r="CR753" s="248"/>
      <c r="CS753" s="248"/>
      <c r="CT753" s="248"/>
      <c r="CU753" s="248"/>
      <c r="CV753" s="248"/>
      <c r="CW753" s="248"/>
      <c r="CX753" s="248"/>
      <c r="CY753" s="248"/>
      <c r="CZ753" s="248"/>
      <c r="DA753" s="248"/>
      <c r="DB753" s="248"/>
      <c r="DC753" s="248"/>
      <c r="DD753" s="248"/>
      <c r="DE753" s="248"/>
      <c r="DF753" s="250"/>
      <c r="DG753" s="251"/>
      <c r="DH753" s="251"/>
      <c r="DI753" s="251"/>
      <c r="DJ753" s="251"/>
      <c r="DK753" s="251"/>
      <c r="DL753" s="251"/>
      <c r="DM753" s="252"/>
    </row>
    <row r="754">
      <c r="A754" s="248"/>
      <c r="B754" s="249"/>
      <c r="C754" s="250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2"/>
      <c r="W754" s="253"/>
      <c r="X754" s="251"/>
      <c r="Y754" s="251"/>
      <c r="Z754" s="251"/>
      <c r="AA754" s="251"/>
      <c r="AB754" s="251"/>
      <c r="AC754" s="251"/>
      <c r="AD754" s="254"/>
      <c r="AE754" s="249"/>
      <c r="AF754" s="255"/>
      <c r="AG754" s="248"/>
      <c r="AH754" s="248"/>
      <c r="AI754" s="248"/>
      <c r="AJ754" s="248"/>
      <c r="AK754" s="248"/>
      <c r="AL754" s="248"/>
      <c r="AM754" s="248"/>
      <c r="AN754" s="248"/>
      <c r="AO754" s="248"/>
      <c r="AP754" s="248"/>
      <c r="AQ754" s="248"/>
      <c r="AR754" s="248"/>
      <c r="AS754" s="248"/>
      <c r="AT754" s="248"/>
      <c r="AU754" s="248"/>
      <c r="AV754" s="248"/>
      <c r="AW754" s="248"/>
      <c r="AX754" s="248"/>
      <c r="AY754" s="256"/>
      <c r="AZ754" s="250"/>
      <c r="BA754" s="251"/>
      <c r="BB754" s="251"/>
      <c r="BC754" s="251"/>
      <c r="BD754" s="251"/>
      <c r="BE754" s="251"/>
      <c r="BF754" s="251"/>
      <c r="BG754" s="252"/>
      <c r="BH754" s="249"/>
      <c r="BI754" s="248"/>
      <c r="BJ754" s="248"/>
      <c r="BK754" s="248"/>
      <c r="BL754" s="248"/>
      <c r="BM754" s="248"/>
      <c r="BN754" s="248"/>
      <c r="BO754" s="248"/>
      <c r="BP754" s="248"/>
      <c r="BQ754" s="248"/>
      <c r="BR754" s="248"/>
      <c r="BS754" s="248"/>
      <c r="BT754" s="248"/>
      <c r="BU754" s="248"/>
      <c r="BV754" s="248"/>
      <c r="BW754" s="248"/>
      <c r="BX754" s="248"/>
      <c r="BY754" s="248"/>
      <c r="BZ754" s="248"/>
      <c r="CA754" s="248"/>
      <c r="CB754" s="248"/>
      <c r="CC754" s="250"/>
      <c r="CD754" s="251"/>
      <c r="CE754" s="251"/>
      <c r="CF754" s="251"/>
      <c r="CG754" s="251"/>
      <c r="CH754" s="251"/>
      <c r="CI754" s="251"/>
      <c r="CJ754" s="252"/>
      <c r="CK754" s="249"/>
      <c r="CL754" s="248"/>
      <c r="CM754" s="248"/>
      <c r="CN754" s="248"/>
      <c r="CO754" s="248"/>
      <c r="CP754" s="248"/>
      <c r="CQ754" s="248"/>
      <c r="CR754" s="248"/>
      <c r="CS754" s="248"/>
      <c r="CT754" s="248"/>
      <c r="CU754" s="248"/>
      <c r="CV754" s="248"/>
      <c r="CW754" s="248"/>
      <c r="CX754" s="248"/>
      <c r="CY754" s="248"/>
      <c r="CZ754" s="248"/>
      <c r="DA754" s="248"/>
      <c r="DB754" s="248"/>
      <c r="DC754" s="248"/>
      <c r="DD754" s="248"/>
      <c r="DE754" s="248"/>
      <c r="DF754" s="250"/>
      <c r="DG754" s="251"/>
      <c r="DH754" s="251"/>
      <c r="DI754" s="251"/>
      <c r="DJ754" s="251"/>
      <c r="DK754" s="251"/>
      <c r="DL754" s="251"/>
      <c r="DM754" s="252"/>
    </row>
    <row r="755">
      <c r="A755" s="248"/>
      <c r="B755" s="249"/>
      <c r="C755" s="250"/>
      <c r="D755" s="251"/>
      <c r="E755" s="251"/>
      <c r="F755" s="251"/>
      <c r="G755" s="251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2"/>
      <c r="W755" s="253"/>
      <c r="X755" s="251"/>
      <c r="Y755" s="251"/>
      <c r="Z755" s="251"/>
      <c r="AA755" s="251"/>
      <c r="AB755" s="251"/>
      <c r="AC755" s="251"/>
      <c r="AD755" s="254"/>
      <c r="AE755" s="249"/>
      <c r="AF755" s="255"/>
      <c r="AG755" s="248"/>
      <c r="AH755" s="248"/>
      <c r="AI755" s="248"/>
      <c r="AJ755" s="248"/>
      <c r="AK755" s="248"/>
      <c r="AL755" s="248"/>
      <c r="AM755" s="248"/>
      <c r="AN755" s="248"/>
      <c r="AO755" s="248"/>
      <c r="AP755" s="248"/>
      <c r="AQ755" s="248"/>
      <c r="AR755" s="248"/>
      <c r="AS755" s="248"/>
      <c r="AT755" s="248"/>
      <c r="AU755" s="248"/>
      <c r="AV755" s="248"/>
      <c r="AW755" s="248"/>
      <c r="AX755" s="248"/>
      <c r="AY755" s="256"/>
      <c r="AZ755" s="250"/>
      <c r="BA755" s="251"/>
      <c r="BB755" s="251"/>
      <c r="BC755" s="251"/>
      <c r="BD755" s="251"/>
      <c r="BE755" s="251"/>
      <c r="BF755" s="251"/>
      <c r="BG755" s="252"/>
      <c r="BH755" s="249"/>
      <c r="BI755" s="248"/>
      <c r="BJ755" s="248"/>
      <c r="BK755" s="248"/>
      <c r="BL755" s="248"/>
      <c r="BM755" s="248"/>
      <c r="BN755" s="248"/>
      <c r="BO755" s="248"/>
      <c r="BP755" s="248"/>
      <c r="BQ755" s="248"/>
      <c r="BR755" s="248"/>
      <c r="BS755" s="248"/>
      <c r="BT755" s="248"/>
      <c r="BU755" s="248"/>
      <c r="BV755" s="248"/>
      <c r="BW755" s="248"/>
      <c r="BX755" s="248"/>
      <c r="BY755" s="248"/>
      <c r="BZ755" s="248"/>
      <c r="CA755" s="248"/>
      <c r="CB755" s="248"/>
      <c r="CC755" s="250"/>
      <c r="CD755" s="251"/>
      <c r="CE755" s="251"/>
      <c r="CF755" s="251"/>
      <c r="CG755" s="251"/>
      <c r="CH755" s="251"/>
      <c r="CI755" s="251"/>
      <c r="CJ755" s="252"/>
      <c r="CK755" s="249"/>
      <c r="CL755" s="248"/>
      <c r="CM755" s="248"/>
      <c r="CN755" s="248"/>
      <c r="CO755" s="248"/>
      <c r="CP755" s="248"/>
      <c r="CQ755" s="248"/>
      <c r="CR755" s="248"/>
      <c r="CS755" s="248"/>
      <c r="CT755" s="248"/>
      <c r="CU755" s="248"/>
      <c r="CV755" s="248"/>
      <c r="CW755" s="248"/>
      <c r="CX755" s="248"/>
      <c r="CY755" s="248"/>
      <c r="CZ755" s="248"/>
      <c r="DA755" s="248"/>
      <c r="DB755" s="248"/>
      <c r="DC755" s="248"/>
      <c r="DD755" s="248"/>
      <c r="DE755" s="248"/>
      <c r="DF755" s="250"/>
      <c r="DG755" s="251"/>
      <c r="DH755" s="251"/>
      <c r="DI755" s="251"/>
      <c r="DJ755" s="251"/>
      <c r="DK755" s="251"/>
      <c r="DL755" s="251"/>
      <c r="DM755" s="252"/>
    </row>
    <row r="756">
      <c r="A756" s="248"/>
      <c r="B756" s="249"/>
      <c r="C756" s="250"/>
      <c r="D756" s="251"/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2"/>
      <c r="W756" s="253"/>
      <c r="X756" s="251"/>
      <c r="Y756" s="251"/>
      <c r="Z756" s="251"/>
      <c r="AA756" s="251"/>
      <c r="AB756" s="251"/>
      <c r="AC756" s="251"/>
      <c r="AD756" s="254"/>
      <c r="AE756" s="249"/>
      <c r="AF756" s="255"/>
      <c r="AG756" s="248"/>
      <c r="AH756" s="248"/>
      <c r="AI756" s="248"/>
      <c r="AJ756" s="248"/>
      <c r="AK756" s="248"/>
      <c r="AL756" s="248"/>
      <c r="AM756" s="248"/>
      <c r="AN756" s="248"/>
      <c r="AO756" s="248"/>
      <c r="AP756" s="248"/>
      <c r="AQ756" s="248"/>
      <c r="AR756" s="248"/>
      <c r="AS756" s="248"/>
      <c r="AT756" s="248"/>
      <c r="AU756" s="248"/>
      <c r="AV756" s="248"/>
      <c r="AW756" s="248"/>
      <c r="AX756" s="248"/>
      <c r="AY756" s="256"/>
      <c r="AZ756" s="250"/>
      <c r="BA756" s="251"/>
      <c r="BB756" s="251"/>
      <c r="BC756" s="251"/>
      <c r="BD756" s="251"/>
      <c r="BE756" s="251"/>
      <c r="BF756" s="251"/>
      <c r="BG756" s="252"/>
      <c r="BH756" s="249"/>
      <c r="BI756" s="248"/>
      <c r="BJ756" s="248"/>
      <c r="BK756" s="248"/>
      <c r="BL756" s="248"/>
      <c r="BM756" s="248"/>
      <c r="BN756" s="248"/>
      <c r="BO756" s="248"/>
      <c r="BP756" s="248"/>
      <c r="BQ756" s="248"/>
      <c r="BR756" s="248"/>
      <c r="BS756" s="248"/>
      <c r="BT756" s="248"/>
      <c r="BU756" s="248"/>
      <c r="BV756" s="248"/>
      <c r="BW756" s="248"/>
      <c r="BX756" s="248"/>
      <c r="BY756" s="248"/>
      <c r="BZ756" s="248"/>
      <c r="CA756" s="248"/>
      <c r="CB756" s="248"/>
      <c r="CC756" s="250"/>
      <c r="CD756" s="251"/>
      <c r="CE756" s="251"/>
      <c r="CF756" s="251"/>
      <c r="CG756" s="251"/>
      <c r="CH756" s="251"/>
      <c r="CI756" s="251"/>
      <c r="CJ756" s="252"/>
      <c r="CK756" s="249"/>
      <c r="CL756" s="248"/>
      <c r="CM756" s="248"/>
      <c r="CN756" s="248"/>
      <c r="CO756" s="248"/>
      <c r="CP756" s="248"/>
      <c r="CQ756" s="248"/>
      <c r="CR756" s="248"/>
      <c r="CS756" s="248"/>
      <c r="CT756" s="248"/>
      <c r="CU756" s="248"/>
      <c r="CV756" s="248"/>
      <c r="CW756" s="248"/>
      <c r="CX756" s="248"/>
      <c r="CY756" s="248"/>
      <c r="CZ756" s="248"/>
      <c r="DA756" s="248"/>
      <c r="DB756" s="248"/>
      <c r="DC756" s="248"/>
      <c r="DD756" s="248"/>
      <c r="DE756" s="248"/>
      <c r="DF756" s="250"/>
      <c r="DG756" s="251"/>
      <c r="DH756" s="251"/>
      <c r="DI756" s="251"/>
      <c r="DJ756" s="251"/>
      <c r="DK756" s="251"/>
      <c r="DL756" s="251"/>
      <c r="DM756" s="252"/>
    </row>
    <row r="757">
      <c r="A757" s="248"/>
      <c r="B757" s="249"/>
      <c r="C757" s="250"/>
      <c r="D757" s="251"/>
      <c r="E757" s="251"/>
      <c r="F757" s="251"/>
      <c r="G757" s="251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2"/>
      <c r="W757" s="253"/>
      <c r="X757" s="251"/>
      <c r="Y757" s="251"/>
      <c r="Z757" s="251"/>
      <c r="AA757" s="251"/>
      <c r="AB757" s="251"/>
      <c r="AC757" s="251"/>
      <c r="AD757" s="254"/>
      <c r="AE757" s="249"/>
      <c r="AF757" s="255"/>
      <c r="AG757" s="248"/>
      <c r="AH757" s="248"/>
      <c r="AI757" s="248"/>
      <c r="AJ757" s="248"/>
      <c r="AK757" s="248"/>
      <c r="AL757" s="248"/>
      <c r="AM757" s="248"/>
      <c r="AN757" s="248"/>
      <c r="AO757" s="248"/>
      <c r="AP757" s="248"/>
      <c r="AQ757" s="248"/>
      <c r="AR757" s="248"/>
      <c r="AS757" s="248"/>
      <c r="AT757" s="248"/>
      <c r="AU757" s="248"/>
      <c r="AV757" s="248"/>
      <c r="AW757" s="248"/>
      <c r="AX757" s="248"/>
      <c r="AY757" s="256"/>
      <c r="AZ757" s="250"/>
      <c r="BA757" s="251"/>
      <c r="BB757" s="251"/>
      <c r="BC757" s="251"/>
      <c r="BD757" s="251"/>
      <c r="BE757" s="251"/>
      <c r="BF757" s="251"/>
      <c r="BG757" s="252"/>
      <c r="BH757" s="249"/>
      <c r="BI757" s="248"/>
      <c r="BJ757" s="248"/>
      <c r="BK757" s="248"/>
      <c r="BL757" s="248"/>
      <c r="BM757" s="248"/>
      <c r="BN757" s="248"/>
      <c r="BO757" s="248"/>
      <c r="BP757" s="248"/>
      <c r="BQ757" s="248"/>
      <c r="BR757" s="248"/>
      <c r="BS757" s="248"/>
      <c r="BT757" s="248"/>
      <c r="BU757" s="248"/>
      <c r="BV757" s="248"/>
      <c r="BW757" s="248"/>
      <c r="BX757" s="248"/>
      <c r="BY757" s="248"/>
      <c r="BZ757" s="248"/>
      <c r="CA757" s="248"/>
      <c r="CB757" s="248"/>
      <c r="CC757" s="250"/>
      <c r="CD757" s="251"/>
      <c r="CE757" s="251"/>
      <c r="CF757" s="251"/>
      <c r="CG757" s="251"/>
      <c r="CH757" s="251"/>
      <c r="CI757" s="251"/>
      <c r="CJ757" s="252"/>
      <c r="CK757" s="249"/>
      <c r="CL757" s="248"/>
      <c r="CM757" s="248"/>
      <c r="CN757" s="248"/>
      <c r="CO757" s="248"/>
      <c r="CP757" s="248"/>
      <c r="CQ757" s="248"/>
      <c r="CR757" s="248"/>
      <c r="CS757" s="248"/>
      <c r="CT757" s="248"/>
      <c r="CU757" s="248"/>
      <c r="CV757" s="248"/>
      <c r="CW757" s="248"/>
      <c r="CX757" s="248"/>
      <c r="CY757" s="248"/>
      <c r="CZ757" s="248"/>
      <c r="DA757" s="248"/>
      <c r="DB757" s="248"/>
      <c r="DC757" s="248"/>
      <c r="DD757" s="248"/>
      <c r="DE757" s="248"/>
      <c r="DF757" s="250"/>
      <c r="DG757" s="251"/>
      <c r="DH757" s="251"/>
      <c r="DI757" s="251"/>
      <c r="DJ757" s="251"/>
      <c r="DK757" s="251"/>
      <c r="DL757" s="251"/>
      <c r="DM757" s="252"/>
    </row>
    <row r="758">
      <c r="A758" s="248"/>
      <c r="B758" s="249"/>
      <c r="C758" s="250"/>
      <c r="D758" s="251"/>
      <c r="E758" s="251"/>
      <c r="F758" s="251"/>
      <c r="G758" s="251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2"/>
      <c r="W758" s="253"/>
      <c r="X758" s="251"/>
      <c r="Y758" s="251"/>
      <c r="Z758" s="251"/>
      <c r="AA758" s="251"/>
      <c r="AB758" s="251"/>
      <c r="AC758" s="251"/>
      <c r="AD758" s="254"/>
      <c r="AE758" s="249"/>
      <c r="AF758" s="255"/>
      <c r="AG758" s="248"/>
      <c r="AH758" s="248"/>
      <c r="AI758" s="248"/>
      <c r="AJ758" s="248"/>
      <c r="AK758" s="248"/>
      <c r="AL758" s="248"/>
      <c r="AM758" s="248"/>
      <c r="AN758" s="248"/>
      <c r="AO758" s="248"/>
      <c r="AP758" s="248"/>
      <c r="AQ758" s="248"/>
      <c r="AR758" s="248"/>
      <c r="AS758" s="248"/>
      <c r="AT758" s="248"/>
      <c r="AU758" s="248"/>
      <c r="AV758" s="248"/>
      <c r="AW758" s="248"/>
      <c r="AX758" s="248"/>
      <c r="AY758" s="256"/>
      <c r="AZ758" s="250"/>
      <c r="BA758" s="251"/>
      <c r="BB758" s="251"/>
      <c r="BC758" s="251"/>
      <c r="BD758" s="251"/>
      <c r="BE758" s="251"/>
      <c r="BF758" s="251"/>
      <c r="BG758" s="252"/>
      <c r="BH758" s="249"/>
      <c r="BI758" s="248"/>
      <c r="BJ758" s="248"/>
      <c r="BK758" s="248"/>
      <c r="BL758" s="248"/>
      <c r="BM758" s="248"/>
      <c r="BN758" s="248"/>
      <c r="BO758" s="248"/>
      <c r="BP758" s="248"/>
      <c r="BQ758" s="248"/>
      <c r="BR758" s="248"/>
      <c r="BS758" s="248"/>
      <c r="BT758" s="248"/>
      <c r="BU758" s="248"/>
      <c r="BV758" s="248"/>
      <c r="BW758" s="248"/>
      <c r="BX758" s="248"/>
      <c r="BY758" s="248"/>
      <c r="BZ758" s="248"/>
      <c r="CA758" s="248"/>
      <c r="CB758" s="248"/>
      <c r="CC758" s="250"/>
      <c r="CD758" s="251"/>
      <c r="CE758" s="251"/>
      <c r="CF758" s="251"/>
      <c r="CG758" s="251"/>
      <c r="CH758" s="251"/>
      <c r="CI758" s="251"/>
      <c r="CJ758" s="252"/>
      <c r="CK758" s="249"/>
      <c r="CL758" s="248"/>
      <c r="CM758" s="248"/>
      <c r="CN758" s="248"/>
      <c r="CO758" s="248"/>
      <c r="CP758" s="248"/>
      <c r="CQ758" s="248"/>
      <c r="CR758" s="248"/>
      <c r="CS758" s="248"/>
      <c r="CT758" s="248"/>
      <c r="CU758" s="248"/>
      <c r="CV758" s="248"/>
      <c r="CW758" s="248"/>
      <c r="CX758" s="248"/>
      <c r="CY758" s="248"/>
      <c r="CZ758" s="248"/>
      <c r="DA758" s="248"/>
      <c r="DB758" s="248"/>
      <c r="DC758" s="248"/>
      <c r="DD758" s="248"/>
      <c r="DE758" s="248"/>
      <c r="DF758" s="250"/>
      <c r="DG758" s="251"/>
      <c r="DH758" s="251"/>
      <c r="DI758" s="251"/>
      <c r="DJ758" s="251"/>
      <c r="DK758" s="251"/>
      <c r="DL758" s="251"/>
      <c r="DM758" s="252"/>
    </row>
    <row r="759">
      <c r="A759" s="248"/>
      <c r="B759" s="249"/>
      <c r="C759" s="250"/>
      <c r="D759" s="251"/>
      <c r="E759" s="251"/>
      <c r="F759" s="251"/>
      <c r="G759" s="251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2"/>
      <c r="W759" s="253"/>
      <c r="X759" s="251"/>
      <c r="Y759" s="251"/>
      <c r="Z759" s="251"/>
      <c r="AA759" s="251"/>
      <c r="AB759" s="251"/>
      <c r="AC759" s="251"/>
      <c r="AD759" s="254"/>
      <c r="AE759" s="249"/>
      <c r="AF759" s="255"/>
      <c r="AG759" s="248"/>
      <c r="AH759" s="248"/>
      <c r="AI759" s="248"/>
      <c r="AJ759" s="248"/>
      <c r="AK759" s="248"/>
      <c r="AL759" s="248"/>
      <c r="AM759" s="248"/>
      <c r="AN759" s="248"/>
      <c r="AO759" s="248"/>
      <c r="AP759" s="248"/>
      <c r="AQ759" s="248"/>
      <c r="AR759" s="248"/>
      <c r="AS759" s="248"/>
      <c r="AT759" s="248"/>
      <c r="AU759" s="248"/>
      <c r="AV759" s="248"/>
      <c r="AW759" s="248"/>
      <c r="AX759" s="248"/>
      <c r="AY759" s="256"/>
      <c r="AZ759" s="250"/>
      <c r="BA759" s="251"/>
      <c r="BB759" s="251"/>
      <c r="BC759" s="251"/>
      <c r="BD759" s="251"/>
      <c r="BE759" s="251"/>
      <c r="BF759" s="251"/>
      <c r="BG759" s="252"/>
      <c r="BH759" s="249"/>
      <c r="BI759" s="248"/>
      <c r="BJ759" s="248"/>
      <c r="BK759" s="248"/>
      <c r="BL759" s="248"/>
      <c r="BM759" s="248"/>
      <c r="BN759" s="248"/>
      <c r="BO759" s="248"/>
      <c r="BP759" s="248"/>
      <c r="BQ759" s="248"/>
      <c r="BR759" s="248"/>
      <c r="BS759" s="248"/>
      <c r="BT759" s="248"/>
      <c r="BU759" s="248"/>
      <c r="BV759" s="248"/>
      <c r="BW759" s="248"/>
      <c r="BX759" s="248"/>
      <c r="BY759" s="248"/>
      <c r="BZ759" s="248"/>
      <c r="CA759" s="248"/>
      <c r="CB759" s="248"/>
      <c r="CC759" s="250"/>
      <c r="CD759" s="251"/>
      <c r="CE759" s="251"/>
      <c r="CF759" s="251"/>
      <c r="CG759" s="251"/>
      <c r="CH759" s="251"/>
      <c r="CI759" s="251"/>
      <c r="CJ759" s="252"/>
      <c r="CK759" s="249"/>
      <c r="CL759" s="248"/>
      <c r="CM759" s="248"/>
      <c r="CN759" s="248"/>
      <c r="CO759" s="248"/>
      <c r="CP759" s="248"/>
      <c r="CQ759" s="248"/>
      <c r="CR759" s="248"/>
      <c r="CS759" s="248"/>
      <c r="CT759" s="248"/>
      <c r="CU759" s="248"/>
      <c r="CV759" s="248"/>
      <c r="CW759" s="248"/>
      <c r="CX759" s="248"/>
      <c r="CY759" s="248"/>
      <c r="CZ759" s="248"/>
      <c r="DA759" s="248"/>
      <c r="DB759" s="248"/>
      <c r="DC759" s="248"/>
      <c r="DD759" s="248"/>
      <c r="DE759" s="248"/>
      <c r="DF759" s="250"/>
      <c r="DG759" s="251"/>
      <c r="DH759" s="251"/>
      <c r="DI759" s="251"/>
      <c r="DJ759" s="251"/>
      <c r="DK759" s="251"/>
      <c r="DL759" s="251"/>
      <c r="DM759" s="252"/>
    </row>
    <row r="760">
      <c r="A760" s="248"/>
      <c r="B760" s="249"/>
      <c r="C760" s="250"/>
      <c r="D760" s="251"/>
      <c r="E760" s="251"/>
      <c r="F760" s="251"/>
      <c r="G760" s="251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2"/>
      <c r="W760" s="253"/>
      <c r="X760" s="251"/>
      <c r="Y760" s="251"/>
      <c r="Z760" s="251"/>
      <c r="AA760" s="251"/>
      <c r="AB760" s="251"/>
      <c r="AC760" s="251"/>
      <c r="AD760" s="254"/>
      <c r="AE760" s="249"/>
      <c r="AF760" s="255"/>
      <c r="AG760" s="248"/>
      <c r="AH760" s="248"/>
      <c r="AI760" s="248"/>
      <c r="AJ760" s="248"/>
      <c r="AK760" s="248"/>
      <c r="AL760" s="248"/>
      <c r="AM760" s="248"/>
      <c r="AN760" s="248"/>
      <c r="AO760" s="248"/>
      <c r="AP760" s="248"/>
      <c r="AQ760" s="248"/>
      <c r="AR760" s="248"/>
      <c r="AS760" s="248"/>
      <c r="AT760" s="248"/>
      <c r="AU760" s="248"/>
      <c r="AV760" s="248"/>
      <c r="AW760" s="248"/>
      <c r="AX760" s="248"/>
      <c r="AY760" s="256"/>
      <c r="AZ760" s="250"/>
      <c r="BA760" s="251"/>
      <c r="BB760" s="251"/>
      <c r="BC760" s="251"/>
      <c r="BD760" s="251"/>
      <c r="BE760" s="251"/>
      <c r="BF760" s="251"/>
      <c r="BG760" s="252"/>
      <c r="BH760" s="249"/>
      <c r="BI760" s="248"/>
      <c r="BJ760" s="248"/>
      <c r="BK760" s="248"/>
      <c r="BL760" s="248"/>
      <c r="BM760" s="248"/>
      <c r="BN760" s="248"/>
      <c r="BO760" s="248"/>
      <c r="BP760" s="248"/>
      <c r="BQ760" s="248"/>
      <c r="BR760" s="248"/>
      <c r="BS760" s="248"/>
      <c r="BT760" s="248"/>
      <c r="BU760" s="248"/>
      <c r="BV760" s="248"/>
      <c r="BW760" s="248"/>
      <c r="BX760" s="248"/>
      <c r="BY760" s="248"/>
      <c r="BZ760" s="248"/>
      <c r="CA760" s="248"/>
      <c r="CB760" s="248"/>
      <c r="CC760" s="250"/>
      <c r="CD760" s="251"/>
      <c r="CE760" s="251"/>
      <c r="CF760" s="251"/>
      <c r="CG760" s="251"/>
      <c r="CH760" s="251"/>
      <c r="CI760" s="251"/>
      <c r="CJ760" s="252"/>
      <c r="CK760" s="249"/>
      <c r="CL760" s="248"/>
      <c r="CM760" s="248"/>
      <c r="CN760" s="248"/>
      <c r="CO760" s="248"/>
      <c r="CP760" s="248"/>
      <c r="CQ760" s="248"/>
      <c r="CR760" s="248"/>
      <c r="CS760" s="248"/>
      <c r="CT760" s="248"/>
      <c r="CU760" s="248"/>
      <c r="CV760" s="248"/>
      <c r="CW760" s="248"/>
      <c r="CX760" s="248"/>
      <c r="CY760" s="248"/>
      <c r="CZ760" s="248"/>
      <c r="DA760" s="248"/>
      <c r="DB760" s="248"/>
      <c r="DC760" s="248"/>
      <c r="DD760" s="248"/>
      <c r="DE760" s="248"/>
      <c r="DF760" s="250"/>
      <c r="DG760" s="251"/>
      <c r="DH760" s="251"/>
      <c r="DI760" s="251"/>
      <c r="DJ760" s="251"/>
      <c r="DK760" s="251"/>
      <c r="DL760" s="251"/>
      <c r="DM760" s="252"/>
    </row>
    <row r="761">
      <c r="A761" s="248"/>
      <c r="B761" s="249"/>
      <c r="C761" s="250"/>
      <c r="D761" s="251"/>
      <c r="E761" s="251"/>
      <c r="F761" s="251"/>
      <c r="G761" s="251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2"/>
      <c r="W761" s="253"/>
      <c r="X761" s="251"/>
      <c r="Y761" s="251"/>
      <c r="Z761" s="251"/>
      <c r="AA761" s="251"/>
      <c r="AB761" s="251"/>
      <c r="AC761" s="251"/>
      <c r="AD761" s="254"/>
      <c r="AE761" s="249"/>
      <c r="AF761" s="255"/>
      <c r="AG761" s="248"/>
      <c r="AH761" s="248"/>
      <c r="AI761" s="248"/>
      <c r="AJ761" s="248"/>
      <c r="AK761" s="248"/>
      <c r="AL761" s="248"/>
      <c r="AM761" s="248"/>
      <c r="AN761" s="248"/>
      <c r="AO761" s="248"/>
      <c r="AP761" s="248"/>
      <c r="AQ761" s="248"/>
      <c r="AR761" s="248"/>
      <c r="AS761" s="248"/>
      <c r="AT761" s="248"/>
      <c r="AU761" s="248"/>
      <c r="AV761" s="248"/>
      <c r="AW761" s="248"/>
      <c r="AX761" s="248"/>
      <c r="AY761" s="256"/>
      <c r="AZ761" s="250"/>
      <c r="BA761" s="251"/>
      <c r="BB761" s="251"/>
      <c r="BC761" s="251"/>
      <c r="BD761" s="251"/>
      <c r="BE761" s="251"/>
      <c r="BF761" s="251"/>
      <c r="BG761" s="252"/>
      <c r="BH761" s="249"/>
      <c r="BI761" s="248"/>
      <c r="BJ761" s="248"/>
      <c r="BK761" s="248"/>
      <c r="BL761" s="248"/>
      <c r="BM761" s="248"/>
      <c r="BN761" s="248"/>
      <c r="BO761" s="248"/>
      <c r="BP761" s="248"/>
      <c r="BQ761" s="248"/>
      <c r="BR761" s="248"/>
      <c r="BS761" s="248"/>
      <c r="BT761" s="248"/>
      <c r="BU761" s="248"/>
      <c r="BV761" s="248"/>
      <c r="BW761" s="248"/>
      <c r="BX761" s="248"/>
      <c r="BY761" s="248"/>
      <c r="BZ761" s="248"/>
      <c r="CA761" s="248"/>
      <c r="CB761" s="248"/>
      <c r="CC761" s="250"/>
      <c r="CD761" s="251"/>
      <c r="CE761" s="251"/>
      <c r="CF761" s="251"/>
      <c r="CG761" s="251"/>
      <c r="CH761" s="251"/>
      <c r="CI761" s="251"/>
      <c r="CJ761" s="252"/>
      <c r="CK761" s="249"/>
      <c r="CL761" s="248"/>
      <c r="CM761" s="248"/>
      <c r="CN761" s="248"/>
      <c r="CO761" s="248"/>
      <c r="CP761" s="248"/>
      <c r="CQ761" s="248"/>
      <c r="CR761" s="248"/>
      <c r="CS761" s="248"/>
      <c r="CT761" s="248"/>
      <c r="CU761" s="248"/>
      <c r="CV761" s="248"/>
      <c r="CW761" s="248"/>
      <c r="CX761" s="248"/>
      <c r="CY761" s="248"/>
      <c r="CZ761" s="248"/>
      <c r="DA761" s="248"/>
      <c r="DB761" s="248"/>
      <c r="DC761" s="248"/>
      <c r="DD761" s="248"/>
      <c r="DE761" s="248"/>
      <c r="DF761" s="250"/>
      <c r="DG761" s="251"/>
      <c r="DH761" s="251"/>
      <c r="DI761" s="251"/>
      <c r="DJ761" s="251"/>
      <c r="DK761" s="251"/>
      <c r="DL761" s="251"/>
      <c r="DM761" s="252"/>
    </row>
    <row r="762">
      <c r="A762" s="248"/>
      <c r="B762" s="249"/>
      <c r="C762" s="250"/>
      <c r="D762" s="251"/>
      <c r="E762" s="251"/>
      <c r="F762" s="251"/>
      <c r="G762" s="251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2"/>
      <c r="W762" s="253"/>
      <c r="X762" s="251"/>
      <c r="Y762" s="251"/>
      <c r="Z762" s="251"/>
      <c r="AA762" s="251"/>
      <c r="AB762" s="251"/>
      <c r="AC762" s="251"/>
      <c r="AD762" s="254"/>
      <c r="AE762" s="249"/>
      <c r="AF762" s="255"/>
      <c r="AG762" s="248"/>
      <c r="AH762" s="248"/>
      <c r="AI762" s="248"/>
      <c r="AJ762" s="248"/>
      <c r="AK762" s="248"/>
      <c r="AL762" s="248"/>
      <c r="AM762" s="248"/>
      <c r="AN762" s="248"/>
      <c r="AO762" s="248"/>
      <c r="AP762" s="248"/>
      <c r="AQ762" s="248"/>
      <c r="AR762" s="248"/>
      <c r="AS762" s="248"/>
      <c r="AT762" s="248"/>
      <c r="AU762" s="248"/>
      <c r="AV762" s="248"/>
      <c r="AW762" s="248"/>
      <c r="AX762" s="248"/>
      <c r="AY762" s="256"/>
      <c r="AZ762" s="250"/>
      <c r="BA762" s="251"/>
      <c r="BB762" s="251"/>
      <c r="BC762" s="251"/>
      <c r="BD762" s="251"/>
      <c r="BE762" s="251"/>
      <c r="BF762" s="251"/>
      <c r="BG762" s="252"/>
      <c r="BH762" s="249"/>
      <c r="BI762" s="248"/>
      <c r="BJ762" s="248"/>
      <c r="BK762" s="248"/>
      <c r="BL762" s="248"/>
      <c r="BM762" s="248"/>
      <c r="BN762" s="248"/>
      <c r="BO762" s="248"/>
      <c r="BP762" s="248"/>
      <c r="BQ762" s="248"/>
      <c r="BR762" s="248"/>
      <c r="BS762" s="248"/>
      <c r="BT762" s="248"/>
      <c r="BU762" s="248"/>
      <c r="BV762" s="248"/>
      <c r="BW762" s="248"/>
      <c r="BX762" s="248"/>
      <c r="BY762" s="248"/>
      <c r="BZ762" s="248"/>
      <c r="CA762" s="248"/>
      <c r="CB762" s="248"/>
      <c r="CC762" s="250"/>
      <c r="CD762" s="251"/>
      <c r="CE762" s="251"/>
      <c r="CF762" s="251"/>
      <c r="CG762" s="251"/>
      <c r="CH762" s="251"/>
      <c r="CI762" s="251"/>
      <c r="CJ762" s="252"/>
      <c r="CK762" s="249"/>
      <c r="CL762" s="248"/>
      <c r="CM762" s="248"/>
      <c r="CN762" s="248"/>
      <c r="CO762" s="248"/>
      <c r="CP762" s="248"/>
      <c r="CQ762" s="248"/>
      <c r="CR762" s="248"/>
      <c r="CS762" s="248"/>
      <c r="CT762" s="248"/>
      <c r="CU762" s="248"/>
      <c r="CV762" s="248"/>
      <c r="CW762" s="248"/>
      <c r="CX762" s="248"/>
      <c r="CY762" s="248"/>
      <c r="CZ762" s="248"/>
      <c r="DA762" s="248"/>
      <c r="DB762" s="248"/>
      <c r="DC762" s="248"/>
      <c r="DD762" s="248"/>
      <c r="DE762" s="248"/>
      <c r="DF762" s="250"/>
      <c r="DG762" s="251"/>
      <c r="DH762" s="251"/>
      <c r="DI762" s="251"/>
      <c r="DJ762" s="251"/>
      <c r="DK762" s="251"/>
      <c r="DL762" s="251"/>
      <c r="DM762" s="252"/>
    </row>
    <row r="763">
      <c r="A763" s="248"/>
      <c r="B763" s="249"/>
      <c r="C763" s="250"/>
      <c r="D763" s="251"/>
      <c r="E763" s="251"/>
      <c r="F763" s="251"/>
      <c r="G763" s="251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2"/>
      <c r="W763" s="253"/>
      <c r="X763" s="251"/>
      <c r="Y763" s="251"/>
      <c r="Z763" s="251"/>
      <c r="AA763" s="251"/>
      <c r="AB763" s="251"/>
      <c r="AC763" s="251"/>
      <c r="AD763" s="254"/>
      <c r="AE763" s="249"/>
      <c r="AF763" s="255"/>
      <c r="AG763" s="248"/>
      <c r="AH763" s="248"/>
      <c r="AI763" s="248"/>
      <c r="AJ763" s="248"/>
      <c r="AK763" s="248"/>
      <c r="AL763" s="248"/>
      <c r="AM763" s="248"/>
      <c r="AN763" s="248"/>
      <c r="AO763" s="248"/>
      <c r="AP763" s="248"/>
      <c r="AQ763" s="248"/>
      <c r="AR763" s="248"/>
      <c r="AS763" s="248"/>
      <c r="AT763" s="248"/>
      <c r="AU763" s="248"/>
      <c r="AV763" s="248"/>
      <c r="AW763" s="248"/>
      <c r="AX763" s="248"/>
      <c r="AY763" s="256"/>
      <c r="AZ763" s="250"/>
      <c r="BA763" s="251"/>
      <c r="BB763" s="251"/>
      <c r="BC763" s="251"/>
      <c r="BD763" s="251"/>
      <c r="BE763" s="251"/>
      <c r="BF763" s="251"/>
      <c r="BG763" s="252"/>
      <c r="BH763" s="249"/>
      <c r="BI763" s="248"/>
      <c r="BJ763" s="248"/>
      <c r="BK763" s="248"/>
      <c r="BL763" s="248"/>
      <c r="BM763" s="248"/>
      <c r="BN763" s="248"/>
      <c r="BO763" s="248"/>
      <c r="BP763" s="248"/>
      <c r="BQ763" s="248"/>
      <c r="BR763" s="248"/>
      <c r="BS763" s="248"/>
      <c r="BT763" s="248"/>
      <c r="BU763" s="248"/>
      <c r="BV763" s="248"/>
      <c r="BW763" s="248"/>
      <c r="BX763" s="248"/>
      <c r="BY763" s="248"/>
      <c r="BZ763" s="248"/>
      <c r="CA763" s="248"/>
      <c r="CB763" s="248"/>
      <c r="CC763" s="250"/>
      <c r="CD763" s="251"/>
      <c r="CE763" s="251"/>
      <c r="CF763" s="251"/>
      <c r="CG763" s="251"/>
      <c r="CH763" s="251"/>
      <c r="CI763" s="251"/>
      <c r="CJ763" s="252"/>
      <c r="CK763" s="249"/>
      <c r="CL763" s="248"/>
      <c r="CM763" s="248"/>
      <c r="CN763" s="248"/>
      <c r="CO763" s="248"/>
      <c r="CP763" s="248"/>
      <c r="CQ763" s="248"/>
      <c r="CR763" s="248"/>
      <c r="CS763" s="248"/>
      <c r="CT763" s="248"/>
      <c r="CU763" s="248"/>
      <c r="CV763" s="248"/>
      <c r="CW763" s="248"/>
      <c r="CX763" s="248"/>
      <c r="CY763" s="248"/>
      <c r="CZ763" s="248"/>
      <c r="DA763" s="248"/>
      <c r="DB763" s="248"/>
      <c r="DC763" s="248"/>
      <c r="DD763" s="248"/>
      <c r="DE763" s="248"/>
      <c r="DF763" s="250"/>
      <c r="DG763" s="251"/>
      <c r="DH763" s="251"/>
      <c r="DI763" s="251"/>
      <c r="DJ763" s="251"/>
      <c r="DK763" s="251"/>
      <c r="DL763" s="251"/>
      <c r="DM763" s="252"/>
    </row>
    <row r="764">
      <c r="A764" s="248"/>
      <c r="B764" s="249"/>
      <c r="C764" s="250"/>
      <c r="D764" s="251"/>
      <c r="E764" s="251"/>
      <c r="F764" s="251"/>
      <c r="G764" s="251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2"/>
      <c r="W764" s="253"/>
      <c r="X764" s="251"/>
      <c r="Y764" s="251"/>
      <c r="Z764" s="251"/>
      <c r="AA764" s="251"/>
      <c r="AB764" s="251"/>
      <c r="AC764" s="251"/>
      <c r="AD764" s="254"/>
      <c r="AE764" s="249"/>
      <c r="AF764" s="255"/>
      <c r="AG764" s="248"/>
      <c r="AH764" s="248"/>
      <c r="AI764" s="248"/>
      <c r="AJ764" s="248"/>
      <c r="AK764" s="248"/>
      <c r="AL764" s="248"/>
      <c r="AM764" s="248"/>
      <c r="AN764" s="248"/>
      <c r="AO764" s="248"/>
      <c r="AP764" s="248"/>
      <c r="AQ764" s="248"/>
      <c r="AR764" s="248"/>
      <c r="AS764" s="248"/>
      <c r="AT764" s="248"/>
      <c r="AU764" s="248"/>
      <c r="AV764" s="248"/>
      <c r="AW764" s="248"/>
      <c r="AX764" s="248"/>
      <c r="AY764" s="256"/>
      <c r="AZ764" s="250"/>
      <c r="BA764" s="251"/>
      <c r="BB764" s="251"/>
      <c r="BC764" s="251"/>
      <c r="BD764" s="251"/>
      <c r="BE764" s="251"/>
      <c r="BF764" s="251"/>
      <c r="BG764" s="252"/>
      <c r="BH764" s="249"/>
      <c r="BI764" s="248"/>
      <c r="BJ764" s="248"/>
      <c r="BK764" s="248"/>
      <c r="BL764" s="248"/>
      <c r="BM764" s="248"/>
      <c r="BN764" s="248"/>
      <c r="BO764" s="248"/>
      <c r="BP764" s="248"/>
      <c r="BQ764" s="248"/>
      <c r="BR764" s="248"/>
      <c r="BS764" s="248"/>
      <c r="BT764" s="248"/>
      <c r="BU764" s="248"/>
      <c r="BV764" s="248"/>
      <c r="BW764" s="248"/>
      <c r="BX764" s="248"/>
      <c r="BY764" s="248"/>
      <c r="BZ764" s="248"/>
      <c r="CA764" s="248"/>
      <c r="CB764" s="248"/>
      <c r="CC764" s="250"/>
      <c r="CD764" s="251"/>
      <c r="CE764" s="251"/>
      <c r="CF764" s="251"/>
      <c r="CG764" s="251"/>
      <c r="CH764" s="251"/>
      <c r="CI764" s="251"/>
      <c r="CJ764" s="252"/>
      <c r="CK764" s="249"/>
      <c r="CL764" s="248"/>
      <c r="CM764" s="248"/>
      <c r="CN764" s="248"/>
      <c r="CO764" s="248"/>
      <c r="CP764" s="248"/>
      <c r="CQ764" s="248"/>
      <c r="CR764" s="248"/>
      <c r="CS764" s="248"/>
      <c r="CT764" s="248"/>
      <c r="CU764" s="248"/>
      <c r="CV764" s="248"/>
      <c r="CW764" s="248"/>
      <c r="CX764" s="248"/>
      <c r="CY764" s="248"/>
      <c r="CZ764" s="248"/>
      <c r="DA764" s="248"/>
      <c r="DB764" s="248"/>
      <c r="DC764" s="248"/>
      <c r="DD764" s="248"/>
      <c r="DE764" s="248"/>
      <c r="DF764" s="250"/>
      <c r="DG764" s="251"/>
      <c r="DH764" s="251"/>
      <c r="DI764" s="251"/>
      <c r="DJ764" s="251"/>
      <c r="DK764" s="251"/>
      <c r="DL764" s="251"/>
      <c r="DM764" s="252"/>
    </row>
    <row r="765">
      <c r="A765" s="248"/>
      <c r="B765" s="249"/>
      <c r="C765" s="250"/>
      <c r="D765" s="251"/>
      <c r="E765" s="251"/>
      <c r="F765" s="251"/>
      <c r="G765" s="251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2"/>
      <c r="W765" s="253"/>
      <c r="X765" s="251"/>
      <c r="Y765" s="251"/>
      <c r="Z765" s="251"/>
      <c r="AA765" s="251"/>
      <c r="AB765" s="251"/>
      <c r="AC765" s="251"/>
      <c r="AD765" s="254"/>
      <c r="AE765" s="249"/>
      <c r="AF765" s="255"/>
      <c r="AG765" s="248"/>
      <c r="AH765" s="248"/>
      <c r="AI765" s="248"/>
      <c r="AJ765" s="248"/>
      <c r="AK765" s="248"/>
      <c r="AL765" s="248"/>
      <c r="AM765" s="248"/>
      <c r="AN765" s="248"/>
      <c r="AO765" s="248"/>
      <c r="AP765" s="248"/>
      <c r="AQ765" s="248"/>
      <c r="AR765" s="248"/>
      <c r="AS765" s="248"/>
      <c r="AT765" s="248"/>
      <c r="AU765" s="248"/>
      <c r="AV765" s="248"/>
      <c r="AW765" s="248"/>
      <c r="AX765" s="248"/>
      <c r="AY765" s="256"/>
      <c r="AZ765" s="250"/>
      <c r="BA765" s="251"/>
      <c r="BB765" s="251"/>
      <c r="BC765" s="251"/>
      <c r="BD765" s="251"/>
      <c r="BE765" s="251"/>
      <c r="BF765" s="251"/>
      <c r="BG765" s="252"/>
      <c r="BH765" s="249"/>
      <c r="BI765" s="248"/>
      <c r="BJ765" s="248"/>
      <c r="BK765" s="248"/>
      <c r="BL765" s="248"/>
      <c r="BM765" s="248"/>
      <c r="BN765" s="248"/>
      <c r="BO765" s="248"/>
      <c r="BP765" s="248"/>
      <c r="BQ765" s="248"/>
      <c r="BR765" s="248"/>
      <c r="BS765" s="248"/>
      <c r="BT765" s="248"/>
      <c r="BU765" s="248"/>
      <c r="BV765" s="248"/>
      <c r="BW765" s="248"/>
      <c r="BX765" s="248"/>
      <c r="BY765" s="248"/>
      <c r="BZ765" s="248"/>
      <c r="CA765" s="248"/>
      <c r="CB765" s="248"/>
      <c r="CC765" s="250"/>
      <c r="CD765" s="251"/>
      <c r="CE765" s="251"/>
      <c r="CF765" s="251"/>
      <c r="CG765" s="251"/>
      <c r="CH765" s="251"/>
      <c r="CI765" s="251"/>
      <c r="CJ765" s="252"/>
      <c r="CK765" s="249"/>
      <c r="CL765" s="248"/>
      <c r="CM765" s="248"/>
      <c r="CN765" s="248"/>
      <c r="CO765" s="248"/>
      <c r="CP765" s="248"/>
      <c r="CQ765" s="248"/>
      <c r="CR765" s="248"/>
      <c r="CS765" s="248"/>
      <c r="CT765" s="248"/>
      <c r="CU765" s="248"/>
      <c r="CV765" s="248"/>
      <c r="CW765" s="248"/>
      <c r="CX765" s="248"/>
      <c r="CY765" s="248"/>
      <c r="CZ765" s="248"/>
      <c r="DA765" s="248"/>
      <c r="DB765" s="248"/>
      <c r="DC765" s="248"/>
      <c r="DD765" s="248"/>
      <c r="DE765" s="248"/>
      <c r="DF765" s="250"/>
      <c r="DG765" s="251"/>
      <c r="DH765" s="251"/>
      <c r="DI765" s="251"/>
      <c r="DJ765" s="251"/>
      <c r="DK765" s="251"/>
      <c r="DL765" s="251"/>
      <c r="DM765" s="252"/>
    </row>
    <row r="766">
      <c r="A766" s="248"/>
      <c r="B766" s="249"/>
      <c r="C766" s="250"/>
      <c r="D766" s="251"/>
      <c r="E766" s="251"/>
      <c r="F766" s="251"/>
      <c r="G766" s="251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2"/>
      <c r="W766" s="253"/>
      <c r="X766" s="251"/>
      <c r="Y766" s="251"/>
      <c r="Z766" s="251"/>
      <c r="AA766" s="251"/>
      <c r="AB766" s="251"/>
      <c r="AC766" s="251"/>
      <c r="AD766" s="254"/>
      <c r="AE766" s="249"/>
      <c r="AF766" s="255"/>
      <c r="AG766" s="248"/>
      <c r="AH766" s="248"/>
      <c r="AI766" s="248"/>
      <c r="AJ766" s="248"/>
      <c r="AK766" s="248"/>
      <c r="AL766" s="248"/>
      <c r="AM766" s="248"/>
      <c r="AN766" s="248"/>
      <c r="AO766" s="248"/>
      <c r="AP766" s="248"/>
      <c r="AQ766" s="248"/>
      <c r="AR766" s="248"/>
      <c r="AS766" s="248"/>
      <c r="AT766" s="248"/>
      <c r="AU766" s="248"/>
      <c r="AV766" s="248"/>
      <c r="AW766" s="248"/>
      <c r="AX766" s="248"/>
      <c r="AY766" s="256"/>
      <c r="AZ766" s="250"/>
      <c r="BA766" s="251"/>
      <c r="BB766" s="251"/>
      <c r="BC766" s="251"/>
      <c r="BD766" s="251"/>
      <c r="BE766" s="251"/>
      <c r="BF766" s="251"/>
      <c r="BG766" s="252"/>
      <c r="BH766" s="249"/>
      <c r="BI766" s="248"/>
      <c r="BJ766" s="248"/>
      <c r="BK766" s="248"/>
      <c r="BL766" s="248"/>
      <c r="BM766" s="248"/>
      <c r="BN766" s="248"/>
      <c r="BO766" s="248"/>
      <c r="BP766" s="248"/>
      <c r="BQ766" s="248"/>
      <c r="BR766" s="248"/>
      <c r="BS766" s="248"/>
      <c r="BT766" s="248"/>
      <c r="BU766" s="248"/>
      <c r="BV766" s="248"/>
      <c r="BW766" s="248"/>
      <c r="BX766" s="248"/>
      <c r="BY766" s="248"/>
      <c r="BZ766" s="248"/>
      <c r="CA766" s="248"/>
      <c r="CB766" s="248"/>
      <c r="CC766" s="250"/>
      <c r="CD766" s="251"/>
      <c r="CE766" s="251"/>
      <c r="CF766" s="251"/>
      <c r="CG766" s="251"/>
      <c r="CH766" s="251"/>
      <c r="CI766" s="251"/>
      <c r="CJ766" s="252"/>
      <c r="CK766" s="249"/>
      <c r="CL766" s="248"/>
      <c r="CM766" s="248"/>
      <c r="CN766" s="248"/>
      <c r="CO766" s="248"/>
      <c r="CP766" s="248"/>
      <c r="CQ766" s="248"/>
      <c r="CR766" s="248"/>
      <c r="CS766" s="248"/>
      <c r="CT766" s="248"/>
      <c r="CU766" s="248"/>
      <c r="CV766" s="248"/>
      <c r="CW766" s="248"/>
      <c r="CX766" s="248"/>
      <c r="CY766" s="248"/>
      <c r="CZ766" s="248"/>
      <c r="DA766" s="248"/>
      <c r="DB766" s="248"/>
      <c r="DC766" s="248"/>
      <c r="DD766" s="248"/>
      <c r="DE766" s="248"/>
      <c r="DF766" s="250"/>
      <c r="DG766" s="251"/>
      <c r="DH766" s="251"/>
      <c r="DI766" s="251"/>
      <c r="DJ766" s="251"/>
      <c r="DK766" s="251"/>
      <c r="DL766" s="251"/>
      <c r="DM766" s="252"/>
    </row>
    <row r="767">
      <c r="A767" s="248"/>
      <c r="B767" s="249"/>
      <c r="C767" s="250"/>
      <c r="D767" s="251"/>
      <c r="E767" s="251"/>
      <c r="F767" s="251"/>
      <c r="G767" s="251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2"/>
      <c r="W767" s="253"/>
      <c r="X767" s="251"/>
      <c r="Y767" s="251"/>
      <c r="Z767" s="251"/>
      <c r="AA767" s="251"/>
      <c r="AB767" s="251"/>
      <c r="AC767" s="251"/>
      <c r="AD767" s="254"/>
      <c r="AE767" s="249"/>
      <c r="AF767" s="255"/>
      <c r="AG767" s="248"/>
      <c r="AH767" s="248"/>
      <c r="AI767" s="248"/>
      <c r="AJ767" s="248"/>
      <c r="AK767" s="248"/>
      <c r="AL767" s="248"/>
      <c r="AM767" s="248"/>
      <c r="AN767" s="248"/>
      <c r="AO767" s="248"/>
      <c r="AP767" s="248"/>
      <c r="AQ767" s="248"/>
      <c r="AR767" s="248"/>
      <c r="AS767" s="248"/>
      <c r="AT767" s="248"/>
      <c r="AU767" s="248"/>
      <c r="AV767" s="248"/>
      <c r="AW767" s="248"/>
      <c r="AX767" s="248"/>
      <c r="AY767" s="256"/>
      <c r="AZ767" s="250"/>
      <c r="BA767" s="251"/>
      <c r="BB767" s="251"/>
      <c r="BC767" s="251"/>
      <c r="BD767" s="251"/>
      <c r="BE767" s="251"/>
      <c r="BF767" s="251"/>
      <c r="BG767" s="252"/>
      <c r="BH767" s="249"/>
      <c r="BI767" s="248"/>
      <c r="BJ767" s="248"/>
      <c r="BK767" s="248"/>
      <c r="BL767" s="248"/>
      <c r="BM767" s="248"/>
      <c r="BN767" s="248"/>
      <c r="BO767" s="248"/>
      <c r="BP767" s="248"/>
      <c r="BQ767" s="248"/>
      <c r="BR767" s="248"/>
      <c r="BS767" s="248"/>
      <c r="BT767" s="248"/>
      <c r="BU767" s="248"/>
      <c r="BV767" s="248"/>
      <c r="BW767" s="248"/>
      <c r="BX767" s="248"/>
      <c r="BY767" s="248"/>
      <c r="BZ767" s="248"/>
      <c r="CA767" s="248"/>
      <c r="CB767" s="248"/>
      <c r="CC767" s="250"/>
      <c r="CD767" s="251"/>
      <c r="CE767" s="251"/>
      <c r="CF767" s="251"/>
      <c r="CG767" s="251"/>
      <c r="CH767" s="251"/>
      <c r="CI767" s="251"/>
      <c r="CJ767" s="252"/>
      <c r="CK767" s="249"/>
      <c r="CL767" s="248"/>
      <c r="CM767" s="248"/>
      <c r="CN767" s="248"/>
      <c r="CO767" s="248"/>
      <c r="CP767" s="248"/>
      <c r="CQ767" s="248"/>
      <c r="CR767" s="248"/>
      <c r="CS767" s="248"/>
      <c r="CT767" s="248"/>
      <c r="CU767" s="248"/>
      <c r="CV767" s="248"/>
      <c r="CW767" s="248"/>
      <c r="CX767" s="248"/>
      <c r="CY767" s="248"/>
      <c r="CZ767" s="248"/>
      <c r="DA767" s="248"/>
      <c r="DB767" s="248"/>
      <c r="DC767" s="248"/>
      <c r="DD767" s="248"/>
      <c r="DE767" s="248"/>
      <c r="DF767" s="250"/>
      <c r="DG767" s="251"/>
      <c r="DH767" s="251"/>
      <c r="DI767" s="251"/>
      <c r="DJ767" s="251"/>
      <c r="DK767" s="251"/>
      <c r="DL767" s="251"/>
      <c r="DM767" s="252"/>
    </row>
    <row r="768">
      <c r="A768" s="248"/>
      <c r="B768" s="249"/>
      <c r="C768" s="250"/>
      <c r="D768" s="251"/>
      <c r="E768" s="251"/>
      <c r="F768" s="251"/>
      <c r="G768" s="251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2"/>
      <c r="W768" s="253"/>
      <c r="X768" s="251"/>
      <c r="Y768" s="251"/>
      <c r="Z768" s="251"/>
      <c r="AA768" s="251"/>
      <c r="AB768" s="251"/>
      <c r="AC768" s="251"/>
      <c r="AD768" s="254"/>
      <c r="AE768" s="249"/>
      <c r="AF768" s="255"/>
      <c r="AG768" s="248"/>
      <c r="AH768" s="248"/>
      <c r="AI768" s="248"/>
      <c r="AJ768" s="248"/>
      <c r="AK768" s="248"/>
      <c r="AL768" s="248"/>
      <c r="AM768" s="248"/>
      <c r="AN768" s="248"/>
      <c r="AO768" s="248"/>
      <c r="AP768" s="248"/>
      <c r="AQ768" s="248"/>
      <c r="AR768" s="248"/>
      <c r="AS768" s="248"/>
      <c r="AT768" s="248"/>
      <c r="AU768" s="248"/>
      <c r="AV768" s="248"/>
      <c r="AW768" s="248"/>
      <c r="AX768" s="248"/>
      <c r="AY768" s="256"/>
      <c r="AZ768" s="250"/>
      <c r="BA768" s="251"/>
      <c r="BB768" s="251"/>
      <c r="BC768" s="251"/>
      <c r="BD768" s="251"/>
      <c r="BE768" s="251"/>
      <c r="BF768" s="251"/>
      <c r="BG768" s="252"/>
      <c r="BH768" s="249"/>
      <c r="BI768" s="248"/>
      <c r="BJ768" s="248"/>
      <c r="BK768" s="248"/>
      <c r="BL768" s="248"/>
      <c r="BM768" s="248"/>
      <c r="BN768" s="248"/>
      <c r="BO768" s="248"/>
      <c r="BP768" s="248"/>
      <c r="BQ768" s="248"/>
      <c r="BR768" s="248"/>
      <c r="BS768" s="248"/>
      <c r="BT768" s="248"/>
      <c r="BU768" s="248"/>
      <c r="BV768" s="248"/>
      <c r="BW768" s="248"/>
      <c r="BX768" s="248"/>
      <c r="BY768" s="248"/>
      <c r="BZ768" s="248"/>
      <c r="CA768" s="248"/>
      <c r="CB768" s="248"/>
      <c r="CC768" s="250"/>
      <c r="CD768" s="251"/>
      <c r="CE768" s="251"/>
      <c r="CF768" s="251"/>
      <c r="CG768" s="251"/>
      <c r="CH768" s="251"/>
      <c r="CI768" s="251"/>
      <c r="CJ768" s="252"/>
      <c r="CK768" s="249"/>
      <c r="CL768" s="248"/>
      <c r="CM768" s="248"/>
      <c r="CN768" s="248"/>
      <c r="CO768" s="248"/>
      <c r="CP768" s="248"/>
      <c r="CQ768" s="248"/>
      <c r="CR768" s="248"/>
      <c r="CS768" s="248"/>
      <c r="CT768" s="248"/>
      <c r="CU768" s="248"/>
      <c r="CV768" s="248"/>
      <c r="CW768" s="248"/>
      <c r="CX768" s="248"/>
      <c r="CY768" s="248"/>
      <c r="CZ768" s="248"/>
      <c r="DA768" s="248"/>
      <c r="DB768" s="248"/>
      <c r="DC768" s="248"/>
      <c r="DD768" s="248"/>
      <c r="DE768" s="248"/>
      <c r="DF768" s="250"/>
      <c r="DG768" s="251"/>
      <c r="DH768" s="251"/>
      <c r="DI768" s="251"/>
      <c r="DJ768" s="251"/>
      <c r="DK768" s="251"/>
      <c r="DL768" s="251"/>
      <c r="DM768" s="252"/>
    </row>
    <row r="769">
      <c r="A769" s="248"/>
      <c r="B769" s="249"/>
      <c r="C769" s="250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2"/>
      <c r="W769" s="253"/>
      <c r="X769" s="251"/>
      <c r="Y769" s="251"/>
      <c r="Z769" s="251"/>
      <c r="AA769" s="251"/>
      <c r="AB769" s="251"/>
      <c r="AC769" s="251"/>
      <c r="AD769" s="254"/>
      <c r="AE769" s="249"/>
      <c r="AF769" s="255"/>
      <c r="AG769" s="248"/>
      <c r="AH769" s="248"/>
      <c r="AI769" s="248"/>
      <c r="AJ769" s="248"/>
      <c r="AK769" s="248"/>
      <c r="AL769" s="248"/>
      <c r="AM769" s="248"/>
      <c r="AN769" s="248"/>
      <c r="AO769" s="248"/>
      <c r="AP769" s="248"/>
      <c r="AQ769" s="248"/>
      <c r="AR769" s="248"/>
      <c r="AS769" s="248"/>
      <c r="AT769" s="248"/>
      <c r="AU769" s="248"/>
      <c r="AV769" s="248"/>
      <c r="AW769" s="248"/>
      <c r="AX769" s="248"/>
      <c r="AY769" s="256"/>
      <c r="AZ769" s="250"/>
      <c r="BA769" s="251"/>
      <c r="BB769" s="251"/>
      <c r="BC769" s="251"/>
      <c r="BD769" s="251"/>
      <c r="BE769" s="251"/>
      <c r="BF769" s="251"/>
      <c r="BG769" s="252"/>
      <c r="BH769" s="249"/>
      <c r="BI769" s="248"/>
      <c r="BJ769" s="248"/>
      <c r="BK769" s="248"/>
      <c r="BL769" s="248"/>
      <c r="BM769" s="248"/>
      <c r="BN769" s="248"/>
      <c r="BO769" s="248"/>
      <c r="BP769" s="248"/>
      <c r="BQ769" s="248"/>
      <c r="BR769" s="248"/>
      <c r="BS769" s="248"/>
      <c r="BT769" s="248"/>
      <c r="BU769" s="248"/>
      <c r="BV769" s="248"/>
      <c r="BW769" s="248"/>
      <c r="BX769" s="248"/>
      <c r="BY769" s="248"/>
      <c r="BZ769" s="248"/>
      <c r="CA769" s="248"/>
      <c r="CB769" s="248"/>
      <c r="CC769" s="250"/>
      <c r="CD769" s="251"/>
      <c r="CE769" s="251"/>
      <c r="CF769" s="251"/>
      <c r="CG769" s="251"/>
      <c r="CH769" s="251"/>
      <c r="CI769" s="251"/>
      <c r="CJ769" s="252"/>
      <c r="CK769" s="249"/>
      <c r="CL769" s="248"/>
      <c r="CM769" s="248"/>
      <c r="CN769" s="248"/>
      <c r="CO769" s="248"/>
      <c r="CP769" s="248"/>
      <c r="CQ769" s="248"/>
      <c r="CR769" s="248"/>
      <c r="CS769" s="248"/>
      <c r="CT769" s="248"/>
      <c r="CU769" s="248"/>
      <c r="CV769" s="248"/>
      <c r="CW769" s="248"/>
      <c r="CX769" s="248"/>
      <c r="CY769" s="248"/>
      <c r="CZ769" s="248"/>
      <c r="DA769" s="248"/>
      <c r="DB769" s="248"/>
      <c r="DC769" s="248"/>
      <c r="DD769" s="248"/>
      <c r="DE769" s="248"/>
      <c r="DF769" s="250"/>
      <c r="DG769" s="251"/>
      <c r="DH769" s="251"/>
      <c r="DI769" s="251"/>
      <c r="DJ769" s="251"/>
      <c r="DK769" s="251"/>
      <c r="DL769" s="251"/>
      <c r="DM769" s="252"/>
    </row>
    <row r="770">
      <c r="A770" s="248"/>
      <c r="B770" s="249"/>
      <c r="C770" s="250"/>
      <c r="D770" s="251"/>
      <c r="E770" s="251"/>
      <c r="F770" s="251"/>
      <c r="G770" s="251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2"/>
      <c r="W770" s="253"/>
      <c r="X770" s="251"/>
      <c r="Y770" s="251"/>
      <c r="Z770" s="251"/>
      <c r="AA770" s="251"/>
      <c r="AB770" s="251"/>
      <c r="AC770" s="251"/>
      <c r="AD770" s="254"/>
      <c r="AE770" s="249"/>
      <c r="AF770" s="255"/>
      <c r="AG770" s="248"/>
      <c r="AH770" s="248"/>
      <c r="AI770" s="248"/>
      <c r="AJ770" s="248"/>
      <c r="AK770" s="248"/>
      <c r="AL770" s="248"/>
      <c r="AM770" s="248"/>
      <c r="AN770" s="248"/>
      <c r="AO770" s="248"/>
      <c r="AP770" s="248"/>
      <c r="AQ770" s="248"/>
      <c r="AR770" s="248"/>
      <c r="AS770" s="248"/>
      <c r="AT770" s="248"/>
      <c r="AU770" s="248"/>
      <c r="AV770" s="248"/>
      <c r="AW770" s="248"/>
      <c r="AX770" s="248"/>
      <c r="AY770" s="256"/>
      <c r="AZ770" s="250"/>
      <c r="BA770" s="251"/>
      <c r="BB770" s="251"/>
      <c r="BC770" s="251"/>
      <c r="BD770" s="251"/>
      <c r="BE770" s="251"/>
      <c r="BF770" s="251"/>
      <c r="BG770" s="252"/>
      <c r="BH770" s="249"/>
      <c r="BI770" s="248"/>
      <c r="BJ770" s="248"/>
      <c r="BK770" s="248"/>
      <c r="BL770" s="248"/>
      <c r="BM770" s="248"/>
      <c r="BN770" s="248"/>
      <c r="BO770" s="248"/>
      <c r="BP770" s="248"/>
      <c r="BQ770" s="248"/>
      <c r="BR770" s="248"/>
      <c r="BS770" s="248"/>
      <c r="BT770" s="248"/>
      <c r="BU770" s="248"/>
      <c r="BV770" s="248"/>
      <c r="BW770" s="248"/>
      <c r="BX770" s="248"/>
      <c r="BY770" s="248"/>
      <c r="BZ770" s="248"/>
      <c r="CA770" s="248"/>
      <c r="CB770" s="248"/>
      <c r="CC770" s="250"/>
      <c r="CD770" s="251"/>
      <c r="CE770" s="251"/>
      <c r="CF770" s="251"/>
      <c r="CG770" s="251"/>
      <c r="CH770" s="251"/>
      <c r="CI770" s="251"/>
      <c r="CJ770" s="252"/>
      <c r="CK770" s="249"/>
      <c r="CL770" s="248"/>
      <c r="CM770" s="248"/>
      <c r="CN770" s="248"/>
      <c r="CO770" s="248"/>
      <c r="CP770" s="248"/>
      <c r="CQ770" s="248"/>
      <c r="CR770" s="248"/>
      <c r="CS770" s="248"/>
      <c r="CT770" s="248"/>
      <c r="CU770" s="248"/>
      <c r="CV770" s="248"/>
      <c r="CW770" s="248"/>
      <c r="CX770" s="248"/>
      <c r="CY770" s="248"/>
      <c r="CZ770" s="248"/>
      <c r="DA770" s="248"/>
      <c r="DB770" s="248"/>
      <c r="DC770" s="248"/>
      <c r="DD770" s="248"/>
      <c r="DE770" s="248"/>
      <c r="DF770" s="250"/>
      <c r="DG770" s="251"/>
      <c r="DH770" s="251"/>
      <c r="DI770" s="251"/>
      <c r="DJ770" s="251"/>
      <c r="DK770" s="251"/>
      <c r="DL770" s="251"/>
      <c r="DM770" s="252"/>
    </row>
    <row r="771">
      <c r="A771" s="248"/>
      <c r="B771" s="249"/>
      <c r="C771" s="250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2"/>
      <c r="W771" s="253"/>
      <c r="X771" s="251"/>
      <c r="Y771" s="251"/>
      <c r="Z771" s="251"/>
      <c r="AA771" s="251"/>
      <c r="AB771" s="251"/>
      <c r="AC771" s="251"/>
      <c r="AD771" s="254"/>
      <c r="AE771" s="249"/>
      <c r="AF771" s="255"/>
      <c r="AG771" s="248"/>
      <c r="AH771" s="248"/>
      <c r="AI771" s="248"/>
      <c r="AJ771" s="248"/>
      <c r="AK771" s="248"/>
      <c r="AL771" s="248"/>
      <c r="AM771" s="248"/>
      <c r="AN771" s="248"/>
      <c r="AO771" s="248"/>
      <c r="AP771" s="248"/>
      <c r="AQ771" s="248"/>
      <c r="AR771" s="248"/>
      <c r="AS771" s="248"/>
      <c r="AT771" s="248"/>
      <c r="AU771" s="248"/>
      <c r="AV771" s="248"/>
      <c r="AW771" s="248"/>
      <c r="AX771" s="248"/>
      <c r="AY771" s="256"/>
      <c r="AZ771" s="250"/>
      <c r="BA771" s="251"/>
      <c r="BB771" s="251"/>
      <c r="BC771" s="251"/>
      <c r="BD771" s="251"/>
      <c r="BE771" s="251"/>
      <c r="BF771" s="251"/>
      <c r="BG771" s="252"/>
      <c r="BH771" s="249"/>
      <c r="BI771" s="248"/>
      <c r="BJ771" s="248"/>
      <c r="BK771" s="248"/>
      <c r="BL771" s="248"/>
      <c r="BM771" s="248"/>
      <c r="BN771" s="248"/>
      <c r="BO771" s="248"/>
      <c r="BP771" s="248"/>
      <c r="BQ771" s="248"/>
      <c r="BR771" s="248"/>
      <c r="BS771" s="248"/>
      <c r="BT771" s="248"/>
      <c r="BU771" s="248"/>
      <c r="BV771" s="248"/>
      <c r="BW771" s="248"/>
      <c r="BX771" s="248"/>
      <c r="BY771" s="248"/>
      <c r="BZ771" s="248"/>
      <c r="CA771" s="248"/>
      <c r="CB771" s="248"/>
      <c r="CC771" s="250"/>
      <c r="CD771" s="251"/>
      <c r="CE771" s="251"/>
      <c r="CF771" s="251"/>
      <c r="CG771" s="251"/>
      <c r="CH771" s="251"/>
      <c r="CI771" s="251"/>
      <c r="CJ771" s="252"/>
      <c r="CK771" s="249"/>
      <c r="CL771" s="248"/>
      <c r="CM771" s="248"/>
      <c r="CN771" s="248"/>
      <c r="CO771" s="248"/>
      <c r="CP771" s="248"/>
      <c r="CQ771" s="248"/>
      <c r="CR771" s="248"/>
      <c r="CS771" s="248"/>
      <c r="CT771" s="248"/>
      <c r="CU771" s="248"/>
      <c r="CV771" s="248"/>
      <c r="CW771" s="248"/>
      <c r="CX771" s="248"/>
      <c r="CY771" s="248"/>
      <c r="CZ771" s="248"/>
      <c r="DA771" s="248"/>
      <c r="DB771" s="248"/>
      <c r="DC771" s="248"/>
      <c r="DD771" s="248"/>
      <c r="DE771" s="248"/>
      <c r="DF771" s="250"/>
      <c r="DG771" s="251"/>
      <c r="DH771" s="251"/>
      <c r="DI771" s="251"/>
      <c r="DJ771" s="251"/>
      <c r="DK771" s="251"/>
      <c r="DL771" s="251"/>
      <c r="DM771" s="252"/>
    </row>
    <row r="772">
      <c r="A772" s="248"/>
      <c r="B772" s="249"/>
      <c r="C772" s="250"/>
      <c r="D772" s="251"/>
      <c r="E772" s="251"/>
      <c r="F772" s="251"/>
      <c r="G772" s="251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2"/>
      <c r="W772" s="253"/>
      <c r="X772" s="251"/>
      <c r="Y772" s="251"/>
      <c r="Z772" s="251"/>
      <c r="AA772" s="251"/>
      <c r="AB772" s="251"/>
      <c r="AC772" s="251"/>
      <c r="AD772" s="254"/>
      <c r="AE772" s="249"/>
      <c r="AF772" s="255"/>
      <c r="AG772" s="248"/>
      <c r="AH772" s="248"/>
      <c r="AI772" s="248"/>
      <c r="AJ772" s="248"/>
      <c r="AK772" s="248"/>
      <c r="AL772" s="248"/>
      <c r="AM772" s="248"/>
      <c r="AN772" s="248"/>
      <c r="AO772" s="248"/>
      <c r="AP772" s="248"/>
      <c r="AQ772" s="248"/>
      <c r="AR772" s="248"/>
      <c r="AS772" s="248"/>
      <c r="AT772" s="248"/>
      <c r="AU772" s="248"/>
      <c r="AV772" s="248"/>
      <c r="AW772" s="248"/>
      <c r="AX772" s="248"/>
      <c r="AY772" s="256"/>
      <c r="AZ772" s="250"/>
      <c r="BA772" s="251"/>
      <c r="BB772" s="251"/>
      <c r="BC772" s="251"/>
      <c r="BD772" s="251"/>
      <c r="BE772" s="251"/>
      <c r="BF772" s="251"/>
      <c r="BG772" s="252"/>
      <c r="BH772" s="249"/>
      <c r="BI772" s="248"/>
      <c r="BJ772" s="248"/>
      <c r="BK772" s="248"/>
      <c r="BL772" s="248"/>
      <c r="BM772" s="248"/>
      <c r="BN772" s="248"/>
      <c r="BO772" s="248"/>
      <c r="BP772" s="248"/>
      <c r="BQ772" s="248"/>
      <c r="BR772" s="248"/>
      <c r="BS772" s="248"/>
      <c r="BT772" s="248"/>
      <c r="BU772" s="248"/>
      <c r="BV772" s="248"/>
      <c r="BW772" s="248"/>
      <c r="BX772" s="248"/>
      <c r="BY772" s="248"/>
      <c r="BZ772" s="248"/>
      <c r="CA772" s="248"/>
      <c r="CB772" s="248"/>
      <c r="CC772" s="250"/>
      <c r="CD772" s="251"/>
      <c r="CE772" s="251"/>
      <c r="CF772" s="251"/>
      <c r="CG772" s="251"/>
      <c r="CH772" s="251"/>
      <c r="CI772" s="251"/>
      <c r="CJ772" s="252"/>
      <c r="CK772" s="249"/>
      <c r="CL772" s="248"/>
      <c r="CM772" s="248"/>
      <c r="CN772" s="248"/>
      <c r="CO772" s="248"/>
      <c r="CP772" s="248"/>
      <c r="CQ772" s="248"/>
      <c r="CR772" s="248"/>
      <c r="CS772" s="248"/>
      <c r="CT772" s="248"/>
      <c r="CU772" s="248"/>
      <c r="CV772" s="248"/>
      <c r="CW772" s="248"/>
      <c r="CX772" s="248"/>
      <c r="CY772" s="248"/>
      <c r="CZ772" s="248"/>
      <c r="DA772" s="248"/>
      <c r="DB772" s="248"/>
      <c r="DC772" s="248"/>
      <c r="DD772" s="248"/>
      <c r="DE772" s="248"/>
      <c r="DF772" s="250"/>
      <c r="DG772" s="251"/>
      <c r="DH772" s="251"/>
      <c r="DI772" s="251"/>
      <c r="DJ772" s="251"/>
      <c r="DK772" s="251"/>
      <c r="DL772" s="251"/>
      <c r="DM772" s="252"/>
    </row>
    <row r="773">
      <c r="A773" s="248"/>
      <c r="B773" s="249"/>
      <c r="C773" s="250"/>
      <c r="D773" s="251"/>
      <c r="E773" s="251"/>
      <c r="F773" s="251"/>
      <c r="G773" s="251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2"/>
      <c r="W773" s="253"/>
      <c r="X773" s="251"/>
      <c r="Y773" s="251"/>
      <c r="Z773" s="251"/>
      <c r="AA773" s="251"/>
      <c r="AB773" s="251"/>
      <c r="AC773" s="251"/>
      <c r="AD773" s="254"/>
      <c r="AE773" s="249"/>
      <c r="AF773" s="255"/>
      <c r="AG773" s="248"/>
      <c r="AH773" s="248"/>
      <c r="AI773" s="248"/>
      <c r="AJ773" s="248"/>
      <c r="AK773" s="248"/>
      <c r="AL773" s="248"/>
      <c r="AM773" s="248"/>
      <c r="AN773" s="248"/>
      <c r="AO773" s="248"/>
      <c r="AP773" s="248"/>
      <c r="AQ773" s="248"/>
      <c r="AR773" s="248"/>
      <c r="AS773" s="248"/>
      <c r="AT773" s="248"/>
      <c r="AU773" s="248"/>
      <c r="AV773" s="248"/>
      <c r="AW773" s="248"/>
      <c r="AX773" s="248"/>
      <c r="AY773" s="256"/>
      <c r="AZ773" s="250"/>
      <c r="BA773" s="251"/>
      <c r="BB773" s="251"/>
      <c r="BC773" s="251"/>
      <c r="BD773" s="251"/>
      <c r="BE773" s="251"/>
      <c r="BF773" s="251"/>
      <c r="BG773" s="252"/>
      <c r="BH773" s="249"/>
      <c r="BI773" s="248"/>
      <c r="BJ773" s="248"/>
      <c r="BK773" s="248"/>
      <c r="BL773" s="248"/>
      <c r="BM773" s="248"/>
      <c r="BN773" s="248"/>
      <c r="BO773" s="248"/>
      <c r="BP773" s="248"/>
      <c r="BQ773" s="248"/>
      <c r="BR773" s="248"/>
      <c r="BS773" s="248"/>
      <c r="BT773" s="248"/>
      <c r="BU773" s="248"/>
      <c r="BV773" s="248"/>
      <c r="BW773" s="248"/>
      <c r="BX773" s="248"/>
      <c r="BY773" s="248"/>
      <c r="BZ773" s="248"/>
      <c r="CA773" s="248"/>
      <c r="CB773" s="248"/>
      <c r="CC773" s="250"/>
      <c r="CD773" s="251"/>
      <c r="CE773" s="251"/>
      <c r="CF773" s="251"/>
      <c r="CG773" s="251"/>
      <c r="CH773" s="251"/>
      <c r="CI773" s="251"/>
      <c r="CJ773" s="252"/>
      <c r="CK773" s="249"/>
      <c r="CL773" s="248"/>
      <c r="CM773" s="248"/>
      <c r="CN773" s="248"/>
      <c r="CO773" s="248"/>
      <c r="CP773" s="248"/>
      <c r="CQ773" s="248"/>
      <c r="CR773" s="248"/>
      <c r="CS773" s="248"/>
      <c r="CT773" s="248"/>
      <c r="CU773" s="248"/>
      <c r="CV773" s="248"/>
      <c r="CW773" s="248"/>
      <c r="CX773" s="248"/>
      <c r="CY773" s="248"/>
      <c r="CZ773" s="248"/>
      <c r="DA773" s="248"/>
      <c r="DB773" s="248"/>
      <c r="DC773" s="248"/>
      <c r="DD773" s="248"/>
      <c r="DE773" s="248"/>
      <c r="DF773" s="250"/>
      <c r="DG773" s="251"/>
      <c r="DH773" s="251"/>
      <c r="DI773" s="251"/>
      <c r="DJ773" s="251"/>
      <c r="DK773" s="251"/>
      <c r="DL773" s="251"/>
      <c r="DM773" s="252"/>
    </row>
    <row r="774">
      <c r="A774" s="248"/>
      <c r="B774" s="249"/>
      <c r="C774" s="250"/>
      <c r="D774" s="251"/>
      <c r="E774" s="251"/>
      <c r="F774" s="251"/>
      <c r="G774" s="251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2"/>
      <c r="W774" s="253"/>
      <c r="X774" s="251"/>
      <c r="Y774" s="251"/>
      <c r="Z774" s="251"/>
      <c r="AA774" s="251"/>
      <c r="AB774" s="251"/>
      <c r="AC774" s="251"/>
      <c r="AD774" s="254"/>
      <c r="AE774" s="249"/>
      <c r="AF774" s="255"/>
      <c r="AG774" s="248"/>
      <c r="AH774" s="248"/>
      <c r="AI774" s="248"/>
      <c r="AJ774" s="248"/>
      <c r="AK774" s="248"/>
      <c r="AL774" s="248"/>
      <c r="AM774" s="248"/>
      <c r="AN774" s="248"/>
      <c r="AO774" s="248"/>
      <c r="AP774" s="248"/>
      <c r="AQ774" s="248"/>
      <c r="AR774" s="248"/>
      <c r="AS774" s="248"/>
      <c r="AT774" s="248"/>
      <c r="AU774" s="248"/>
      <c r="AV774" s="248"/>
      <c r="AW774" s="248"/>
      <c r="AX774" s="248"/>
      <c r="AY774" s="256"/>
      <c r="AZ774" s="250"/>
      <c r="BA774" s="251"/>
      <c r="BB774" s="251"/>
      <c r="BC774" s="251"/>
      <c r="BD774" s="251"/>
      <c r="BE774" s="251"/>
      <c r="BF774" s="251"/>
      <c r="BG774" s="252"/>
      <c r="BH774" s="249"/>
      <c r="BI774" s="248"/>
      <c r="BJ774" s="248"/>
      <c r="BK774" s="248"/>
      <c r="BL774" s="248"/>
      <c r="BM774" s="248"/>
      <c r="BN774" s="248"/>
      <c r="BO774" s="248"/>
      <c r="BP774" s="248"/>
      <c r="BQ774" s="248"/>
      <c r="BR774" s="248"/>
      <c r="BS774" s="248"/>
      <c r="BT774" s="248"/>
      <c r="BU774" s="248"/>
      <c r="BV774" s="248"/>
      <c r="BW774" s="248"/>
      <c r="BX774" s="248"/>
      <c r="BY774" s="248"/>
      <c r="BZ774" s="248"/>
      <c r="CA774" s="248"/>
      <c r="CB774" s="248"/>
      <c r="CC774" s="250"/>
      <c r="CD774" s="251"/>
      <c r="CE774" s="251"/>
      <c r="CF774" s="251"/>
      <c r="CG774" s="251"/>
      <c r="CH774" s="251"/>
      <c r="CI774" s="251"/>
      <c r="CJ774" s="252"/>
      <c r="CK774" s="249"/>
      <c r="CL774" s="248"/>
      <c r="CM774" s="248"/>
      <c r="CN774" s="248"/>
      <c r="CO774" s="248"/>
      <c r="CP774" s="248"/>
      <c r="CQ774" s="248"/>
      <c r="CR774" s="248"/>
      <c r="CS774" s="248"/>
      <c r="CT774" s="248"/>
      <c r="CU774" s="248"/>
      <c r="CV774" s="248"/>
      <c r="CW774" s="248"/>
      <c r="CX774" s="248"/>
      <c r="CY774" s="248"/>
      <c r="CZ774" s="248"/>
      <c r="DA774" s="248"/>
      <c r="DB774" s="248"/>
      <c r="DC774" s="248"/>
      <c r="DD774" s="248"/>
      <c r="DE774" s="248"/>
      <c r="DF774" s="250"/>
      <c r="DG774" s="251"/>
      <c r="DH774" s="251"/>
      <c r="DI774" s="251"/>
      <c r="DJ774" s="251"/>
      <c r="DK774" s="251"/>
      <c r="DL774" s="251"/>
      <c r="DM774" s="252"/>
    </row>
    <row r="775">
      <c r="A775" s="248"/>
      <c r="B775" s="249"/>
      <c r="C775" s="250"/>
      <c r="D775" s="251"/>
      <c r="E775" s="251"/>
      <c r="F775" s="251"/>
      <c r="G775" s="251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2"/>
      <c r="W775" s="253"/>
      <c r="X775" s="251"/>
      <c r="Y775" s="251"/>
      <c r="Z775" s="251"/>
      <c r="AA775" s="251"/>
      <c r="AB775" s="251"/>
      <c r="AC775" s="251"/>
      <c r="AD775" s="254"/>
      <c r="AE775" s="249"/>
      <c r="AF775" s="255"/>
      <c r="AG775" s="248"/>
      <c r="AH775" s="248"/>
      <c r="AI775" s="248"/>
      <c r="AJ775" s="248"/>
      <c r="AK775" s="248"/>
      <c r="AL775" s="248"/>
      <c r="AM775" s="248"/>
      <c r="AN775" s="248"/>
      <c r="AO775" s="248"/>
      <c r="AP775" s="248"/>
      <c r="AQ775" s="248"/>
      <c r="AR775" s="248"/>
      <c r="AS775" s="248"/>
      <c r="AT775" s="248"/>
      <c r="AU775" s="248"/>
      <c r="AV775" s="248"/>
      <c r="AW775" s="248"/>
      <c r="AX775" s="248"/>
      <c r="AY775" s="256"/>
      <c r="AZ775" s="250"/>
      <c r="BA775" s="251"/>
      <c r="BB775" s="251"/>
      <c r="BC775" s="251"/>
      <c r="BD775" s="251"/>
      <c r="BE775" s="251"/>
      <c r="BF775" s="251"/>
      <c r="BG775" s="252"/>
      <c r="BH775" s="249"/>
      <c r="BI775" s="248"/>
      <c r="BJ775" s="248"/>
      <c r="BK775" s="248"/>
      <c r="BL775" s="248"/>
      <c r="BM775" s="248"/>
      <c r="BN775" s="248"/>
      <c r="BO775" s="248"/>
      <c r="BP775" s="248"/>
      <c r="BQ775" s="248"/>
      <c r="BR775" s="248"/>
      <c r="BS775" s="248"/>
      <c r="BT775" s="248"/>
      <c r="BU775" s="248"/>
      <c r="BV775" s="248"/>
      <c r="BW775" s="248"/>
      <c r="BX775" s="248"/>
      <c r="BY775" s="248"/>
      <c r="BZ775" s="248"/>
      <c r="CA775" s="248"/>
      <c r="CB775" s="248"/>
      <c r="CC775" s="250"/>
      <c r="CD775" s="251"/>
      <c r="CE775" s="251"/>
      <c r="CF775" s="251"/>
      <c r="CG775" s="251"/>
      <c r="CH775" s="251"/>
      <c r="CI775" s="251"/>
      <c r="CJ775" s="252"/>
      <c r="CK775" s="249"/>
      <c r="CL775" s="248"/>
      <c r="CM775" s="248"/>
      <c r="CN775" s="248"/>
      <c r="CO775" s="248"/>
      <c r="CP775" s="248"/>
      <c r="CQ775" s="248"/>
      <c r="CR775" s="248"/>
      <c r="CS775" s="248"/>
      <c r="CT775" s="248"/>
      <c r="CU775" s="248"/>
      <c r="CV775" s="248"/>
      <c r="CW775" s="248"/>
      <c r="CX775" s="248"/>
      <c r="CY775" s="248"/>
      <c r="CZ775" s="248"/>
      <c r="DA775" s="248"/>
      <c r="DB775" s="248"/>
      <c r="DC775" s="248"/>
      <c r="DD775" s="248"/>
      <c r="DE775" s="248"/>
      <c r="DF775" s="250"/>
      <c r="DG775" s="251"/>
      <c r="DH775" s="251"/>
      <c r="DI775" s="251"/>
      <c r="DJ775" s="251"/>
      <c r="DK775" s="251"/>
      <c r="DL775" s="251"/>
      <c r="DM775" s="252"/>
    </row>
    <row r="776">
      <c r="A776" s="248"/>
      <c r="B776" s="249"/>
      <c r="C776" s="250"/>
      <c r="D776" s="251"/>
      <c r="E776" s="251"/>
      <c r="F776" s="251"/>
      <c r="G776" s="251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2"/>
      <c r="W776" s="253"/>
      <c r="X776" s="251"/>
      <c r="Y776" s="251"/>
      <c r="Z776" s="251"/>
      <c r="AA776" s="251"/>
      <c r="AB776" s="251"/>
      <c r="AC776" s="251"/>
      <c r="AD776" s="254"/>
      <c r="AE776" s="249"/>
      <c r="AF776" s="255"/>
      <c r="AG776" s="248"/>
      <c r="AH776" s="248"/>
      <c r="AI776" s="248"/>
      <c r="AJ776" s="248"/>
      <c r="AK776" s="248"/>
      <c r="AL776" s="248"/>
      <c r="AM776" s="248"/>
      <c r="AN776" s="248"/>
      <c r="AO776" s="248"/>
      <c r="AP776" s="248"/>
      <c r="AQ776" s="248"/>
      <c r="AR776" s="248"/>
      <c r="AS776" s="248"/>
      <c r="AT776" s="248"/>
      <c r="AU776" s="248"/>
      <c r="AV776" s="248"/>
      <c r="AW776" s="248"/>
      <c r="AX776" s="248"/>
      <c r="AY776" s="256"/>
      <c r="AZ776" s="250"/>
      <c r="BA776" s="251"/>
      <c r="BB776" s="251"/>
      <c r="BC776" s="251"/>
      <c r="BD776" s="251"/>
      <c r="BE776" s="251"/>
      <c r="BF776" s="251"/>
      <c r="BG776" s="252"/>
      <c r="BH776" s="249"/>
      <c r="BI776" s="248"/>
      <c r="BJ776" s="248"/>
      <c r="BK776" s="248"/>
      <c r="BL776" s="248"/>
      <c r="BM776" s="248"/>
      <c r="BN776" s="248"/>
      <c r="BO776" s="248"/>
      <c r="BP776" s="248"/>
      <c r="BQ776" s="248"/>
      <c r="BR776" s="248"/>
      <c r="BS776" s="248"/>
      <c r="BT776" s="248"/>
      <c r="BU776" s="248"/>
      <c r="BV776" s="248"/>
      <c r="BW776" s="248"/>
      <c r="BX776" s="248"/>
      <c r="BY776" s="248"/>
      <c r="BZ776" s="248"/>
      <c r="CA776" s="248"/>
      <c r="CB776" s="248"/>
      <c r="CC776" s="250"/>
      <c r="CD776" s="251"/>
      <c r="CE776" s="251"/>
      <c r="CF776" s="251"/>
      <c r="CG776" s="251"/>
      <c r="CH776" s="251"/>
      <c r="CI776" s="251"/>
      <c r="CJ776" s="252"/>
      <c r="CK776" s="249"/>
      <c r="CL776" s="248"/>
      <c r="CM776" s="248"/>
      <c r="CN776" s="248"/>
      <c r="CO776" s="248"/>
      <c r="CP776" s="248"/>
      <c r="CQ776" s="248"/>
      <c r="CR776" s="248"/>
      <c r="CS776" s="248"/>
      <c r="CT776" s="248"/>
      <c r="CU776" s="248"/>
      <c r="CV776" s="248"/>
      <c r="CW776" s="248"/>
      <c r="CX776" s="248"/>
      <c r="CY776" s="248"/>
      <c r="CZ776" s="248"/>
      <c r="DA776" s="248"/>
      <c r="DB776" s="248"/>
      <c r="DC776" s="248"/>
      <c r="DD776" s="248"/>
      <c r="DE776" s="248"/>
      <c r="DF776" s="250"/>
      <c r="DG776" s="251"/>
      <c r="DH776" s="251"/>
      <c r="DI776" s="251"/>
      <c r="DJ776" s="251"/>
      <c r="DK776" s="251"/>
      <c r="DL776" s="251"/>
      <c r="DM776" s="252"/>
    </row>
    <row r="777">
      <c r="A777" s="248"/>
      <c r="B777" s="249"/>
      <c r="C777" s="250"/>
      <c r="D777" s="251"/>
      <c r="E777" s="251"/>
      <c r="F777" s="251"/>
      <c r="G777" s="251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2"/>
      <c r="W777" s="253"/>
      <c r="X777" s="251"/>
      <c r="Y777" s="251"/>
      <c r="Z777" s="251"/>
      <c r="AA777" s="251"/>
      <c r="AB777" s="251"/>
      <c r="AC777" s="251"/>
      <c r="AD777" s="254"/>
      <c r="AE777" s="249"/>
      <c r="AF777" s="255"/>
      <c r="AG777" s="248"/>
      <c r="AH777" s="248"/>
      <c r="AI777" s="248"/>
      <c r="AJ777" s="248"/>
      <c r="AK777" s="248"/>
      <c r="AL777" s="248"/>
      <c r="AM777" s="248"/>
      <c r="AN777" s="248"/>
      <c r="AO777" s="248"/>
      <c r="AP777" s="248"/>
      <c r="AQ777" s="248"/>
      <c r="AR777" s="248"/>
      <c r="AS777" s="248"/>
      <c r="AT777" s="248"/>
      <c r="AU777" s="248"/>
      <c r="AV777" s="248"/>
      <c r="AW777" s="248"/>
      <c r="AX777" s="248"/>
      <c r="AY777" s="256"/>
      <c r="AZ777" s="250"/>
      <c r="BA777" s="251"/>
      <c r="BB777" s="251"/>
      <c r="BC777" s="251"/>
      <c r="BD777" s="251"/>
      <c r="BE777" s="251"/>
      <c r="BF777" s="251"/>
      <c r="BG777" s="252"/>
      <c r="BH777" s="249"/>
      <c r="BI777" s="248"/>
      <c r="BJ777" s="248"/>
      <c r="BK777" s="248"/>
      <c r="BL777" s="248"/>
      <c r="BM777" s="248"/>
      <c r="BN777" s="248"/>
      <c r="BO777" s="248"/>
      <c r="BP777" s="248"/>
      <c r="BQ777" s="248"/>
      <c r="BR777" s="248"/>
      <c r="BS777" s="248"/>
      <c r="BT777" s="248"/>
      <c r="BU777" s="248"/>
      <c r="BV777" s="248"/>
      <c r="BW777" s="248"/>
      <c r="BX777" s="248"/>
      <c r="BY777" s="248"/>
      <c r="BZ777" s="248"/>
      <c r="CA777" s="248"/>
      <c r="CB777" s="248"/>
      <c r="CC777" s="250"/>
      <c r="CD777" s="251"/>
      <c r="CE777" s="251"/>
      <c r="CF777" s="251"/>
      <c r="CG777" s="251"/>
      <c r="CH777" s="251"/>
      <c r="CI777" s="251"/>
      <c r="CJ777" s="252"/>
      <c r="CK777" s="249"/>
      <c r="CL777" s="248"/>
      <c r="CM777" s="248"/>
      <c r="CN777" s="248"/>
      <c r="CO777" s="248"/>
      <c r="CP777" s="248"/>
      <c r="CQ777" s="248"/>
      <c r="CR777" s="248"/>
      <c r="CS777" s="248"/>
      <c r="CT777" s="248"/>
      <c r="CU777" s="248"/>
      <c r="CV777" s="248"/>
      <c r="CW777" s="248"/>
      <c r="CX777" s="248"/>
      <c r="CY777" s="248"/>
      <c r="CZ777" s="248"/>
      <c r="DA777" s="248"/>
      <c r="DB777" s="248"/>
      <c r="DC777" s="248"/>
      <c r="DD777" s="248"/>
      <c r="DE777" s="248"/>
      <c r="DF777" s="250"/>
      <c r="DG777" s="251"/>
      <c r="DH777" s="251"/>
      <c r="DI777" s="251"/>
      <c r="DJ777" s="251"/>
      <c r="DK777" s="251"/>
      <c r="DL777" s="251"/>
      <c r="DM777" s="252"/>
    </row>
    <row r="778">
      <c r="A778" s="248"/>
      <c r="B778" s="249"/>
      <c r="C778" s="250"/>
      <c r="D778" s="251"/>
      <c r="E778" s="251"/>
      <c r="F778" s="251"/>
      <c r="G778" s="251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2"/>
      <c r="W778" s="253"/>
      <c r="X778" s="251"/>
      <c r="Y778" s="251"/>
      <c r="Z778" s="251"/>
      <c r="AA778" s="251"/>
      <c r="AB778" s="251"/>
      <c r="AC778" s="251"/>
      <c r="AD778" s="254"/>
      <c r="AE778" s="249"/>
      <c r="AF778" s="255"/>
      <c r="AG778" s="248"/>
      <c r="AH778" s="248"/>
      <c r="AI778" s="248"/>
      <c r="AJ778" s="248"/>
      <c r="AK778" s="248"/>
      <c r="AL778" s="248"/>
      <c r="AM778" s="248"/>
      <c r="AN778" s="248"/>
      <c r="AO778" s="248"/>
      <c r="AP778" s="248"/>
      <c r="AQ778" s="248"/>
      <c r="AR778" s="248"/>
      <c r="AS778" s="248"/>
      <c r="AT778" s="248"/>
      <c r="AU778" s="248"/>
      <c r="AV778" s="248"/>
      <c r="AW778" s="248"/>
      <c r="AX778" s="248"/>
      <c r="AY778" s="256"/>
      <c r="AZ778" s="250"/>
      <c r="BA778" s="251"/>
      <c r="BB778" s="251"/>
      <c r="BC778" s="251"/>
      <c r="BD778" s="251"/>
      <c r="BE778" s="251"/>
      <c r="BF778" s="251"/>
      <c r="BG778" s="252"/>
      <c r="BH778" s="249"/>
      <c r="BI778" s="248"/>
      <c r="BJ778" s="248"/>
      <c r="BK778" s="248"/>
      <c r="BL778" s="248"/>
      <c r="BM778" s="248"/>
      <c r="BN778" s="248"/>
      <c r="BO778" s="248"/>
      <c r="BP778" s="248"/>
      <c r="BQ778" s="248"/>
      <c r="BR778" s="248"/>
      <c r="BS778" s="248"/>
      <c r="BT778" s="248"/>
      <c r="BU778" s="248"/>
      <c r="BV778" s="248"/>
      <c r="BW778" s="248"/>
      <c r="BX778" s="248"/>
      <c r="BY778" s="248"/>
      <c r="BZ778" s="248"/>
      <c r="CA778" s="248"/>
      <c r="CB778" s="248"/>
      <c r="CC778" s="250"/>
      <c r="CD778" s="251"/>
      <c r="CE778" s="251"/>
      <c r="CF778" s="251"/>
      <c r="CG778" s="251"/>
      <c r="CH778" s="251"/>
      <c r="CI778" s="251"/>
      <c r="CJ778" s="252"/>
      <c r="CK778" s="249"/>
      <c r="CL778" s="248"/>
      <c r="CM778" s="248"/>
      <c r="CN778" s="248"/>
      <c r="CO778" s="248"/>
      <c r="CP778" s="248"/>
      <c r="CQ778" s="248"/>
      <c r="CR778" s="248"/>
      <c r="CS778" s="248"/>
      <c r="CT778" s="248"/>
      <c r="CU778" s="248"/>
      <c r="CV778" s="248"/>
      <c r="CW778" s="248"/>
      <c r="CX778" s="248"/>
      <c r="CY778" s="248"/>
      <c r="CZ778" s="248"/>
      <c r="DA778" s="248"/>
      <c r="DB778" s="248"/>
      <c r="DC778" s="248"/>
      <c r="DD778" s="248"/>
      <c r="DE778" s="248"/>
      <c r="DF778" s="250"/>
      <c r="DG778" s="251"/>
      <c r="DH778" s="251"/>
      <c r="DI778" s="251"/>
      <c r="DJ778" s="251"/>
      <c r="DK778" s="251"/>
      <c r="DL778" s="251"/>
      <c r="DM778" s="252"/>
    </row>
    <row r="779">
      <c r="A779" s="248"/>
      <c r="B779" s="249"/>
      <c r="C779" s="250"/>
      <c r="D779" s="251"/>
      <c r="E779" s="251"/>
      <c r="F779" s="251"/>
      <c r="G779" s="251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2"/>
      <c r="W779" s="253"/>
      <c r="X779" s="251"/>
      <c r="Y779" s="251"/>
      <c r="Z779" s="251"/>
      <c r="AA779" s="251"/>
      <c r="AB779" s="251"/>
      <c r="AC779" s="251"/>
      <c r="AD779" s="254"/>
      <c r="AE779" s="249"/>
      <c r="AF779" s="255"/>
      <c r="AG779" s="248"/>
      <c r="AH779" s="248"/>
      <c r="AI779" s="248"/>
      <c r="AJ779" s="248"/>
      <c r="AK779" s="248"/>
      <c r="AL779" s="248"/>
      <c r="AM779" s="248"/>
      <c r="AN779" s="248"/>
      <c r="AO779" s="248"/>
      <c r="AP779" s="248"/>
      <c r="AQ779" s="248"/>
      <c r="AR779" s="248"/>
      <c r="AS779" s="248"/>
      <c r="AT779" s="248"/>
      <c r="AU779" s="248"/>
      <c r="AV779" s="248"/>
      <c r="AW779" s="248"/>
      <c r="AX779" s="248"/>
      <c r="AY779" s="256"/>
      <c r="AZ779" s="250"/>
      <c r="BA779" s="251"/>
      <c r="BB779" s="251"/>
      <c r="BC779" s="251"/>
      <c r="BD779" s="251"/>
      <c r="BE779" s="251"/>
      <c r="BF779" s="251"/>
      <c r="BG779" s="252"/>
      <c r="BH779" s="249"/>
      <c r="BI779" s="248"/>
      <c r="BJ779" s="248"/>
      <c r="BK779" s="248"/>
      <c r="BL779" s="248"/>
      <c r="BM779" s="248"/>
      <c r="BN779" s="248"/>
      <c r="BO779" s="248"/>
      <c r="BP779" s="248"/>
      <c r="BQ779" s="248"/>
      <c r="BR779" s="248"/>
      <c r="BS779" s="248"/>
      <c r="BT779" s="248"/>
      <c r="BU779" s="248"/>
      <c r="BV779" s="248"/>
      <c r="BW779" s="248"/>
      <c r="BX779" s="248"/>
      <c r="BY779" s="248"/>
      <c r="BZ779" s="248"/>
      <c r="CA779" s="248"/>
      <c r="CB779" s="248"/>
      <c r="CC779" s="250"/>
      <c r="CD779" s="251"/>
      <c r="CE779" s="251"/>
      <c r="CF779" s="251"/>
      <c r="CG779" s="251"/>
      <c r="CH779" s="251"/>
      <c r="CI779" s="251"/>
      <c r="CJ779" s="252"/>
      <c r="CK779" s="249"/>
      <c r="CL779" s="248"/>
      <c r="CM779" s="248"/>
      <c r="CN779" s="248"/>
      <c r="CO779" s="248"/>
      <c r="CP779" s="248"/>
      <c r="CQ779" s="248"/>
      <c r="CR779" s="248"/>
      <c r="CS779" s="248"/>
      <c r="CT779" s="248"/>
      <c r="CU779" s="248"/>
      <c r="CV779" s="248"/>
      <c r="CW779" s="248"/>
      <c r="CX779" s="248"/>
      <c r="CY779" s="248"/>
      <c r="CZ779" s="248"/>
      <c r="DA779" s="248"/>
      <c r="DB779" s="248"/>
      <c r="DC779" s="248"/>
      <c r="DD779" s="248"/>
      <c r="DE779" s="248"/>
      <c r="DF779" s="250"/>
      <c r="DG779" s="251"/>
      <c r="DH779" s="251"/>
      <c r="DI779" s="251"/>
      <c r="DJ779" s="251"/>
      <c r="DK779" s="251"/>
      <c r="DL779" s="251"/>
      <c r="DM779" s="252"/>
    </row>
    <row r="780">
      <c r="A780" s="248"/>
      <c r="B780" s="249"/>
      <c r="C780" s="250"/>
      <c r="D780" s="251"/>
      <c r="E780" s="251"/>
      <c r="F780" s="251"/>
      <c r="G780" s="251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2"/>
      <c r="W780" s="253"/>
      <c r="X780" s="251"/>
      <c r="Y780" s="251"/>
      <c r="Z780" s="251"/>
      <c r="AA780" s="251"/>
      <c r="AB780" s="251"/>
      <c r="AC780" s="251"/>
      <c r="AD780" s="254"/>
      <c r="AE780" s="249"/>
      <c r="AF780" s="255"/>
      <c r="AG780" s="248"/>
      <c r="AH780" s="248"/>
      <c r="AI780" s="248"/>
      <c r="AJ780" s="248"/>
      <c r="AK780" s="248"/>
      <c r="AL780" s="248"/>
      <c r="AM780" s="248"/>
      <c r="AN780" s="248"/>
      <c r="AO780" s="248"/>
      <c r="AP780" s="248"/>
      <c r="AQ780" s="248"/>
      <c r="AR780" s="248"/>
      <c r="AS780" s="248"/>
      <c r="AT780" s="248"/>
      <c r="AU780" s="248"/>
      <c r="AV780" s="248"/>
      <c r="AW780" s="248"/>
      <c r="AX780" s="248"/>
      <c r="AY780" s="256"/>
      <c r="AZ780" s="250"/>
      <c r="BA780" s="251"/>
      <c r="BB780" s="251"/>
      <c r="BC780" s="251"/>
      <c r="BD780" s="251"/>
      <c r="BE780" s="251"/>
      <c r="BF780" s="251"/>
      <c r="BG780" s="252"/>
      <c r="BH780" s="249"/>
      <c r="BI780" s="248"/>
      <c r="BJ780" s="248"/>
      <c r="BK780" s="248"/>
      <c r="BL780" s="248"/>
      <c r="BM780" s="248"/>
      <c r="BN780" s="248"/>
      <c r="BO780" s="248"/>
      <c r="BP780" s="248"/>
      <c r="BQ780" s="248"/>
      <c r="BR780" s="248"/>
      <c r="BS780" s="248"/>
      <c r="BT780" s="248"/>
      <c r="BU780" s="248"/>
      <c r="BV780" s="248"/>
      <c r="BW780" s="248"/>
      <c r="BX780" s="248"/>
      <c r="BY780" s="248"/>
      <c r="BZ780" s="248"/>
      <c r="CA780" s="248"/>
      <c r="CB780" s="248"/>
      <c r="CC780" s="250"/>
      <c r="CD780" s="251"/>
      <c r="CE780" s="251"/>
      <c r="CF780" s="251"/>
      <c r="CG780" s="251"/>
      <c r="CH780" s="251"/>
      <c r="CI780" s="251"/>
      <c r="CJ780" s="252"/>
      <c r="CK780" s="249"/>
      <c r="CL780" s="248"/>
      <c r="CM780" s="248"/>
      <c r="CN780" s="248"/>
      <c r="CO780" s="248"/>
      <c r="CP780" s="248"/>
      <c r="CQ780" s="248"/>
      <c r="CR780" s="248"/>
      <c r="CS780" s="248"/>
      <c r="CT780" s="248"/>
      <c r="CU780" s="248"/>
      <c r="CV780" s="248"/>
      <c r="CW780" s="248"/>
      <c r="CX780" s="248"/>
      <c r="CY780" s="248"/>
      <c r="CZ780" s="248"/>
      <c r="DA780" s="248"/>
      <c r="DB780" s="248"/>
      <c r="DC780" s="248"/>
      <c r="DD780" s="248"/>
      <c r="DE780" s="248"/>
      <c r="DF780" s="250"/>
      <c r="DG780" s="251"/>
      <c r="DH780" s="251"/>
      <c r="DI780" s="251"/>
      <c r="DJ780" s="251"/>
      <c r="DK780" s="251"/>
      <c r="DL780" s="251"/>
      <c r="DM780" s="252"/>
    </row>
    <row r="781">
      <c r="A781" s="248"/>
      <c r="B781" s="249"/>
      <c r="C781" s="250"/>
      <c r="D781" s="251"/>
      <c r="E781" s="251"/>
      <c r="F781" s="251"/>
      <c r="G781" s="251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2"/>
      <c r="W781" s="253"/>
      <c r="X781" s="251"/>
      <c r="Y781" s="251"/>
      <c r="Z781" s="251"/>
      <c r="AA781" s="251"/>
      <c r="AB781" s="251"/>
      <c r="AC781" s="251"/>
      <c r="AD781" s="254"/>
      <c r="AE781" s="249"/>
      <c r="AF781" s="255"/>
      <c r="AG781" s="248"/>
      <c r="AH781" s="248"/>
      <c r="AI781" s="248"/>
      <c r="AJ781" s="248"/>
      <c r="AK781" s="248"/>
      <c r="AL781" s="248"/>
      <c r="AM781" s="248"/>
      <c r="AN781" s="248"/>
      <c r="AO781" s="248"/>
      <c r="AP781" s="248"/>
      <c r="AQ781" s="248"/>
      <c r="AR781" s="248"/>
      <c r="AS781" s="248"/>
      <c r="AT781" s="248"/>
      <c r="AU781" s="248"/>
      <c r="AV781" s="248"/>
      <c r="AW781" s="248"/>
      <c r="AX781" s="248"/>
      <c r="AY781" s="256"/>
      <c r="AZ781" s="250"/>
      <c r="BA781" s="251"/>
      <c r="BB781" s="251"/>
      <c r="BC781" s="251"/>
      <c r="BD781" s="251"/>
      <c r="BE781" s="251"/>
      <c r="BF781" s="251"/>
      <c r="BG781" s="252"/>
      <c r="BH781" s="249"/>
      <c r="BI781" s="248"/>
      <c r="BJ781" s="248"/>
      <c r="BK781" s="248"/>
      <c r="BL781" s="248"/>
      <c r="BM781" s="248"/>
      <c r="BN781" s="248"/>
      <c r="BO781" s="248"/>
      <c r="BP781" s="248"/>
      <c r="BQ781" s="248"/>
      <c r="BR781" s="248"/>
      <c r="BS781" s="248"/>
      <c r="BT781" s="248"/>
      <c r="BU781" s="248"/>
      <c r="BV781" s="248"/>
      <c r="BW781" s="248"/>
      <c r="BX781" s="248"/>
      <c r="BY781" s="248"/>
      <c r="BZ781" s="248"/>
      <c r="CA781" s="248"/>
      <c r="CB781" s="248"/>
      <c r="CC781" s="250"/>
      <c r="CD781" s="251"/>
      <c r="CE781" s="251"/>
      <c r="CF781" s="251"/>
      <c r="CG781" s="251"/>
      <c r="CH781" s="251"/>
      <c r="CI781" s="251"/>
      <c r="CJ781" s="252"/>
      <c r="CK781" s="249"/>
      <c r="CL781" s="248"/>
      <c r="CM781" s="248"/>
      <c r="CN781" s="248"/>
      <c r="CO781" s="248"/>
      <c r="CP781" s="248"/>
      <c r="CQ781" s="248"/>
      <c r="CR781" s="248"/>
      <c r="CS781" s="248"/>
      <c r="CT781" s="248"/>
      <c r="CU781" s="248"/>
      <c r="CV781" s="248"/>
      <c r="CW781" s="248"/>
      <c r="CX781" s="248"/>
      <c r="CY781" s="248"/>
      <c r="CZ781" s="248"/>
      <c r="DA781" s="248"/>
      <c r="DB781" s="248"/>
      <c r="DC781" s="248"/>
      <c r="DD781" s="248"/>
      <c r="DE781" s="248"/>
      <c r="DF781" s="250"/>
      <c r="DG781" s="251"/>
      <c r="DH781" s="251"/>
      <c r="DI781" s="251"/>
      <c r="DJ781" s="251"/>
      <c r="DK781" s="251"/>
      <c r="DL781" s="251"/>
      <c r="DM781" s="252"/>
    </row>
    <row r="782">
      <c r="A782" s="248"/>
      <c r="B782" s="249"/>
      <c r="C782" s="250"/>
      <c r="D782" s="251"/>
      <c r="E782" s="251"/>
      <c r="F782" s="251"/>
      <c r="G782" s="251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2"/>
      <c r="W782" s="253"/>
      <c r="X782" s="251"/>
      <c r="Y782" s="251"/>
      <c r="Z782" s="251"/>
      <c r="AA782" s="251"/>
      <c r="AB782" s="251"/>
      <c r="AC782" s="251"/>
      <c r="AD782" s="254"/>
      <c r="AE782" s="249"/>
      <c r="AF782" s="255"/>
      <c r="AG782" s="248"/>
      <c r="AH782" s="248"/>
      <c r="AI782" s="248"/>
      <c r="AJ782" s="248"/>
      <c r="AK782" s="248"/>
      <c r="AL782" s="248"/>
      <c r="AM782" s="248"/>
      <c r="AN782" s="248"/>
      <c r="AO782" s="248"/>
      <c r="AP782" s="248"/>
      <c r="AQ782" s="248"/>
      <c r="AR782" s="248"/>
      <c r="AS782" s="248"/>
      <c r="AT782" s="248"/>
      <c r="AU782" s="248"/>
      <c r="AV782" s="248"/>
      <c r="AW782" s="248"/>
      <c r="AX782" s="248"/>
      <c r="AY782" s="256"/>
      <c r="AZ782" s="250"/>
      <c r="BA782" s="251"/>
      <c r="BB782" s="251"/>
      <c r="BC782" s="251"/>
      <c r="BD782" s="251"/>
      <c r="BE782" s="251"/>
      <c r="BF782" s="251"/>
      <c r="BG782" s="252"/>
      <c r="BH782" s="249"/>
      <c r="BI782" s="248"/>
      <c r="BJ782" s="248"/>
      <c r="BK782" s="248"/>
      <c r="BL782" s="248"/>
      <c r="BM782" s="248"/>
      <c r="BN782" s="248"/>
      <c r="BO782" s="248"/>
      <c r="BP782" s="248"/>
      <c r="BQ782" s="248"/>
      <c r="BR782" s="248"/>
      <c r="BS782" s="248"/>
      <c r="BT782" s="248"/>
      <c r="BU782" s="248"/>
      <c r="BV782" s="248"/>
      <c r="BW782" s="248"/>
      <c r="BX782" s="248"/>
      <c r="BY782" s="248"/>
      <c r="BZ782" s="248"/>
      <c r="CA782" s="248"/>
      <c r="CB782" s="248"/>
      <c r="CC782" s="250"/>
      <c r="CD782" s="251"/>
      <c r="CE782" s="251"/>
      <c r="CF782" s="251"/>
      <c r="CG782" s="251"/>
      <c r="CH782" s="251"/>
      <c r="CI782" s="251"/>
      <c r="CJ782" s="252"/>
      <c r="CK782" s="249"/>
      <c r="CL782" s="248"/>
      <c r="CM782" s="248"/>
      <c r="CN782" s="248"/>
      <c r="CO782" s="248"/>
      <c r="CP782" s="248"/>
      <c r="CQ782" s="248"/>
      <c r="CR782" s="248"/>
      <c r="CS782" s="248"/>
      <c r="CT782" s="248"/>
      <c r="CU782" s="248"/>
      <c r="CV782" s="248"/>
      <c r="CW782" s="248"/>
      <c r="CX782" s="248"/>
      <c r="CY782" s="248"/>
      <c r="CZ782" s="248"/>
      <c r="DA782" s="248"/>
      <c r="DB782" s="248"/>
      <c r="DC782" s="248"/>
      <c r="DD782" s="248"/>
      <c r="DE782" s="248"/>
      <c r="DF782" s="250"/>
      <c r="DG782" s="251"/>
      <c r="DH782" s="251"/>
      <c r="DI782" s="251"/>
      <c r="DJ782" s="251"/>
      <c r="DK782" s="251"/>
      <c r="DL782" s="251"/>
      <c r="DM782" s="252"/>
    </row>
    <row r="783">
      <c r="A783" s="248"/>
      <c r="B783" s="249"/>
      <c r="C783" s="250"/>
      <c r="D783" s="251"/>
      <c r="E783" s="251"/>
      <c r="F783" s="251"/>
      <c r="G783" s="251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2"/>
      <c r="W783" s="253"/>
      <c r="X783" s="251"/>
      <c r="Y783" s="251"/>
      <c r="Z783" s="251"/>
      <c r="AA783" s="251"/>
      <c r="AB783" s="251"/>
      <c r="AC783" s="251"/>
      <c r="AD783" s="254"/>
      <c r="AE783" s="249"/>
      <c r="AF783" s="255"/>
      <c r="AG783" s="248"/>
      <c r="AH783" s="248"/>
      <c r="AI783" s="248"/>
      <c r="AJ783" s="248"/>
      <c r="AK783" s="248"/>
      <c r="AL783" s="248"/>
      <c r="AM783" s="248"/>
      <c r="AN783" s="248"/>
      <c r="AO783" s="248"/>
      <c r="AP783" s="248"/>
      <c r="AQ783" s="248"/>
      <c r="AR783" s="248"/>
      <c r="AS783" s="248"/>
      <c r="AT783" s="248"/>
      <c r="AU783" s="248"/>
      <c r="AV783" s="248"/>
      <c r="AW783" s="248"/>
      <c r="AX783" s="248"/>
      <c r="AY783" s="256"/>
      <c r="AZ783" s="250"/>
      <c r="BA783" s="251"/>
      <c r="BB783" s="251"/>
      <c r="BC783" s="251"/>
      <c r="BD783" s="251"/>
      <c r="BE783" s="251"/>
      <c r="BF783" s="251"/>
      <c r="BG783" s="252"/>
      <c r="BH783" s="249"/>
      <c r="BI783" s="248"/>
      <c r="BJ783" s="248"/>
      <c r="BK783" s="248"/>
      <c r="BL783" s="248"/>
      <c r="BM783" s="248"/>
      <c r="BN783" s="248"/>
      <c r="BO783" s="248"/>
      <c r="BP783" s="248"/>
      <c r="BQ783" s="248"/>
      <c r="BR783" s="248"/>
      <c r="BS783" s="248"/>
      <c r="BT783" s="248"/>
      <c r="BU783" s="248"/>
      <c r="BV783" s="248"/>
      <c r="BW783" s="248"/>
      <c r="BX783" s="248"/>
      <c r="BY783" s="248"/>
      <c r="BZ783" s="248"/>
      <c r="CA783" s="248"/>
      <c r="CB783" s="248"/>
      <c r="CC783" s="250"/>
      <c r="CD783" s="251"/>
      <c r="CE783" s="251"/>
      <c r="CF783" s="251"/>
      <c r="CG783" s="251"/>
      <c r="CH783" s="251"/>
      <c r="CI783" s="251"/>
      <c r="CJ783" s="252"/>
      <c r="CK783" s="249"/>
      <c r="CL783" s="248"/>
      <c r="CM783" s="248"/>
      <c r="CN783" s="248"/>
      <c r="CO783" s="248"/>
      <c r="CP783" s="248"/>
      <c r="CQ783" s="248"/>
      <c r="CR783" s="248"/>
      <c r="CS783" s="248"/>
      <c r="CT783" s="248"/>
      <c r="CU783" s="248"/>
      <c r="CV783" s="248"/>
      <c r="CW783" s="248"/>
      <c r="CX783" s="248"/>
      <c r="CY783" s="248"/>
      <c r="CZ783" s="248"/>
      <c r="DA783" s="248"/>
      <c r="DB783" s="248"/>
      <c r="DC783" s="248"/>
      <c r="DD783" s="248"/>
      <c r="DE783" s="248"/>
      <c r="DF783" s="250"/>
      <c r="DG783" s="251"/>
      <c r="DH783" s="251"/>
      <c r="DI783" s="251"/>
      <c r="DJ783" s="251"/>
      <c r="DK783" s="251"/>
      <c r="DL783" s="251"/>
      <c r="DM783" s="252"/>
    </row>
    <row r="784">
      <c r="A784" s="248"/>
      <c r="B784" s="249"/>
      <c r="C784" s="250"/>
      <c r="D784" s="251"/>
      <c r="E784" s="251"/>
      <c r="F784" s="251"/>
      <c r="G784" s="251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2"/>
      <c r="W784" s="253"/>
      <c r="X784" s="251"/>
      <c r="Y784" s="251"/>
      <c r="Z784" s="251"/>
      <c r="AA784" s="251"/>
      <c r="AB784" s="251"/>
      <c r="AC784" s="251"/>
      <c r="AD784" s="254"/>
      <c r="AE784" s="249"/>
      <c r="AF784" s="255"/>
      <c r="AG784" s="248"/>
      <c r="AH784" s="248"/>
      <c r="AI784" s="248"/>
      <c r="AJ784" s="248"/>
      <c r="AK784" s="248"/>
      <c r="AL784" s="248"/>
      <c r="AM784" s="248"/>
      <c r="AN784" s="248"/>
      <c r="AO784" s="248"/>
      <c r="AP784" s="248"/>
      <c r="AQ784" s="248"/>
      <c r="AR784" s="248"/>
      <c r="AS784" s="248"/>
      <c r="AT784" s="248"/>
      <c r="AU784" s="248"/>
      <c r="AV784" s="248"/>
      <c r="AW784" s="248"/>
      <c r="AX784" s="248"/>
      <c r="AY784" s="256"/>
      <c r="AZ784" s="250"/>
      <c r="BA784" s="251"/>
      <c r="BB784" s="251"/>
      <c r="BC784" s="251"/>
      <c r="BD784" s="251"/>
      <c r="BE784" s="251"/>
      <c r="BF784" s="251"/>
      <c r="BG784" s="252"/>
      <c r="BH784" s="249"/>
      <c r="BI784" s="248"/>
      <c r="BJ784" s="248"/>
      <c r="BK784" s="248"/>
      <c r="BL784" s="248"/>
      <c r="BM784" s="248"/>
      <c r="BN784" s="248"/>
      <c r="BO784" s="248"/>
      <c r="BP784" s="248"/>
      <c r="BQ784" s="248"/>
      <c r="BR784" s="248"/>
      <c r="BS784" s="248"/>
      <c r="BT784" s="248"/>
      <c r="BU784" s="248"/>
      <c r="BV784" s="248"/>
      <c r="BW784" s="248"/>
      <c r="BX784" s="248"/>
      <c r="BY784" s="248"/>
      <c r="BZ784" s="248"/>
      <c r="CA784" s="248"/>
      <c r="CB784" s="248"/>
      <c r="CC784" s="250"/>
      <c r="CD784" s="251"/>
      <c r="CE784" s="251"/>
      <c r="CF784" s="251"/>
      <c r="CG784" s="251"/>
      <c r="CH784" s="251"/>
      <c r="CI784" s="251"/>
      <c r="CJ784" s="252"/>
      <c r="CK784" s="249"/>
      <c r="CL784" s="248"/>
      <c r="CM784" s="248"/>
      <c r="CN784" s="248"/>
      <c r="CO784" s="248"/>
      <c r="CP784" s="248"/>
      <c r="CQ784" s="248"/>
      <c r="CR784" s="248"/>
      <c r="CS784" s="248"/>
      <c r="CT784" s="248"/>
      <c r="CU784" s="248"/>
      <c r="CV784" s="248"/>
      <c r="CW784" s="248"/>
      <c r="CX784" s="248"/>
      <c r="CY784" s="248"/>
      <c r="CZ784" s="248"/>
      <c r="DA784" s="248"/>
      <c r="DB784" s="248"/>
      <c r="DC784" s="248"/>
      <c r="DD784" s="248"/>
      <c r="DE784" s="248"/>
      <c r="DF784" s="250"/>
      <c r="DG784" s="251"/>
      <c r="DH784" s="251"/>
      <c r="DI784" s="251"/>
      <c r="DJ784" s="251"/>
      <c r="DK784" s="251"/>
      <c r="DL784" s="251"/>
      <c r="DM784" s="252"/>
    </row>
    <row r="785">
      <c r="A785" s="248"/>
      <c r="B785" s="249"/>
      <c r="C785" s="250"/>
      <c r="D785" s="251"/>
      <c r="E785" s="251"/>
      <c r="F785" s="251"/>
      <c r="G785" s="251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2"/>
      <c r="W785" s="253"/>
      <c r="X785" s="251"/>
      <c r="Y785" s="251"/>
      <c r="Z785" s="251"/>
      <c r="AA785" s="251"/>
      <c r="AB785" s="251"/>
      <c r="AC785" s="251"/>
      <c r="AD785" s="254"/>
      <c r="AE785" s="249"/>
      <c r="AF785" s="255"/>
      <c r="AG785" s="248"/>
      <c r="AH785" s="248"/>
      <c r="AI785" s="248"/>
      <c r="AJ785" s="248"/>
      <c r="AK785" s="248"/>
      <c r="AL785" s="248"/>
      <c r="AM785" s="248"/>
      <c r="AN785" s="248"/>
      <c r="AO785" s="248"/>
      <c r="AP785" s="248"/>
      <c r="AQ785" s="248"/>
      <c r="AR785" s="248"/>
      <c r="AS785" s="248"/>
      <c r="AT785" s="248"/>
      <c r="AU785" s="248"/>
      <c r="AV785" s="248"/>
      <c r="AW785" s="248"/>
      <c r="AX785" s="248"/>
      <c r="AY785" s="256"/>
      <c r="AZ785" s="250"/>
      <c r="BA785" s="251"/>
      <c r="BB785" s="251"/>
      <c r="BC785" s="251"/>
      <c r="BD785" s="251"/>
      <c r="BE785" s="251"/>
      <c r="BF785" s="251"/>
      <c r="BG785" s="252"/>
      <c r="BH785" s="249"/>
      <c r="BI785" s="248"/>
      <c r="BJ785" s="248"/>
      <c r="BK785" s="248"/>
      <c r="BL785" s="248"/>
      <c r="BM785" s="248"/>
      <c r="BN785" s="248"/>
      <c r="BO785" s="248"/>
      <c r="BP785" s="248"/>
      <c r="BQ785" s="248"/>
      <c r="BR785" s="248"/>
      <c r="BS785" s="248"/>
      <c r="BT785" s="248"/>
      <c r="BU785" s="248"/>
      <c r="BV785" s="248"/>
      <c r="BW785" s="248"/>
      <c r="BX785" s="248"/>
      <c r="BY785" s="248"/>
      <c r="BZ785" s="248"/>
      <c r="CA785" s="248"/>
      <c r="CB785" s="248"/>
      <c r="CC785" s="250"/>
      <c r="CD785" s="251"/>
      <c r="CE785" s="251"/>
      <c r="CF785" s="251"/>
      <c r="CG785" s="251"/>
      <c r="CH785" s="251"/>
      <c r="CI785" s="251"/>
      <c r="CJ785" s="252"/>
      <c r="CK785" s="249"/>
      <c r="CL785" s="248"/>
      <c r="CM785" s="248"/>
      <c r="CN785" s="248"/>
      <c r="CO785" s="248"/>
      <c r="CP785" s="248"/>
      <c r="CQ785" s="248"/>
      <c r="CR785" s="248"/>
      <c r="CS785" s="248"/>
      <c r="CT785" s="248"/>
      <c r="CU785" s="248"/>
      <c r="CV785" s="248"/>
      <c r="CW785" s="248"/>
      <c r="CX785" s="248"/>
      <c r="CY785" s="248"/>
      <c r="CZ785" s="248"/>
      <c r="DA785" s="248"/>
      <c r="DB785" s="248"/>
      <c r="DC785" s="248"/>
      <c r="DD785" s="248"/>
      <c r="DE785" s="248"/>
      <c r="DF785" s="250"/>
      <c r="DG785" s="251"/>
      <c r="DH785" s="251"/>
      <c r="DI785" s="251"/>
      <c r="DJ785" s="251"/>
      <c r="DK785" s="251"/>
      <c r="DL785" s="251"/>
      <c r="DM785" s="252"/>
    </row>
    <row r="786">
      <c r="A786" s="248"/>
      <c r="B786" s="249"/>
      <c r="C786" s="250"/>
      <c r="D786" s="251"/>
      <c r="E786" s="251"/>
      <c r="F786" s="251"/>
      <c r="G786" s="251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2"/>
      <c r="W786" s="253"/>
      <c r="X786" s="251"/>
      <c r="Y786" s="251"/>
      <c r="Z786" s="251"/>
      <c r="AA786" s="251"/>
      <c r="AB786" s="251"/>
      <c r="AC786" s="251"/>
      <c r="AD786" s="254"/>
      <c r="AE786" s="249"/>
      <c r="AF786" s="255"/>
      <c r="AG786" s="248"/>
      <c r="AH786" s="248"/>
      <c r="AI786" s="248"/>
      <c r="AJ786" s="248"/>
      <c r="AK786" s="248"/>
      <c r="AL786" s="248"/>
      <c r="AM786" s="248"/>
      <c r="AN786" s="248"/>
      <c r="AO786" s="248"/>
      <c r="AP786" s="248"/>
      <c r="AQ786" s="248"/>
      <c r="AR786" s="248"/>
      <c r="AS786" s="248"/>
      <c r="AT786" s="248"/>
      <c r="AU786" s="248"/>
      <c r="AV786" s="248"/>
      <c r="AW786" s="248"/>
      <c r="AX786" s="248"/>
      <c r="AY786" s="256"/>
      <c r="AZ786" s="250"/>
      <c r="BA786" s="251"/>
      <c r="BB786" s="251"/>
      <c r="BC786" s="251"/>
      <c r="BD786" s="251"/>
      <c r="BE786" s="251"/>
      <c r="BF786" s="251"/>
      <c r="BG786" s="252"/>
      <c r="BH786" s="249"/>
      <c r="BI786" s="248"/>
      <c r="BJ786" s="248"/>
      <c r="BK786" s="248"/>
      <c r="BL786" s="248"/>
      <c r="BM786" s="248"/>
      <c r="BN786" s="248"/>
      <c r="BO786" s="248"/>
      <c r="BP786" s="248"/>
      <c r="BQ786" s="248"/>
      <c r="BR786" s="248"/>
      <c r="BS786" s="248"/>
      <c r="BT786" s="248"/>
      <c r="BU786" s="248"/>
      <c r="BV786" s="248"/>
      <c r="BW786" s="248"/>
      <c r="BX786" s="248"/>
      <c r="BY786" s="248"/>
      <c r="BZ786" s="248"/>
      <c r="CA786" s="248"/>
      <c r="CB786" s="248"/>
      <c r="CC786" s="250"/>
      <c r="CD786" s="251"/>
      <c r="CE786" s="251"/>
      <c r="CF786" s="251"/>
      <c r="CG786" s="251"/>
      <c r="CH786" s="251"/>
      <c r="CI786" s="251"/>
      <c r="CJ786" s="252"/>
      <c r="CK786" s="249"/>
      <c r="CL786" s="248"/>
      <c r="CM786" s="248"/>
      <c r="CN786" s="248"/>
      <c r="CO786" s="248"/>
      <c r="CP786" s="248"/>
      <c r="CQ786" s="248"/>
      <c r="CR786" s="248"/>
      <c r="CS786" s="248"/>
      <c r="CT786" s="248"/>
      <c r="CU786" s="248"/>
      <c r="CV786" s="248"/>
      <c r="CW786" s="248"/>
      <c r="CX786" s="248"/>
      <c r="CY786" s="248"/>
      <c r="CZ786" s="248"/>
      <c r="DA786" s="248"/>
      <c r="DB786" s="248"/>
      <c r="DC786" s="248"/>
      <c r="DD786" s="248"/>
      <c r="DE786" s="248"/>
      <c r="DF786" s="250"/>
      <c r="DG786" s="251"/>
      <c r="DH786" s="251"/>
      <c r="DI786" s="251"/>
      <c r="DJ786" s="251"/>
      <c r="DK786" s="251"/>
      <c r="DL786" s="251"/>
      <c r="DM786" s="252"/>
    </row>
    <row r="787">
      <c r="A787" s="248"/>
      <c r="B787" s="249"/>
      <c r="C787" s="250"/>
      <c r="D787" s="251"/>
      <c r="E787" s="251"/>
      <c r="F787" s="251"/>
      <c r="G787" s="251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2"/>
      <c r="W787" s="253"/>
      <c r="X787" s="251"/>
      <c r="Y787" s="251"/>
      <c r="Z787" s="251"/>
      <c r="AA787" s="251"/>
      <c r="AB787" s="251"/>
      <c r="AC787" s="251"/>
      <c r="AD787" s="254"/>
      <c r="AE787" s="249"/>
      <c r="AF787" s="255"/>
      <c r="AG787" s="248"/>
      <c r="AH787" s="248"/>
      <c r="AI787" s="248"/>
      <c r="AJ787" s="248"/>
      <c r="AK787" s="248"/>
      <c r="AL787" s="248"/>
      <c r="AM787" s="248"/>
      <c r="AN787" s="248"/>
      <c r="AO787" s="248"/>
      <c r="AP787" s="248"/>
      <c r="AQ787" s="248"/>
      <c r="AR787" s="248"/>
      <c r="AS787" s="248"/>
      <c r="AT787" s="248"/>
      <c r="AU787" s="248"/>
      <c r="AV787" s="248"/>
      <c r="AW787" s="248"/>
      <c r="AX787" s="248"/>
      <c r="AY787" s="256"/>
      <c r="AZ787" s="250"/>
      <c r="BA787" s="251"/>
      <c r="BB787" s="251"/>
      <c r="BC787" s="251"/>
      <c r="BD787" s="251"/>
      <c r="BE787" s="251"/>
      <c r="BF787" s="251"/>
      <c r="BG787" s="252"/>
      <c r="BH787" s="249"/>
      <c r="BI787" s="248"/>
      <c r="BJ787" s="248"/>
      <c r="BK787" s="248"/>
      <c r="BL787" s="248"/>
      <c r="BM787" s="248"/>
      <c r="BN787" s="248"/>
      <c r="BO787" s="248"/>
      <c r="BP787" s="248"/>
      <c r="BQ787" s="248"/>
      <c r="BR787" s="248"/>
      <c r="BS787" s="248"/>
      <c r="BT787" s="248"/>
      <c r="BU787" s="248"/>
      <c r="BV787" s="248"/>
      <c r="BW787" s="248"/>
      <c r="BX787" s="248"/>
      <c r="BY787" s="248"/>
      <c r="BZ787" s="248"/>
      <c r="CA787" s="248"/>
      <c r="CB787" s="248"/>
      <c r="CC787" s="250"/>
      <c r="CD787" s="251"/>
      <c r="CE787" s="251"/>
      <c r="CF787" s="251"/>
      <c r="CG787" s="251"/>
      <c r="CH787" s="251"/>
      <c r="CI787" s="251"/>
      <c r="CJ787" s="252"/>
      <c r="CK787" s="249"/>
      <c r="CL787" s="248"/>
      <c r="CM787" s="248"/>
      <c r="CN787" s="248"/>
      <c r="CO787" s="248"/>
      <c r="CP787" s="248"/>
      <c r="CQ787" s="248"/>
      <c r="CR787" s="248"/>
      <c r="CS787" s="248"/>
      <c r="CT787" s="248"/>
      <c r="CU787" s="248"/>
      <c r="CV787" s="248"/>
      <c r="CW787" s="248"/>
      <c r="CX787" s="248"/>
      <c r="CY787" s="248"/>
      <c r="CZ787" s="248"/>
      <c r="DA787" s="248"/>
      <c r="DB787" s="248"/>
      <c r="DC787" s="248"/>
      <c r="DD787" s="248"/>
      <c r="DE787" s="248"/>
      <c r="DF787" s="250"/>
      <c r="DG787" s="251"/>
      <c r="DH787" s="251"/>
      <c r="DI787" s="251"/>
      <c r="DJ787" s="251"/>
      <c r="DK787" s="251"/>
      <c r="DL787" s="251"/>
      <c r="DM787" s="252"/>
    </row>
    <row r="788">
      <c r="A788" s="248"/>
      <c r="B788" s="249"/>
      <c r="C788" s="250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2"/>
      <c r="W788" s="253"/>
      <c r="X788" s="251"/>
      <c r="Y788" s="251"/>
      <c r="Z788" s="251"/>
      <c r="AA788" s="251"/>
      <c r="AB788" s="251"/>
      <c r="AC788" s="251"/>
      <c r="AD788" s="254"/>
      <c r="AE788" s="249"/>
      <c r="AF788" s="255"/>
      <c r="AG788" s="248"/>
      <c r="AH788" s="248"/>
      <c r="AI788" s="248"/>
      <c r="AJ788" s="248"/>
      <c r="AK788" s="248"/>
      <c r="AL788" s="248"/>
      <c r="AM788" s="248"/>
      <c r="AN788" s="248"/>
      <c r="AO788" s="248"/>
      <c r="AP788" s="248"/>
      <c r="AQ788" s="248"/>
      <c r="AR788" s="248"/>
      <c r="AS788" s="248"/>
      <c r="AT788" s="248"/>
      <c r="AU788" s="248"/>
      <c r="AV788" s="248"/>
      <c r="AW788" s="248"/>
      <c r="AX788" s="248"/>
      <c r="AY788" s="256"/>
      <c r="AZ788" s="250"/>
      <c r="BA788" s="251"/>
      <c r="BB788" s="251"/>
      <c r="BC788" s="251"/>
      <c r="BD788" s="251"/>
      <c r="BE788" s="251"/>
      <c r="BF788" s="251"/>
      <c r="BG788" s="252"/>
      <c r="BH788" s="249"/>
      <c r="BI788" s="248"/>
      <c r="BJ788" s="248"/>
      <c r="BK788" s="248"/>
      <c r="BL788" s="248"/>
      <c r="BM788" s="248"/>
      <c r="BN788" s="248"/>
      <c r="BO788" s="248"/>
      <c r="BP788" s="248"/>
      <c r="BQ788" s="248"/>
      <c r="BR788" s="248"/>
      <c r="BS788" s="248"/>
      <c r="BT788" s="248"/>
      <c r="BU788" s="248"/>
      <c r="BV788" s="248"/>
      <c r="BW788" s="248"/>
      <c r="BX788" s="248"/>
      <c r="BY788" s="248"/>
      <c r="BZ788" s="248"/>
      <c r="CA788" s="248"/>
      <c r="CB788" s="248"/>
      <c r="CC788" s="250"/>
      <c r="CD788" s="251"/>
      <c r="CE788" s="251"/>
      <c r="CF788" s="251"/>
      <c r="CG788" s="251"/>
      <c r="CH788" s="251"/>
      <c r="CI788" s="251"/>
      <c r="CJ788" s="252"/>
      <c r="CK788" s="249"/>
      <c r="CL788" s="248"/>
      <c r="CM788" s="248"/>
      <c r="CN788" s="248"/>
      <c r="CO788" s="248"/>
      <c r="CP788" s="248"/>
      <c r="CQ788" s="248"/>
      <c r="CR788" s="248"/>
      <c r="CS788" s="248"/>
      <c r="CT788" s="248"/>
      <c r="CU788" s="248"/>
      <c r="CV788" s="248"/>
      <c r="CW788" s="248"/>
      <c r="CX788" s="248"/>
      <c r="CY788" s="248"/>
      <c r="CZ788" s="248"/>
      <c r="DA788" s="248"/>
      <c r="DB788" s="248"/>
      <c r="DC788" s="248"/>
      <c r="DD788" s="248"/>
      <c r="DE788" s="248"/>
      <c r="DF788" s="250"/>
      <c r="DG788" s="251"/>
      <c r="DH788" s="251"/>
      <c r="DI788" s="251"/>
      <c r="DJ788" s="251"/>
      <c r="DK788" s="251"/>
      <c r="DL788" s="251"/>
      <c r="DM788" s="252"/>
    </row>
    <row r="789">
      <c r="A789" s="248"/>
      <c r="B789" s="249"/>
      <c r="C789" s="250"/>
      <c r="D789" s="251"/>
      <c r="E789" s="251"/>
      <c r="F789" s="251"/>
      <c r="G789" s="251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2"/>
      <c r="W789" s="253"/>
      <c r="X789" s="251"/>
      <c r="Y789" s="251"/>
      <c r="Z789" s="251"/>
      <c r="AA789" s="251"/>
      <c r="AB789" s="251"/>
      <c r="AC789" s="251"/>
      <c r="AD789" s="254"/>
      <c r="AE789" s="249"/>
      <c r="AF789" s="255"/>
      <c r="AG789" s="248"/>
      <c r="AH789" s="248"/>
      <c r="AI789" s="248"/>
      <c r="AJ789" s="248"/>
      <c r="AK789" s="248"/>
      <c r="AL789" s="248"/>
      <c r="AM789" s="248"/>
      <c r="AN789" s="248"/>
      <c r="AO789" s="248"/>
      <c r="AP789" s="248"/>
      <c r="AQ789" s="248"/>
      <c r="AR789" s="248"/>
      <c r="AS789" s="248"/>
      <c r="AT789" s="248"/>
      <c r="AU789" s="248"/>
      <c r="AV789" s="248"/>
      <c r="AW789" s="248"/>
      <c r="AX789" s="248"/>
      <c r="AY789" s="256"/>
      <c r="AZ789" s="250"/>
      <c r="BA789" s="251"/>
      <c r="BB789" s="251"/>
      <c r="BC789" s="251"/>
      <c r="BD789" s="251"/>
      <c r="BE789" s="251"/>
      <c r="BF789" s="251"/>
      <c r="BG789" s="252"/>
      <c r="BH789" s="249"/>
      <c r="BI789" s="248"/>
      <c r="BJ789" s="248"/>
      <c r="BK789" s="248"/>
      <c r="BL789" s="248"/>
      <c r="BM789" s="248"/>
      <c r="BN789" s="248"/>
      <c r="BO789" s="248"/>
      <c r="BP789" s="248"/>
      <c r="BQ789" s="248"/>
      <c r="BR789" s="248"/>
      <c r="BS789" s="248"/>
      <c r="BT789" s="248"/>
      <c r="BU789" s="248"/>
      <c r="BV789" s="248"/>
      <c r="BW789" s="248"/>
      <c r="BX789" s="248"/>
      <c r="BY789" s="248"/>
      <c r="BZ789" s="248"/>
      <c r="CA789" s="248"/>
      <c r="CB789" s="248"/>
      <c r="CC789" s="250"/>
      <c r="CD789" s="251"/>
      <c r="CE789" s="251"/>
      <c r="CF789" s="251"/>
      <c r="CG789" s="251"/>
      <c r="CH789" s="251"/>
      <c r="CI789" s="251"/>
      <c r="CJ789" s="252"/>
      <c r="CK789" s="249"/>
      <c r="CL789" s="248"/>
      <c r="CM789" s="248"/>
      <c r="CN789" s="248"/>
      <c r="CO789" s="248"/>
      <c r="CP789" s="248"/>
      <c r="CQ789" s="248"/>
      <c r="CR789" s="248"/>
      <c r="CS789" s="248"/>
      <c r="CT789" s="248"/>
      <c r="CU789" s="248"/>
      <c r="CV789" s="248"/>
      <c r="CW789" s="248"/>
      <c r="CX789" s="248"/>
      <c r="CY789" s="248"/>
      <c r="CZ789" s="248"/>
      <c r="DA789" s="248"/>
      <c r="DB789" s="248"/>
      <c r="DC789" s="248"/>
      <c r="DD789" s="248"/>
      <c r="DE789" s="248"/>
      <c r="DF789" s="250"/>
      <c r="DG789" s="251"/>
      <c r="DH789" s="251"/>
      <c r="DI789" s="251"/>
      <c r="DJ789" s="251"/>
      <c r="DK789" s="251"/>
      <c r="DL789" s="251"/>
      <c r="DM789" s="252"/>
    </row>
    <row r="790">
      <c r="A790" s="248"/>
      <c r="B790" s="249"/>
      <c r="C790" s="250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2"/>
      <c r="W790" s="253"/>
      <c r="X790" s="251"/>
      <c r="Y790" s="251"/>
      <c r="Z790" s="251"/>
      <c r="AA790" s="251"/>
      <c r="AB790" s="251"/>
      <c r="AC790" s="251"/>
      <c r="AD790" s="254"/>
      <c r="AE790" s="249"/>
      <c r="AF790" s="255"/>
      <c r="AG790" s="248"/>
      <c r="AH790" s="248"/>
      <c r="AI790" s="248"/>
      <c r="AJ790" s="248"/>
      <c r="AK790" s="248"/>
      <c r="AL790" s="248"/>
      <c r="AM790" s="248"/>
      <c r="AN790" s="248"/>
      <c r="AO790" s="248"/>
      <c r="AP790" s="248"/>
      <c r="AQ790" s="248"/>
      <c r="AR790" s="248"/>
      <c r="AS790" s="248"/>
      <c r="AT790" s="248"/>
      <c r="AU790" s="248"/>
      <c r="AV790" s="248"/>
      <c r="AW790" s="248"/>
      <c r="AX790" s="248"/>
      <c r="AY790" s="256"/>
      <c r="AZ790" s="250"/>
      <c r="BA790" s="251"/>
      <c r="BB790" s="251"/>
      <c r="BC790" s="251"/>
      <c r="BD790" s="251"/>
      <c r="BE790" s="251"/>
      <c r="BF790" s="251"/>
      <c r="BG790" s="252"/>
      <c r="BH790" s="249"/>
      <c r="BI790" s="248"/>
      <c r="BJ790" s="248"/>
      <c r="BK790" s="248"/>
      <c r="BL790" s="248"/>
      <c r="BM790" s="248"/>
      <c r="BN790" s="248"/>
      <c r="BO790" s="248"/>
      <c r="BP790" s="248"/>
      <c r="BQ790" s="248"/>
      <c r="BR790" s="248"/>
      <c r="BS790" s="248"/>
      <c r="BT790" s="248"/>
      <c r="BU790" s="248"/>
      <c r="BV790" s="248"/>
      <c r="BW790" s="248"/>
      <c r="BX790" s="248"/>
      <c r="BY790" s="248"/>
      <c r="BZ790" s="248"/>
      <c r="CA790" s="248"/>
      <c r="CB790" s="248"/>
      <c r="CC790" s="250"/>
      <c r="CD790" s="251"/>
      <c r="CE790" s="251"/>
      <c r="CF790" s="251"/>
      <c r="CG790" s="251"/>
      <c r="CH790" s="251"/>
      <c r="CI790" s="251"/>
      <c r="CJ790" s="252"/>
      <c r="CK790" s="249"/>
      <c r="CL790" s="248"/>
      <c r="CM790" s="248"/>
      <c r="CN790" s="248"/>
      <c r="CO790" s="248"/>
      <c r="CP790" s="248"/>
      <c r="CQ790" s="248"/>
      <c r="CR790" s="248"/>
      <c r="CS790" s="248"/>
      <c r="CT790" s="248"/>
      <c r="CU790" s="248"/>
      <c r="CV790" s="248"/>
      <c r="CW790" s="248"/>
      <c r="CX790" s="248"/>
      <c r="CY790" s="248"/>
      <c r="CZ790" s="248"/>
      <c r="DA790" s="248"/>
      <c r="DB790" s="248"/>
      <c r="DC790" s="248"/>
      <c r="DD790" s="248"/>
      <c r="DE790" s="248"/>
      <c r="DF790" s="250"/>
      <c r="DG790" s="251"/>
      <c r="DH790" s="251"/>
      <c r="DI790" s="251"/>
      <c r="DJ790" s="251"/>
      <c r="DK790" s="251"/>
      <c r="DL790" s="251"/>
      <c r="DM790" s="252"/>
    </row>
    <row r="791">
      <c r="A791" s="248"/>
      <c r="B791" s="249"/>
      <c r="C791" s="250"/>
      <c r="D791" s="251"/>
      <c r="E791" s="251"/>
      <c r="F791" s="251"/>
      <c r="G791" s="251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2"/>
      <c r="W791" s="253"/>
      <c r="X791" s="251"/>
      <c r="Y791" s="251"/>
      <c r="Z791" s="251"/>
      <c r="AA791" s="251"/>
      <c r="AB791" s="251"/>
      <c r="AC791" s="251"/>
      <c r="AD791" s="254"/>
      <c r="AE791" s="249"/>
      <c r="AF791" s="255"/>
      <c r="AG791" s="248"/>
      <c r="AH791" s="248"/>
      <c r="AI791" s="248"/>
      <c r="AJ791" s="248"/>
      <c r="AK791" s="248"/>
      <c r="AL791" s="248"/>
      <c r="AM791" s="248"/>
      <c r="AN791" s="248"/>
      <c r="AO791" s="248"/>
      <c r="AP791" s="248"/>
      <c r="AQ791" s="248"/>
      <c r="AR791" s="248"/>
      <c r="AS791" s="248"/>
      <c r="AT791" s="248"/>
      <c r="AU791" s="248"/>
      <c r="AV791" s="248"/>
      <c r="AW791" s="248"/>
      <c r="AX791" s="248"/>
      <c r="AY791" s="256"/>
      <c r="AZ791" s="250"/>
      <c r="BA791" s="251"/>
      <c r="BB791" s="251"/>
      <c r="BC791" s="251"/>
      <c r="BD791" s="251"/>
      <c r="BE791" s="251"/>
      <c r="BF791" s="251"/>
      <c r="BG791" s="252"/>
      <c r="BH791" s="249"/>
      <c r="BI791" s="248"/>
      <c r="BJ791" s="248"/>
      <c r="BK791" s="248"/>
      <c r="BL791" s="248"/>
      <c r="BM791" s="248"/>
      <c r="BN791" s="248"/>
      <c r="BO791" s="248"/>
      <c r="BP791" s="248"/>
      <c r="BQ791" s="248"/>
      <c r="BR791" s="248"/>
      <c r="BS791" s="248"/>
      <c r="BT791" s="248"/>
      <c r="BU791" s="248"/>
      <c r="BV791" s="248"/>
      <c r="BW791" s="248"/>
      <c r="BX791" s="248"/>
      <c r="BY791" s="248"/>
      <c r="BZ791" s="248"/>
      <c r="CA791" s="248"/>
      <c r="CB791" s="248"/>
      <c r="CC791" s="250"/>
      <c r="CD791" s="251"/>
      <c r="CE791" s="251"/>
      <c r="CF791" s="251"/>
      <c r="CG791" s="251"/>
      <c r="CH791" s="251"/>
      <c r="CI791" s="251"/>
      <c r="CJ791" s="252"/>
      <c r="CK791" s="249"/>
      <c r="CL791" s="248"/>
      <c r="CM791" s="248"/>
      <c r="CN791" s="248"/>
      <c r="CO791" s="248"/>
      <c r="CP791" s="248"/>
      <c r="CQ791" s="248"/>
      <c r="CR791" s="248"/>
      <c r="CS791" s="248"/>
      <c r="CT791" s="248"/>
      <c r="CU791" s="248"/>
      <c r="CV791" s="248"/>
      <c r="CW791" s="248"/>
      <c r="CX791" s="248"/>
      <c r="CY791" s="248"/>
      <c r="CZ791" s="248"/>
      <c r="DA791" s="248"/>
      <c r="DB791" s="248"/>
      <c r="DC791" s="248"/>
      <c r="DD791" s="248"/>
      <c r="DE791" s="248"/>
      <c r="DF791" s="250"/>
      <c r="DG791" s="251"/>
      <c r="DH791" s="251"/>
      <c r="DI791" s="251"/>
      <c r="DJ791" s="251"/>
      <c r="DK791" s="251"/>
      <c r="DL791" s="251"/>
      <c r="DM791" s="252"/>
    </row>
    <row r="792">
      <c r="A792" s="248"/>
      <c r="B792" s="249"/>
      <c r="C792" s="250"/>
      <c r="D792" s="251"/>
      <c r="E792" s="251"/>
      <c r="F792" s="251"/>
      <c r="G792" s="251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2"/>
      <c r="W792" s="253"/>
      <c r="X792" s="251"/>
      <c r="Y792" s="251"/>
      <c r="Z792" s="251"/>
      <c r="AA792" s="251"/>
      <c r="AB792" s="251"/>
      <c r="AC792" s="251"/>
      <c r="AD792" s="254"/>
      <c r="AE792" s="249"/>
      <c r="AF792" s="255"/>
      <c r="AG792" s="248"/>
      <c r="AH792" s="248"/>
      <c r="AI792" s="248"/>
      <c r="AJ792" s="248"/>
      <c r="AK792" s="248"/>
      <c r="AL792" s="248"/>
      <c r="AM792" s="248"/>
      <c r="AN792" s="248"/>
      <c r="AO792" s="248"/>
      <c r="AP792" s="248"/>
      <c r="AQ792" s="248"/>
      <c r="AR792" s="248"/>
      <c r="AS792" s="248"/>
      <c r="AT792" s="248"/>
      <c r="AU792" s="248"/>
      <c r="AV792" s="248"/>
      <c r="AW792" s="248"/>
      <c r="AX792" s="248"/>
      <c r="AY792" s="256"/>
      <c r="AZ792" s="250"/>
      <c r="BA792" s="251"/>
      <c r="BB792" s="251"/>
      <c r="BC792" s="251"/>
      <c r="BD792" s="251"/>
      <c r="BE792" s="251"/>
      <c r="BF792" s="251"/>
      <c r="BG792" s="252"/>
      <c r="BH792" s="249"/>
      <c r="BI792" s="248"/>
      <c r="BJ792" s="248"/>
      <c r="BK792" s="248"/>
      <c r="BL792" s="248"/>
      <c r="BM792" s="248"/>
      <c r="BN792" s="248"/>
      <c r="BO792" s="248"/>
      <c r="BP792" s="248"/>
      <c r="BQ792" s="248"/>
      <c r="BR792" s="248"/>
      <c r="BS792" s="248"/>
      <c r="BT792" s="248"/>
      <c r="BU792" s="248"/>
      <c r="BV792" s="248"/>
      <c r="BW792" s="248"/>
      <c r="BX792" s="248"/>
      <c r="BY792" s="248"/>
      <c r="BZ792" s="248"/>
      <c r="CA792" s="248"/>
      <c r="CB792" s="248"/>
      <c r="CC792" s="250"/>
      <c r="CD792" s="251"/>
      <c r="CE792" s="251"/>
      <c r="CF792" s="251"/>
      <c r="CG792" s="251"/>
      <c r="CH792" s="251"/>
      <c r="CI792" s="251"/>
      <c r="CJ792" s="252"/>
      <c r="CK792" s="249"/>
      <c r="CL792" s="248"/>
      <c r="CM792" s="248"/>
      <c r="CN792" s="248"/>
      <c r="CO792" s="248"/>
      <c r="CP792" s="248"/>
      <c r="CQ792" s="248"/>
      <c r="CR792" s="248"/>
      <c r="CS792" s="248"/>
      <c r="CT792" s="248"/>
      <c r="CU792" s="248"/>
      <c r="CV792" s="248"/>
      <c r="CW792" s="248"/>
      <c r="CX792" s="248"/>
      <c r="CY792" s="248"/>
      <c r="CZ792" s="248"/>
      <c r="DA792" s="248"/>
      <c r="DB792" s="248"/>
      <c r="DC792" s="248"/>
      <c r="DD792" s="248"/>
      <c r="DE792" s="248"/>
      <c r="DF792" s="250"/>
      <c r="DG792" s="251"/>
      <c r="DH792" s="251"/>
      <c r="DI792" s="251"/>
      <c r="DJ792" s="251"/>
      <c r="DK792" s="251"/>
      <c r="DL792" s="251"/>
      <c r="DM792" s="252"/>
    </row>
    <row r="793">
      <c r="A793" s="248"/>
      <c r="B793" s="249"/>
      <c r="C793" s="250"/>
      <c r="D793" s="251"/>
      <c r="E793" s="251"/>
      <c r="F793" s="251"/>
      <c r="G793" s="251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2"/>
      <c r="W793" s="253"/>
      <c r="X793" s="251"/>
      <c r="Y793" s="251"/>
      <c r="Z793" s="251"/>
      <c r="AA793" s="251"/>
      <c r="AB793" s="251"/>
      <c r="AC793" s="251"/>
      <c r="AD793" s="254"/>
      <c r="AE793" s="249"/>
      <c r="AF793" s="255"/>
      <c r="AG793" s="248"/>
      <c r="AH793" s="248"/>
      <c r="AI793" s="248"/>
      <c r="AJ793" s="248"/>
      <c r="AK793" s="248"/>
      <c r="AL793" s="248"/>
      <c r="AM793" s="248"/>
      <c r="AN793" s="248"/>
      <c r="AO793" s="248"/>
      <c r="AP793" s="248"/>
      <c r="AQ793" s="248"/>
      <c r="AR793" s="248"/>
      <c r="AS793" s="248"/>
      <c r="AT793" s="248"/>
      <c r="AU793" s="248"/>
      <c r="AV793" s="248"/>
      <c r="AW793" s="248"/>
      <c r="AX793" s="248"/>
      <c r="AY793" s="256"/>
      <c r="AZ793" s="250"/>
      <c r="BA793" s="251"/>
      <c r="BB793" s="251"/>
      <c r="BC793" s="251"/>
      <c r="BD793" s="251"/>
      <c r="BE793" s="251"/>
      <c r="BF793" s="251"/>
      <c r="BG793" s="252"/>
      <c r="BH793" s="249"/>
      <c r="BI793" s="248"/>
      <c r="BJ793" s="248"/>
      <c r="BK793" s="248"/>
      <c r="BL793" s="248"/>
      <c r="BM793" s="248"/>
      <c r="BN793" s="248"/>
      <c r="BO793" s="248"/>
      <c r="BP793" s="248"/>
      <c r="BQ793" s="248"/>
      <c r="BR793" s="248"/>
      <c r="BS793" s="248"/>
      <c r="BT793" s="248"/>
      <c r="BU793" s="248"/>
      <c r="BV793" s="248"/>
      <c r="BW793" s="248"/>
      <c r="BX793" s="248"/>
      <c r="BY793" s="248"/>
      <c r="BZ793" s="248"/>
      <c r="CA793" s="248"/>
      <c r="CB793" s="248"/>
      <c r="CC793" s="250"/>
      <c r="CD793" s="251"/>
      <c r="CE793" s="251"/>
      <c r="CF793" s="251"/>
      <c r="CG793" s="251"/>
      <c r="CH793" s="251"/>
      <c r="CI793" s="251"/>
      <c r="CJ793" s="252"/>
      <c r="CK793" s="249"/>
      <c r="CL793" s="248"/>
      <c r="CM793" s="248"/>
      <c r="CN793" s="248"/>
      <c r="CO793" s="248"/>
      <c r="CP793" s="248"/>
      <c r="CQ793" s="248"/>
      <c r="CR793" s="248"/>
      <c r="CS793" s="248"/>
      <c r="CT793" s="248"/>
      <c r="CU793" s="248"/>
      <c r="CV793" s="248"/>
      <c r="CW793" s="248"/>
      <c r="CX793" s="248"/>
      <c r="CY793" s="248"/>
      <c r="CZ793" s="248"/>
      <c r="DA793" s="248"/>
      <c r="DB793" s="248"/>
      <c r="DC793" s="248"/>
      <c r="DD793" s="248"/>
      <c r="DE793" s="248"/>
      <c r="DF793" s="250"/>
      <c r="DG793" s="251"/>
      <c r="DH793" s="251"/>
      <c r="DI793" s="251"/>
      <c r="DJ793" s="251"/>
      <c r="DK793" s="251"/>
      <c r="DL793" s="251"/>
      <c r="DM793" s="252"/>
    </row>
    <row r="794">
      <c r="A794" s="248"/>
      <c r="B794" s="249"/>
      <c r="C794" s="250"/>
      <c r="D794" s="251"/>
      <c r="E794" s="251"/>
      <c r="F794" s="251"/>
      <c r="G794" s="251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2"/>
      <c r="W794" s="253"/>
      <c r="X794" s="251"/>
      <c r="Y794" s="251"/>
      <c r="Z794" s="251"/>
      <c r="AA794" s="251"/>
      <c r="AB794" s="251"/>
      <c r="AC794" s="251"/>
      <c r="AD794" s="254"/>
      <c r="AE794" s="249"/>
      <c r="AF794" s="255"/>
      <c r="AG794" s="248"/>
      <c r="AH794" s="248"/>
      <c r="AI794" s="248"/>
      <c r="AJ794" s="248"/>
      <c r="AK794" s="248"/>
      <c r="AL794" s="248"/>
      <c r="AM794" s="248"/>
      <c r="AN794" s="248"/>
      <c r="AO794" s="248"/>
      <c r="AP794" s="248"/>
      <c r="AQ794" s="248"/>
      <c r="AR794" s="248"/>
      <c r="AS794" s="248"/>
      <c r="AT794" s="248"/>
      <c r="AU794" s="248"/>
      <c r="AV794" s="248"/>
      <c r="AW794" s="248"/>
      <c r="AX794" s="248"/>
      <c r="AY794" s="256"/>
      <c r="AZ794" s="250"/>
      <c r="BA794" s="251"/>
      <c r="BB794" s="251"/>
      <c r="BC794" s="251"/>
      <c r="BD794" s="251"/>
      <c r="BE794" s="251"/>
      <c r="BF794" s="251"/>
      <c r="BG794" s="252"/>
      <c r="BH794" s="249"/>
      <c r="BI794" s="248"/>
      <c r="BJ794" s="248"/>
      <c r="BK794" s="248"/>
      <c r="BL794" s="248"/>
      <c r="BM794" s="248"/>
      <c r="BN794" s="248"/>
      <c r="BO794" s="248"/>
      <c r="BP794" s="248"/>
      <c r="BQ794" s="248"/>
      <c r="BR794" s="248"/>
      <c r="BS794" s="248"/>
      <c r="BT794" s="248"/>
      <c r="BU794" s="248"/>
      <c r="BV794" s="248"/>
      <c r="BW794" s="248"/>
      <c r="BX794" s="248"/>
      <c r="BY794" s="248"/>
      <c r="BZ794" s="248"/>
      <c r="CA794" s="248"/>
      <c r="CB794" s="248"/>
      <c r="CC794" s="250"/>
      <c r="CD794" s="251"/>
      <c r="CE794" s="251"/>
      <c r="CF794" s="251"/>
      <c r="CG794" s="251"/>
      <c r="CH794" s="251"/>
      <c r="CI794" s="251"/>
      <c r="CJ794" s="252"/>
      <c r="CK794" s="249"/>
      <c r="CL794" s="248"/>
      <c r="CM794" s="248"/>
      <c r="CN794" s="248"/>
      <c r="CO794" s="248"/>
      <c r="CP794" s="248"/>
      <c r="CQ794" s="248"/>
      <c r="CR794" s="248"/>
      <c r="CS794" s="248"/>
      <c r="CT794" s="248"/>
      <c r="CU794" s="248"/>
      <c r="CV794" s="248"/>
      <c r="CW794" s="248"/>
      <c r="CX794" s="248"/>
      <c r="CY794" s="248"/>
      <c r="CZ794" s="248"/>
      <c r="DA794" s="248"/>
      <c r="DB794" s="248"/>
      <c r="DC794" s="248"/>
      <c r="DD794" s="248"/>
      <c r="DE794" s="248"/>
      <c r="DF794" s="250"/>
      <c r="DG794" s="251"/>
      <c r="DH794" s="251"/>
      <c r="DI794" s="251"/>
      <c r="DJ794" s="251"/>
      <c r="DK794" s="251"/>
      <c r="DL794" s="251"/>
      <c r="DM794" s="252"/>
    </row>
    <row r="795">
      <c r="A795" s="248"/>
      <c r="B795" s="249"/>
      <c r="C795" s="250"/>
      <c r="D795" s="251"/>
      <c r="E795" s="251"/>
      <c r="F795" s="251"/>
      <c r="G795" s="251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2"/>
      <c r="W795" s="253"/>
      <c r="X795" s="251"/>
      <c r="Y795" s="251"/>
      <c r="Z795" s="251"/>
      <c r="AA795" s="251"/>
      <c r="AB795" s="251"/>
      <c r="AC795" s="251"/>
      <c r="AD795" s="254"/>
      <c r="AE795" s="249"/>
      <c r="AF795" s="255"/>
      <c r="AG795" s="248"/>
      <c r="AH795" s="248"/>
      <c r="AI795" s="248"/>
      <c r="AJ795" s="248"/>
      <c r="AK795" s="248"/>
      <c r="AL795" s="248"/>
      <c r="AM795" s="248"/>
      <c r="AN795" s="248"/>
      <c r="AO795" s="248"/>
      <c r="AP795" s="248"/>
      <c r="AQ795" s="248"/>
      <c r="AR795" s="248"/>
      <c r="AS795" s="248"/>
      <c r="AT795" s="248"/>
      <c r="AU795" s="248"/>
      <c r="AV795" s="248"/>
      <c r="AW795" s="248"/>
      <c r="AX795" s="248"/>
      <c r="AY795" s="256"/>
      <c r="AZ795" s="250"/>
      <c r="BA795" s="251"/>
      <c r="BB795" s="251"/>
      <c r="BC795" s="251"/>
      <c r="BD795" s="251"/>
      <c r="BE795" s="251"/>
      <c r="BF795" s="251"/>
      <c r="BG795" s="252"/>
      <c r="BH795" s="249"/>
      <c r="BI795" s="248"/>
      <c r="BJ795" s="248"/>
      <c r="BK795" s="248"/>
      <c r="BL795" s="248"/>
      <c r="BM795" s="248"/>
      <c r="BN795" s="248"/>
      <c r="BO795" s="248"/>
      <c r="BP795" s="248"/>
      <c r="BQ795" s="248"/>
      <c r="BR795" s="248"/>
      <c r="BS795" s="248"/>
      <c r="BT795" s="248"/>
      <c r="BU795" s="248"/>
      <c r="BV795" s="248"/>
      <c r="BW795" s="248"/>
      <c r="BX795" s="248"/>
      <c r="BY795" s="248"/>
      <c r="BZ795" s="248"/>
      <c r="CA795" s="248"/>
      <c r="CB795" s="248"/>
      <c r="CC795" s="250"/>
      <c r="CD795" s="251"/>
      <c r="CE795" s="251"/>
      <c r="CF795" s="251"/>
      <c r="CG795" s="251"/>
      <c r="CH795" s="251"/>
      <c r="CI795" s="251"/>
      <c r="CJ795" s="252"/>
      <c r="CK795" s="249"/>
      <c r="CL795" s="248"/>
      <c r="CM795" s="248"/>
      <c r="CN795" s="248"/>
      <c r="CO795" s="248"/>
      <c r="CP795" s="248"/>
      <c r="CQ795" s="248"/>
      <c r="CR795" s="248"/>
      <c r="CS795" s="248"/>
      <c r="CT795" s="248"/>
      <c r="CU795" s="248"/>
      <c r="CV795" s="248"/>
      <c r="CW795" s="248"/>
      <c r="CX795" s="248"/>
      <c r="CY795" s="248"/>
      <c r="CZ795" s="248"/>
      <c r="DA795" s="248"/>
      <c r="DB795" s="248"/>
      <c r="DC795" s="248"/>
      <c r="DD795" s="248"/>
      <c r="DE795" s="248"/>
      <c r="DF795" s="250"/>
      <c r="DG795" s="251"/>
      <c r="DH795" s="251"/>
      <c r="DI795" s="251"/>
      <c r="DJ795" s="251"/>
      <c r="DK795" s="251"/>
      <c r="DL795" s="251"/>
      <c r="DM795" s="252"/>
    </row>
    <row r="796">
      <c r="A796" s="248"/>
      <c r="B796" s="249"/>
      <c r="C796" s="250"/>
      <c r="D796" s="251"/>
      <c r="E796" s="251"/>
      <c r="F796" s="251"/>
      <c r="G796" s="251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2"/>
      <c r="W796" s="253"/>
      <c r="X796" s="251"/>
      <c r="Y796" s="251"/>
      <c r="Z796" s="251"/>
      <c r="AA796" s="251"/>
      <c r="AB796" s="251"/>
      <c r="AC796" s="251"/>
      <c r="AD796" s="254"/>
      <c r="AE796" s="249"/>
      <c r="AF796" s="255"/>
      <c r="AG796" s="248"/>
      <c r="AH796" s="248"/>
      <c r="AI796" s="248"/>
      <c r="AJ796" s="248"/>
      <c r="AK796" s="248"/>
      <c r="AL796" s="248"/>
      <c r="AM796" s="248"/>
      <c r="AN796" s="248"/>
      <c r="AO796" s="248"/>
      <c r="AP796" s="248"/>
      <c r="AQ796" s="248"/>
      <c r="AR796" s="248"/>
      <c r="AS796" s="248"/>
      <c r="AT796" s="248"/>
      <c r="AU796" s="248"/>
      <c r="AV796" s="248"/>
      <c r="AW796" s="248"/>
      <c r="AX796" s="248"/>
      <c r="AY796" s="256"/>
      <c r="AZ796" s="250"/>
      <c r="BA796" s="251"/>
      <c r="BB796" s="251"/>
      <c r="BC796" s="251"/>
      <c r="BD796" s="251"/>
      <c r="BE796" s="251"/>
      <c r="BF796" s="251"/>
      <c r="BG796" s="252"/>
      <c r="BH796" s="249"/>
      <c r="BI796" s="248"/>
      <c r="BJ796" s="248"/>
      <c r="BK796" s="248"/>
      <c r="BL796" s="248"/>
      <c r="BM796" s="248"/>
      <c r="BN796" s="248"/>
      <c r="BO796" s="248"/>
      <c r="BP796" s="248"/>
      <c r="BQ796" s="248"/>
      <c r="BR796" s="248"/>
      <c r="BS796" s="248"/>
      <c r="BT796" s="248"/>
      <c r="BU796" s="248"/>
      <c r="BV796" s="248"/>
      <c r="BW796" s="248"/>
      <c r="BX796" s="248"/>
      <c r="BY796" s="248"/>
      <c r="BZ796" s="248"/>
      <c r="CA796" s="248"/>
      <c r="CB796" s="248"/>
      <c r="CC796" s="250"/>
      <c r="CD796" s="251"/>
      <c r="CE796" s="251"/>
      <c r="CF796" s="251"/>
      <c r="CG796" s="251"/>
      <c r="CH796" s="251"/>
      <c r="CI796" s="251"/>
      <c r="CJ796" s="252"/>
      <c r="CK796" s="249"/>
      <c r="CL796" s="248"/>
      <c r="CM796" s="248"/>
      <c r="CN796" s="248"/>
      <c r="CO796" s="248"/>
      <c r="CP796" s="248"/>
      <c r="CQ796" s="248"/>
      <c r="CR796" s="248"/>
      <c r="CS796" s="248"/>
      <c r="CT796" s="248"/>
      <c r="CU796" s="248"/>
      <c r="CV796" s="248"/>
      <c r="CW796" s="248"/>
      <c r="CX796" s="248"/>
      <c r="CY796" s="248"/>
      <c r="CZ796" s="248"/>
      <c r="DA796" s="248"/>
      <c r="DB796" s="248"/>
      <c r="DC796" s="248"/>
      <c r="DD796" s="248"/>
      <c r="DE796" s="248"/>
      <c r="DF796" s="250"/>
      <c r="DG796" s="251"/>
      <c r="DH796" s="251"/>
      <c r="DI796" s="251"/>
      <c r="DJ796" s="251"/>
      <c r="DK796" s="251"/>
      <c r="DL796" s="251"/>
      <c r="DM796" s="252"/>
    </row>
    <row r="797">
      <c r="A797" s="248"/>
      <c r="B797" s="249"/>
      <c r="C797" s="250"/>
      <c r="D797" s="251"/>
      <c r="E797" s="251"/>
      <c r="F797" s="251"/>
      <c r="G797" s="251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2"/>
      <c r="W797" s="253"/>
      <c r="X797" s="251"/>
      <c r="Y797" s="251"/>
      <c r="Z797" s="251"/>
      <c r="AA797" s="251"/>
      <c r="AB797" s="251"/>
      <c r="AC797" s="251"/>
      <c r="AD797" s="254"/>
      <c r="AE797" s="249"/>
      <c r="AF797" s="255"/>
      <c r="AG797" s="248"/>
      <c r="AH797" s="248"/>
      <c r="AI797" s="248"/>
      <c r="AJ797" s="248"/>
      <c r="AK797" s="248"/>
      <c r="AL797" s="248"/>
      <c r="AM797" s="248"/>
      <c r="AN797" s="248"/>
      <c r="AO797" s="248"/>
      <c r="AP797" s="248"/>
      <c r="AQ797" s="248"/>
      <c r="AR797" s="248"/>
      <c r="AS797" s="248"/>
      <c r="AT797" s="248"/>
      <c r="AU797" s="248"/>
      <c r="AV797" s="248"/>
      <c r="AW797" s="248"/>
      <c r="AX797" s="248"/>
      <c r="AY797" s="256"/>
      <c r="AZ797" s="250"/>
      <c r="BA797" s="251"/>
      <c r="BB797" s="251"/>
      <c r="BC797" s="251"/>
      <c r="BD797" s="251"/>
      <c r="BE797" s="251"/>
      <c r="BF797" s="251"/>
      <c r="BG797" s="252"/>
      <c r="BH797" s="249"/>
      <c r="BI797" s="248"/>
      <c r="BJ797" s="248"/>
      <c r="BK797" s="248"/>
      <c r="BL797" s="248"/>
      <c r="BM797" s="248"/>
      <c r="BN797" s="248"/>
      <c r="BO797" s="248"/>
      <c r="BP797" s="248"/>
      <c r="BQ797" s="248"/>
      <c r="BR797" s="248"/>
      <c r="BS797" s="248"/>
      <c r="BT797" s="248"/>
      <c r="BU797" s="248"/>
      <c r="BV797" s="248"/>
      <c r="BW797" s="248"/>
      <c r="BX797" s="248"/>
      <c r="BY797" s="248"/>
      <c r="BZ797" s="248"/>
      <c r="CA797" s="248"/>
      <c r="CB797" s="248"/>
      <c r="CC797" s="250"/>
      <c r="CD797" s="251"/>
      <c r="CE797" s="251"/>
      <c r="CF797" s="251"/>
      <c r="CG797" s="251"/>
      <c r="CH797" s="251"/>
      <c r="CI797" s="251"/>
      <c r="CJ797" s="252"/>
      <c r="CK797" s="249"/>
      <c r="CL797" s="248"/>
      <c r="CM797" s="248"/>
      <c r="CN797" s="248"/>
      <c r="CO797" s="248"/>
      <c r="CP797" s="248"/>
      <c r="CQ797" s="248"/>
      <c r="CR797" s="248"/>
      <c r="CS797" s="248"/>
      <c r="CT797" s="248"/>
      <c r="CU797" s="248"/>
      <c r="CV797" s="248"/>
      <c r="CW797" s="248"/>
      <c r="CX797" s="248"/>
      <c r="CY797" s="248"/>
      <c r="CZ797" s="248"/>
      <c r="DA797" s="248"/>
      <c r="DB797" s="248"/>
      <c r="DC797" s="248"/>
      <c r="DD797" s="248"/>
      <c r="DE797" s="248"/>
      <c r="DF797" s="250"/>
      <c r="DG797" s="251"/>
      <c r="DH797" s="251"/>
      <c r="DI797" s="251"/>
      <c r="DJ797" s="251"/>
      <c r="DK797" s="251"/>
      <c r="DL797" s="251"/>
      <c r="DM797" s="252"/>
    </row>
    <row r="798">
      <c r="A798" s="248"/>
      <c r="B798" s="249"/>
      <c r="C798" s="250"/>
      <c r="D798" s="251"/>
      <c r="E798" s="251"/>
      <c r="F798" s="251"/>
      <c r="G798" s="251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2"/>
      <c r="W798" s="253"/>
      <c r="X798" s="251"/>
      <c r="Y798" s="251"/>
      <c r="Z798" s="251"/>
      <c r="AA798" s="251"/>
      <c r="AB798" s="251"/>
      <c r="AC798" s="251"/>
      <c r="AD798" s="254"/>
      <c r="AE798" s="249"/>
      <c r="AF798" s="255"/>
      <c r="AG798" s="248"/>
      <c r="AH798" s="248"/>
      <c r="AI798" s="248"/>
      <c r="AJ798" s="248"/>
      <c r="AK798" s="248"/>
      <c r="AL798" s="248"/>
      <c r="AM798" s="248"/>
      <c r="AN798" s="248"/>
      <c r="AO798" s="248"/>
      <c r="AP798" s="248"/>
      <c r="AQ798" s="248"/>
      <c r="AR798" s="248"/>
      <c r="AS798" s="248"/>
      <c r="AT798" s="248"/>
      <c r="AU798" s="248"/>
      <c r="AV798" s="248"/>
      <c r="AW798" s="248"/>
      <c r="AX798" s="248"/>
      <c r="AY798" s="256"/>
      <c r="AZ798" s="250"/>
      <c r="BA798" s="251"/>
      <c r="BB798" s="251"/>
      <c r="BC798" s="251"/>
      <c r="BD798" s="251"/>
      <c r="BE798" s="251"/>
      <c r="BF798" s="251"/>
      <c r="BG798" s="252"/>
      <c r="BH798" s="249"/>
      <c r="BI798" s="248"/>
      <c r="BJ798" s="248"/>
      <c r="BK798" s="248"/>
      <c r="BL798" s="248"/>
      <c r="BM798" s="248"/>
      <c r="BN798" s="248"/>
      <c r="BO798" s="248"/>
      <c r="BP798" s="248"/>
      <c r="BQ798" s="248"/>
      <c r="BR798" s="248"/>
      <c r="BS798" s="248"/>
      <c r="BT798" s="248"/>
      <c r="BU798" s="248"/>
      <c r="BV798" s="248"/>
      <c r="BW798" s="248"/>
      <c r="BX798" s="248"/>
      <c r="BY798" s="248"/>
      <c r="BZ798" s="248"/>
      <c r="CA798" s="248"/>
      <c r="CB798" s="248"/>
      <c r="CC798" s="250"/>
      <c r="CD798" s="251"/>
      <c r="CE798" s="251"/>
      <c r="CF798" s="251"/>
      <c r="CG798" s="251"/>
      <c r="CH798" s="251"/>
      <c r="CI798" s="251"/>
      <c r="CJ798" s="252"/>
      <c r="CK798" s="249"/>
      <c r="CL798" s="248"/>
      <c r="CM798" s="248"/>
      <c r="CN798" s="248"/>
      <c r="CO798" s="248"/>
      <c r="CP798" s="248"/>
      <c r="CQ798" s="248"/>
      <c r="CR798" s="248"/>
      <c r="CS798" s="248"/>
      <c r="CT798" s="248"/>
      <c r="CU798" s="248"/>
      <c r="CV798" s="248"/>
      <c r="CW798" s="248"/>
      <c r="CX798" s="248"/>
      <c r="CY798" s="248"/>
      <c r="CZ798" s="248"/>
      <c r="DA798" s="248"/>
      <c r="DB798" s="248"/>
      <c r="DC798" s="248"/>
      <c r="DD798" s="248"/>
      <c r="DE798" s="248"/>
      <c r="DF798" s="250"/>
      <c r="DG798" s="251"/>
      <c r="DH798" s="251"/>
      <c r="DI798" s="251"/>
      <c r="DJ798" s="251"/>
      <c r="DK798" s="251"/>
      <c r="DL798" s="251"/>
      <c r="DM798" s="252"/>
    </row>
    <row r="799">
      <c r="A799" s="248"/>
      <c r="B799" s="249"/>
      <c r="C799" s="250"/>
      <c r="D799" s="251"/>
      <c r="E799" s="251"/>
      <c r="F799" s="251"/>
      <c r="G799" s="251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2"/>
      <c r="W799" s="253"/>
      <c r="X799" s="251"/>
      <c r="Y799" s="251"/>
      <c r="Z799" s="251"/>
      <c r="AA799" s="251"/>
      <c r="AB799" s="251"/>
      <c r="AC799" s="251"/>
      <c r="AD799" s="254"/>
      <c r="AE799" s="249"/>
      <c r="AF799" s="255"/>
      <c r="AG799" s="248"/>
      <c r="AH799" s="248"/>
      <c r="AI799" s="248"/>
      <c r="AJ799" s="248"/>
      <c r="AK799" s="248"/>
      <c r="AL799" s="248"/>
      <c r="AM799" s="248"/>
      <c r="AN799" s="248"/>
      <c r="AO799" s="248"/>
      <c r="AP799" s="248"/>
      <c r="AQ799" s="248"/>
      <c r="AR799" s="248"/>
      <c r="AS799" s="248"/>
      <c r="AT799" s="248"/>
      <c r="AU799" s="248"/>
      <c r="AV799" s="248"/>
      <c r="AW799" s="248"/>
      <c r="AX799" s="248"/>
      <c r="AY799" s="256"/>
      <c r="AZ799" s="250"/>
      <c r="BA799" s="251"/>
      <c r="BB799" s="251"/>
      <c r="BC799" s="251"/>
      <c r="BD799" s="251"/>
      <c r="BE799" s="251"/>
      <c r="BF799" s="251"/>
      <c r="BG799" s="252"/>
      <c r="BH799" s="249"/>
      <c r="BI799" s="248"/>
      <c r="BJ799" s="248"/>
      <c r="BK799" s="248"/>
      <c r="BL799" s="248"/>
      <c r="BM799" s="248"/>
      <c r="BN799" s="248"/>
      <c r="BO799" s="248"/>
      <c r="BP799" s="248"/>
      <c r="BQ799" s="248"/>
      <c r="BR799" s="248"/>
      <c r="BS799" s="248"/>
      <c r="BT799" s="248"/>
      <c r="BU799" s="248"/>
      <c r="BV799" s="248"/>
      <c r="BW799" s="248"/>
      <c r="BX799" s="248"/>
      <c r="BY799" s="248"/>
      <c r="BZ799" s="248"/>
      <c r="CA799" s="248"/>
      <c r="CB799" s="248"/>
      <c r="CC799" s="250"/>
      <c r="CD799" s="251"/>
      <c r="CE799" s="251"/>
      <c r="CF799" s="251"/>
      <c r="CG799" s="251"/>
      <c r="CH799" s="251"/>
      <c r="CI799" s="251"/>
      <c r="CJ799" s="252"/>
      <c r="CK799" s="249"/>
      <c r="CL799" s="248"/>
      <c r="CM799" s="248"/>
      <c r="CN799" s="248"/>
      <c r="CO799" s="248"/>
      <c r="CP799" s="248"/>
      <c r="CQ799" s="248"/>
      <c r="CR799" s="248"/>
      <c r="CS799" s="248"/>
      <c r="CT799" s="248"/>
      <c r="CU799" s="248"/>
      <c r="CV799" s="248"/>
      <c r="CW799" s="248"/>
      <c r="CX799" s="248"/>
      <c r="CY799" s="248"/>
      <c r="CZ799" s="248"/>
      <c r="DA799" s="248"/>
      <c r="DB799" s="248"/>
      <c r="DC799" s="248"/>
      <c r="DD799" s="248"/>
      <c r="DE799" s="248"/>
      <c r="DF799" s="250"/>
      <c r="DG799" s="251"/>
      <c r="DH799" s="251"/>
      <c r="DI799" s="251"/>
      <c r="DJ799" s="251"/>
      <c r="DK799" s="251"/>
      <c r="DL799" s="251"/>
      <c r="DM799" s="252"/>
    </row>
    <row r="800">
      <c r="A800" s="248"/>
      <c r="B800" s="249"/>
      <c r="C800" s="250"/>
      <c r="D800" s="251"/>
      <c r="E800" s="251"/>
      <c r="F800" s="251"/>
      <c r="G800" s="251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2"/>
      <c r="W800" s="253"/>
      <c r="X800" s="251"/>
      <c r="Y800" s="251"/>
      <c r="Z800" s="251"/>
      <c r="AA800" s="251"/>
      <c r="AB800" s="251"/>
      <c r="AC800" s="251"/>
      <c r="AD800" s="254"/>
      <c r="AE800" s="249"/>
      <c r="AF800" s="255"/>
      <c r="AG800" s="248"/>
      <c r="AH800" s="248"/>
      <c r="AI800" s="248"/>
      <c r="AJ800" s="248"/>
      <c r="AK800" s="248"/>
      <c r="AL800" s="248"/>
      <c r="AM800" s="248"/>
      <c r="AN800" s="248"/>
      <c r="AO800" s="248"/>
      <c r="AP800" s="248"/>
      <c r="AQ800" s="248"/>
      <c r="AR800" s="248"/>
      <c r="AS800" s="248"/>
      <c r="AT800" s="248"/>
      <c r="AU800" s="248"/>
      <c r="AV800" s="248"/>
      <c r="AW800" s="248"/>
      <c r="AX800" s="248"/>
      <c r="AY800" s="256"/>
      <c r="AZ800" s="250"/>
      <c r="BA800" s="251"/>
      <c r="BB800" s="251"/>
      <c r="BC800" s="251"/>
      <c r="BD800" s="251"/>
      <c r="BE800" s="251"/>
      <c r="BF800" s="251"/>
      <c r="BG800" s="252"/>
      <c r="BH800" s="249"/>
      <c r="BI800" s="248"/>
      <c r="BJ800" s="248"/>
      <c r="BK800" s="248"/>
      <c r="BL800" s="248"/>
      <c r="BM800" s="248"/>
      <c r="BN800" s="248"/>
      <c r="BO800" s="248"/>
      <c r="BP800" s="248"/>
      <c r="BQ800" s="248"/>
      <c r="BR800" s="248"/>
      <c r="BS800" s="248"/>
      <c r="BT800" s="248"/>
      <c r="BU800" s="248"/>
      <c r="BV800" s="248"/>
      <c r="BW800" s="248"/>
      <c r="BX800" s="248"/>
      <c r="BY800" s="248"/>
      <c r="BZ800" s="248"/>
      <c r="CA800" s="248"/>
      <c r="CB800" s="248"/>
      <c r="CC800" s="250"/>
      <c r="CD800" s="251"/>
      <c r="CE800" s="251"/>
      <c r="CF800" s="251"/>
      <c r="CG800" s="251"/>
      <c r="CH800" s="251"/>
      <c r="CI800" s="251"/>
      <c r="CJ800" s="252"/>
      <c r="CK800" s="249"/>
      <c r="CL800" s="248"/>
      <c r="CM800" s="248"/>
      <c r="CN800" s="248"/>
      <c r="CO800" s="248"/>
      <c r="CP800" s="248"/>
      <c r="CQ800" s="248"/>
      <c r="CR800" s="248"/>
      <c r="CS800" s="248"/>
      <c r="CT800" s="248"/>
      <c r="CU800" s="248"/>
      <c r="CV800" s="248"/>
      <c r="CW800" s="248"/>
      <c r="CX800" s="248"/>
      <c r="CY800" s="248"/>
      <c r="CZ800" s="248"/>
      <c r="DA800" s="248"/>
      <c r="DB800" s="248"/>
      <c r="DC800" s="248"/>
      <c r="DD800" s="248"/>
      <c r="DE800" s="248"/>
      <c r="DF800" s="250"/>
      <c r="DG800" s="251"/>
      <c r="DH800" s="251"/>
      <c r="DI800" s="251"/>
      <c r="DJ800" s="251"/>
      <c r="DK800" s="251"/>
      <c r="DL800" s="251"/>
      <c r="DM800" s="252"/>
    </row>
    <row r="801">
      <c r="A801" s="248"/>
      <c r="B801" s="249"/>
      <c r="C801" s="250"/>
      <c r="D801" s="251"/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2"/>
      <c r="W801" s="253"/>
      <c r="X801" s="251"/>
      <c r="Y801" s="251"/>
      <c r="Z801" s="251"/>
      <c r="AA801" s="251"/>
      <c r="AB801" s="251"/>
      <c r="AC801" s="251"/>
      <c r="AD801" s="254"/>
      <c r="AE801" s="249"/>
      <c r="AF801" s="255"/>
      <c r="AG801" s="248"/>
      <c r="AH801" s="248"/>
      <c r="AI801" s="248"/>
      <c r="AJ801" s="248"/>
      <c r="AK801" s="248"/>
      <c r="AL801" s="248"/>
      <c r="AM801" s="248"/>
      <c r="AN801" s="248"/>
      <c r="AO801" s="248"/>
      <c r="AP801" s="248"/>
      <c r="AQ801" s="248"/>
      <c r="AR801" s="248"/>
      <c r="AS801" s="248"/>
      <c r="AT801" s="248"/>
      <c r="AU801" s="248"/>
      <c r="AV801" s="248"/>
      <c r="AW801" s="248"/>
      <c r="AX801" s="248"/>
      <c r="AY801" s="256"/>
      <c r="AZ801" s="250"/>
      <c r="BA801" s="251"/>
      <c r="BB801" s="251"/>
      <c r="BC801" s="251"/>
      <c r="BD801" s="251"/>
      <c r="BE801" s="251"/>
      <c r="BF801" s="251"/>
      <c r="BG801" s="252"/>
      <c r="BH801" s="249"/>
      <c r="BI801" s="248"/>
      <c r="BJ801" s="248"/>
      <c r="BK801" s="248"/>
      <c r="BL801" s="248"/>
      <c r="BM801" s="248"/>
      <c r="BN801" s="248"/>
      <c r="BO801" s="248"/>
      <c r="BP801" s="248"/>
      <c r="BQ801" s="248"/>
      <c r="BR801" s="248"/>
      <c r="BS801" s="248"/>
      <c r="BT801" s="248"/>
      <c r="BU801" s="248"/>
      <c r="BV801" s="248"/>
      <c r="BW801" s="248"/>
      <c r="BX801" s="248"/>
      <c r="BY801" s="248"/>
      <c r="BZ801" s="248"/>
      <c r="CA801" s="248"/>
      <c r="CB801" s="248"/>
      <c r="CC801" s="250"/>
      <c r="CD801" s="251"/>
      <c r="CE801" s="251"/>
      <c r="CF801" s="251"/>
      <c r="CG801" s="251"/>
      <c r="CH801" s="251"/>
      <c r="CI801" s="251"/>
      <c r="CJ801" s="252"/>
      <c r="CK801" s="249"/>
      <c r="CL801" s="248"/>
      <c r="CM801" s="248"/>
      <c r="CN801" s="248"/>
      <c r="CO801" s="248"/>
      <c r="CP801" s="248"/>
      <c r="CQ801" s="248"/>
      <c r="CR801" s="248"/>
      <c r="CS801" s="248"/>
      <c r="CT801" s="248"/>
      <c r="CU801" s="248"/>
      <c r="CV801" s="248"/>
      <c r="CW801" s="248"/>
      <c r="CX801" s="248"/>
      <c r="CY801" s="248"/>
      <c r="CZ801" s="248"/>
      <c r="DA801" s="248"/>
      <c r="DB801" s="248"/>
      <c r="DC801" s="248"/>
      <c r="DD801" s="248"/>
      <c r="DE801" s="248"/>
      <c r="DF801" s="250"/>
      <c r="DG801" s="251"/>
      <c r="DH801" s="251"/>
      <c r="DI801" s="251"/>
      <c r="DJ801" s="251"/>
      <c r="DK801" s="251"/>
      <c r="DL801" s="251"/>
      <c r="DM801" s="252"/>
    </row>
    <row r="802">
      <c r="A802" s="248"/>
      <c r="B802" s="249"/>
      <c r="C802" s="250"/>
      <c r="D802" s="251"/>
      <c r="E802" s="251"/>
      <c r="F802" s="251"/>
      <c r="G802" s="251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2"/>
      <c r="W802" s="253"/>
      <c r="X802" s="251"/>
      <c r="Y802" s="251"/>
      <c r="Z802" s="251"/>
      <c r="AA802" s="251"/>
      <c r="AB802" s="251"/>
      <c r="AC802" s="251"/>
      <c r="AD802" s="254"/>
      <c r="AE802" s="249"/>
      <c r="AF802" s="255"/>
      <c r="AG802" s="248"/>
      <c r="AH802" s="248"/>
      <c r="AI802" s="248"/>
      <c r="AJ802" s="248"/>
      <c r="AK802" s="248"/>
      <c r="AL802" s="248"/>
      <c r="AM802" s="248"/>
      <c r="AN802" s="248"/>
      <c r="AO802" s="248"/>
      <c r="AP802" s="248"/>
      <c r="AQ802" s="248"/>
      <c r="AR802" s="248"/>
      <c r="AS802" s="248"/>
      <c r="AT802" s="248"/>
      <c r="AU802" s="248"/>
      <c r="AV802" s="248"/>
      <c r="AW802" s="248"/>
      <c r="AX802" s="248"/>
      <c r="AY802" s="256"/>
      <c r="AZ802" s="250"/>
      <c r="BA802" s="251"/>
      <c r="BB802" s="251"/>
      <c r="BC802" s="251"/>
      <c r="BD802" s="251"/>
      <c r="BE802" s="251"/>
      <c r="BF802" s="251"/>
      <c r="BG802" s="252"/>
      <c r="BH802" s="249"/>
      <c r="BI802" s="248"/>
      <c r="BJ802" s="248"/>
      <c r="BK802" s="248"/>
      <c r="BL802" s="248"/>
      <c r="BM802" s="248"/>
      <c r="BN802" s="248"/>
      <c r="BO802" s="248"/>
      <c r="BP802" s="248"/>
      <c r="BQ802" s="248"/>
      <c r="BR802" s="248"/>
      <c r="BS802" s="248"/>
      <c r="BT802" s="248"/>
      <c r="BU802" s="248"/>
      <c r="BV802" s="248"/>
      <c r="BW802" s="248"/>
      <c r="BX802" s="248"/>
      <c r="BY802" s="248"/>
      <c r="BZ802" s="248"/>
      <c r="CA802" s="248"/>
      <c r="CB802" s="248"/>
      <c r="CC802" s="250"/>
      <c r="CD802" s="251"/>
      <c r="CE802" s="251"/>
      <c r="CF802" s="251"/>
      <c r="CG802" s="251"/>
      <c r="CH802" s="251"/>
      <c r="CI802" s="251"/>
      <c r="CJ802" s="252"/>
      <c r="CK802" s="249"/>
      <c r="CL802" s="248"/>
      <c r="CM802" s="248"/>
      <c r="CN802" s="248"/>
      <c r="CO802" s="248"/>
      <c r="CP802" s="248"/>
      <c r="CQ802" s="248"/>
      <c r="CR802" s="248"/>
      <c r="CS802" s="248"/>
      <c r="CT802" s="248"/>
      <c r="CU802" s="248"/>
      <c r="CV802" s="248"/>
      <c r="CW802" s="248"/>
      <c r="CX802" s="248"/>
      <c r="CY802" s="248"/>
      <c r="CZ802" s="248"/>
      <c r="DA802" s="248"/>
      <c r="DB802" s="248"/>
      <c r="DC802" s="248"/>
      <c r="DD802" s="248"/>
      <c r="DE802" s="248"/>
      <c r="DF802" s="250"/>
      <c r="DG802" s="251"/>
      <c r="DH802" s="251"/>
      <c r="DI802" s="251"/>
      <c r="DJ802" s="251"/>
      <c r="DK802" s="251"/>
      <c r="DL802" s="251"/>
      <c r="DM802" s="252"/>
    </row>
    <row r="803">
      <c r="A803" s="248"/>
      <c r="B803" s="249"/>
      <c r="C803" s="250"/>
      <c r="D803" s="251"/>
      <c r="E803" s="251"/>
      <c r="F803" s="251"/>
      <c r="G803" s="251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2"/>
      <c r="W803" s="253"/>
      <c r="X803" s="251"/>
      <c r="Y803" s="251"/>
      <c r="Z803" s="251"/>
      <c r="AA803" s="251"/>
      <c r="AB803" s="251"/>
      <c r="AC803" s="251"/>
      <c r="AD803" s="254"/>
      <c r="AE803" s="249"/>
      <c r="AF803" s="255"/>
      <c r="AG803" s="248"/>
      <c r="AH803" s="248"/>
      <c r="AI803" s="248"/>
      <c r="AJ803" s="248"/>
      <c r="AK803" s="248"/>
      <c r="AL803" s="248"/>
      <c r="AM803" s="248"/>
      <c r="AN803" s="248"/>
      <c r="AO803" s="248"/>
      <c r="AP803" s="248"/>
      <c r="AQ803" s="248"/>
      <c r="AR803" s="248"/>
      <c r="AS803" s="248"/>
      <c r="AT803" s="248"/>
      <c r="AU803" s="248"/>
      <c r="AV803" s="248"/>
      <c r="AW803" s="248"/>
      <c r="AX803" s="248"/>
      <c r="AY803" s="256"/>
      <c r="AZ803" s="250"/>
      <c r="BA803" s="251"/>
      <c r="BB803" s="251"/>
      <c r="BC803" s="251"/>
      <c r="BD803" s="251"/>
      <c r="BE803" s="251"/>
      <c r="BF803" s="251"/>
      <c r="BG803" s="252"/>
      <c r="BH803" s="249"/>
      <c r="BI803" s="248"/>
      <c r="BJ803" s="248"/>
      <c r="BK803" s="248"/>
      <c r="BL803" s="248"/>
      <c r="BM803" s="248"/>
      <c r="BN803" s="248"/>
      <c r="BO803" s="248"/>
      <c r="BP803" s="248"/>
      <c r="BQ803" s="248"/>
      <c r="BR803" s="248"/>
      <c r="BS803" s="248"/>
      <c r="BT803" s="248"/>
      <c r="BU803" s="248"/>
      <c r="BV803" s="248"/>
      <c r="BW803" s="248"/>
      <c r="BX803" s="248"/>
      <c r="BY803" s="248"/>
      <c r="BZ803" s="248"/>
      <c r="CA803" s="248"/>
      <c r="CB803" s="248"/>
      <c r="CC803" s="250"/>
      <c r="CD803" s="251"/>
      <c r="CE803" s="251"/>
      <c r="CF803" s="251"/>
      <c r="CG803" s="251"/>
      <c r="CH803" s="251"/>
      <c r="CI803" s="251"/>
      <c r="CJ803" s="252"/>
      <c r="CK803" s="249"/>
      <c r="CL803" s="248"/>
      <c r="CM803" s="248"/>
      <c r="CN803" s="248"/>
      <c r="CO803" s="248"/>
      <c r="CP803" s="248"/>
      <c r="CQ803" s="248"/>
      <c r="CR803" s="248"/>
      <c r="CS803" s="248"/>
      <c r="CT803" s="248"/>
      <c r="CU803" s="248"/>
      <c r="CV803" s="248"/>
      <c r="CW803" s="248"/>
      <c r="CX803" s="248"/>
      <c r="CY803" s="248"/>
      <c r="CZ803" s="248"/>
      <c r="DA803" s="248"/>
      <c r="DB803" s="248"/>
      <c r="DC803" s="248"/>
      <c r="DD803" s="248"/>
      <c r="DE803" s="248"/>
      <c r="DF803" s="250"/>
      <c r="DG803" s="251"/>
      <c r="DH803" s="251"/>
      <c r="DI803" s="251"/>
      <c r="DJ803" s="251"/>
      <c r="DK803" s="251"/>
      <c r="DL803" s="251"/>
      <c r="DM803" s="252"/>
    </row>
    <row r="804">
      <c r="A804" s="248"/>
      <c r="B804" s="249"/>
      <c r="C804" s="250"/>
      <c r="D804" s="251"/>
      <c r="E804" s="251"/>
      <c r="F804" s="251"/>
      <c r="G804" s="251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2"/>
      <c r="W804" s="253"/>
      <c r="X804" s="251"/>
      <c r="Y804" s="251"/>
      <c r="Z804" s="251"/>
      <c r="AA804" s="251"/>
      <c r="AB804" s="251"/>
      <c r="AC804" s="251"/>
      <c r="AD804" s="254"/>
      <c r="AE804" s="249"/>
      <c r="AF804" s="255"/>
      <c r="AG804" s="248"/>
      <c r="AH804" s="248"/>
      <c r="AI804" s="248"/>
      <c r="AJ804" s="248"/>
      <c r="AK804" s="248"/>
      <c r="AL804" s="248"/>
      <c r="AM804" s="248"/>
      <c r="AN804" s="248"/>
      <c r="AO804" s="248"/>
      <c r="AP804" s="248"/>
      <c r="AQ804" s="248"/>
      <c r="AR804" s="248"/>
      <c r="AS804" s="248"/>
      <c r="AT804" s="248"/>
      <c r="AU804" s="248"/>
      <c r="AV804" s="248"/>
      <c r="AW804" s="248"/>
      <c r="AX804" s="248"/>
      <c r="AY804" s="256"/>
      <c r="AZ804" s="250"/>
      <c r="BA804" s="251"/>
      <c r="BB804" s="251"/>
      <c r="BC804" s="251"/>
      <c r="BD804" s="251"/>
      <c r="BE804" s="251"/>
      <c r="BF804" s="251"/>
      <c r="BG804" s="252"/>
      <c r="BH804" s="249"/>
      <c r="BI804" s="248"/>
      <c r="BJ804" s="248"/>
      <c r="BK804" s="248"/>
      <c r="BL804" s="248"/>
      <c r="BM804" s="248"/>
      <c r="BN804" s="248"/>
      <c r="BO804" s="248"/>
      <c r="BP804" s="248"/>
      <c r="BQ804" s="248"/>
      <c r="BR804" s="248"/>
      <c r="BS804" s="248"/>
      <c r="BT804" s="248"/>
      <c r="BU804" s="248"/>
      <c r="BV804" s="248"/>
      <c r="BW804" s="248"/>
      <c r="BX804" s="248"/>
      <c r="BY804" s="248"/>
      <c r="BZ804" s="248"/>
      <c r="CA804" s="248"/>
      <c r="CB804" s="248"/>
      <c r="CC804" s="250"/>
      <c r="CD804" s="251"/>
      <c r="CE804" s="251"/>
      <c r="CF804" s="251"/>
      <c r="CG804" s="251"/>
      <c r="CH804" s="251"/>
      <c r="CI804" s="251"/>
      <c r="CJ804" s="252"/>
      <c r="CK804" s="249"/>
      <c r="CL804" s="248"/>
      <c r="CM804" s="248"/>
      <c r="CN804" s="248"/>
      <c r="CO804" s="248"/>
      <c r="CP804" s="248"/>
      <c r="CQ804" s="248"/>
      <c r="CR804" s="248"/>
      <c r="CS804" s="248"/>
      <c r="CT804" s="248"/>
      <c r="CU804" s="248"/>
      <c r="CV804" s="248"/>
      <c r="CW804" s="248"/>
      <c r="CX804" s="248"/>
      <c r="CY804" s="248"/>
      <c r="CZ804" s="248"/>
      <c r="DA804" s="248"/>
      <c r="DB804" s="248"/>
      <c r="DC804" s="248"/>
      <c r="DD804" s="248"/>
      <c r="DE804" s="248"/>
      <c r="DF804" s="250"/>
      <c r="DG804" s="251"/>
      <c r="DH804" s="251"/>
      <c r="DI804" s="251"/>
      <c r="DJ804" s="251"/>
      <c r="DK804" s="251"/>
      <c r="DL804" s="251"/>
      <c r="DM804" s="252"/>
    </row>
    <row r="805">
      <c r="A805" s="248"/>
      <c r="B805" s="249"/>
      <c r="C805" s="250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2"/>
      <c r="W805" s="253"/>
      <c r="X805" s="251"/>
      <c r="Y805" s="251"/>
      <c r="Z805" s="251"/>
      <c r="AA805" s="251"/>
      <c r="AB805" s="251"/>
      <c r="AC805" s="251"/>
      <c r="AD805" s="254"/>
      <c r="AE805" s="249"/>
      <c r="AF805" s="255"/>
      <c r="AG805" s="248"/>
      <c r="AH805" s="248"/>
      <c r="AI805" s="248"/>
      <c r="AJ805" s="248"/>
      <c r="AK805" s="248"/>
      <c r="AL805" s="248"/>
      <c r="AM805" s="248"/>
      <c r="AN805" s="248"/>
      <c r="AO805" s="248"/>
      <c r="AP805" s="248"/>
      <c r="AQ805" s="248"/>
      <c r="AR805" s="248"/>
      <c r="AS805" s="248"/>
      <c r="AT805" s="248"/>
      <c r="AU805" s="248"/>
      <c r="AV805" s="248"/>
      <c r="AW805" s="248"/>
      <c r="AX805" s="248"/>
      <c r="AY805" s="256"/>
      <c r="AZ805" s="250"/>
      <c r="BA805" s="251"/>
      <c r="BB805" s="251"/>
      <c r="BC805" s="251"/>
      <c r="BD805" s="251"/>
      <c r="BE805" s="251"/>
      <c r="BF805" s="251"/>
      <c r="BG805" s="252"/>
      <c r="BH805" s="249"/>
      <c r="BI805" s="248"/>
      <c r="BJ805" s="248"/>
      <c r="BK805" s="248"/>
      <c r="BL805" s="248"/>
      <c r="BM805" s="248"/>
      <c r="BN805" s="248"/>
      <c r="BO805" s="248"/>
      <c r="BP805" s="248"/>
      <c r="BQ805" s="248"/>
      <c r="BR805" s="248"/>
      <c r="BS805" s="248"/>
      <c r="BT805" s="248"/>
      <c r="BU805" s="248"/>
      <c r="BV805" s="248"/>
      <c r="BW805" s="248"/>
      <c r="BX805" s="248"/>
      <c r="BY805" s="248"/>
      <c r="BZ805" s="248"/>
      <c r="CA805" s="248"/>
      <c r="CB805" s="248"/>
      <c r="CC805" s="250"/>
      <c r="CD805" s="251"/>
      <c r="CE805" s="251"/>
      <c r="CF805" s="251"/>
      <c r="CG805" s="251"/>
      <c r="CH805" s="251"/>
      <c r="CI805" s="251"/>
      <c r="CJ805" s="252"/>
      <c r="CK805" s="249"/>
      <c r="CL805" s="248"/>
      <c r="CM805" s="248"/>
      <c r="CN805" s="248"/>
      <c r="CO805" s="248"/>
      <c r="CP805" s="248"/>
      <c r="CQ805" s="248"/>
      <c r="CR805" s="248"/>
      <c r="CS805" s="248"/>
      <c r="CT805" s="248"/>
      <c r="CU805" s="248"/>
      <c r="CV805" s="248"/>
      <c r="CW805" s="248"/>
      <c r="CX805" s="248"/>
      <c r="CY805" s="248"/>
      <c r="CZ805" s="248"/>
      <c r="DA805" s="248"/>
      <c r="DB805" s="248"/>
      <c r="DC805" s="248"/>
      <c r="DD805" s="248"/>
      <c r="DE805" s="248"/>
      <c r="DF805" s="250"/>
      <c r="DG805" s="251"/>
      <c r="DH805" s="251"/>
      <c r="DI805" s="251"/>
      <c r="DJ805" s="251"/>
      <c r="DK805" s="251"/>
      <c r="DL805" s="251"/>
      <c r="DM805" s="252"/>
    </row>
    <row r="806">
      <c r="A806" s="248"/>
      <c r="B806" s="249"/>
      <c r="C806" s="250"/>
      <c r="D806" s="251"/>
      <c r="E806" s="251"/>
      <c r="F806" s="251"/>
      <c r="G806" s="251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2"/>
      <c r="W806" s="253"/>
      <c r="X806" s="251"/>
      <c r="Y806" s="251"/>
      <c r="Z806" s="251"/>
      <c r="AA806" s="251"/>
      <c r="AB806" s="251"/>
      <c r="AC806" s="251"/>
      <c r="AD806" s="254"/>
      <c r="AE806" s="249"/>
      <c r="AF806" s="255"/>
      <c r="AG806" s="248"/>
      <c r="AH806" s="248"/>
      <c r="AI806" s="248"/>
      <c r="AJ806" s="248"/>
      <c r="AK806" s="248"/>
      <c r="AL806" s="248"/>
      <c r="AM806" s="248"/>
      <c r="AN806" s="248"/>
      <c r="AO806" s="248"/>
      <c r="AP806" s="248"/>
      <c r="AQ806" s="248"/>
      <c r="AR806" s="248"/>
      <c r="AS806" s="248"/>
      <c r="AT806" s="248"/>
      <c r="AU806" s="248"/>
      <c r="AV806" s="248"/>
      <c r="AW806" s="248"/>
      <c r="AX806" s="248"/>
      <c r="AY806" s="256"/>
      <c r="AZ806" s="250"/>
      <c r="BA806" s="251"/>
      <c r="BB806" s="251"/>
      <c r="BC806" s="251"/>
      <c r="BD806" s="251"/>
      <c r="BE806" s="251"/>
      <c r="BF806" s="251"/>
      <c r="BG806" s="252"/>
      <c r="BH806" s="249"/>
      <c r="BI806" s="248"/>
      <c r="BJ806" s="248"/>
      <c r="BK806" s="248"/>
      <c r="BL806" s="248"/>
      <c r="BM806" s="248"/>
      <c r="BN806" s="248"/>
      <c r="BO806" s="248"/>
      <c r="BP806" s="248"/>
      <c r="BQ806" s="248"/>
      <c r="BR806" s="248"/>
      <c r="BS806" s="248"/>
      <c r="BT806" s="248"/>
      <c r="BU806" s="248"/>
      <c r="BV806" s="248"/>
      <c r="BW806" s="248"/>
      <c r="BX806" s="248"/>
      <c r="BY806" s="248"/>
      <c r="BZ806" s="248"/>
      <c r="CA806" s="248"/>
      <c r="CB806" s="248"/>
      <c r="CC806" s="250"/>
      <c r="CD806" s="251"/>
      <c r="CE806" s="251"/>
      <c r="CF806" s="251"/>
      <c r="CG806" s="251"/>
      <c r="CH806" s="251"/>
      <c r="CI806" s="251"/>
      <c r="CJ806" s="252"/>
      <c r="CK806" s="249"/>
      <c r="CL806" s="248"/>
      <c r="CM806" s="248"/>
      <c r="CN806" s="248"/>
      <c r="CO806" s="248"/>
      <c r="CP806" s="248"/>
      <c r="CQ806" s="248"/>
      <c r="CR806" s="248"/>
      <c r="CS806" s="248"/>
      <c r="CT806" s="248"/>
      <c r="CU806" s="248"/>
      <c r="CV806" s="248"/>
      <c r="CW806" s="248"/>
      <c r="CX806" s="248"/>
      <c r="CY806" s="248"/>
      <c r="CZ806" s="248"/>
      <c r="DA806" s="248"/>
      <c r="DB806" s="248"/>
      <c r="DC806" s="248"/>
      <c r="DD806" s="248"/>
      <c r="DE806" s="248"/>
      <c r="DF806" s="250"/>
      <c r="DG806" s="251"/>
      <c r="DH806" s="251"/>
      <c r="DI806" s="251"/>
      <c r="DJ806" s="251"/>
      <c r="DK806" s="251"/>
      <c r="DL806" s="251"/>
      <c r="DM806" s="252"/>
    </row>
    <row r="807">
      <c r="A807" s="248"/>
      <c r="B807" s="249"/>
      <c r="C807" s="250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2"/>
      <c r="W807" s="253"/>
      <c r="X807" s="251"/>
      <c r="Y807" s="251"/>
      <c r="Z807" s="251"/>
      <c r="AA807" s="251"/>
      <c r="AB807" s="251"/>
      <c r="AC807" s="251"/>
      <c r="AD807" s="254"/>
      <c r="AE807" s="249"/>
      <c r="AF807" s="255"/>
      <c r="AG807" s="248"/>
      <c r="AH807" s="248"/>
      <c r="AI807" s="248"/>
      <c r="AJ807" s="248"/>
      <c r="AK807" s="248"/>
      <c r="AL807" s="248"/>
      <c r="AM807" s="248"/>
      <c r="AN807" s="248"/>
      <c r="AO807" s="248"/>
      <c r="AP807" s="248"/>
      <c r="AQ807" s="248"/>
      <c r="AR807" s="248"/>
      <c r="AS807" s="248"/>
      <c r="AT807" s="248"/>
      <c r="AU807" s="248"/>
      <c r="AV807" s="248"/>
      <c r="AW807" s="248"/>
      <c r="AX807" s="248"/>
      <c r="AY807" s="256"/>
      <c r="AZ807" s="250"/>
      <c r="BA807" s="251"/>
      <c r="BB807" s="251"/>
      <c r="BC807" s="251"/>
      <c r="BD807" s="251"/>
      <c r="BE807" s="251"/>
      <c r="BF807" s="251"/>
      <c r="BG807" s="252"/>
      <c r="BH807" s="249"/>
      <c r="BI807" s="248"/>
      <c r="BJ807" s="248"/>
      <c r="BK807" s="248"/>
      <c r="BL807" s="248"/>
      <c r="BM807" s="248"/>
      <c r="BN807" s="248"/>
      <c r="BO807" s="248"/>
      <c r="BP807" s="248"/>
      <c r="BQ807" s="248"/>
      <c r="BR807" s="248"/>
      <c r="BS807" s="248"/>
      <c r="BT807" s="248"/>
      <c r="BU807" s="248"/>
      <c r="BV807" s="248"/>
      <c r="BW807" s="248"/>
      <c r="BX807" s="248"/>
      <c r="BY807" s="248"/>
      <c r="BZ807" s="248"/>
      <c r="CA807" s="248"/>
      <c r="CB807" s="248"/>
      <c r="CC807" s="250"/>
      <c r="CD807" s="251"/>
      <c r="CE807" s="251"/>
      <c r="CF807" s="251"/>
      <c r="CG807" s="251"/>
      <c r="CH807" s="251"/>
      <c r="CI807" s="251"/>
      <c r="CJ807" s="252"/>
      <c r="CK807" s="249"/>
      <c r="CL807" s="248"/>
      <c r="CM807" s="248"/>
      <c r="CN807" s="248"/>
      <c r="CO807" s="248"/>
      <c r="CP807" s="248"/>
      <c r="CQ807" s="248"/>
      <c r="CR807" s="248"/>
      <c r="CS807" s="248"/>
      <c r="CT807" s="248"/>
      <c r="CU807" s="248"/>
      <c r="CV807" s="248"/>
      <c r="CW807" s="248"/>
      <c r="CX807" s="248"/>
      <c r="CY807" s="248"/>
      <c r="CZ807" s="248"/>
      <c r="DA807" s="248"/>
      <c r="DB807" s="248"/>
      <c r="DC807" s="248"/>
      <c r="DD807" s="248"/>
      <c r="DE807" s="248"/>
      <c r="DF807" s="250"/>
      <c r="DG807" s="251"/>
      <c r="DH807" s="251"/>
      <c r="DI807" s="251"/>
      <c r="DJ807" s="251"/>
      <c r="DK807" s="251"/>
      <c r="DL807" s="251"/>
      <c r="DM807" s="252"/>
    </row>
    <row r="808">
      <c r="A808" s="248"/>
      <c r="B808" s="249"/>
      <c r="C808" s="250"/>
      <c r="D808" s="251"/>
      <c r="E808" s="251"/>
      <c r="F808" s="251"/>
      <c r="G808" s="251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2"/>
      <c r="W808" s="253"/>
      <c r="X808" s="251"/>
      <c r="Y808" s="251"/>
      <c r="Z808" s="251"/>
      <c r="AA808" s="251"/>
      <c r="AB808" s="251"/>
      <c r="AC808" s="251"/>
      <c r="AD808" s="254"/>
      <c r="AE808" s="249"/>
      <c r="AF808" s="255"/>
      <c r="AG808" s="248"/>
      <c r="AH808" s="248"/>
      <c r="AI808" s="248"/>
      <c r="AJ808" s="248"/>
      <c r="AK808" s="248"/>
      <c r="AL808" s="248"/>
      <c r="AM808" s="248"/>
      <c r="AN808" s="248"/>
      <c r="AO808" s="248"/>
      <c r="AP808" s="248"/>
      <c r="AQ808" s="248"/>
      <c r="AR808" s="248"/>
      <c r="AS808" s="248"/>
      <c r="AT808" s="248"/>
      <c r="AU808" s="248"/>
      <c r="AV808" s="248"/>
      <c r="AW808" s="248"/>
      <c r="AX808" s="248"/>
      <c r="AY808" s="256"/>
      <c r="AZ808" s="250"/>
      <c r="BA808" s="251"/>
      <c r="BB808" s="251"/>
      <c r="BC808" s="251"/>
      <c r="BD808" s="251"/>
      <c r="BE808" s="251"/>
      <c r="BF808" s="251"/>
      <c r="BG808" s="252"/>
      <c r="BH808" s="249"/>
      <c r="BI808" s="248"/>
      <c r="BJ808" s="248"/>
      <c r="BK808" s="248"/>
      <c r="BL808" s="248"/>
      <c r="BM808" s="248"/>
      <c r="BN808" s="248"/>
      <c r="BO808" s="248"/>
      <c r="BP808" s="248"/>
      <c r="BQ808" s="248"/>
      <c r="BR808" s="248"/>
      <c r="BS808" s="248"/>
      <c r="BT808" s="248"/>
      <c r="BU808" s="248"/>
      <c r="BV808" s="248"/>
      <c r="BW808" s="248"/>
      <c r="BX808" s="248"/>
      <c r="BY808" s="248"/>
      <c r="BZ808" s="248"/>
      <c r="CA808" s="248"/>
      <c r="CB808" s="248"/>
      <c r="CC808" s="250"/>
      <c r="CD808" s="251"/>
      <c r="CE808" s="251"/>
      <c r="CF808" s="251"/>
      <c r="CG808" s="251"/>
      <c r="CH808" s="251"/>
      <c r="CI808" s="251"/>
      <c r="CJ808" s="252"/>
      <c r="CK808" s="249"/>
      <c r="CL808" s="248"/>
      <c r="CM808" s="248"/>
      <c r="CN808" s="248"/>
      <c r="CO808" s="248"/>
      <c r="CP808" s="248"/>
      <c r="CQ808" s="248"/>
      <c r="CR808" s="248"/>
      <c r="CS808" s="248"/>
      <c r="CT808" s="248"/>
      <c r="CU808" s="248"/>
      <c r="CV808" s="248"/>
      <c r="CW808" s="248"/>
      <c r="CX808" s="248"/>
      <c r="CY808" s="248"/>
      <c r="CZ808" s="248"/>
      <c r="DA808" s="248"/>
      <c r="DB808" s="248"/>
      <c r="DC808" s="248"/>
      <c r="DD808" s="248"/>
      <c r="DE808" s="248"/>
      <c r="DF808" s="250"/>
      <c r="DG808" s="251"/>
      <c r="DH808" s="251"/>
      <c r="DI808" s="251"/>
      <c r="DJ808" s="251"/>
      <c r="DK808" s="251"/>
      <c r="DL808" s="251"/>
      <c r="DM808" s="252"/>
    </row>
    <row r="809">
      <c r="A809" s="248"/>
      <c r="B809" s="249"/>
      <c r="C809" s="250"/>
      <c r="D809" s="251"/>
      <c r="E809" s="251"/>
      <c r="F809" s="251"/>
      <c r="G809" s="251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2"/>
      <c r="W809" s="253"/>
      <c r="X809" s="251"/>
      <c r="Y809" s="251"/>
      <c r="Z809" s="251"/>
      <c r="AA809" s="251"/>
      <c r="AB809" s="251"/>
      <c r="AC809" s="251"/>
      <c r="AD809" s="254"/>
      <c r="AE809" s="249"/>
      <c r="AF809" s="255"/>
      <c r="AG809" s="248"/>
      <c r="AH809" s="248"/>
      <c r="AI809" s="248"/>
      <c r="AJ809" s="248"/>
      <c r="AK809" s="248"/>
      <c r="AL809" s="248"/>
      <c r="AM809" s="248"/>
      <c r="AN809" s="248"/>
      <c r="AO809" s="248"/>
      <c r="AP809" s="248"/>
      <c r="AQ809" s="248"/>
      <c r="AR809" s="248"/>
      <c r="AS809" s="248"/>
      <c r="AT809" s="248"/>
      <c r="AU809" s="248"/>
      <c r="AV809" s="248"/>
      <c r="AW809" s="248"/>
      <c r="AX809" s="248"/>
      <c r="AY809" s="256"/>
      <c r="AZ809" s="250"/>
      <c r="BA809" s="251"/>
      <c r="BB809" s="251"/>
      <c r="BC809" s="251"/>
      <c r="BD809" s="251"/>
      <c r="BE809" s="251"/>
      <c r="BF809" s="251"/>
      <c r="BG809" s="252"/>
      <c r="BH809" s="249"/>
      <c r="BI809" s="248"/>
      <c r="BJ809" s="248"/>
      <c r="BK809" s="248"/>
      <c r="BL809" s="248"/>
      <c r="BM809" s="248"/>
      <c r="BN809" s="248"/>
      <c r="BO809" s="248"/>
      <c r="BP809" s="248"/>
      <c r="BQ809" s="248"/>
      <c r="BR809" s="248"/>
      <c r="BS809" s="248"/>
      <c r="BT809" s="248"/>
      <c r="BU809" s="248"/>
      <c r="BV809" s="248"/>
      <c r="BW809" s="248"/>
      <c r="BX809" s="248"/>
      <c r="BY809" s="248"/>
      <c r="BZ809" s="248"/>
      <c r="CA809" s="248"/>
      <c r="CB809" s="248"/>
      <c r="CC809" s="250"/>
      <c r="CD809" s="251"/>
      <c r="CE809" s="251"/>
      <c r="CF809" s="251"/>
      <c r="CG809" s="251"/>
      <c r="CH809" s="251"/>
      <c r="CI809" s="251"/>
      <c r="CJ809" s="252"/>
      <c r="CK809" s="249"/>
      <c r="CL809" s="248"/>
      <c r="CM809" s="248"/>
      <c r="CN809" s="248"/>
      <c r="CO809" s="248"/>
      <c r="CP809" s="248"/>
      <c r="CQ809" s="248"/>
      <c r="CR809" s="248"/>
      <c r="CS809" s="248"/>
      <c r="CT809" s="248"/>
      <c r="CU809" s="248"/>
      <c r="CV809" s="248"/>
      <c r="CW809" s="248"/>
      <c r="CX809" s="248"/>
      <c r="CY809" s="248"/>
      <c r="CZ809" s="248"/>
      <c r="DA809" s="248"/>
      <c r="DB809" s="248"/>
      <c r="DC809" s="248"/>
      <c r="DD809" s="248"/>
      <c r="DE809" s="248"/>
      <c r="DF809" s="250"/>
      <c r="DG809" s="251"/>
      <c r="DH809" s="251"/>
      <c r="DI809" s="251"/>
      <c r="DJ809" s="251"/>
      <c r="DK809" s="251"/>
      <c r="DL809" s="251"/>
      <c r="DM809" s="252"/>
    </row>
    <row r="810">
      <c r="A810" s="248"/>
      <c r="B810" s="249"/>
      <c r="C810" s="250"/>
      <c r="D810" s="251"/>
      <c r="E810" s="251"/>
      <c r="F810" s="251"/>
      <c r="G810" s="251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2"/>
      <c r="W810" s="253"/>
      <c r="X810" s="251"/>
      <c r="Y810" s="251"/>
      <c r="Z810" s="251"/>
      <c r="AA810" s="251"/>
      <c r="AB810" s="251"/>
      <c r="AC810" s="251"/>
      <c r="AD810" s="254"/>
      <c r="AE810" s="249"/>
      <c r="AF810" s="255"/>
      <c r="AG810" s="248"/>
      <c r="AH810" s="248"/>
      <c r="AI810" s="248"/>
      <c r="AJ810" s="248"/>
      <c r="AK810" s="248"/>
      <c r="AL810" s="248"/>
      <c r="AM810" s="248"/>
      <c r="AN810" s="248"/>
      <c r="AO810" s="248"/>
      <c r="AP810" s="248"/>
      <c r="AQ810" s="248"/>
      <c r="AR810" s="248"/>
      <c r="AS810" s="248"/>
      <c r="AT810" s="248"/>
      <c r="AU810" s="248"/>
      <c r="AV810" s="248"/>
      <c r="AW810" s="248"/>
      <c r="AX810" s="248"/>
      <c r="AY810" s="256"/>
      <c r="AZ810" s="250"/>
      <c r="BA810" s="251"/>
      <c r="BB810" s="251"/>
      <c r="BC810" s="251"/>
      <c r="BD810" s="251"/>
      <c r="BE810" s="251"/>
      <c r="BF810" s="251"/>
      <c r="BG810" s="252"/>
      <c r="BH810" s="249"/>
      <c r="BI810" s="248"/>
      <c r="BJ810" s="248"/>
      <c r="BK810" s="248"/>
      <c r="BL810" s="248"/>
      <c r="BM810" s="248"/>
      <c r="BN810" s="248"/>
      <c r="BO810" s="248"/>
      <c r="BP810" s="248"/>
      <c r="BQ810" s="248"/>
      <c r="BR810" s="248"/>
      <c r="BS810" s="248"/>
      <c r="BT810" s="248"/>
      <c r="BU810" s="248"/>
      <c r="BV810" s="248"/>
      <c r="BW810" s="248"/>
      <c r="BX810" s="248"/>
      <c r="BY810" s="248"/>
      <c r="BZ810" s="248"/>
      <c r="CA810" s="248"/>
      <c r="CB810" s="248"/>
      <c r="CC810" s="250"/>
      <c r="CD810" s="251"/>
      <c r="CE810" s="251"/>
      <c r="CF810" s="251"/>
      <c r="CG810" s="251"/>
      <c r="CH810" s="251"/>
      <c r="CI810" s="251"/>
      <c r="CJ810" s="252"/>
      <c r="CK810" s="249"/>
      <c r="CL810" s="248"/>
      <c r="CM810" s="248"/>
      <c r="CN810" s="248"/>
      <c r="CO810" s="248"/>
      <c r="CP810" s="248"/>
      <c r="CQ810" s="248"/>
      <c r="CR810" s="248"/>
      <c r="CS810" s="248"/>
      <c r="CT810" s="248"/>
      <c r="CU810" s="248"/>
      <c r="CV810" s="248"/>
      <c r="CW810" s="248"/>
      <c r="CX810" s="248"/>
      <c r="CY810" s="248"/>
      <c r="CZ810" s="248"/>
      <c r="DA810" s="248"/>
      <c r="DB810" s="248"/>
      <c r="DC810" s="248"/>
      <c r="DD810" s="248"/>
      <c r="DE810" s="248"/>
      <c r="DF810" s="250"/>
      <c r="DG810" s="251"/>
      <c r="DH810" s="251"/>
      <c r="DI810" s="251"/>
      <c r="DJ810" s="251"/>
      <c r="DK810" s="251"/>
      <c r="DL810" s="251"/>
      <c r="DM810" s="252"/>
    </row>
    <row r="811">
      <c r="A811" s="248"/>
      <c r="B811" s="249"/>
      <c r="C811" s="250"/>
      <c r="D811" s="251"/>
      <c r="E811" s="251"/>
      <c r="F811" s="251"/>
      <c r="G811" s="251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2"/>
      <c r="W811" s="253"/>
      <c r="X811" s="251"/>
      <c r="Y811" s="251"/>
      <c r="Z811" s="251"/>
      <c r="AA811" s="251"/>
      <c r="AB811" s="251"/>
      <c r="AC811" s="251"/>
      <c r="AD811" s="254"/>
      <c r="AE811" s="249"/>
      <c r="AF811" s="255"/>
      <c r="AG811" s="248"/>
      <c r="AH811" s="248"/>
      <c r="AI811" s="248"/>
      <c r="AJ811" s="248"/>
      <c r="AK811" s="248"/>
      <c r="AL811" s="248"/>
      <c r="AM811" s="248"/>
      <c r="AN811" s="248"/>
      <c r="AO811" s="248"/>
      <c r="AP811" s="248"/>
      <c r="AQ811" s="248"/>
      <c r="AR811" s="248"/>
      <c r="AS811" s="248"/>
      <c r="AT811" s="248"/>
      <c r="AU811" s="248"/>
      <c r="AV811" s="248"/>
      <c r="AW811" s="248"/>
      <c r="AX811" s="248"/>
      <c r="AY811" s="256"/>
      <c r="AZ811" s="250"/>
      <c r="BA811" s="251"/>
      <c r="BB811" s="251"/>
      <c r="BC811" s="251"/>
      <c r="BD811" s="251"/>
      <c r="BE811" s="251"/>
      <c r="BF811" s="251"/>
      <c r="BG811" s="252"/>
      <c r="BH811" s="249"/>
      <c r="BI811" s="248"/>
      <c r="BJ811" s="248"/>
      <c r="BK811" s="248"/>
      <c r="BL811" s="248"/>
      <c r="BM811" s="248"/>
      <c r="BN811" s="248"/>
      <c r="BO811" s="248"/>
      <c r="BP811" s="248"/>
      <c r="BQ811" s="248"/>
      <c r="BR811" s="248"/>
      <c r="BS811" s="248"/>
      <c r="BT811" s="248"/>
      <c r="BU811" s="248"/>
      <c r="BV811" s="248"/>
      <c r="BW811" s="248"/>
      <c r="BX811" s="248"/>
      <c r="BY811" s="248"/>
      <c r="BZ811" s="248"/>
      <c r="CA811" s="248"/>
      <c r="CB811" s="248"/>
      <c r="CC811" s="250"/>
      <c r="CD811" s="251"/>
      <c r="CE811" s="251"/>
      <c r="CF811" s="251"/>
      <c r="CG811" s="251"/>
      <c r="CH811" s="251"/>
      <c r="CI811" s="251"/>
      <c r="CJ811" s="252"/>
      <c r="CK811" s="249"/>
      <c r="CL811" s="248"/>
      <c r="CM811" s="248"/>
      <c r="CN811" s="248"/>
      <c r="CO811" s="248"/>
      <c r="CP811" s="248"/>
      <c r="CQ811" s="248"/>
      <c r="CR811" s="248"/>
      <c r="CS811" s="248"/>
      <c r="CT811" s="248"/>
      <c r="CU811" s="248"/>
      <c r="CV811" s="248"/>
      <c r="CW811" s="248"/>
      <c r="CX811" s="248"/>
      <c r="CY811" s="248"/>
      <c r="CZ811" s="248"/>
      <c r="DA811" s="248"/>
      <c r="DB811" s="248"/>
      <c r="DC811" s="248"/>
      <c r="DD811" s="248"/>
      <c r="DE811" s="248"/>
      <c r="DF811" s="250"/>
      <c r="DG811" s="251"/>
      <c r="DH811" s="251"/>
      <c r="DI811" s="251"/>
      <c r="DJ811" s="251"/>
      <c r="DK811" s="251"/>
      <c r="DL811" s="251"/>
      <c r="DM811" s="252"/>
    </row>
    <row r="812">
      <c r="A812" s="248"/>
      <c r="B812" s="249"/>
      <c r="C812" s="250"/>
      <c r="D812" s="251"/>
      <c r="E812" s="251"/>
      <c r="F812" s="251"/>
      <c r="G812" s="251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2"/>
      <c r="W812" s="253"/>
      <c r="X812" s="251"/>
      <c r="Y812" s="251"/>
      <c r="Z812" s="251"/>
      <c r="AA812" s="251"/>
      <c r="AB812" s="251"/>
      <c r="AC812" s="251"/>
      <c r="AD812" s="254"/>
      <c r="AE812" s="249"/>
      <c r="AF812" s="255"/>
      <c r="AG812" s="248"/>
      <c r="AH812" s="248"/>
      <c r="AI812" s="248"/>
      <c r="AJ812" s="248"/>
      <c r="AK812" s="248"/>
      <c r="AL812" s="248"/>
      <c r="AM812" s="248"/>
      <c r="AN812" s="248"/>
      <c r="AO812" s="248"/>
      <c r="AP812" s="248"/>
      <c r="AQ812" s="248"/>
      <c r="AR812" s="248"/>
      <c r="AS812" s="248"/>
      <c r="AT812" s="248"/>
      <c r="AU812" s="248"/>
      <c r="AV812" s="248"/>
      <c r="AW812" s="248"/>
      <c r="AX812" s="248"/>
      <c r="AY812" s="256"/>
      <c r="AZ812" s="250"/>
      <c r="BA812" s="251"/>
      <c r="BB812" s="251"/>
      <c r="BC812" s="251"/>
      <c r="BD812" s="251"/>
      <c r="BE812" s="251"/>
      <c r="BF812" s="251"/>
      <c r="BG812" s="252"/>
      <c r="BH812" s="249"/>
      <c r="BI812" s="248"/>
      <c r="BJ812" s="248"/>
      <c r="BK812" s="248"/>
      <c r="BL812" s="248"/>
      <c r="BM812" s="248"/>
      <c r="BN812" s="248"/>
      <c r="BO812" s="248"/>
      <c r="BP812" s="248"/>
      <c r="BQ812" s="248"/>
      <c r="BR812" s="248"/>
      <c r="BS812" s="248"/>
      <c r="BT812" s="248"/>
      <c r="BU812" s="248"/>
      <c r="BV812" s="248"/>
      <c r="BW812" s="248"/>
      <c r="BX812" s="248"/>
      <c r="BY812" s="248"/>
      <c r="BZ812" s="248"/>
      <c r="CA812" s="248"/>
      <c r="CB812" s="248"/>
      <c r="CC812" s="250"/>
      <c r="CD812" s="251"/>
      <c r="CE812" s="251"/>
      <c r="CF812" s="251"/>
      <c r="CG812" s="251"/>
      <c r="CH812" s="251"/>
      <c r="CI812" s="251"/>
      <c r="CJ812" s="252"/>
      <c r="CK812" s="249"/>
      <c r="CL812" s="248"/>
      <c r="CM812" s="248"/>
      <c r="CN812" s="248"/>
      <c r="CO812" s="248"/>
      <c r="CP812" s="248"/>
      <c r="CQ812" s="248"/>
      <c r="CR812" s="248"/>
      <c r="CS812" s="248"/>
      <c r="CT812" s="248"/>
      <c r="CU812" s="248"/>
      <c r="CV812" s="248"/>
      <c r="CW812" s="248"/>
      <c r="CX812" s="248"/>
      <c r="CY812" s="248"/>
      <c r="CZ812" s="248"/>
      <c r="DA812" s="248"/>
      <c r="DB812" s="248"/>
      <c r="DC812" s="248"/>
      <c r="DD812" s="248"/>
      <c r="DE812" s="248"/>
      <c r="DF812" s="250"/>
      <c r="DG812" s="251"/>
      <c r="DH812" s="251"/>
      <c r="DI812" s="251"/>
      <c r="DJ812" s="251"/>
      <c r="DK812" s="251"/>
      <c r="DL812" s="251"/>
      <c r="DM812" s="252"/>
    </row>
    <row r="813">
      <c r="A813" s="248"/>
      <c r="B813" s="249"/>
      <c r="C813" s="250"/>
      <c r="D813" s="251"/>
      <c r="E813" s="251"/>
      <c r="F813" s="251"/>
      <c r="G813" s="251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2"/>
      <c r="W813" s="253"/>
      <c r="X813" s="251"/>
      <c r="Y813" s="251"/>
      <c r="Z813" s="251"/>
      <c r="AA813" s="251"/>
      <c r="AB813" s="251"/>
      <c r="AC813" s="251"/>
      <c r="AD813" s="254"/>
      <c r="AE813" s="249"/>
      <c r="AF813" s="255"/>
      <c r="AG813" s="248"/>
      <c r="AH813" s="248"/>
      <c r="AI813" s="248"/>
      <c r="AJ813" s="248"/>
      <c r="AK813" s="248"/>
      <c r="AL813" s="248"/>
      <c r="AM813" s="248"/>
      <c r="AN813" s="248"/>
      <c r="AO813" s="248"/>
      <c r="AP813" s="248"/>
      <c r="AQ813" s="248"/>
      <c r="AR813" s="248"/>
      <c r="AS813" s="248"/>
      <c r="AT813" s="248"/>
      <c r="AU813" s="248"/>
      <c r="AV813" s="248"/>
      <c r="AW813" s="248"/>
      <c r="AX813" s="248"/>
      <c r="AY813" s="256"/>
      <c r="AZ813" s="250"/>
      <c r="BA813" s="251"/>
      <c r="BB813" s="251"/>
      <c r="BC813" s="251"/>
      <c r="BD813" s="251"/>
      <c r="BE813" s="251"/>
      <c r="BF813" s="251"/>
      <c r="BG813" s="252"/>
      <c r="BH813" s="249"/>
      <c r="BI813" s="248"/>
      <c r="BJ813" s="248"/>
      <c r="BK813" s="248"/>
      <c r="BL813" s="248"/>
      <c r="BM813" s="248"/>
      <c r="BN813" s="248"/>
      <c r="BO813" s="248"/>
      <c r="BP813" s="248"/>
      <c r="BQ813" s="248"/>
      <c r="BR813" s="248"/>
      <c r="BS813" s="248"/>
      <c r="BT813" s="248"/>
      <c r="BU813" s="248"/>
      <c r="BV813" s="248"/>
      <c r="BW813" s="248"/>
      <c r="BX813" s="248"/>
      <c r="BY813" s="248"/>
      <c r="BZ813" s="248"/>
      <c r="CA813" s="248"/>
      <c r="CB813" s="248"/>
      <c r="CC813" s="250"/>
      <c r="CD813" s="251"/>
      <c r="CE813" s="251"/>
      <c r="CF813" s="251"/>
      <c r="CG813" s="251"/>
      <c r="CH813" s="251"/>
      <c r="CI813" s="251"/>
      <c r="CJ813" s="252"/>
      <c r="CK813" s="249"/>
      <c r="CL813" s="248"/>
      <c r="CM813" s="248"/>
      <c r="CN813" s="248"/>
      <c r="CO813" s="248"/>
      <c r="CP813" s="248"/>
      <c r="CQ813" s="248"/>
      <c r="CR813" s="248"/>
      <c r="CS813" s="248"/>
      <c r="CT813" s="248"/>
      <c r="CU813" s="248"/>
      <c r="CV813" s="248"/>
      <c r="CW813" s="248"/>
      <c r="CX813" s="248"/>
      <c r="CY813" s="248"/>
      <c r="CZ813" s="248"/>
      <c r="DA813" s="248"/>
      <c r="DB813" s="248"/>
      <c r="DC813" s="248"/>
      <c r="DD813" s="248"/>
      <c r="DE813" s="248"/>
      <c r="DF813" s="250"/>
      <c r="DG813" s="251"/>
      <c r="DH813" s="251"/>
      <c r="DI813" s="251"/>
      <c r="DJ813" s="251"/>
      <c r="DK813" s="251"/>
      <c r="DL813" s="251"/>
      <c r="DM813" s="252"/>
    </row>
    <row r="814">
      <c r="A814" s="248"/>
      <c r="B814" s="249"/>
      <c r="C814" s="250"/>
      <c r="D814" s="251"/>
      <c r="E814" s="251"/>
      <c r="F814" s="251"/>
      <c r="G814" s="251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2"/>
      <c r="W814" s="253"/>
      <c r="X814" s="251"/>
      <c r="Y814" s="251"/>
      <c r="Z814" s="251"/>
      <c r="AA814" s="251"/>
      <c r="AB814" s="251"/>
      <c r="AC814" s="251"/>
      <c r="AD814" s="254"/>
      <c r="AE814" s="249"/>
      <c r="AF814" s="255"/>
      <c r="AG814" s="248"/>
      <c r="AH814" s="248"/>
      <c r="AI814" s="248"/>
      <c r="AJ814" s="248"/>
      <c r="AK814" s="248"/>
      <c r="AL814" s="248"/>
      <c r="AM814" s="248"/>
      <c r="AN814" s="248"/>
      <c r="AO814" s="248"/>
      <c r="AP814" s="248"/>
      <c r="AQ814" s="248"/>
      <c r="AR814" s="248"/>
      <c r="AS814" s="248"/>
      <c r="AT814" s="248"/>
      <c r="AU814" s="248"/>
      <c r="AV814" s="248"/>
      <c r="AW814" s="248"/>
      <c r="AX814" s="248"/>
      <c r="AY814" s="256"/>
      <c r="AZ814" s="250"/>
      <c r="BA814" s="251"/>
      <c r="BB814" s="251"/>
      <c r="BC814" s="251"/>
      <c r="BD814" s="251"/>
      <c r="BE814" s="251"/>
      <c r="BF814" s="251"/>
      <c r="BG814" s="252"/>
      <c r="BH814" s="249"/>
      <c r="BI814" s="248"/>
      <c r="BJ814" s="248"/>
      <c r="BK814" s="248"/>
      <c r="BL814" s="248"/>
      <c r="BM814" s="248"/>
      <c r="BN814" s="248"/>
      <c r="BO814" s="248"/>
      <c r="BP814" s="248"/>
      <c r="BQ814" s="248"/>
      <c r="BR814" s="248"/>
      <c r="BS814" s="248"/>
      <c r="BT814" s="248"/>
      <c r="BU814" s="248"/>
      <c r="BV814" s="248"/>
      <c r="BW814" s="248"/>
      <c r="BX814" s="248"/>
      <c r="BY814" s="248"/>
      <c r="BZ814" s="248"/>
      <c r="CA814" s="248"/>
      <c r="CB814" s="248"/>
      <c r="CC814" s="250"/>
      <c r="CD814" s="251"/>
      <c r="CE814" s="251"/>
      <c r="CF814" s="251"/>
      <c r="CG814" s="251"/>
      <c r="CH814" s="251"/>
      <c r="CI814" s="251"/>
      <c r="CJ814" s="252"/>
      <c r="CK814" s="249"/>
      <c r="CL814" s="248"/>
      <c r="CM814" s="248"/>
      <c r="CN814" s="248"/>
      <c r="CO814" s="248"/>
      <c r="CP814" s="248"/>
      <c r="CQ814" s="248"/>
      <c r="CR814" s="248"/>
      <c r="CS814" s="248"/>
      <c r="CT814" s="248"/>
      <c r="CU814" s="248"/>
      <c r="CV814" s="248"/>
      <c r="CW814" s="248"/>
      <c r="CX814" s="248"/>
      <c r="CY814" s="248"/>
      <c r="CZ814" s="248"/>
      <c r="DA814" s="248"/>
      <c r="DB814" s="248"/>
      <c r="DC814" s="248"/>
      <c r="DD814" s="248"/>
      <c r="DE814" s="248"/>
      <c r="DF814" s="250"/>
      <c r="DG814" s="251"/>
      <c r="DH814" s="251"/>
      <c r="DI814" s="251"/>
      <c r="DJ814" s="251"/>
      <c r="DK814" s="251"/>
      <c r="DL814" s="251"/>
      <c r="DM814" s="252"/>
    </row>
    <row r="815">
      <c r="A815" s="248"/>
      <c r="B815" s="249"/>
      <c r="C815" s="250"/>
      <c r="D815" s="251"/>
      <c r="E815" s="251"/>
      <c r="F815" s="251"/>
      <c r="G815" s="251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2"/>
      <c r="W815" s="253"/>
      <c r="X815" s="251"/>
      <c r="Y815" s="251"/>
      <c r="Z815" s="251"/>
      <c r="AA815" s="251"/>
      <c r="AB815" s="251"/>
      <c r="AC815" s="251"/>
      <c r="AD815" s="254"/>
      <c r="AE815" s="249"/>
      <c r="AF815" s="255"/>
      <c r="AG815" s="248"/>
      <c r="AH815" s="248"/>
      <c r="AI815" s="248"/>
      <c r="AJ815" s="248"/>
      <c r="AK815" s="248"/>
      <c r="AL815" s="248"/>
      <c r="AM815" s="248"/>
      <c r="AN815" s="248"/>
      <c r="AO815" s="248"/>
      <c r="AP815" s="248"/>
      <c r="AQ815" s="248"/>
      <c r="AR815" s="248"/>
      <c r="AS815" s="248"/>
      <c r="AT815" s="248"/>
      <c r="AU815" s="248"/>
      <c r="AV815" s="248"/>
      <c r="AW815" s="248"/>
      <c r="AX815" s="248"/>
      <c r="AY815" s="256"/>
      <c r="AZ815" s="250"/>
      <c r="BA815" s="251"/>
      <c r="BB815" s="251"/>
      <c r="BC815" s="251"/>
      <c r="BD815" s="251"/>
      <c r="BE815" s="251"/>
      <c r="BF815" s="251"/>
      <c r="BG815" s="252"/>
      <c r="BH815" s="249"/>
      <c r="BI815" s="248"/>
      <c r="BJ815" s="248"/>
      <c r="BK815" s="248"/>
      <c r="BL815" s="248"/>
      <c r="BM815" s="248"/>
      <c r="BN815" s="248"/>
      <c r="BO815" s="248"/>
      <c r="BP815" s="248"/>
      <c r="BQ815" s="248"/>
      <c r="BR815" s="248"/>
      <c r="BS815" s="248"/>
      <c r="BT815" s="248"/>
      <c r="BU815" s="248"/>
      <c r="BV815" s="248"/>
      <c r="BW815" s="248"/>
      <c r="BX815" s="248"/>
      <c r="BY815" s="248"/>
      <c r="BZ815" s="248"/>
      <c r="CA815" s="248"/>
      <c r="CB815" s="248"/>
      <c r="CC815" s="250"/>
      <c r="CD815" s="251"/>
      <c r="CE815" s="251"/>
      <c r="CF815" s="251"/>
      <c r="CG815" s="251"/>
      <c r="CH815" s="251"/>
      <c r="CI815" s="251"/>
      <c r="CJ815" s="252"/>
      <c r="CK815" s="249"/>
      <c r="CL815" s="248"/>
      <c r="CM815" s="248"/>
      <c r="CN815" s="248"/>
      <c r="CO815" s="248"/>
      <c r="CP815" s="248"/>
      <c r="CQ815" s="248"/>
      <c r="CR815" s="248"/>
      <c r="CS815" s="248"/>
      <c r="CT815" s="248"/>
      <c r="CU815" s="248"/>
      <c r="CV815" s="248"/>
      <c r="CW815" s="248"/>
      <c r="CX815" s="248"/>
      <c r="CY815" s="248"/>
      <c r="CZ815" s="248"/>
      <c r="DA815" s="248"/>
      <c r="DB815" s="248"/>
      <c r="DC815" s="248"/>
      <c r="DD815" s="248"/>
      <c r="DE815" s="248"/>
      <c r="DF815" s="250"/>
      <c r="DG815" s="251"/>
      <c r="DH815" s="251"/>
      <c r="DI815" s="251"/>
      <c r="DJ815" s="251"/>
      <c r="DK815" s="251"/>
      <c r="DL815" s="251"/>
      <c r="DM815" s="252"/>
    </row>
    <row r="816">
      <c r="A816" s="248"/>
      <c r="B816" s="249"/>
      <c r="C816" s="250"/>
      <c r="D816" s="251"/>
      <c r="E816" s="251"/>
      <c r="F816" s="251"/>
      <c r="G816" s="251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2"/>
      <c r="W816" s="253"/>
      <c r="X816" s="251"/>
      <c r="Y816" s="251"/>
      <c r="Z816" s="251"/>
      <c r="AA816" s="251"/>
      <c r="AB816" s="251"/>
      <c r="AC816" s="251"/>
      <c r="AD816" s="254"/>
      <c r="AE816" s="249"/>
      <c r="AF816" s="255"/>
      <c r="AG816" s="248"/>
      <c r="AH816" s="248"/>
      <c r="AI816" s="248"/>
      <c r="AJ816" s="248"/>
      <c r="AK816" s="248"/>
      <c r="AL816" s="248"/>
      <c r="AM816" s="248"/>
      <c r="AN816" s="248"/>
      <c r="AO816" s="248"/>
      <c r="AP816" s="248"/>
      <c r="AQ816" s="248"/>
      <c r="AR816" s="248"/>
      <c r="AS816" s="248"/>
      <c r="AT816" s="248"/>
      <c r="AU816" s="248"/>
      <c r="AV816" s="248"/>
      <c r="AW816" s="248"/>
      <c r="AX816" s="248"/>
      <c r="AY816" s="256"/>
      <c r="AZ816" s="250"/>
      <c r="BA816" s="251"/>
      <c r="BB816" s="251"/>
      <c r="BC816" s="251"/>
      <c r="BD816" s="251"/>
      <c r="BE816" s="251"/>
      <c r="BF816" s="251"/>
      <c r="BG816" s="252"/>
      <c r="BH816" s="249"/>
      <c r="BI816" s="248"/>
      <c r="BJ816" s="248"/>
      <c r="BK816" s="248"/>
      <c r="BL816" s="248"/>
      <c r="BM816" s="248"/>
      <c r="BN816" s="248"/>
      <c r="BO816" s="248"/>
      <c r="BP816" s="248"/>
      <c r="BQ816" s="248"/>
      <c r="BR816" s="248"/>
      <c r="BS816" s="248"/>
      <c r="BT816" s="248"/>
      <c r="BU816" s="248"/>
      <c r="BV816" s="248"/>
      <c r="BW816" s="248"/>
      <c r="BX816" s="248"/>
      <c r="BY816" s="248"/>
      <c r="BZ816" s="248"/>
      <c r="CA816" s="248"/>
      <c r="CB816" s="248"/>
      <c r="CC816" s="250"/>
      <c r="CD816" s="251"/>
      <c r="CE816" s="251"/>
      <c r="CF816" s="251"/>
      <c r="CG816" s="251"/>
      <c r="CH816" s="251"/>
      <c r="CI816" s="251"/>
      <c r="CJ816" s="252"/>
      <c r="CK816" s="249"/>
      <c r="CL816" s="248"/>
      <c r="CM816" s="248"/>
      <c r="CN816" s="248"/>
      <c r="CO816" s="248"/>
      <c r="CP816" s="248"/>
      <c r="CQ816" s="248"/>
      <c r="CR816" s="248"/>
      <c r="CS816" s="248"/>
      <c r="CT816" s="248"/>
      <c r="CU816" s="248"/>
      <c r="CV816" s="248"/>
      <c r="CW816" s="248"/>
      <c r="CX816" s="248"/>
      <c r="CY816" s="248"/>
      <c r="CZ816" s="248"/>
      <c r="DA816" s="248"/>
      <c r="DB816" s="248"/>
      <c r="DC816" s="248"/>
      <c r="DD816" s="248"/>
      <c r="DE816" s="248"/>
      <c r="DF816" s="250"/>
      <c r="DG816" s="251"/>
      <c r="DH816" s="251"/>
      <c r="DI816" s="251"/>
      <c r="DJ816" s="251"/>
      <c r="DK816" s="251"/>
      <c r="DL816" s="251"/>
      <c r="DM816" s="252"/>
    </row>
    <row r="817">
      <c r="A817" s="248"/>
      <c r="B817" s="249"/>
      <c r="C817" s="250"/>
      <c r="D817" s="251"/>
      <c r="E817" s="251"/>
      <c r="F817" s="251"/>
      <c r="G817" s="251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2"/>
      <c r="W817" s="253"/>
      <c r="X817" s="251"/>
      <c r="Y817" s="251"/>
      <c r="Z817" s="251"/>
      <c r="AA817" s="251"/>
      <c r="AB817" s="251"/>
      <c r="AC817" s="251"/>
      <c r="AD817" s="254"/>
      <c r="AE817" s="249"/>
      <c r="AF817" s="255"/>
      <c r="AG817" s="248"/>
      <c r="AH817" s="248"/>
      <c r="AI817" s="248"/>
      <c r="AJ817" s="248"/>
      <c r="AK817" s="248"/>
      <c r="AL817" s="248"/>
      <c r="AM817" s="248"/>
      <c r="AN817" s="248"/>
      <c r="AO817" s="248"/>
      <c r="AP817" s="248"/>
      <c r="AQ817" s="248"/>
      <c r="AR817" s="248"/>
      <c r="AS817" s="248"/>
      <c r="AT817" s="248"/>
      <c r="AU817" s="248"/>
      <c r="AV817" s="248"/>
      <c r="AW817" s="248"/>
      <c r="AX817" s="248"/>
      <c r="AY817" s="256"/>
      <c r="AZ817" s="250"/>
      <c r="BA817" s="251"/>
      <c r="BB817" s="251"/>
      <c r="BC817" s="251"/>
      <c r="BD817" s="251"/>
      <c r="BE817" s="251"/>
      <c r="BF817" s="251"/>
      <c r="BG817" s="252"/>
      <c r="BH817" s="249"/>
      <c r="BI817" s="248"/>
      <c r="BJ817" s="248"/>
      <c r="BK817" s="248"/>
      <c r="BL817" s="248"/>
      <c r="BM817" s="248"/>
      <c r="BN817" s="248"/>
      <c r="BO817" s="248"/>
      <c r="BP817" s="248"/>
      <c r="BQ817" s="248"/>
      <c r="BR817" s="248"/>
      <c r="BS817" s="248"/>
      <c r="BT817" s="248"/>
      <c r="BU817" s="248"/>
      <c r="BV817" s="248"/>
      <c r="BW817" s="248"/>
      <c r="BX817" s="248"/>
      <c r="BY817" s="248"/>
      <c r="BZ817" s="248"/>
      <c r="CA817" s="248"/>
      <c r="CB817" s="248"/>
      <c r="CC817" s="250"/>
      <c r="CD817" s="251"/>
      <c r="CE817" s="251"/>
      <c r="CF817" s="251"/>
      <c r="CG817" s="251"/>
      <c r="CH817" s="251"/>
      <c r="CI817" s="251"/>
      <c r="CJ817" s="252"/>
      <c r="CK817" s="249"/>
      <c r="CL817" s="248"/>
      <c r="CM817" s="248"/>
      <c r="CN817" s="248"/>
      <c r="CO817" s="248"/>
      <c r="CP817" s="248"/>
      <c r="CQ817" s="248"/>
      <c r="CR817" s="248"/>
      <c r="CS817" s="248"/>
      <c r="CT817" s="248"/>
      <c r="CU817" s="248"/>
      <c r="CV817" s="248"/>
      <c r="CW817" s="248"/>
      <c r="CX817" s="248"/>
      <c r="CY817" s="248"/>
      <c r="CZ817" s="248"/>
      <c r="DA817" s="248"/>
      <c r="DB817" s="248"/>
      <c r="DC817" s="248"/>
      <c r="DD817" s="248"/>
      <c r="DE817" s="248"/>
      <c r="DF817" s="250"/>
      <c r="DG817" s="251"/>
      <c r="DH817" s="251"/>
      <c r="DI817" s="251"/>
      <c r="DJ817" s="251"/>
      <c r="DK817" s="251"/>
      <c r="DL817" s="251"/>
      <c r="DM817" s="252"/>
    </row>
    <row r="818">
      <c r="A818" s="248"/>
      <c r="B818" s="249"/>
      <c r="C818" s="250"/>
      <c r="D818" s="251"/>
      <c r="E818" s="251"/>
      <c r="F818" s="251"/>
      <c r="G818" s="251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2"/>
      <c r="W818" s="253"/>
      <c r="X818" s="251"/>
      <c r="Y818" s="251"/>
      <c r="Z818" s="251"/>
      <c r="AA818" s="251"/>
      <c r="AB818" s="251"/>
      <c r="AC818" s="251"/>
      <c r="AD818" s="254"/>
      <c r="AE818" s="249"/>
      <c r="AF818" s="255"/>
      <c r="AG818" s="248"/>
      <c r="AH818" s="248"/>
      <c r="AI818" s="248"/>
      <c r="AJ818" s="248"/>
      <c r="AK818" s="248"/>
      <c r="AL818" s="248"/>
      <c r="AM818" s="248"/>
      <c r="AN818" s="248"/>
      <c r="AO818" s="248"/>
      <c r="AP818" s="248"/>
      <c r="AQ818" s="248"/>
      <c r="AR818" s="248"/>
      <c r="AS818" s="248"/>
      <c r="AT818" s="248"/>
      <c r="AU818" s="248"/>
      <c r="AV818" s="248"/>
      <c r="AW818" s="248"/>
      <c r="AX818" s="248"/>
      <c r="AY818" s="256"/>
      <c r="AZ818" s="250"/>
      <c r="BA818" s="251"/>
      <c r="BB818" s="251"/>
      <c r="BC818" s="251"/>
      <c r="BD818" s="251"/>
      <c r="BE818" s="251"/>
      <c r="BF818" s="251"/>
      <c r="BG818" s="252"/>
      <c r="BH818" s="249"/>
      <c r="BI818" s="248"/>
      <c r="BJ818" s="248"/>
      <c r="BK818" s="248"/>
      <c r="BL818" s="248"/>
      <c r="BM818" s="248"/>
      <c r="BN818" s="248"/>
      <c r="BO818" s="248"/>
      <c r="BP818" s="248"/>
      <c r="BQ818" s="248"/>
      <c r="BR818" s="248"/>
      <c r="BS818" s="248"/>
      <c r="BT818" s="248"/>
      <c r="BU818" s="248"/>
      <c r="BV818" s="248"/>
      <c r="BW818" s="248"/>
      <c r="BX818" s="248"/>
      <c r="BY818" s="248"/>
      <c r="BZ818" s="248"/>
      <c r="CA818" s="248"/>
      <c r="CB818" s="248"/>
      <c r="CC818" s="250"/>
      <c r="CD818" s="251"/>
      <c r="CE818" s="251"/>
      <c r="CF818" s="251"/>
      <c r="CG818" s="251"/>
      <c r="CH818" s="251"/>
      <c r="CI818" s="251"/>
      <c r="CJ818" s="252"/>
      <c r="CK818" s="249"/>
      <c r="CL818" s="248"/>
      <c r="CM818" s="248"/>
      <c r="CN818" s="248"/>
      <c r="CO818" s="248"/>
      <c r="CP818" s="248"/>
      <c r="CQ818" s="248"/>
      <c r="CR818" s="248"/>
      <c r="CS818" s="248"/>
      <c r="CT818" s="248"/>
      <c r="CU818" s="248"/>
      <c r="CV818" s="248"/>
      <c r="CW818" s="248"/>
      <c r="CX818" s="248"/>
      <c r="CY818" s="248"/>
      <c r="CZ818" s="248"/>
      <c r="DA818" s="248"/>
      <c r="DB818" s="248"/>
      <c r="DC818" s="248"/>
      <c r="DD818" s="248"/>
      <c r="DE818" s="248"/>
      <c r="DF818" s="250"/>
      <c r="DG818" s="251"/>
      <c r="DH818" s="251"/>
      <c r="DI818" s="251"/>
      <c r="DJ818" s="251"/>
      <c r="DK818" s="251"/>
      <c r="DL818" s="251"/>
      <c r="DM818" s="252"/>
    </row>
    <row r="819">
      <c r="A819" s="248"/>
      <c r="B819" s="249"/>
      <c r="C819" s="250"/>
      <c r="D819" s="251"/>
      <c r="E819" s="251"/>
      <c r="F819" s="251"/>
      <c r="G819" s="251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2"/>
      <c r="W819" s="253"/>
      <c r="X819" s="251"/>
      <c r="Y819" s="251"/>
      <c r="Z819" s="251"/>
      <c r="AA819" s="251"/>
      <c r="AB819" s="251"/>
      <c r="AC819" s="251"/>
      <c r="AD819" s="254"/>
      <c r="AE819" s="249"/>
      <c r="AF819" s="255"/>
      <c r="AG819" s="248"/>
      <c r="AH819" s="248"/>
      <c r="AI819" s="248"/>
      <c r="AJ819" s="248"/>
      <c r="AK819" s="248"/>
      <c r="AL819" s="248"/>
      <c r="AM819" s="248"/>
      <c r="AN819" s="248"/>
      <c r="AO819" s="248"/>
      <c r="AP819" s="248"/>
      <c r="AQ819" s="248"/>
      <c r="AR819" s="248"/>
      <c r="AS819" s="248"/>
      <c r="AT819" s="248"/>
      <c r="AU819" s="248"/>
      <c r="AV819" s="248"/>
      <c r="AW819" s="248"/>
      <c r="AX819" s="248"/>
      <c r="AY819" s="256"/>
      <c r="AZ819" s="250"/>
      <c r="BA819" s="251"/>
      <c r="BB819" s="251"/>
      <c r="BC819" s="251"/>
      <c r="BD819" s="251"/>
      <c r="BE819" s="251"/>
      <c r="BF819" s="251"/>
      <c r="BG819" s="252"/>
      <c r="BH819" s="249"/>
      <c r="BI819" s="248"/>
      <c r="BJ819" s="248"/>
      <c r="BK819" s="248"/>
      <c r="BL819" s="248"/>
      <c r="BM819" s="248"/>
      <c r="BN819" s="248"/>
      <c r="BO819" s="248"/>
      <c r="BP819" s="248"/>
      <c r="BQ819" s="248"/>
      <c r="BR819" s="248"/>
      <c r="BS819" s="248"/>
      <c r="BT819" s="248"/>
      <c r="BU819" s="248"/>
      <c r="BV819" s="248"/>
      <c r="BW819" s="248"/>
      <c r="BX819" s="248"/>
      <c r="BY819" s="248"/>
      <c r="BZ819" s="248"/>
      <c r="CA819" s="248"/>
      <c r="CB819" s="248"/>
      <c r="CC819" s="250"/>
      <c r="CD819" s="251"/>
      <c r="CE819" s="251"/>
      <c r="CF819" s="251"/>
      <c r="CG819" s="251"/>
      <c r="CH819" s="251"/>
      <c r="CI819" s="251"/>
      <c r="CJ819" s="252"/>
      <c r="CK819" s="249"/>
      <c r="CL819" s="248"/>
      <c r="CM819" s="248"/>
      <c r="CN819" s="248"/>
      <c r="CO819" s="248"/>
      <c r="CP819" s="248"/>
      <c r="CQ819" s="248"/>
      <c r="CR819" s="248"/>
      <c r="CS819" s="248"/>
      <c r="CT819" s="248"/>
      <c r="CU819" s="248"/>
      <c r="CV819" s="248"/>
      <c r="CW819" s="248"/>
      <c r="CX819" s="248"/>
      <c r="CY819" s="248"/>
      <c r="CZ819" s="248"/>
      <c r="DA819" s="248"/>
      <c r="DB819" s="248"/>
      <c r="DC819" s="248"/>
      <c r="DD819" s="248"/>
      <c r="DE819" s="248"/>
      <c r="DF819" s="250"/>
      <c r="DG819" s="251"/>
      <c r="DH819" s="251"/>
      <c r="DI819" s="251"/>
      <c r="DJ819" s="251"/>
      <c r="DK819" s="251"/>
      <c r="DL819" s="251"/>
      <c r="DM819" s="252"/>
    </row>
    <row r="820">
      <c r="A820" s="248"/>
      <c r="B820" s="249"/>
      <c r="C820" s="250"/>
      <c r="D820" s="251"/>
      <c r="E820" s="251"/>
      <c r="F820" s="251"/>
      <c r="G820" s="251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2"/>
      <c r="W820" s="253"/>
      <c r="X820" s="251"/>
      <c r="Y820" s="251"/>
      <c r="Z820" s="251"/>
      <c r="AA820" s="251"/>
      <c r="AB820" s="251"/>
      <c r="AC820" s="251"/>
      <c r="AD820" s="254"/>
      <c r="AE820" s="249"/>
      <c r="AF820" s="255"/>
      <c r="AG820" s="248"/>
      <c r="AH820" s="248"/>
      <c r="AI820" s="248"/>
      <c r="AJ820" s="248"/>
      <c r="AK820" s="248"/>
      <c r="AL820" s="248"/>
      <c r="AM820" s="248"/>
      <c r="AN820" s="248"/>
      <c r="AO820" s="248"/>
      <c r="AP820" s="248"/>
      <c r="AQ820" s="248"/>
      <c r="AR820" s="248"/>
      <c r="AS820" s="248"/>
      <c r="AT820" s="248"/>
      <c r="AU820" s="248"/>
      <c r="AV820" s="248"/>
      <c r="AW820" s="248"/>
      <c r="AX820" s="248"/>
      <c r="AY820" s="256"/>
      <c r="AZ820" s="250"/>
      <c r="BA820" s="251"/>
      <c r="BB820" s="251"/>
      <c r="BC820" s="251"/>
      <c r="BD820" s="251"/>
      <c r="BE820" s="251"/>
      <c r="BF820" s="251"/>
      <c r="BG820" s="252"/>
      <c r="BH820" s="249"/>
      <c r="BI820" s="248"/>
      <c r="BJ820" s="248"/>
      <c r="BK820" s="248"/>
      <c r="BL820" s="248"/>
      <c r="BM820" s="248"/>
      <c r="BN820" s="248"/>
      <c r="BO820" s="248"/>
      <c r="BP820" s="248"/>
      <c r="BQ820" s="248"/>
      <c r="BR820" s="248"/>
      <c r="BS820" s="248"/>
      <c r="BT820" s="248"/>
      <c r="BU820" s="248"/>
      <c r="BV820" s="248"/>
      <c r="BW820" s="248"/>
      <c r="BX820" s="248"/>
      <c r="BY820" s="248"/>
      <c r="BZ820" s="248"/>
      <c r="CA820" s="248"/>
      <c r="CB820" s="248"/>
      <c r="CC820" s="250"/>
      <c r="CD820" s="251"/>
      <c r="CE820" s="251"/>
      <c r="CF820" s="251"/>
      <c r="CG820" s="251"/>
      <c r="CH820" s="251"/>
      <c r="CI820" s="251"/>
      <c r="CJ820" s="252"/>
      <c r="CK820" s="249"/>
      <c r="CL820" s="248"/>
      <c r="CM820" s="248"/>
      <c r="CN820" s="248"/>
      <c r="CO820" s="248"/>
      <c r="CP820" s="248"/>
      <c r="CQ820" s="248"/>
      <c r="CR820" s="248"/>
      <c r="CS820" s="248"/>
      <c r="CT820" s="248"/>
      <c r="CU820" s="248"/>
      <c r="CV820" s="248"/>
      <c r="CW820" s="248"/>
      <c r="CX820" s="248"/>
      <c r="CY820" s="248"/>
      <c r="CZ820" s="248"/>
      <c r="DA820" s="248"/>
      <c r="DB820" s="248"/>
      <c r="DC820" s="248"/>
      <c r="DD820" s="248"/>
      <c r="DE820" s="248"/>
      <c r="DF820" s="250"/>
      <c r="DG820" s="251"/>
      <c r="DH820" s="251"/>
      <c r="DI820" s="251"/>
      <c r="DJ820" s="251"/>
      <c r="DK820" s="251"/>
      <c r="DL820" s="251"/>
      <c r="DM820" s="252"/>
    </row>
    <row r="821">
      <c r="A821" s="248"/>
      <c r="B821" s="249"/>
      <c r="C821" s="250"/>
      <c r="D821" s="251"/>
      <c r="E821" s="251"/>
      <c r="F821" s="251"/>
      <c r="G821" s="251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2"/>
      <c r="W821" s="253"/>
      <c r="X821" s="251"/>
      <c r="Y821" s="251"/>
      <c r="Z821" s="251"/>
      <c r="AA821" s="251"/>
      <c r="AB821" s="251"/>
      <c r="AC821" s="251"/>
      <c r="AD821" s="254"/>
      <c r="AE821" s="249"/>
      <c r="AF821" s="255"/>
      <c r="AG821" s="248"/>
      <c r="AH821" s="248"/>
      <c r="AI821" s="248"/>
      <c r="AJ821" s="248"/>
      <c r="AK821" s="248"/>
      <c r="AL821" s="248"/>
      <c r="AM821" s="248"/>
      <c r="AN821" s="248"/>
      <c r="AO821" s="248"/>
      <c r="AP821" s="248"/>
      <c r="AQ821" s="248"/>
      <c r="AR821" s="248"/>
      <c r="AS821" s="248"/>
      <c r="AT821" s="248"/>
      <c r="AU821" s="248"/>
      <c r="AV821" s="248"/>
      <c r="AW821" s="248"/>
      <c r="AX821" s="248"/>
      <c r="AY821" s="256"/>
      <c r="AZ821" s="250"/>
      <c r="BA821" s="251"/>
      <c r="BB821" s="251"/>
      <c r="BC821" s="251"/>
      <c r="BD821" s="251"/>
      <c r="BE821" s="251"/>
      <c r="BF821" s="251"/>
      <c r="BG821" s="252"/>
      <c r="BH821" s="249"/>
      <c r="BI821" s="248"/>
      <c r="BJ821" s="248"/>
      <c r="BK821" s="248"/>
      <c r="BL821" s="248"/>
      <c r="BM821" s="248"/>
      <c r="BN821" s="248"/>
      <c r="BO821" s="248"/>
      <c r="BP821" s="248"/>
      <c r="BQ821" s="248"/>
      <c r="BR821" s="248"/>
      <c r="BS821" s="248"/>
      <c r="BT821" s="248"/>
      <c r="BU821" s="248"/>
      <c r="BV821" s="248"/>
      <c r="BW821" s="248"/>
      <c r="BX821" s="248"/>
      <c r="BY821" s="248"/>
      <c r="BZ821" s="248"/>
      <c r="CA821" s="248"/>
      <c r="CB821" s="248"/>
      <c r="CC821" s="250"/>
      <c r="CD821" s="251"/>
      <c r="CE821" s="251"/>
      <c r="CF821" s="251"/>
      <c r="CG821" s="251"/>
      <c r="CH821" s="251"/>
      <c r="CI821" s="251"/>
      <c r="CJ821" s="252"/>
      <c r="CK821" s="249"/>
      <c r="CL821" s="248"/>
      <c r="CM821" s="248"/>
      <c r="CN821" s="248"/>
      <c r="CO821" s="248"/>
      <c r="CP821" s="248"/>
      <c r="CQ821" s="248"/>
      <c r="CR821" s="248"/>
      <c r="CS821" s="248"/>
      <c r="CT821" s="248"/>
      <c r="CU821" s="248"/>
      <c r="CV821" s="248"/>
      <c r="CW821" s="248"/>
      <c r="CX821" s="248"/>
      <c r="CY821" s="248"/>
      <c r="CZ821" s="248"/>
      <c r="DA821" s="248"/>
      <c r="DB821" s="248"/>
      <c r="DC821" s="248"/>
      <c r="DD821" s="248"/>
      <c r="DE821" s="248"/>
      <c r="DF821" s="250"/>
      <c r="DG821" s="251"/>
      <c r="DH821" s="251"/>
      <c r="DI821" s="251"/>
      <c r="DJ821" s="251"/>
      <c r="DK821" s="251"/>
      <c r="DL821" s="251"/>
      <c r="DM821" s="252"/>
    </row>
    <row r="822">
      <c r="A822" s="248"/>
      <c r="B822" s="249"/>
      <c r="C822" s="250"/>
      <c r="D822" s="251"/>
      <c r="E822" s="251"/>
      <c r="F822" s="251"/>
      <c r="G822" s="251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2"/>
      <c r="W822" s="253"/>
      <c r="X822" s="251"/>
      <c r="Y822" s="251"/>
      <c r="Z822" s="251"/>
      <c r="AA822" s="251"/>
      <c r="AB822" s="251"/>
      <c r="AC822" s="251"/>
      <c r="AD822" s="254"/>
      <c r="AE822" s="249"/>
      <c r="AF822" s="255"/>
      <c r="AG822" s="248"/>
      <c r="AH822" s="248"/>
      <c r="AI822" s="248"/>
      <c r="AJ822" s="248"/>
      <c r="AK822" s="248"/>
      <c r="AL822" s="248"/>
      <c r="AM822" s="248"/>
      <c r="AN822" s="248"/>
      <c r="AO822" s="248"/>
      <c r="AP822" s="248"/>
      <c r="AQ822" s="248"/>
      <c r="AR822" s="248"/>
      <c r="AS822" s="248"/>
      <c r="AT822" s="248"/>
      <c r="AU822" s="248"/>
      <c r="AV822" s="248"/>
      <c r="AW822" s="248"/>
      <c r="AX822" s="248"/>
      <c r="AY822" s="256"/>
      <c r="AZ822" s="250"/>
      <c r="BA822" s="251"/>
      <c r="BB822" s="251"/>
      <c r="BC822" s="251"/>
      <c r="BD822" s="251"/>
      <c r="BE822" s="251"/>
      <c r="BF822" s="251"/>
      <c r="BG822" s="252"/>
      <c r="BH822" s="249"/>
      <c r="BI822" s="248"/>
      <c r="BJ822" s="248"/>
      <c r="BK822" s="248"/>
      <c r="BL822" s="248"/>
      <c r="BM822" s="248"/>
      <c r="BN822" s="248"/>
      <c r="BO822" s="248"/>
      <c r="BP822" s="248"/>
      <c r="BQ822" s="248"/>
      <c r="BR822" s="248"/>
      <c r="BS822" s="248"/>
      <c r="BT822" s="248"/>
      <c r="BU822" s="248"/>
      <c r="BV822" s="248"/>
      <c r="BW822" s="248"/>
      <c r="BX822" s="248"/>
      <c r="BY822" s="248"/>
      <c r="BZ822" s="248"/>
      <c r="CA822" s="248"/>
      <c r="CB822" s="248"/>
      <c r="CC822" s="250"/>
      <c r="CD822" s="251"/>
      <c r="CE822" s="251"/>
      <c r="CF822" s="251"/>
      <c r="CG822" s="251"/>
      <c r="CH822" s="251"/>
      <c r="CI822" s="251"/>
      <c r="CJ822" s="252"/>
      <c r="CK822" s="249"/>
      <c r="CL822" s="248"/>
      <c r="CM822" s="248"/>
      <c r="CN822" s="248"/>
      <c r="CO822" s="248"/>
      <c r="CP822" s="248"/>
      <c r="CQ822" s="248"/>
      <c r="CR822" s="248"/>
      <c r="CS822" s="248"/>
      <c r="CT822" s="248"/>
      <c r="CU822" s="248"/>
      <c r="CV822" s="248"/>
      <c r="CW822" s="248"/>
      <c r="CX822" s="248"/>
      <c r="CY822" s="248"/>
      <c r="CZ822" s="248"/>
      <c r="DA822" s="248"/>
      <c r="DB822" s="248"/>
      <c r="DC822" s="248"/>
      <c r="DD822" s="248"/>
      <c r="DE822" s="248"/>
      <c r="DF822" s="250"/>
      <c r="DG822" s="251"/>
      <c r="DH822" s="251"/>
      <c r="DI822" s="251"/>
      <c r="DJ822" s="251"/>
      <c r="DK822" s="251"/>
      <c r="DL822" s="251"/>
      <c r="DM822" s="252"/>
    </row>
    <row r="823">
      <c r="A823" s="248"/>
      <c r="B823" s="249"/>
      <c r="C823" s="250"/>
      <c r="D823" s="251"/>
      <c r="E823" s="251"/>
      <c r="F823" s="251"/>
      <c r="G823" s="251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2"/>
      <c r="W823" s="253"/>
      <c r="X823" s="251"/>
      <c r="Y823" s="251"/>
      <c r="Z823" s="251"/>
      <c r="AA823" s="251"/>
      <c r="AB823" s="251"/>
      <c r="AC823" s="251"/>
      <c r="AD823" s="254"/>
      <c r="AE823" s="249"/>
      <c r="AF823" s="255"/>
      <c r="AG823" s="248"/>
      <c r="AH823" s="248"/>
      <c r="AI823" s="248"/>
      <c r="AJ823" s="248"/>
      <c r="AK823" s="248"/>
      <c r="AL823" s="248"/>
      <c r="AM823" s="248"/>
      <c r="AN823" s="248"/>
      <c r="AO823" s="248"/>
      <c r="AP823" s="248"/>
      <c r="AQ823" s="248"/>
      <c r="AR823" s="248"/>
      <c r="AS823" s="248"/>
      <c r="AT823" s="248"/>
      <c r="AU823" s="248"/>
      <c r="AV823" s="248"/>
      <c r="AW823" s="248"/>
      <c r="AX823" s="248"/>
      <c r="AY823" s="256"/>
      <c r="AZ823" s="250"/>
      <c r="BA823" s="251"/>
      <c r="BB823" s="251"/>
      <c r="BC823" s="251"/>
      <c r="BD823" s="251"/>
      <c r="BE823" s="251"/>
      <c r="BF823" s="251"/>
      <c r="BG823" s="252"/>
      <c r="BH823" s="249"/>
      <c r="BI823" s="248"/>
      <c r="BJ823" s="248"/>
      <c r="BK823" s="248"/>
      <c r="BL823" s="248"/>
      <c r="BM823" s="248"/>
      <c r="BN823" s="248"/>
      <c r="BO823" s="248"/>
      <c r="BP823" s="248"/>
      <c r="BQ823" s="248"/>
      <c r="BR823" s="248"/>
      <c r="BS823" s="248"/>
      <c r="BT823" s="248"/>
      <c r="BU823" s="248"/>
      <c r="BV823" s="248"/>
      <c r="BW823" s="248"/>
      <c r="BX823" s="248"/>
      <c r="BY823" s="248"/>
      <c r="BZ823" s="248"/>
      <c r="CA823" s="248"/>
      <c r="CB823" s="248"/>
      <c r="CC823" s="250"/>
      <c r="CD823" s="251"/>
      <c r="CE823" s="251"/>
      <c r="CF823" s="251"/>
      <c r="CG823" s="251"/>
      <c r="CH823" s="251"/>
      <c r="CI823" s="251"/>
      <c r="CJ823" s="252"/>
      <c r="CK823" s="249"/>
      <c r="CL823" s="248"/>
      <c r="CM823" s="248"/>
      <c r="CN823" s="248"/>
      <c r="CO823" s="248"/>
      <c r="CP823" s="248"/>
      <c r="CQ823" s="248"/>
      <c r="CR823" s="248"/>
      <c r="CS823" s="248"/>
      <c r="CT823" s="248"/>
      <c r="CU823" s="248"/>
      <c r="CV823" s="248"/>
      <c r="CW823" s="248"/>
      <c r="CX823" s="248"/>
      <c r="CY823" s="248"/>
      <c r="CZ823" s="248"/>
      <c r="DA823" s="248"/>
      <c r="DB823" s="248"/>
      <c r="DC823" s="248"/>
      <c r="DD823" s="248"/>
      <c r="DE823" s="248"/>
      <c r="DF823" s="250"/>
      <c r="DG823" s="251"/>
      <c r="DH823" s="251"/>
      <c r="DI823" s="251"/>
      <c r="DJ823" s="251"/>
      <c r="DK823" s="251"/>
      <c r="DL823" s="251"/>
      <c r="DM823" s="252"/>
    </row>
    <row r="824">
      <c r="A824" s="248"/>
      <c r="B824" s="249"/>
      <c r="C824" s="250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2"/>
      <c r="W824" s="253"/>
      <c r="X824" s="251"/>
      <c r="Y824" s="251"/>
      <c r="Z824" s="251"/>
      <c r="AA824" s="251"/>
      <c r="AB824" s="251"/>
      <c r="AC824" s="251"/>
      <c r="AD824" s="254"/>
      <c r="AE824" s="249"/>
      <c r="AF824" s="255"/>
      <c r="AG824" s="248"/>
      <c r="AH824" s="248"/>
      <c r="AI824" s="248"/>
      <c r="AJ824" s="248"/>
      <c r="AK824" s="248"/>
      <c r="AL824" s="248"/>
      <c r="AM824" s="248"/>
      <c r="AN824" s="248"/>
      <c r="AO824" s="248"/>
      <c r="AP824" s="248"/>
      <c r="AQ824" s="248"/>
      <c r="AR824" s="248"/>
      <c r="AS824" s="248"/>
      <c r="AT824" s="248"/>
      <c r="AU824" s="248"/>
      <c r="AV824" s="248"/>
      <c r="AW824" s="248"/>
      <c r="AX824" s="248"/>
      <c r="AY824" s="256"/>
      <c r="AZ824" s="250"/>
      <c r="BA824" s="251"/>
      <c r="BB824" s="251"/>
      <c r="BC824" s="251"/>
      <c r="BD824" s="251"/>
      <c r="BE824" s="251"/>
      <c r="BF824" s="251"/>
      <c r="BG824" s="252"/>
      <c r="BH824" s="249"/>
      <c r="BI824" s="248"/>
      <c r="BJ824" s="248"/>
      <c r="BK824" s="248"/>
      <c r="BL824" s="248"/>
      <c r="BM824" s="248"/>
      <c r="BN824" s="248"/>
      <c r="BO824" s="248"/>
      <c r="BP824" s="248"/>
      <c r="BQ824" s="248"/>
      <c r="BR824" s="248"/>
      <c r="BS824" s="248"/>
      <c r="BT824" s="248"/>
      <c r="BU824" s="248"/>
      <c r="BV824" s="248"/>
      <c r="BW824" s="248"/>
      <c r="BX824" s="248"/>
      <c r="BY824" s="248"/>
      <c r="BZ824" s="248"/>
      <c r="CA824" s="248"/>
      <c r="CB824" s="248"/>
      <c r="CC824" s="250"/>
      <c r="CD824" s="251"/>
      <c r="CE824" s="251"/>
      <c r="CF824" s="251"/>
      <c r="CG824" s="251"/>
      <c r="CH824" s="251"/>
      <c r="CI824" s="251"/>
      <c r="CJ824" s="252"/>
      <c r="CK824" s="249"/>
      <c r="CL824" s="248"/>
      <c r="CM824" s="248"/>
      <c r="CN824" s="248"/>
      <c r="CO824" s="248"/>
      <c r="CP824" s="248"/>
      <c r="CQ824" s="248"/>
      <c r="CR824" s="248"/>
      <c r="CS824" s="248"/>
      <c r="CT824" s="248"/>
      <c r="CU824" s="248"/>
      <c r="CV824" s="248"/>
      <c r="CW824" s="248"/>
      <c r="CX824" s="248"/>
      <c r="CY824" s="248"/>
      <c r="CZ824" s="248"/>
      <c r="DA824" s="248"/>
      <c r="DB824" s="248"/>
      <c r="DC824" s="248"/>
      <c r="DD824" s="248"/>
      <c r="DE824" s="248"/>
      <c r="DF824" s="250"/>
      <c r="DG824" s="251"/>
      <c r="DH824" s="251"/>
      <c r="DI824" s="251"/>
      <c r="DJ824" s="251"/>
      <c r="DK824" s="251"/>
      <c r="DL824" s="251"/>
      <c r="DM824" s="252"/>
    </row>
    <row r="825">
      <c r="A825" s="248"/>
      <c r="B825" s="249"/>
      <c r="C825" s="250"/>
      <c r="D825" s="251"/>
      <c r="E825" s="251"/>
      <c r="F825" s="251"/>
      <c r="G825" s="251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2"/>
      <c r="W825" s="253"/>
      <c r="X825" s="251"/>
      <c r="Y825" s="251"/>
      <c r="Z825" s="251"/>
      <c r="AA825" s="251"/>
      <c r="AB825" s="251"/>
      <c r="AC825" s="251"/>
      <c r="AD825" s="254"/>
      <c r="AE825" s="249"/>
      <c r="AF825" s="255"/>
      <c r="AG825" s="248"/>
      <c r="AH825" s="248"/>
      <c r="AI825" s="248"/>
      <c r="AJ825" s="248"/>
      <c r="AK825" s="248"/>
      <c r="AL825" s="248"/>
      <c r="AM825" s="248"/>
      <c r="AN825" s="248"/>
      <c r="AO825" s="248"/>
      <c r="AP825" s="248"/>
      <c r="AQ825" s="248"/>
      <c r="AR825" s="248"/>
      <c r="AS825" s="248"/>
      <c r="AT825" s="248"/>
      <c r="AU825" s="248"/>
      <c r="AV825" s="248"/>
      <c r="AW825" s="248"/>
      <c r="AX825" s="248"/>
      <c r="AY825" s="256"/>
      <c r="AZ825" s="250"/>
      <c r="BA825" s="251"/>
      <c r="BB825" s="251"/>
      <c r="BC825" s="251"/>
      <c r="BD825" s="251"/>
      <c r="BE825" s="251"/>
      <c r="BF825" s="251"/>
      <c r="BG825" s="252"/>
      <c r="BH825" s="249"/>
      <c r="BI825" s="248"/>
      <c r="BJ825" s="248"/>
      <c r="BK825" s="248"/>
      <c r="BL825" s="248"/>
      <c r="BM825" s="248"/>
      <c r="BN825" s="248"/>
      <c r="BO825" s="248"/>
      <c r="BP825" s="248"/>
      <c r="BQ825" s="248"/>
      <c r="BR825" s="248"/>
      <c r="BS825" s="248"/>
      <c r="BT825" s="248"/>
      <c r="BU825" s="248"/>
      <c r="BV825" s="248"/>
      <c r="BW825" s="248"/>
      <c r="BX825" s="248"/>
      <c r="BY825" s="248"/>
      <c r="BZ825" s="248"/>
      <c r="CA825" s="248"/>
      <c r="CB825" s="248"/>
      <c r="CC825" s="250"/>
      <c r="CD825" s="251"/>
      <c r="CE825" s="251"/>
      <c r="CF825" s="251"/>
      <c r="CG825" s="251"/>
      <c r="CH825" s="251"/>
      <c r="CI825" s="251"/>
      <c r="CJ825" s="252"/>
      <c r="CK825" s="249"/>
      <c r="CL825" s="248"/>
      <c r="CM825" s="248"/>
      <c r="CN825" s="248"/>
      <c r="CO825" s="248"/>
      <c r="CP825" s="248"/>
      <c r="CQ825" s="248"/>
      <c r="CR825" s="248"/>
      <c r="CS825" s="248"/>
      <c r="CT825" s="248"/>
      <c r="CU825" s="248"/>
      <c r="CV825" s="248"/>
      <c r="CW825" s="248"/>
      <c r="CX825" s="248"/>
      <c r="CY825" s="248"/>
      <c r="CZ825" s="248"/>
      <c r="DA825" s="248"/>
      <c r="DB825" s="248"/>
      <c r="DC825" s="248"/>
      <c r="DD825" s="248"/>
      <c r="DE825" s="248"/>
      <c r="DF825" s="250"/>
      <c r="DG825" s="251"/>
      <c r="DH825" s="251"/>
      <c r="DI825" s="251"/>
      <c r="DJ825" s="251"/>
      <c r="DK825" s="251"/>
      <c r="DL825" s="251"/>
      <c r="DM825" s="252"/>
    </row>
    <row r="826">
      <c r="A826" s="248"/>
      <c r="B826" s="249"/>
      <c r="C826" s="250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2"/>
      <c r="W826" s="253"/>
      <c r="X826" s="251"/>
      <c r="Y826" s="251"/>
      <c r="Z826" s="251"/>
      <c r="AA826" s="251"/>
      <c r="AB826" s="251"/>
      <c r="AC826" s="251"/>
      <c r="AD826" s="254"/>
      <c r="AE826" s="249"/>
      <c r="AF826" s="255"/>
      <c r="AG826" s="248"/>
      <c r="AH826" s="248"/>
      <c r="AI826" s="248"/>
      <c r="AJ826" s="248"/>
      <c r="AK826" s="248"/>
      <c r="AL826" s="248"/>
      <c r="AM826" s="248"/>
      <c r="AN826" s="248"/>
      <c r="AO826" s="248"/>
      <c r="AP826" s="248"/>
      <c r="AQ826" s="248"/>
      <c r="AR826" s="248"/>
      <c r="AS826" s="248"/>
      <c r="AT826" s="248"/>
      <c r="AU826" s="248"/>
      <c r="AV826" s="248"/>
      <c r="AW826" s="248"/>
      <c r="AX826" s="248"/>
      <c r="AY826" s="256"/>
      <c r="AZ826" s="250"/>
      <c r="BA826" s="251"/>
      <c r="BB826" s="251"/>
      <c r="BC826" s="251"/>
      <c r="BD826" s="251"/>
      <c r="BE826" s="251"/>
      <c r="BF826" s="251"/>
      <c r="BG826" s="252"/>
      <c r="BH826" s="249"/>
      <c r="BI826" s="248"/>
      <c r="BJ826" s="248"/>
      <c r="BK826" s="248"/>
      <c r="BL826" s="248"/>
      <c r="BM826" s="248"/>
      <c r="BN826" s="248"/>
      <c r="BO826" s="248"/>
      <c r="BP826" s="248"/>
      <c r="BQ826" s="248"/>
      <c r="BR826" s="248"/>
      <c r="BS826" s="248"/>
      <c r="BT826" s="248"/>
      <c r="BU826" s="248"/>
      <c r="BV826" s="248"/>
      <c r="BW826" s="248"/>
      <c r="BX826" s="248"/>
      <c r="BY826" s="248"/>
      <c r="BZ826" s="248"/>
      <c r="CA826" s="248"/>
      <c r="CB826" s="248"/>
      <c r="CC826" s="250"/>
      <c r="CD826" s="251"/>
      <c r="CE826" s="251"/>
      <c r="CF826" s="251"/>
      <c r="CG826" s="251"/>
      <c r="CH826" s="251"/>
      <c r="CI826" s="251"/>
      <c r="CJ826" s="252"/>
      <c r="CK826" s="249"/>
      <c r="CL826" s="248"/>
      <c r="CM826" s="248"/>
      <c r="CN826" s="248"/>
      <c r="CO826" s="248"/>
      <c r="CP826" s="248"/>
      <c r="CQ826" s="248"/>
      <c r="CR826" s="248"/>
      <c r="CS826" s="248"/>
      <c r="CT826" s="248"/>
      <c r="CU826" s="248"/>
      <c r="CV826" s="248"/>
      <c r="CW826" s="248"/>
      <c r="CX826" s="248"/>
      <c r="CY826" s="248"/>
      <c r="CZ826" s="248"/>
      <c r="DA826" s="248"/>
      <c r="DB826" s="248"/>
      <c r="DC826" s="248"/>
      <c r="DD826" s="248"/>
      <c r="DE826" s="248"/>
      <c r="DF826" s="250"/>
      <c r="DG826" s="251"/>
      <c r="DH826" s="251"/>
      <c r="DI826" s="251"/>
      <c r="DJ826" s="251"/>
      <c r="DK826" s="251"/>
      <c r="DL826" s="251"/>
      <c r="DM826" s="252"/>
    </row>
    <row r="827">
      <c r="A827" s="248"/>
      <c r="B827" s="249"/>
      <c r="C827" s="250"/>
      <c r="D827" s="251"/>
      <c r="E827" s="251"/>
      <c r="F827" s="251"/>
      <c r="G827" s="251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2"/>
      <c r="W827" s="253"/>
      <c r="X827" s="251"/>
      <c r="Y827" s="251"/>
      <c r="Z827" s="251"/>
      <c r="AA827" s="251"/>
      <c r="AB827" s="251"/>
      <c r="AC827" s="251"/>
      <c r="AD827" s="254"/>
      <c r="AE827" s="249"/>
      <c r="AF827" s="255"/>
      <c r="AG827" s="248"/>
      <c r="AH827" s="248"/>
      <c r="AI827" s="248"/>
      <c r="AJ827" s="248"/>
      <c r="AK827" s="248"/>
      <c r="AL827" s="248"/>
      <c r="AM827" s="248"/>
      <c r="AN827" s="248"/>
      <c r="AO827" s="248"/>
      <c r="AP827" s="248"/>
      <c r="AQ827" s="248"/>
      <c r="AR827" s="248"/>
      <c r="AS827" s="248"/>
      <c r="AT827" s="248"/>
      <c r="AU827" s="248"/>
      <c r="AV827" s="248"/>
      <c r="AW827" s="248"/>
      <c r="AX827" s="248"/>
      <c r="AY827" s="256"/>
      <c r="AZ827" s="250"/>
      <c r="BA827" s="251"/>
      <c r="BB827" s="251"/>
      <c r="BC827" s="251"/>
      <c r="BD827" s="251"/>
      <c r="BE827" s="251"/>
      <c r="BF827" s="251"/>
      <c r="BG827" s="252"/>
      <c r="BH827" s="249"/>
      <c r="BI827" s="248"/>
      <c r="BJ827" s="248"/>
      <c r="BK827" s="248"/>
      <c r="BL827" s="248"/>
      <c r="BM827" s="248"/>
      <c r="BN827" s="248"/>
      <c r="BO827" s="248"/>
      <c r="BP827" s="248"/>
      <c r="BQ827" s="248"/>
      <c r="BR827" s="248"/>
      <c r="BS827" s="248"/>
      <c r="BT827" s="248"/>
      <c r="BU827" s="248"/>
      <c r="BV827" s="248"/>
      <c r="BW827" s="248"/>
      <c r="BX827" s="248"/>
      <c r="BY827" s="248"/>
      <c r="BZ827" s="248"/>
      <c r="CA827" s="248"/>
      <c r="CB827" s="248"/>
      <c r="CC827" s="250"/>
      <c r="CD827" s="251"/>
      <c r="CE827" s="251"/>
      <c r="CF827" s="251"/>
      <c r="CG827" s="251"/>
      <c r="CH827" s="251"/>
      <c r="CI827" s="251"/>
      <c r="CJ827" s="252"/>
      <c r="CK827" s="249"/>
      <c r="CL827" s="248"/>
      <c r="CM827" s="248"/>
      <c r="CN827" s="248"/>
      <c r="CO827" s="248"/>
      <c r="CP827" s="248"/>
      <c r="CQ827" s="248"/>
      <c r="CR827" s="248"/>
      <c r="CS827" s="248"/>
      <c r="CT827" s="248"/>
      <c r="CU827" s="248"/>
      <c r="CV827" s="248"/>
      <c r="CW827" s="248"/>
      <c r="CX827" s="248"/>
      <c r="CY827" s="248"/>
      <c r="CZ827" s="248"/>
      <c r="DA827" s="248"/>
      <c r="DB827" s="248"/>
      <c r="DC827" s="248"/>
      <c r="DD827" s="248"/>
      <c r="DE827" s="248"/>
      <c r="DF827" s="250"/>
      <c r="DG827" s="251"/>
      <c r="DH827" s="251"/>
      <c r="DI827" s="251"/>
      <c r="DJ827" s="251"/>
      <c r="DK827" s="251"/>
      <c r="DL827" s="251"/>
      <c r="DM827" s="252"/>
    </row>
    <row r="828">
      <c r="A828" s="248"/>
      <c r="B828" s="249"/>
      <c r="C828" s="250"/>
      <c r="D828" s="251"/>
      <c r="E828" s="251"/>
      <c r="F828" s="251"/>
      <c r="G828" s="251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2"/>
      <c r="W828" s="253"/>
      <c r="X828" s="251"/>
      <c r="Y828" s="251"/>
      <c r="Z828" s="251"/>
      <c r="AA828" s="251"/>
      <c r="AB828" s="251"/>
      <c r="AC828" s="251"/>
      <c r="AD828" s="254"/>
      <c r="AE828" s="249"/>
      <c r="AF828" s="255"/>
      <c r="AG828" s="248"/>
      <c r="AH828" s="248"/>
      <c r="AI828" s="248"/>
      <c r="AJ828" s="248"/>
      <c r="AK828" s="248"/>
      <c r="AL828" s="248"/>
      <c r="AM828" s="248"/>
      <c r="AN828" s="248"/>
      <c r="AO828" s="248"/>
      <c r="AP828" s="248"/>
      <c r="AQ828" s="248"/>
      <c r="AR828" s="248"/>
      <c r="AS828" s="248"/>
      <c r="AT828" s="248"/>
      <c r="AU828" s="248"/>
      <c r="AV828" s="248"/>
      <c r="AW828" s="248"/>
      <c r="AX828" s="248"/>
      <c r="AY828" s="256"/>
      <c r="AZ828" s="250"/>
      <c r="BA828" s="251"/>
      <c r="BB828" s="251"/>
      <c r="BC828" s="251"/>
      <c r="BD828" s="251"/>
      <c r="BE828" s="251"/>
      <c r="BF828" s="251"/>
      <c r="BG828" s="252"/>
      <c r="BH828" s="249"/>
      <c r="BI828" s="248"/>
      <c r="BJ828" s="248"/>
      <c r="BK828" s="248"/>
      <c r="BL828" s="248"/>
      <c r="BM828" s="248"/>
      <c r="BN828" s="248"/>
      <c r="BO828" s="248"/>
      <c r="BP828" s="248"/>
      <c r="BQ828" s="248"/>
      <c r="BR828" s="248"/>
      <c r="BS828" s="248"/>
      <c r="BT828" s="248"/>
      <c r="BU828" s="248"/>
      <c r="BV828" s="248"/>
      <c r="BW828" s="248"/>
      <c r="BX828" s="248"/>
      <c r="BY828" s="248"/>
      <c r="BZ828" s="248"/>
      <c r="CA828" s="248"/>
      <c r="CB828" s="248"/>
      <c r="CC828" s="250"/>
      <c r="CD828" s="251"/>
      <c r="CE828" s="251"/>
      <c r="CF828" s="251"/>
      <c r="CG828" s="251"/>
      <c r="CH828" s="251"/>
      <c r="CI828" s="251"/>
      <c r="CJ828" s="252"/>
      <c r="CK828" s="249"/>
      <c r="CL828" s="248"/>
      <c r="CM828" s="248"/>
      <c r="CN828" s="248"/>
      <c r="CO828" s="248"/>
      <c r="CP828" s="248"/>
      <c r="CQ828" s="248"/>
      <c r="CR828" s="248"/>
      <c r="CS828" s="248"/>
      <c r="CT828" s="248"/>
      <c r="CU828" s="248"/>
      <c r="CV828" s="248"/>
      <c r="CW828" s="248"/>
      <c r="CX828" s="248"/>
      <c r="CY828" s="248"/>
      <c r="CZ828" s="248"/>
      <c r="DA828" s="248"/>
      <c r="DB828" s="248"/>
      <c r="DC828" s="248"/>
      <c r="DD828" s="248"/>
      <c r="DE828" s="248"/>
      <c r="DF828" s="250"/>
      <c r="DG828" s="251"/>
      <c r="DH828" s="251"/>
      <c r="DI828" s="251"/>
      <c r="DJ828" s="251"/>
      <c r="DK828" s="251"/>
      <c r="DL828" s="251"/>
      <c r="DM828" s="252"/>
    </row>
    <row r="829">
      <c r="A829" s="248"/>
      <c r="B829" s="249"/>
      <c r="C829" s="250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2"/>
      <c r="W829" s="253"/>
      <c r="X829" s="251"/>
      <c r="Y829" s="251"/>
      <c r="Z829" s="251"/>
      <c r="AA829" s="251"/>
      <c r="AB829" s="251"/>
      <c r="AC829" s="251"/>
      <c r="AD829" s="254"/>
      <c r="AE829" s="249"/>
      <c r="AF829" s="255"/>
      <c r="AG829" s="248"/>
      <c r="AH829" s="248"/>
      <c r="AI829" s="248"/>
      <c r="AJ829" s="248"/>
      <c r="AK829" s="248"/>
      <c r="AL829" s="248"/>
      <c r="AM829" s="248"/>
      <c r="AN829" s="248"/>
      <c r="AO829" s="248"/>
      <c r="AP829" s="248"/>
      <c r="AQ829" s="248"/>
      <c r="AR829" s="248"/>
      <c r="AS829" s="248"/>
      <c r="AT829" s="248"/>
      <c r="AU829" s="248"/>
      <c r="AV829" s="248"/>
      <c r="AW829" s="248"/>
      <c r="AX829" s="248"/>
      <c r="AY829" s="256"/>
      <c r="AZ829" s="250"/>
      <c r="BA829" s="251"/>
      <c r="BB829" s="251"/>
      <c r="BC829" s="251"/>
      <c r="BD829" s="251"/>
      <c r="BE829" s="251"/>
      <c r="BF829" s="251"/>
      <c r="BG829" s="252"/>
      <c r="BH829" s="249"/>
      <c r="BI829" s="248"/>
      <c r="BJ829" s="248"/>
      <c r="BK829" s="248"/>
      <c r="BL829" s="248"/>
      <c r="BM829" s="248"/>
      <c r="BN829" s="248"/>
      <c r="BO829" s="248"/>
      <c r="BP829" s="248"/>
      <c r="BQ829" s="248"/>
      <c r="BR829" s="248"/>
      <c r="BS829" s="248"/>
      <c r="BT829" s="248"/>
      <c r="BU829" s="248"/>
      <c r="BV829" s="248"/>
      <c r="BW829" s="248"/>
      <c r="BX829" s="248"/>
      <c r="BY829" s="248"/>
      <c r="BZ829" s="248"/>
      <c r="CA829" s="248"/>
      <c r="CB829" s="248"/>
      <c r="CC829" s="250"/>
      <c r="CD829" s="251"/>
      <c r="CE829" s="251"/>
      <c r="CF829" s="251"/>
      <c r="CG829" s="251"/>
      <c r="CH829" s="251"/>
      <c r="CI829" s="251"/>
      <c r="CJ829" s="252"/>
      <c r="CK829" s="249"/>
      <c r="CL829" s="248"/>
      <c r="CM829" s="248"/>
      <c r="CN829" s="248"/>
      <c r="CO829" s="248"/>
      <c r="CP829" s="248"/>
      <c r="CQ829" s="248"/>
      <c r="CR829" s="248"/>
      <c r="CS829" s="248"/>
      <c r="CT829" s="248"/>
      <c r="CU829" s="248"/>
      <c r="CV829" s="248"/>
      <c r="CW829" s="248"/>
      <c r="CX829" s="248"/>
      <c r="CY829" s="248"/>
      <c r="CZ829" s="248"/>
      <c r="DA829" s="248"/>
      <c r="DB829" s="248"/>
      <c r="DC829" s="248"/>
      <c r="DD829" s="248"/>
      <c r="DE829" s="248"/>
      <c r="DF829" s="250"/>
      <c r="DG829" s="251"/>
      <c r="DH829" s="251"/>
      <c r="DI829" s="251"/>
      <c r="DJ829" s="251"/>
      <c r="DK829" s="251"/>
      <c r="DL829" s="251"/>
      <c r="DM829" s="252"/>
    </row>
    <row r="830">
      <c r="A830" s="248"/>
      <c r="B830" s="249"/>
      <c r="C830" s="250"/>
      <c r="D830" s="251"/>
      <c r="E830" s="251"/>
      <c r="F830" s="251"/>
      <c r="G830" s="251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2"/>
      <c r="W830" s="253"/>
      <c r="X830" s="251"/>
      <c r="Y830" s="251"/>
      <c r="Z830" s="251"/>
      <c r="AA830" s="251"/>
      <c r="AB830" s="251"/>
      <c r="AC830" s="251"/>
      <c r="AD830" s="254"/>
      <c r="AE830" s="249"/>
      <c r="AF830" s="255"/>
      <c r="AG830" s="248"/>
      <c r="AH830" s="248"/>
      <c r="AI830" s="248"/>
      <c r="AJ830" s="248"/>
      <c r="AK830" s="248"/>
      <c r="AL830" s="248"/>
      <c r="AM830" s="248"/>
      <c r="AN830" s="248"/>
      <c r="AO830" s="248"/>
      <c r="AP830" s="248"/>
      <c r="AQ830" s="248"/>
      <c r="AR830" s="248"/>
      <c r="AS830" s="248"/>
      <c r="AT830" s="248"/>
      <c r="AU830" s="248"/>
      <c r="AV830" s="248"/>
      <c r="AW830" s="248"/>
      <c r="AX830" s="248"/>
      <c r="AY830" s="256"/>
      <c r="AZ830" s="250"/>
      <c r="BA830" s="251"/>
      <c r="BB830" s="251"/>
      <c r="BC830" s="251"/>
      <c r="BD830" s="251"/>
      <c r="BE830" s="251"/>
      <c r="BF830" s="251"/>
      <c r="BG830" s="252"/>
      <c r="BH830" s="249"/>
      <c r="BI830" s="248"/>
      <c r="BJ830" s="248"/>
      <c r="BK830" s="248"/>
      <c r="BL830" s="248"/>
      <c r="BM830" s="248"/>
      <c r="BN830" s="248"/>
      <c r="BO830" s="248"/>
      <c r="BP830" s="248"/>
      <c r="BQ830" s="248"/>
      <c r="BR830" s="248"/>
      <c r="BS830" s="248"/>
      <c r="BT830" s="248"/>
      <c r="BU830" s="248"/>
      <c r="BV830" s="248"/>
      <c r="BW830" s="248"/>
      <c r="BX830" s="248"/>
      <c r="BY830" s="248"/>
      <c r="BZ830" s="248"/>
      <c r="CA830" s="248"/>
      <c r="CB830" s="248"/>
      <c r="CC830" s="250"/>
      <c r="CD830" s="251"/>
      <c r="CE830" s="251"/>
      <c r="CF830" s="251"/>
      <c r="CG830" s="251"/>
      <c r="CH830" s="251"/>
      <c r="CI830" s="251"/>
      <c r="CJ830" s="252"/>
      <c r="CK830" s="249"/>
      <c r="CL830" s="248"/>
      <c r="CM830" s="248"/>
      <c r="CN830" s="248"/>
      <c r="CO830" s="248"/>
      <c r="CP830" s="248"/>
      <c r="CQ830" s="248"/>
      <c r="CR830" s="248"/>
      <c r="CS830" s="248"/>
      <c r="CT830" s="248"/>
      <c r="CU830" s="248"/>
      <c r="CV830" s="248"/>
      <c r="CW830" s="248"/>
      <c r="CX830" s="248"/>
      <c r="CY830" s="248"/>
      <c r="CZ830" s="248"/>
      <c r="DA830" s="248"/>
      <c r="DB830" s="248"/>
      <c r="DC830" s="248"/>
      <c r="DD830" s="248"/>
      <c r="DE830" s="248"/>
      <c r="DF830" s="250"/>
      <c r="DG830" s="251"/>
      <c r="DH830" s="251"/>
      <c r="DI830" s="251"/>
      <c r="DJ830" s="251"/>
      <c r="DK830" s="251"/>
      <c r="DL830" s="251"/>
      <c r="DM830" s="252"/>
    </row>
    <row r="831">
      <c r="A831" s="248"/>
      <c r="B831" s="249"/>
      <c r="C831" s="250"/>
      <c r="D831" s="251"/>
      <c r="E831" s="251"/>
      <c r="F831" s="251"/>
      <c r="G831" s="251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2"/>
      <c r="W831" s="253"/>
      <c r="X831" s="251"/>
      <c r="Y831" s="251"/>
      <c r="Z831" s="251"/>
      <c r="AA831" s="251"/>
      <c r="AB831" s="251"/>
      <c r="AC831" s="251"/>
      <c r="AD831" s="254"/>
      <c r="AE831" s="249"/>
      <c r="AF831" s="255"/>
      <c r="AG831" s="248"/>
      <c r="AH831" s="248"/>
      <c r="AI831" s="248"/>
      <c r="AJ831" s="248"/>
      <c r="AK831" s="248"/>
      <c r="AL831" s="248"/>
      <c r="AM831" s="248"/>
      <c r="AN831" s="248"/>
      <c r="AO831" s="248"/>
      <c r="AP831" s="248"/>
      <c r="AQ831" s="248"/>
      <c r="AR831" s="248"/>
      <c r="AS831" s="248"/>
      <c r="AT831" s="248"/>
      <c r="AU831" s="248"/>
      <c r="AV831" s="248"/>
      <c r="AW831" s="248"/>
      <c r="AX831" s="248"/>
      <c r="AY831" s="256"/>
      <c r="AZ831" s="250"/>
      <c r="BA831" s="251"/>
      <c r="BB831" s="251"/>
      <c r="BC831" s="251"/>
      <c r="BD831" s="251"/>
      <c r="BE831" s="251"/>
      <c r="BF831" s="251"/>
      <c r="BG831" s="252"/>
      <c r="BH831" s="249"/>
      <c r="BI831" s="248"/>
      <c r="BJ831" s="248"/>
      <c r="BK831" s="248"/>
      <c r="BL831" s="248"/>
      <c r="BM831" s="248"/>
      <c r="BN831" s="248"/>
      <c r="BO831" s="248"/>
      <c r="BP831" s="248"/>
      <c r="BQ831" s="248"/>
      <c r="BR831" s="248"/>
      <c r="BS831" s="248"/>
      <c r="BT831" s="248"/>
      <c r="BU831" s="248"/>
      <c r="BV831" s="248"/>
      <c r="BW831" s="248"/>
      <c r="BX831" s="248"/>
      <c r="BY831" s="248"/>
      <c r="BZ831" s="248"/>
      <c r="CA831" s="248"/>
      <c r="CB831" s="248"/>
      <c r="CC831" s="250"/>
      <c r="CD831" s="251"/>
      <c r="CE831" s="251"/>
      <c r="CF831" s="251"/>
      <c r="CG831" s="251"/>
      <c r="CH831" s="251"/>
      <c r="CI831" s="251"/>
      <c r="CJ831" s="252"/>
      <c r="CK831" s="249"/>
      <c r="CL831" s="248"/>
      <c r="CM831" s="248"/>
      <c r="CN831" s="248"/>
      <c r="CO831" s="248"/>
      <c r="CP831" s="248"/>
      <c r="CQ831" s="248"/>
      <c r="CR831" s="248"/>
      <c r="CS831" s="248"/>
      <c r="CT831" s="248"/>
      <c r="CU831" s="248"/>
      <c r="CV831" s="248"/>
      <c r="CW831" s="248"/>
      <c r="CX831" s="248"/>
      <c r="CY831" s="248"/>
      <c r="CZ831" s="248"/>
      <c r="DA831" s="248"/>
      <c r="DB831" s="248"/>
      <c r="DC831" s="248"/>
      <c r="DD831" s="248"/>
      <c r="DE831" s="248"/>
      <c r="DF831" s="250"/>
      <c r="DG831" s="251"/>
      <c r="DH831" s="251"/>
      <c r="DI831" s="251"/>
      <c r="DJ831" s="251"/>
      <c r="DK831" s="251"/>
      <c r="DL831" s="251"/>
      <c r="DM831" s="252"/>
    </row>
    <row r="832">
      <c r="A832" s="248"/>
      <c r="B832" s="249"/>
      <c r="C832" s="250"/>
      <c r="D832" s="251"/>
      <c r="E832" s="251"/>
      <c r="F832" s="251"/>
      <c r="G832" s="251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2"/>
      <c r="W832" s="253"/>
      <c r="X832" s="251"/>
      <c r="Y832" s="251"/>
      <c r="Z832" s="251"/>
      <c r="AA832" s="251"/>
      <c r="AB832" s="251"/>
      <c r="AC832" s="251"/>
      <c r="AD832" s="254"/>
      <c r="AE832" s="249"/>
      <c r="AF832" s="255"/>
      <c r="AG832" s="248"/>
      <c r="AH832" s="248"/>
      <c r="AI832" s="248"/>
      <c r="AJ832" s="248"/>
      <c r="AK832" s="248"/>
      <c r="AL832" s="248"/>
      <c r="AM832" s="248"/>
      <c r="AN832" s="248"/>
      <c r="AO832" s="248"/>
      <c r="AP832" s="248"/>
      <c r="AQ832" s="248"/>
      <c r="AR832" s="248"/>
      <c r="AS832" s="248"/>
      <c r="AT832" s="248"/>
      <c r="AU832" s="248"/>
      <c r="AV832" s="248"/>
      <c r="AW832" s="248"/>
      <c r="AX832" s="248"/>
      <c r="AY832" s="256"/>
      <c r="AZ832" s="250"/>
      <c r="BA832" s="251"/>
      <c r="BB832" s="251"/>
      <c r="BC832" s="251"/>
      <c r="BD832" s="251"/>
      <c r="BE832" s="251"/>
      <c r="BF832" s="251"/>
      <c r="BG832" s="252"/>
      <c r="BH832" s="249"/>
      <c r="BI832" s="248"/>
      <c r="BJ832" s="248"/>
      <c r="BK832" s="248"/>
      <c r="BL832" s="248"/>
      <c r="BM832" s="248"/>
      <c r="BN832" s="248"/>
      <c r="BO832" s="248"/>
      <c r="BP832" s="248"/>
      <c r="BQ832" s="248"/>
      <c r="BR832" s="248"/>
      <c r="BS832" s="248"/>
      <c r="BT832" s="248"/>
      <c r="BU832" s="248"/>
      <c r="BV832" s="248"/>
      <c r="BW832" s="248"/>
      <c r="BX832" s="248"/>
      <c r="BY832" s="248"/>
      <c r="BZ832" s="248"/>
      <c r="CA832" s="248"/>
      <c r="CB832" s="248"/>
      <c r="CC832" s="250"/>
      <c r="CD832" s="251"/>
      <c r="CE832" s="251"/>
      <c r="CF832" s="251"/>
      <c r="CG832" s="251"/>
      <c r="CH832" s="251"/>
      <c r="CI832" s="251"/>
      <c r="CJ832" s="252"/>
      <c r="CK832" s="249"/>
      <c r="CL832" s="248"/>
      <c r="CM832" s="248"/>
      <c r="CN832" s="248"/>
      <c r="CO832" s="248"/>
      <c r="CP832" s="248"/>
      <c r="CQ832" s="248"/>
      <c r="CR832" s="248"/>
      <c r="CS832" s="248"/>
      <c r="CT832" s="248"/>
      <c r="CU832" s="248"/>
      <c r="CV832" s="248"/>
      <c r="CW832" s="248"/>
      <c r="CX832" s="248"/>
      <c r="CY832" s="248"/>
      <c r="CZ832" s="248"/>
      <c r="DA832" s="248"/>
      <c r="DB832" s="248"/>
      <c r="DC832" s="248"/>
      <c r="DD832" s="248"/>
      <c r="DE832" s="248"/>
      <c r="DF832" s="250"/>
      <c r="DG832" s="251"/>
      <c r="DH832" s="251"/>
      <c r="DI832" s="251"/>
      <c r="DJ832" s="251"/>
      <c r="DK832" s="251"/>
      <c r="DL832" s="251"/>
      <c r="DM832" s="252"/>
    </row>
    <row r="833">
      <c r="A833" s="248"/>
      <c r="B833" s="249"/>
      <c r="C833" s="250"/>
      <c r="D833" s="251"/>
      <c r="E833" s="251"/>
      <c r="F833" s="251"/>
      <c r="G833" s="251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2"/>
      <c r="W833" s="253"/>
      <c r="X833" s="251"/>
      <c r="Y833" s="251"/>
      <c r="Z833" s="251"/>
      <c r="AA833" s="251"/>
      <c r="AB833" s="251"/>
      <c r="AC833" s="251"/>
      <c r="AD833" s="254"/>
      <c r="AE833" s="249"/>
      <c r="AF833" s="255"/>
      <c r="AG833" s="248"/>
      <c r="AH833" s="248"/>
      <c r="AI833" s="248"/>
      <c r="AJ833" s="248"/>
      <c r="AK833" s="248"/>
      <c r="AL833" s="248"/>
      <c r="AM833" s="248"/>
      <c r="AN833" s="248"/>
      <c r="AO833" s="248"/>
      <c r="AP833" s="248"/>
      <c r="AQ833" s="248"/>
      <c r="AR833" s="248"/>
      <c r="AS833" s="248"/>
      <c r="AT833" s="248"/>
      <c r="AU833" s="248"/>
      <c r="AV833" s="248"/>
      <c r="AW833" s="248"/>
      <c r="AX833" s="248"/>
      <c r="AY833" s="256"/>
      <c r="AZ833" s="250"/>
      <c r="BA833" s="251"/>
      <c r="BB833" s="251"/>
      <c r="BC833" s="251"/>
      <c r="BD833" s="251"/>
      <c r="BE833" s="251"/>
      <c r="BF833" s="251"/>
      <c r="BG833" s="252"/>
      <c r="BH833" s="249"/>
      <c r="BI833" s="248"/>
      <c r="BJ833" s="248"/>
      <c r="BK833" s="248"/>
      <c r="BL833" s="248"/>
      <c r="BM833" s="248"/>
      <c r="BN833" s="248"/>
      <c r="BO833" s="248"/>
      <c r="BP833" s="248"/>
      <c r="BQ833" s="248"/>
      <c r="BR833" s="248"/>
      <c r="BS833" s="248"/>
      <c r="BT833" s="248"/>
      <c r="BU833" s="248"/>
      <c r="BV833" s="248"/>
      <c r="BW833" s="248"/>
      <c r="BX833" s="248"/>
      <c r="BY833" s="248"/>
      <c r="BZ833" s="248"/>
      <c r="CA833" s="248"/>
      <c r="CB833" s="248"/>
      <c r="CC833" s="250"/>
      <c r="CD833" s="251"/>
      <c r="CE833" s="251"/>
      <c r="CF833" s="251"/>
      <c r="CG833" s="251"/>
      <c r="CH833" s="251"/>
      <c r="CI833" s="251"/>
      <c r="CJ833" s="252"/>
      <c r="CK833" s="249"/>
      <c r="CL833" s="248"/>
      <c r="CM833" s="248"/>
      <c r="CN833" s="248"/>
      <c r="CO833" s="248"/>
      <c r="CP833" s="248"/>
      <c r="CQ833" s="248"/>
      <c r="CR833" s="248"/>
      <c r="CS833" s="248"/>
      <c r="CT833" s="248"/>
      <c r="CU833" s="248"/>
      <c r="CV833" s="248"/>
      <c r="CW833" s="248"/>
      <c r="CX833" s="248"/>
      <c r="CY833" s="248"/>
      <c r="CZ833" s="248"/>
      <c r="DA833" s="248"/>
      <c r="DB833" s="248"/>
      <c r="DC833" s="248"/>
      <c r="DD833" s="248"/>
      <c r="DE833" s="248"/>
      <c r="DF833" s="250"/>
      <c r="DG833" s="251"/>
      <c r="DH833" s="251"/>
      <c r="DI833" s="251"/>
      <c r="DJ833" s="251"/>
      <c r="DK833" s="251"/>
      <c r="DL833" s="251"/>
      <c r="DM833" s="252"/>
    </row>
    <row r="834">
      <c r="A834" s="248"/>
      <c r="B834" s="249"/>
      <c r="C834" s="250"/>
      <c r="D834" s="251"/>
      <c r="E834" s="251"/>
      <c r="F834" s="251"/>
      <c r="G834" s="251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2"/>
      <c r="W834" s="253"/>
      <c r="X834" s="251"/>
      <c r="Y834" s="251"/>
      <c r="Z834" s="251"/>
      <c r="AA834" s="251"/>
      <c r="AB834" s="251"/>
      <c r="AC834" s="251"/>
      <c r="AD834" s="254"/>
      <c r="AE834" s="249"/>
      <c r="AF834" s="255"/>
      <c r="AG834" s="248"/>
      <c r="AH834" s="248"/>
      <c r="AI834" s="248"/>
      <c r="AJ834" s="248"/>
      <c r="AK834" s="248"/>
      <c r="AL834" s="248"/>
      <c r="AM834" s="248"/>
      <c r="AN834" s="248"/>
      <c r="AO834" s="248"/>
      <c r="AP834" s="248"/>
      <c r="AQ834" s="248"/>
      <c r="AR834" s="248"/>
      <c r="AS834" s="248"/>
      <c r="AT834" s="248"/>
      <c r="AU834" s="248"/>
      <c r="AV834" s="248"/>
      <c r="AW834" s="248"/>
      <c r="AX834" s="248"/>
      <c r="AY834" s="256"/>
      <c r="AZ834" s="250"/>
      <c r="BA834" s="251"/>
      <c r="BB834" s="251"/>
      <c r="BC834" s="251"/>
      <c r="BD834" s="251"/>
      <c r="BE834" s="251"/>
      <c r="BF834" s="251"/>
      <c r="BG834" s="252"/>
      <c r="BH834" s="249"/>
      <c r="BI834" s="248"/>
      <c r="BJ834" s="248"/>
      <c r="BK834" s="248"/>
      <c r="BL834" s="248"/>
      <c r="BM834" s="248"/>
      <c r="BN834" s="248"/>
      <c r="BO834" s="248"/>
      <c r="BP834" s="248"/>
      <c r="BQ834" s="248"/>
      <c r="BR834" s="248"/>
      <c r="BS834" s="248"/>
      <c r="BT834" s="248"/>
      <c r="BU834" s="248"/>
      <c r="BV834" s="248"/>
      <c r="BW834" s="248"/>
      <c r="BX834" s="248"/>
      <c r="BY834" s="248"/>
      <c r="BZ834" s="248"/>
      <c r="CA834" s="248"/>
      <c r="CB834" s="248"/>
      <c r="CC834" s="250"/>
      <c r="CD834" s="251"/>
      <c r="CE834" s="251"/>
      <c r="CF834" s="251"/>
      <c r="CG834" s="251"/>
      <c r="CH834" s="251"/>
      <c r="CI834" s="251"/>
      <c r="CJ834" s="252"/>
      <c r="CK834" s="249"/>
      <c r="CL834" s="248"/>
      <c r="CM834" s="248"/>
      <c r="CN834" s="248"/>
      <c r="CO834" s="248"/>
      <c r="CP834" s="248"/>
      <c r="CQ834" s="248"/>
      <c r="CR834" s="248"/>
      <c r="CS834" s="248"/>
      <c r="CT834" s="248"/>
      <c r="CU834" s="248"/>
      <c r="CV834" s="248"/>
      <c r="CW834" s="248"/>
      <c r="CX834" s="248"/>
      <c r="CY834" s="248"/>
      <c r="CZ834" s="248"/>
      <c r="DA834" s="248"/>
      <c r="DB834" s="248"/>
      <c r="DC834" s="248"/>
      <c r="DD834" s="248"/>
      <c r="DE834" s="248"/>
      <c r="DF834" s="250"/>
      <c r="DG834" s="251"/>
      <c r="DH834" s="251"/>
      <c r="DI834" s="251"/>
      <c r="DJ834" s="251"/>
      <c r="DK834" s="251"/>
      <c r="DL834" s="251"/>
      <c r="DM834" s="252"/>
    </row>
    <row r="835">
      <c r="A835" s="248"/>
      <c r="B835" s="249"/>
      <c r="C835" s="250"/>
      <c r="D835" s="251"/>
      <c r="E835" s="251"/>
      <c r="F835" s="251"/>
      <c r="G835" s="251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2"/>
      <c r="W835" s="253"/>
      <c r="X835" s="251"/>
      <c r="Y835" s="251"/>
      <c r="Z835" s="251"/>
      <c r="AA835" s="251"/>
      <c r="AB835" s="251"/>
      <c r="AC835" s="251"/>
      <c r="AD835" s="254"/>
      <c r="AE835" s="249"/>
      <c r="AF835" s="255"/>
      <c r="AG835" s="248"/>
      <c r="AH835" s="248"/>
      <c r="AI835" s="248"/>
      <c r="AJ835" s="248"/>
      <c r="AK835" s="248"/>
      <c r="AL835" s="248"/>
      <c r="AM835" s="248"/>
      <c r="AN835" s="248"/>
      <c r="AO835" s="248"/>
      <c r="AP835" s="248"/>
      <c r="AQ835" s="248"/>
      <c r="AR835" s="248"/>
      <c r="AS835" s="248"/>
      <c r="AT835" s="248"/>
      <c r="AU835" s="248"/>
      <c r="AV835" s="248"/>
      <c r="AW835" s="248"/>
      <c r="AX835" s="248"/>
      <c r="AY835" s="256"/>
      <c r="AZ835" s="250"/>
      <c r="BA835" s="251"/>
      <c r="BB835" s="251"/>
      <c r="BC835" s="251"/>
      <c r="BD835" s="251"/>
      <c r="BE835" s="251"/>
      <c r="BF835" s="251"/>
      <c r="BG835" s="252"/>
      <c r="BH835" s="249"/>
      <c r="BI835" s="248"/>
      <c r="BJ835" s="248"/>
      <c r="BK835" s="248"/>
      <c r="BL835" s="248"/>
      <c r="BM835" s="248"/>
      <c r="BN835" s="248"/>
      <c r="BO835" s="248"/>
      <c r="BP835" s="248"/>
      <c r="BQ835" s="248"/>
      <c r="BR835" s="248"/>
      <c r="BS835" s="248"/>
      <c r="BT835" s="248"/>
      <c r="BU835" s="248"/>
      <c r="BV835" s="248"/>
      <c r="BW835" s="248"/>
      <c r="BX835" s="248"/>
      <c r="BY835" s="248"/>
      <c r="BZ835" s="248"/>
      <c r="CA835" s="248"/>
      <c r="CB835" s="248"/>
      <c r="CC835" s="250"/>
      <c r="CD835" s="251"/>
      <c r="CE835" s="251"/>
      <c r="CF835" s="251"/>
      <c r="CG835" s="251"/>
      <c r="CH835" s="251"/>
      <c r="CI835" s="251"/>
      <c r="CJ835" s="252"/>
      <c r="CK835" s="249"/>
      <c r="CL835" s="248"/>
      <c r="CM835" s="248"/>
      <c r="CN835" s="248"/>
      <c r="CO835" s="248"/>
      <c r="CP835" s="248"/>
      <c r="CQ835" s="248"/>
      <c r="CR835" s="248"/>
      <c r="CS835" s="248"/>
      <c r="CT835" s="248"/>
      <c r="CU835" s="248"/>
      <c r="CV835" s="248"/>
      <c r="CW835" s="248"/>
      <c r="CX835" s="248"/>
      <c r="CY835" s="248"/>
      <c r="CZ835" s="248"/>
      <c r="DA835" s="248"/>
      <c r="DB835" s="248"/>
      <c r="DC835" s="248"/>
      <c r="DD835" s="248"/>
      <c r="DE835" s="248"/>
      <c r="DF835" s="250"/>
      <c r="DG835" s="251"/>
      <c r="DH835" s="251"/>
      <c r="DI835" s="251"/>
      <c r="DJ835" s="251"/>
      <c r="DK835" s="251"/>
      <c r="DL835" s="251"/>
      <c r="DM835" s="252"/>
    </row>
    <row r="836">
      <c r="A836" s="248"/>
      <c r="B836" s="249"/>
      <c r="C836" s="250"/>
      <c r="D836" s="251"/>
      <c r="E836" s="251"/>
      <c r="F836" s="251"/>
      <c r="G836" s="251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2"/>
      <c r="W836" s="253"/>
      <c r="X836" s="251"/>
      <c r="Y836" s="251"/>
      <c r="Z836" s="251"/>
      <c r="AA836" s="251"/>
      <c r="AB836" s="251"/>
      <c r="AC836" s="251"/>
      <c r="AD836" s="254"/>
      <c r="AE836" s="249"/>
      <c r="AF836" s="255"/>
      <c r="AG836" s="248"/>
      <c r="AH836" s="248"/>
      <c r="AI836" s="248"/>
      <c r="AJ836" s="248"/>
      <c r="AK836" s="248"/>
      <c r="AL836" s="248"/>
      <c r="AM836" s="248"/>
      <c r="AN836" s="248"/>
      <c r="AO836" s="248"/>
      <c r="AP836" s="248"/>
      <c r="AQ836" s="248"/>
      <c r="AR836" s="248"/>
      <c r="AS836" s="248"/>
      <c r="AT836" s="248"/>
      <c r="AU836" s="248"/>
      <c r="AV836" s="248"/>
      <c r="AW836" s="248"/>
      <c r="AX836" s="248"/>
      <c r="AY836" s="256"/>
      <c r="AZ836" s="250"/>
      <c r="BA836" s="251"/>
      <c r="BB836" s="251"/>
      <c r="BC836" s="251"/>
      <c r="BD836" s="251"/>
      <c r="BE836" s="251"/>
      <c r="BF836" s="251"/>
      <c r="BG836" s="252"/>
      <c r="BH836" s="249"/>
      <c r="BI836" s="248"/>
      <c r="BJ836" s="248"/>
      <c r="BK836" s="248"/>
      <c r="BL836" s="248"/>
      <c r="BM836" s="248"/>
      <c r="BN836" s="248"/>
      <c r="BO836" s="248"/>
      <c r="BP836" s="248"/>
      <c r="BQ836" s="248"/>
      <c r="BR836" s="248"/>
      <c r="BS836" s="248"/>
      <c r="BT836" s="248"/>
      <c r="BU836" s="248"/>
      <c r="BV836" s="248"/>
      <c r="BW836" s="248"/>
      <c r="BX836" s="248"/>
      <c r="BY836" s="248"/>
      <c r="BZ836" s="248"/>
      <c r="CA836" s="248"/>
      <c r="CB836" s="248"/>
      <c r="CC836" s="250"/>
      <c r="CD836" s="251"/>
      <c r="CE836" s="251"/>
      <c r="CF836" s="251"/>
      <c r="CG836" s="251"/>
      <c r="CH836" s="251"/>
      <c r="CI836" s="251"/>
      <c r="CJ836" s="252"/>
      <c r="CK836" s="249"/>
      <c r="CL836" s="248"/>
      <c r="CM836" s="248"/>
      <c r="CN836" s="248"/>
      <c r="CO836" s="248"/>
      <c r="CP836" s="248"/>
      <c r="CQ836" s="248"/>
      <c r="CR836" s="248"/>
      <c r="CS836" s="248"/>
      <c r="CT836" s="248"/>
      <c r="CU836" s="248"/>
      <c r="CV836" s="248"/>
      <c r="CW836" s="248"/>
      <c r="CX836" s="248"/>
      <c r="CY836" s="248"/>
      <c r="CZ836" s="248"/>
      <c r="DA836" s="248"/>
      <c r="DB836" s="248"/>
      <c r="DC836" s="248"/>
      <c r="DD836" s="248"/>
      <c r="DE836" s="248"/>
      <c r="DF836" s="250"/>
      <c r="DG836" s="251"/>
      <c r="DH836" s="251"/>
      <c r="DI836" s="251"/>
      <c r="DJ836" s="251"/>
      <c r="DK836" s="251"/>
      <c r="DL836" s="251"/>
      <c r="DM836" s="252"/>
    </row>
    <row r="837">
      <c r="A837" s="248"/>
      <c r="B837" s="249"/>
      <c r="C837" s="250"/>
      <c r="D837" s="251"/>
      <c r="E837" s="251"/>
      <c r="F837" s="251"/>
      <c r="G837" s="251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2"/>
      <c r="W837" s="253"/>
      <c r="X837" s="251"/>
      <c r="Y837" s="251"/>
      <c r="Z837" s="251"/>
      <c r="AA837" s="251"/>
      <c r="AB837" s="251"/>
      <c r="AC837" s="251"/>
      <c r="AD837" s="254"/>
      <c r="AE837" s="249"/>
      <c r="AF837" s="255"/>
      <c r="AG837" s="248"/>
      <c r="AH837" s="248"/>
      <c r="AI837" s="248"/>
      <c r="AJ837" s="248"/>
      <c r="AK837" s="248"/>
      <c r="AL837" s="248"/>
      <c r="AM837" s="248"/>
      <c r="AN837" s="248"/>
      <c r="AO837" s="248"/>
      <c r="AP837" s="248"/>
      <c r="AQ837" s="248"/>
      <c r="AR837" s="248"/>
      <c r="AS837" s="248"/>
      <c r="AT837" s="248"/>
      <c r="AU837" s="248"/>
      <c r="AV837" s="248"/>
      <c r="AW837" s="248"/>
      <c r="AX837" s="248"/>
      <c r="AY837" s="256"/>
      <c r="AZ837" s="250"/>
      <c r="BA837" s="251"/>
      <c r="BB837" s="251"/>
      <c r="BC837" s="251"/>
      <c r="BD837" s="251"/>
      <c r="BE837" s="251"/>
      <c r="BF837" s="251"/>
      <c r="BG837" s="252"/>
      <c r="BH837" s="249"/>
      <c r="BI837" s="248"/>
      <c r="BJ837" s="248"/>
      <c r="BK837" s="248"/>
      <c r="BL837" s="248"/>
      <c r="BM837" s="248"/>
      <c r="BN837" s="248"/>
      <c r="BO837" s="248"/>
      <c r="BP837" s="248"/>
      <c r="BQ837" s="248"/>
      <c r="BR837" s="248"/>
      <c r="BS837" s="248"/>
      <c r="BT837" s="248"/>
      <c r="BU837" s="248"/>
      <c r="BV837" s="248"/>
      <c r="BW837" s="248"/>
      <c r="BX837" s="248"/>
      <c r="BY837" s="248"/>
      <c r="BZ837" s="248"/>
      <c r="CA837" s="248"/>
      <c r="CB837" s="248"/>
      <c r="CC837" s="250"/>
      <c r="CD837" s="251"/>
      <c r="CE837" s="251"/>
      <c r="CF837" s="251"/>
      <c r="CG837" s="251"/>
      <c r="CH837" s="251"/>
      <c r="CI837" s="251"/>
      <c r="CJ837" s="252"/>
      <c r="CK837" s="249"/>
      <c r="CL837" s="248"/>
      <c r="CM837" s="248"/>
      <c r="CN837" s="248"/>
      <c r="CO837" s="248"/>
      <c r="CP837" s="248"/>
      <c r="CQ837" s="248"/>
      <c r="CR837" s="248"/>
      <c r="CS837" s="248"/>
      <c r="CT837" s="248"/>
      <c r="CU837" s="248"/>
      <c r="CV837" s="248"/>
      <c r="CW837" s="248"/>
      <c r="CX837" s="248"/>
      <c r="CY837" s="248"/>
      <c r="CZ837" s="248"/>
      <c r="DA837" s="248"/>
      <c r="DB837" s="248"/>
      <c r="DC837" s="248"/>
      <c r="DD837" s="248"/>
      <c r="DE837" s="248"/>
      <c r="DF837" s="250"/>
      <c r="DG837" s="251"/>
      <c r="DH837" s="251"/>
      <c r="DI837" s="251"/>
      <c r="DJ837" s="251"/>
      <c r="DK837" s="251"/>
      <c r="DL837" s="251"/>
      <c r="DM837" s="252"/>
    </row>
    <row r="838">
      <c r="A838" s="248"/>
      <c r="B838" s="249"/>
      <c r="C838" s="250"/>
      <c r="D838" s="251"/>
      <c r="E838" s="251"/>
      <c r="F838" s="251"/>
      <c r="G838" s="251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2"/>
      <c r="W838" s="253"/>
      <c r="X838" s="251"/>
      <c r="Y838" s="251"/>
      <c r="Z838" s="251"/>
      <c r="AA838" s="251"/>
      <c r="AB838" s="251"/>
      <c r="AC838" s="251"/>
      <c r="AD838" s="254"/>
      <c r="AE838" s="249"/>
      <c r="AF838" s="255"/>
      <c r="AG838" s="248"/>
      <c r="AH838" s="248"/>
      <c r="AI838" s="248"/>
      <c r="AJ838" s="248"/>
      <c r="AK838" s="248"/>
      <c r="AL838" s="248"/>
      <c r="AM838" s="248"/>
      <c r="AN838" s="248"/>
      <c r="AO838" s="248"/>
      <c r="AP838" s="248"/>
      <c r="AQ838" s="248"/>
      <c r="AR838" s="248"/>
      <c r="AS838" s="248"/>
      <c r="AT838" s="248"/>
      <c r="AU838" s="248"/>
      <c r="AV838" s="248"/>
      <c r="AW838" s="248"/>
      <c r="AX838" s="248"/>
      <c r="AY838" s="256"/>
      <c r="AZ838" s="250"/>
      <c r="BA838" s="251"/>
      <c r="BB838" s="251"/>
      <c r="BC838" s="251"/>
      <c r="BD838" s="251"/>
      <c r="BE838" s="251"/>
      <c r="BF838" s="251"/>
      <c r="BG838" s="252"/>
      <c r="BH838" s="249"/>
      <c r="BI838" s="248"/>
      <c r="BJ838" s="248"/>
      <c r="BK838" s="248"/>
      <c r="BL838" s="248"/>
      <c r="BM838" s="248"/>
      <c r="BN838" s="248"/>
      <c r="BO838" s="248"/>
      <c r="BP838" s="248"/>
      <c r="BQ838" s="248"/>
      <c r="BR838" s="248"/>
      <c r="BS838" s="248"/>
      <c r="BT838" s="248"/>
      <c r="BU838" s="248"/>
      <c r="BV838" s="248"/>
      <c r="BW838" s="248"/>
      <c r="BX838" s="248"/>
      <c r="BY838" s="248"/>
      <c r="BZ838" s="248"/>
      <c r="CA838" s="248"/>
      <c r="CB838" s="248"/>
      <c r="CC838" s="250"/>
      <c r="CD838" s="251"/>
      <c r="CE838" s="251"/>
      <c r="CF838" s="251"/>
      <c r="CG838" s="251"/>
      <c r="CH838" s="251"/>
      <c r="CI838" s="251"/>
      <c r="CJ838" s="252"/>
      <c r="CK838" s="249"/>
      <c r="CL838" s="248"/>
      <c r="CM838" s="248"/>
      <c r="CN838" s="248"/>
      <c r="CO838" s="248"/>
      <c r="CP838" s="248"/>
      <c r="CQ838" s="248"/>
      <c r="CR838" s="248"/>
      <c r="CS838" s="248"/>
      <c r="CT838" s="248"/>
      <c r="CU838" s="248"/>
      <c r="CV838" s="248"/>
      <c r="CW838" s="248"/>
      <c r="CX838" s="248"/>
      <c r="CY838" s="248"/>
      <c r="CZ838" s="248"/>
      <c r="DA838" s="248"/>
      <c r="DB838" s="248"/>
      <c r="DC838" s="248"/>
      <c r="DD838" s="248"/>
      <c r="DE838" s="248"/>
      <c r="DF838" s="250"/>
      <c r="DG838" s="251"/>
      <c r="DH838" s="251"/>
      <c r="DI838" s="251"/>
      <c r="DJ838" s="251"/>
      <c r="DK838" s="251"/>
      <c r="DL838" s="251"/>
      <c r="DM838" s="252"/>
    </row>
    <row r="839">
      <c r="A839" s="248"/>
      <c r="B839" s="249"/>
      <c r="C839" s="250"/>
      <c r="D839" s="251"/>
      <c r="E839" s="251"/>
      <c r="F839" s="251"/>
      <c r="G839" s="251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2"/>
      <c r="W839" s="253"/>
      <c r="X839" s="251"/>
      <c r="Y839" s="251"/>
      <c r="Z839" s="251"/>
      <c r="AA839" s="251"/>
      <c r="AB839" s="251"/>
      <c r="AC839" s="251"/>
      <c r="AD839" s="254"/>
      <c r="AE839" s="249"/>
      <c r="AF839" s="255"/>
      <c r="AG839" s="248"/>
      <c r="AH839" s="248"/>
      <c r="AI839" s="248"/>
      <c r="AJ839" s="248"/>
      <c r="AK839" s="248"/>
      <c r="AL839" s="248"/>
      <c r="AM839" s="248"/>
      <c r="AN839" s="248"/>
      <c r="AO839" s="248"/>
      <c r="AP839" s="248"/>
      <c r="AQ839" s="248"/>
      <c r="AR839" s="248"/>
      <c r="AS839" s="248"/>
      <c r="AT839" s="248"/>
      <c r="AU839" s="248"/>
      <c r="AV839" s="248"/>
      <c r="AW839" s="248"/>
      <c r="AX839" s="248"/>
      <c r="AY839" s="256"/>
      <c r="AZ839" s="250"/>
      <c r="BA839" s="251"/>
      <c r="BB839" s="251"/>
      <c r="BC839" s="251"/>
      <c r="BD839" s="251"/>
      <c r="BE839" s="251"/>
      <c r="BF839" s="251"/>
      <c r="BG839" s="252"/>
      <c r="BH839" s="249"/>
      <c r="BI839" s="248"/>
      <c r="BJ839" s="248"/>
      <c r="BK839" s="248"/>
      <c r="BL839" s="248"/>
      <c r="BM839" s="248"/>
      <c r="BN839" s="248"/>
      <c r="BO839" s="248"/>
      <c r="BP839" s="248"/>
      <c r="BQ839" s="248"/>
      <c r="BR839" s="248"/>
      <c r="BS839" s="248"/>
      <c r="BT839" s="248"/>
      <c r="BU839" s="248"/>
      <c r="BV839" s="248"/>
      <c r="BW839" s="248"/>
      <c r="BX839" s="248"/>
      <c r="BY839" s="248"/>
      <c r="BZ839" s="248"/>
      <c r="CA839" s="248"/>
      <c r="CB839" s="248"/>
      <c r="CC839" s="250"/>
      <c r="CD839" s="251"/>
      <c r="CE839" s="251"/>
      <c r="CF839" s="251"/>
      <c r="CG839" s="251"/>
      <c r="CH839" s="251"/>
      <c r="CI839" s="251"/>
      <c r="CJ839" s="252"/>
      <c r="CK839" s="249"/>
      <c r="CL839" s="248"/>
      <c r="CM839" s="248"/>
      <c r="CN839" s="248"/>
      <c r="CO839" s="248"/>
      <c r="CP839" s="248"/>
      <c r="CQ839" s="248"/>
      <c r="CR839" s="248"/>
      <c r="CS839" s="248"/>
      <c r="CT839" s="248"/>
      <c r="CU839" s="248"/>
      <c r="CV839" s="248"/>
      <c r="CW839" s="248"/>
      <c r="CX839" s="248"/>
      <c r="CY839" s="248"/>
      <c r="CZ839" s="248"/>
      <c r="DA839" s="248"/>
      <c r="DB839" s="248"/>
      <c r="DC839" s="248"/>
      <c r="DD839" s="248"/>
      <c r="DE839" s="248"/>
      <c r="DF839" s="250"/>
      <c r="DG839" s="251"/>
      <c r="DH839" s="251"/>
      <c r="DI839" s="251"/>
      <c r="DJ839" s="251"/>
      <c r="DK839" s="251"/>
      <c r="DL839" s="251"/>
      <c r="DM839" s="252"/>
    </row>
    <row r="840">
      <c r="A840" s="248"/>
      <c r="B840" s="249"/>
      <c r="C840" s="250"/>
      <c r="D840" s="251"/>
      <c r="E840" s="251"/>
      <c r="F840" s="251"/>
      <c r="G840" s="251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2"/>
      <c r="W840" s="253"/>
      <c r="X840" s="251"/>
      <c r="Y840" s="251"/>
      <c r="Z840" s="251"/>
      <c r="AA840" s="251"/>
      <c r="AB840" s="251"/>
      <c r="AC840" s="251"/>
      <c r="AD840" s="254"/>
      <c r="AE840" s="249"/>
      <c r="AF840" s="255"/>
      <c r="AG840" s="248"/>
      <c r="AH840" s="248"/>
      <c r="AI840" s="248"/>
      <c r="AJ840" s="248"/>
      <c r="AK840" s="248"/>
      <c r="AL840" s="248"/>
      <c r="AM840" s="248"/>
      <c r="AN840" s="248"/>
      <c r="AO840" s="248"/>
      <c r="AP840" s="248"/>
      <c r="AQ840" s="248"/>
      <c r="AR840" s="248"/>
      <c r="AS840" s="248"/>
      <c r="AT840" s="248"/>
      <c r="AU840" s="248"/>
      <c r="AV840" s="248"/>
      <c r="AW840" s="248"/>
      <c r="AX840" s="248"/>
      <c r="AY840" s="256"/>
      <c r="AZ840" s="250"/>
      <c r="BA840" s="251"/>
      <c r="BB840" s="251"/>
      <c r="BC840" s="251"/>
      <c r="BD840" s="251"/>
      <c r="BE840" s="251"/>
      <c r="BF840" s="251"/>
      <c r="BG840" s="252"/>
      <c r="BH840" s="249"/>
      <c r="BI840" s="248"/>
      <c r="BJ840" s="248"/>
      <c r="BK840" s="248"/>
      <c r="BL840" s="248"/>
      <c r="BM840" s="248"/>
      <c r="BN840" s="248"/>
      <c r="BO840" s="248"/>
      <c r="BP840" s="248"/>
      <c r="BQ840" s="248"/>
      <c r="BR840" s="248"/>
      <c r="BS840" s="248"/>
      <c r="BT840" s="248"/>
      <c r="BU840" s="248"/>
      <c r="BV840" s="248"/>
      <c r="BW840" s="248"/>
      <c r="BX840" s="248"/>
      <c r="BY840" s="248"/>
      <c r="BZ840" s="248"/>
      <c r="CA840" s="248"/>
      <c r="CB840" s="248"/>
      <c r="CC840" s="250"/>
      <c r="CD840" s="251"/>
      <c r="CE840" s="251"/>
      <c r="CF840" s="251"/>
      <c r="CG840" s="251"/>
      <c r="CH840" s="251"/>
      <c r="CI840" s="251"/>
      <c r="CJ840" s="252"/>
      <c r="CK840" s="249"/>
      <c r="CL840" s="248"/>
      <c r="CM840" s="248"/>
      <c r="CN840" s="248"/>
      <c r="CO840" s="248"/>
      <c r="CP840" s="248"/>
      <c r="CQ840" s="248"/>
      <c r="CR840" s="248"/>
      <c r="CS840" s="248"/>
      <c r="CT840" s="248"/>
      <c r="CU840" s="248"/>
      <c r="CV840" s="248"/>
      <c r="CW840" s="248"/>
      <c r="CX840" s="248"/>
      <c r="CY840" s="248"/>
      <c r="CZ840" s="248"/>
      <c r="DA840" s="248"/>
      <c r="DB840" s="248"/>
      <c r="DC840" s="248"/>
      <c r="DD840" s="248"/>
      <c r="DE840" s="248"/>
      <c r="DF840" s="250"/>
      <c r="DG840" s="251"/>
      <c r="DH840" s="251"/>
      <c r="DI840" s="251"/>
      <c r="DJ840" s="251"/>
      <c r="DK840" s="251"/>
      <c r="DL840" s="251"/>
      <c r="DM840" s="252"/>
    </row>
    <row r="841">
      <c r="A841" s="248"/>
      <c r="B841" s="249"/>
      <c r="C841" s="250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2"/>
      <c r="W841" s="253"/>
      <c r="X841" s="251"/>
      <c r="Y841" s="251"/>
      <c r="Z841" s="251"/>
      <c r="AA841" s="251"/>
      <c r="AB841" s="251"/>
      <c r="AC841" s="251"/>
      <c r="AD841" s="254"/>
      <c r="AE841" s="249"/>
      <c r="AF841" s="255"/>
      <c r="AG841" s="248"/>
      <c r="AH841" s="248"/>
      <c r="AI841" s="248"/>
      <c r="AJ841" s="248"/>
      <c r="AK841" s="248"/>
      <c r="AL841" s="248"/>
      <c r="AM841" s="248"/>
      <c r="AN841" s="248"/>
      <c r="AO841" s="248"/>
      <c r="AP841" s="248"/>
      <c r="AQ841" s="248"/>
      <c r="AR841" s="248"/>
      <c r="AS841" s="248"/>
      <c r="AT841" s="248"/>
      <c r="AU841" s="248"/>
      <c r="AV841" s="248"/>
      <c r="AW841" s="248"/>
      <c r="AX841" s="248"/>
      <c r="AY841" s="256"/>
      <c r="AZ841" s="250"/>
      <c r="BA841" s="251"/>
      <c r="BB841" s="251"/>
      <c r="BC841" s="251"/>
      <c r="BD841" s="251"/>
      <c r="BE841" s="251"/>
      <c r="BF841" s="251"/>
      <c r="BG841" s="252"/>
      <c r="BH841" s="249"/>
      <c r="BI841" s="248"/>
      <c r="BJ841" s="248"/>
      <c r="BK841" s="248"/>
      <c r="BL841" s="248"/>
      <c r="BM841" s="248"/>
      <c r="BN841" s="248"/>
      <c r="BO841" s="248"/>
      <c r="BP841" s="248"/>
      <c r="BQ841" s="248"/>
      <c r="BR841" s="248"/>
      <c r="BS841" s="248"/>
      <c r="BT841" s="248"/>
      <c r="BU841" s="248"/>
      <c r="BV841" s="248"/>
      <c r="BW841" s="248"/>
      <c r="BX841" s="248"/>
      <c r="BY841" s="248"/>
      <c r="BZ841" s="248"/>
      <c r="CA841" s="248"/>
      <c r="CB841" s="248"/>
      <c r="CC841" s="250"/>
      <c r="CD841" s="251"/>
      <c r="CE841" s="251"/>
      <c r="CF841" s="251"/>
      <c r="CG841" s="251"/>
      <c r="CH841" s="251"/>
      <c r="CI841" s="251"/>
      <c r="CJ841" s="252"/>
      <c r="CK841" s="249"/>
      <c r="CL841" s="248"/>
      <c r="CM841" s="248"/>
      <c r="CN841" s="248"/>
      <c r="CO841" s="248"/>
      <c r="CP841" s="248"/>
      <c r="CQ841" s="248"/>
      <c r="CR841" s="248"/>
      <c r="CS841" s="248"/>
      <c r="CT841" s="248"/>
      <c r="CU841" s="248"/>
      <c r="CV841" s="248"/>
      <c r="CW841" s="248"/>
      <c r="CX841" s="248"/>
      <c r="CY841" s="248"/>
      <c r="CZ841" s="248"/>
      <c r="DA841" s="248"/>
      <c r="DB841" s="248"/>
      <c r="DC841" s="248"/>
      <c r="DD841" s="248"/>
      <c r="DE841" s="248"/>
      <c r="DF841" s="250"/>
      <c r="DG841" s="251"/>
      <c r="DH841" s="251"/>
      <c r="DI841" s="251"/>
      <c r="DJ841" s="251"/>
      <c r="DK841" s="251"/>
      <c r="DL841" s="251"/>
      <c r="DM841" s="252"/>
    </row>
    <row r="842">
      <c r="A842" s="248"/>
      <c r="B842" s="249"/>
      <c r="C842" s="250"/>
      <c r="D842" s="251"/>
      <c r="E842" s="251"/>
      <c r="F842" s="251"/>
      <c r="G842" s="251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2"/>
      <c r="W842" s="253"/>
      <c r="X842" s="251"/>
      <c r="Y842" s="251"/>
      <c r="Z842" s="251"/>
      <c r="AA842" s="251"/>
      <c r="AB842" s="251"/>
      <c r="AC842" s="251"/>
      <c r="AD842" s="254"/>
      <c r="AE842" s="249"/>
      <c r="AF842" s="255"/>
      <c r="AG842" s="248"/>
      <c r="AH842" s="248"/>
      <c r="AI842" s="248"/>
      <c r="AJ842" s="248"/>
      <c r="AK842" s="248"/>
      <c r="AL842" s="248"/>
      <c r="AM842" s="248"/>
      <c r="AN842" s="248"/>
      <c r="AO842" s="248"/>
      <c r="AP842" s="248"/>
      <c r="AQ842" s="248"/>
      <c r="AR842" s="248"/>
      <c r="AS842" s="248"/>
      <c r="AT842" s="248"/>
      <c r="AU842" s="248"/>
      <c r="AV842" s="248"/>
      <c r="AW842" s="248"/>
      <c r="AX842" s="248"/>
      <c r="AY842" s="256"/>
      <c r="AZ842" s="250"/>
      <c r="BA842" s="251"/>
      <c r="BB842" s="251"/>
      <c r="BC842" s="251"/>
      <c r="BD842" s="251"/>
      <c r="BE842" s="251"/>
      <c r="BF842" s="251"/>
      <c r="BG842" s="252"/>
      <c r="BH842" s="249"/>
      <c r="BI842" s="248"/>
      <c r="BJ842" s="248"/>
      <c r="BK842" s="248"/>
      <c r="BL842" s="248"/>
      <c r="BM842" s="248"/>
      <c r="BN842" s="248"/>
      <c r="BO842" s="248"/>
      <c r="BP842" s="248"/>
      <c r="BQ842" s="248"/>
      <c r="BR842" s="248"/>
      <c r="BS842" s="248"/>
      <c r="BT842" s="248"/>
      <c r="BU842" s="248"/>
      <c r="BV842" s="248"/>
      <c r="BW842" s="248"/>
      <c r="BX842" s="248"/>
      <c r="BY842" s="248"/>
      <c r="BZ842" s="248"/>
      <c r="CA842" s="248"/>
      <c r="CB842" s="248"/>
      <c r="CC842" s="250"/>
      <c r="CD842" s="251"/>
      <c r="CE842" s="251"/>
      <c r="CF842" s="251"/>
      <c r="CG842" s="251"/>
      <c r="CH842" s="251"/>
      <c r="CI842" s="251"/>
      <c r="CJ842" s="252"/>
      <c r="CK842" s="249"/>
      <c r="CL842" s="248"/>
      <c r="CM842" s="248"/>
      <c r="CN842" s="248"/>
      <c r="CO842" s="248"/>
      <c r="CP842" s="248"/>
      <c r="CQ842" s="248"/>
      <c r="CR842" s="248"/>
      <c r="CS842" s="248"/>
      <c r="CT842" s="248"/>
      <c r="CU842" s="248"/>
      <c r="CV842" s="248"/>
      <c r="CW842" s="248"/>
      <c r="CX842" s="248"/>
      <c r="CY842" s="248"/>
      <c r="CZ842" s="248"/>
      <c r="DA842" s="248"/>
      <c r="DB842" s="248"/>
      <c r="DC842" s="248"/>
      <c r="DD842" s="248"/>
      <c r="DE842" s="248"/>
      <c r="DF842" s="250"/>
      <c r="DG842" s="251"/>
      <c r="DH842" s="251"/>
      <c r="DI842" s="251"/>
      <c r="DJ842" s="251"/>
      <c r="DK842" s="251"/>
      <c r="DL842" s="251"/>
      <c r="DM842" s="252"/>
    </row>
    <row r="843">
      <c r="A843" s="248"/>
      <c r="B843" s="249"/>
      <c r="C843" s="250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2"/>
      <c r="W843" s="253"/>
      <c r="X843" s="251"/>
      <c r="Y843" s="251"/>
      <c r="Z843" s="251"/>
      <c r="AA843" s="251"/>
      <c r="AB843" s="251"/>
      <c r="AC843" s="251"/>
      <c r="AD843" s="254"/>
      <c r="AE843" s="249"/>
      <c r="AF843" s="255"/>
      <c r="AG843" s="248"/>
      <c r="AH843" s="248"/>
      <c r="AI843" s="248"/>
      <c r="AJ843" s="248"/>
      <c r="AK843" s="248"/>
      <c r="AL843" s="248"/>
      <c r="AM843" s="248"/>
      <c r="AN843" s="248"/>
      <c r="AO843" s="248"/>
      <c r="AP843" s="248"/>
      <c r="AQ843" s="248"/>
      <c r="AR843" s="248"/>
      <c r="AS843" s="248"/>
      <c r="AT843" s="248"/>
      <c r="AU843" s="248"/>
      <c r="AV843" s="248"/>
      <c r="AW843" s="248"/>
      <c r="AX843" s="248"/>
      <c r="AY843" s="256"/>
      <c r="AZ843" s="250"/>
      <c r="BA843" s="251"/>
      <c r="BB843" s="251"/>
      <c r="BC843" s="251"/>
      <c r="BD843" s="251"/>
      <c r="BE843" s="251"/>
      <c r="BF843" s="251"/>
      <c r="BG843" s="252"/>
      <c r="BH843" s="249"/>
      <c r="BI843" s="248"/>
      <c r="BJ843" s="248"/>
      <c r="BK843" s="248"/>
      <c r="BL843" s="248"/>
      <c r="BM843" s="248"/>
      <c r="BN843" s="248"/>
      <c r="BO843" s="248"/>
      <c r="BP843" s="248"/>
      <c r="BQ843" s="248"/>
      <c r="BR843" s="248"/>
      <c r="BS843" s="248"/>
      <c r="BT843" s="248"/>
      <c r="BU843" s="248"/>
      <c r="BV843" s="248"/>
      <c r="BW843" s="248"/>
      <c r="BX843" s="248"/>
      <c r="BY843" s="248"/>
      <c r="BZ843" s="248"/>
      <c r="CA843" s="248"/>
      <c r="CB843" s="248"/>
      <c r="CC843" s="250"/>
      <c r="CD843" s="251"/>
      <c r="CE843" s="251"/>
      <c r="CF843" s="251"/>
      <c r="CG843" s="251"/>
      <c r="CH843" s="251"/>
      <c r="CI843" s="251"/>
      <c r="CJ843" s="252"/>
      <c r="CK843" s="249"/>
      <c r="CL843" s="248"/>
      <c r="CM843" s="248"/>
      <c r="CN843" s="248"/>
      <c r="CO843" s="248"/>
      <c r="CP843" s="248"/>
      <c r="CQ843" s="248"/>
      <c r="CR843" s="248"/>
      <c r="CS843" s="248"/>
      <c r="CT843" s="248"/>
      <c r="CU843" s="248"/>
      <c r="CV843" s="248"/>
      <c r="CW843" s="248"/>
      <c r="CX843" s="248"/>
      <c r="CY843" s="248"/>
      <c r="CZ843" s="248"/>
      <c r="DA843" s="248"/>
      <c r="DB843" s="248"/>
      <c r="DC843" s="248"/>
      <c r="DD843" s="248"/>
      <c r="DE843" s="248"/>
      <c r="DF843" s="250"/>
      <c r="DG843" s="251"/>
      <c r="DH843" s="251"/>
      <c r="DI843" s="251"/>
      <c r="DJ843" s="251"/>
      <c r="DK843" s="251"/>
      <c r="DL843" s="251"/>
      <c r="DM843" s="252"/>
    </row>
    <row r="844">
      <c r="A844" s="248"/>
      <c r="B844" s="249"/>
      <c r="C844" s="250"/>
      <c r="D844" s="251"/>
      <c r="E844" s="251"/>
      <c r="F844" s="251"/>
      <c r="G844" s="251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2"/>
      <c r="W844" s="253"/>
      <c r="X844" s="251"/>
      <c r="Y844" s="251"/>
      <c r="Z844" s="251"/>
      <c r="AA844" s="251"/>
      <c r="AB844" s="251"/>
      <c r="AC844" s="251"/>
      <c r="AD844" s="254"/>
      <c r="AE844" s="249"/>
      <c r="AF844" s="255"/>
      <c r="AG844" s="248"/>
      <c r="AH844" s="248"/>
      <c r="AI844" s="248"/>
      <c r="AJ844" s="248"/>
      <c r="AK844" s="248"/>
      <c r="AL844" s="248"/>
      <c r="AM844" s="248"/>
      <c r="AN844" s="248"/>
      <c r="AO844" s="248"/>
      <c r="AP844" s="248"/>
      <c r="AQ844" s="248"/>
      <c r="AR844" s="248"/>
      <c r="AS844" s="248"/>
      <c r="AT844" s="248"/>
      <c r="AU844" s="248"/>
      <c r="AV844" s="248"/>
      <c r="AW844" s="248"/>
      <c r="AX844" s="248"/>
      <c r="AY844" s="256"/>
      <c r="AZ844" s="250"/>
      <c r="BA844" s="251"/>
      <c r="BB844" s="251"/>
      <c r="BC844" s="251"/>
      <c r="BD844" s="251"/>
      <c r="BE844" s="251"/>
      <c r="BF844" s="251"/>
      <c r="BG844" s="252"/>
      <c r="BH844" s="249"/>
      <c r="BI844" s="248"/>
      <c r="BJ844" s="248"/>
      <c r="BK844" s="248"/>
      <c r="BL844" s="248"/>
      <c r="BM844" s="248"/>
      <c r="BN844" s="248"/>
      <c r="BO844" s="248"/>
      <c r="BP844" s="248"/>
      <c r="BQ844" s="248"/>
      <c r="BR844" s="248"/>
      <c r="BS844" s="248"/>
      <c r="BT844" s="248"/>
      <c r="BU844" s="248"/>
      <c r="BV844" s="248"/>
      <c r="BW844" s="248"/>
      <c r="BX844" s="248"/>
      <c r="BY844" s="248"/>
      <c r="BZ844" s="248"/>
      <c r="CA844" s="248"/>
      <c r="CB844" s="248"/>
      <c r="CC844" s="250"/>
      <c r="CD844" s="251"/>
      <c r="CE844" s="251"/>
      <c r="CF844" s="251"/>
      <c r="CG844" s="251"/>
      <c r="CH844" s="251"/>
      <c r="CI844" s="251"/>
      <c r="CJ844" s="252"/>
      <c r="CK844" s="249"/>
      <c r="CL844" s="248"/>
      <c r="CM844" s="248"/>
      <c r="CN844" s="248"/>
      <c r="CO844" s="248"/>
      <c r="CP844" s="248"/>
      <c r="CQ844" s="248"/>
      <c r="CR844" s="248"/>
      <c r="CS844" s="248"/>
      <c r="CT844" s="248"/>
      <c r="CU844" s="248"/>
      <c r="CV844" s="248"/>
      <c r="CW844" s="248"/>
      <c r="CX844" s="248"/>
      <c r="CY844" s="248"/>
      <c r="CZ844" s="248"/>
      <c r="DA844" s="248"/>
      <c r="DB844" s="248"/>
      <c r="DC844" s="248"/>
      <c r="DD844" s="248"/>
      <c r="DE844" s="248"/>
      <c r="DF844" s="250"/>
      <c r="DG844" s="251"/>
      <c r="DH844" s="251"/>
      <c r="DI844" s="251"/>
      <c r="DJ844" s="251"/>
      <c r="DK844" s="251"/>
      <c r="DL844" s="251"/>
      <c r="DM844" s="252"/>
    </row>
    <row r="845">
      <c r="A845" s="248"/>
      <c r="B845" s="249"/>
      <c r="C845" s="250"/>
      <c r="D845" s="251"/>
      <c r="E845" s="251"/>
      <c r="F845" s="251"/>
      <c r="G845" s="251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2"/>
      <c r="W845" s="253"/>
      <c r="X845" s="251"/>
      <c r="Y845" s="251"/>
      <c r="Z845" s="251"/>
      <c r="AA845" s="251"/>
      <c r="AB845" s="251"/>
      <c r="AC845" s="251"/>
      <c r="AD845" s="254"/>
      <c r="AE845" s="249"/>
      <c r="AF845" s="255"/>
      <c r="AG845" s="248"/>
      <c r="AH845" s="248"/>
      <c r="AI845" s="248"/>
      <c r="AJ845" s="248"/>
      <c r="AK845" s="248"/>
      <c r="AL845" s="248"/>
      <c r="AM845" s="248"/>
      <c r="AN845" s="248"/>
      <c r="AO845" s="248"/>
      <c r="AP845" s="248"/>
      <c r="AQ845" s="248"/>
      <c r="AR845" s="248"/>
      <c r="AS845" s="248"/>
      <c r="AT845" s="248"/>
      <c r="AU845" s="248"/>
      <c r="AV845" s="248"/>
      <c r="AW845" s="248"/>
      <c r="AX845" s="248"/>
      <c r="AY845" s="256"/>
      <c r="AZ845" s="250"/>
      <c r="BA845" s="251"/>
      <c r="BB845" s="251"/>
      <c r="BC845" s="251"/>
      <c r="BD845" s="251"/>
      <c r="BE845" s="251"/>
      <c r="BF845" s="251"/>
      <c r="BG845" s="252"/>
      <c r="BH845" s="249"/>
      <c r="BI845" s="248"/>
      <c r="BJ845" s="248"/>
      <c r="BK845" s="248"/>
      <c r="BL845" s="248"/>
      <c r="BM845" s="248"/>
      <c r="BN845" s="248"/>
      <c r="BO845" s="248"/>
      <c r="BP845" s="248"/>
      <c r="BQ845" s="248"/>
      <c r="BR845" s="248"/>
      <c r="BS845" s="248"/>
      <c r="BT845" s="248"/>
      <c r="BU845" s="248"/>
      <c r="BV845" s="248"/>
      <c r="BW845" s="248"/>
      <c r="BX845" s="248"/>
      <c r="BY845" s="248"/>
      <c r="BZ845" s="248"/>
      <c r="CA845" s="248"/>
      <c r="CB845" s="248"/>
      <c r="CC845" s="250"/>
      <c r="CD845" s="251"/>
      <c r="CE845" s="251"/>
      <c r="CF845" s="251"/>
      <c r="CG845" s="251"/>
      <c r="CH845" s="251"/>
      <c r="CI845" s="251"/>
      <c r="CJ845" s="252"/>
      <c r="CK845" s="249"/>
      <c r="CL845" s="248"/>
      <c r="CM845" s="248"/>
      <c r="CN845" s="248"/>
      <c r="CO845" s="248"/>
      <c r="CP845" s="248"/>
      <c r="CQ845" s="248"/>
      <c r="CR845" s="248"/>
      <c r="CS845" s="248"/>
      <c r="CT845" s="248"/>
      <c r="CU845" s="248"/>
      <c r="CV845" s="248"/>
      <c r="CW845" s="248"/>
      <c r="CX845" s="248"/>
      <c r="CY845" s="248"/>
      <c r="CZ845" s="248"/>
      <c r="DA845" s="248"/>
      <c r="DB845" s="248"/>
      <c r="DC845" s="248"/>
      <c r="DD845" s="248"/>
      <c r="DE845" s="248"/>
      <c r="DF845" s="250"/>
      <c r="DG845" s="251"/>
      <c r="DH845" s="251"/>
      <c r="DI845" s="251"/>
      <c r="DJ845" s="251"/>
      <c r="DK845" s="251"/>
      <c r="DL845" s="251"/>
      <c r="DM845" s="252"/>
    </row>
    <row r="846">
      <c r="A846" s="248"/>
      <c r="B846" s="249"/>
      <c r="C846" s="250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2"/>
      <c r="W846" s="253"/>
      <c r="X846" s="251"/>
      <c r="Y846" s="251"/>
      <c r="Z846" s="251"/>
      <c r="AA846" s="251"/>
      <c r="AB846" s="251"/>
      <c r="AC846" s="251"/>
      <c r="AD846" s="254"/>
      <c r="AE846" s="249"/>
      <c r="AF846" s="255"/>
      <c r="AG846" s="248"/>
      <c r="AH846" s="248"/>
      <c r="AI846" s="248"/>
      <c r="AJ846" s="248"/>
      <c r="AK846" s="248"/>
      <c r="AL846" s="248"/>
      <c r="AM846" s="248"/>
      <c r="AN846" s="248"/>
      <c r="AO846" s="248"/>
      <c r="AP846" s="248"/>
      <c r="AQ846" s="248"/>
      <c r="AR846" s="248"/>
      <c r="AS846" s="248"/>
      <c r="AT846" s="248"/>
      <c r="AU846" s="248"/>
      <c r="AV846" s="248"/>
      <c r="AW846" s="248"/>
      <c r="AX846" s="248"/>
      <c r="AY846" s="256"/>
      <c r="AZ846" s="250"/>
      <c r="BA846" s="251"/>
      <c r="BB846" s="251"/>
      <c r="BC846" s="251"/>
      <c r="BD846" s="251"/>
      <c r="BE846" s="251"/>
      <c r="BF846" s="251"/>
      <c r="BG846" s="252"/>
      <c r="BH846" s="249"/>
      <c r="BI846" s="248"/>
      <c r="BJ846" s="248"/>
      <c r="BK846" s="248"/>
      <c r="BL846" s="248"/>
      <c r="BM846" s="248"/>
      <c r="BN846" s="248"/>
      <c r="BO846" s="248"/>
      <c r="BP846" s="248"/>
      <c r="BQ846" s="248"/>
      <c r="BR846" s="248"/>
      <c r="BS846" s="248"/>
      <c r="BT846" s="248"/>
      <c r="BU846" s="248"/>
      <c r="BV846" s="248"/>
      <c r="BW846" s="248"/>
      <c r="BX846" s="248"/>
      <c r="BY846" s="248"/>
      <c r="BZ846" s="248"/>
      <c r="CA846" s="248"/>
      <c r="CB846" s="248"/>
      <c r="CC846" s="250"/>
      <c r="CD846" s="251"/>
      <c r="CE846" s="251"/>
      <c r="CF846" s="251"/>
      <c r="CG846" s="251"/>
      <c r="CH846" s="251"/>
      <c r="CI846" s="251"/>
      <c r="CJ846" s="252"/>
      <c r="CK846" s="249"/>
      <c r="CL846" s="248"/>
      <c r="CM846" s="248"/>
      <c r="CN846" s="248"/>
      <c r="CO846" s="248"/>
      <c r="CP846" s="248"/>
      <c r="CQ846" s="248"/>
      <c r="CR846" s="248"/>
      <c r="CS846" s="248"/>
      <c r="CT846" s="248"/>
      <c r="CU846" s="248"/>
      <c r="CV846" s="248"/>
      <c r="CW846" s="248"/>
      <c r="CX846" s="248"/>
      <c r="CY846" s="248"/>
      <c r="CZ846" s="248"/>
      <c r="DA846" s="248"/>
      <c r="DB846" s="248"/>
      <c r="DC846" s="248"/>
      <c r="DD846" s="248"/>
      <c r="DE846" s="248"/>
      <c r="DF846" s="250"/>
      <c r="DG846" s="251"/>
      <c r="DH846" s="251"/>
      <c r="DI846" s="251"/>
      <c r="DJ846" s="251"/>
      <c r="DK846" s="251"/>
      <c r="DL846" s="251"/>
      <c r="DM846" s="252"/>
    </row>
    <row r="847">
      <c r="A847" s="248"/>
      <c r="B847" s="249"/>
      <c r="C847" s="250"/>
      <c r="D847" s="251"/>
      <c r="E847" s="251"/>
      <c r="F847" s="251"/>
      <c r="G847" s="251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2"/>
      <c r="W847" s="253"/>
      <c r="X847" s="251"/>
      <c r="Y847" s="251"/>
      <c r="Z847" s="251"/>
      <c r="AA847" s="251"/>
      <c r="AB847" s="251"/>
      <c r="AC847" s="251"/>
      <c r="AD847" s="254"/>
      <c r="AE847" s="249"/>
      <c r="AF847" s="255"/>
      <c r="AG847" s="248"/>
      <c r="AH847" s="248"/>
      <c r="AI847" s="248"/>
      <c r="AJ847" s="248"/>
      <c r="AK847" s="248"/>
      <c r="AL847" s="248"/>
      <c r="AM847" s="248"/>
      <c r="AN847" s="248"/>
      <c r="AO847" s="248"/>
      <c r="AP847" s="248"/>
      <c r="AQ847" s="248"/>
      <c r="AR847" s="248"/>
      <c r="AS847" s="248"/>
      <c r="AT847" s="248"/>
      <c r="AU847" s="248"/>
      <c r="AV847" s="248"/>
      <c r="AW847" s="248"/>
      <c r="AX847" s="248"/>
      <c r="AY847" s="256"/>
      <c r="AZ847" s="250"/>
      <c r="BA847" s="251"/>
      <c r="BB847" s="251"/>
      <c r="BC847" s="251"/>
      <c r="BD847" s="251"/>
      <c r="BE847" s="251"/>
      <c r="BF847" s="251"/>
      <c r="BG847" s="252"/>
      <c r="BH847" s="249"/>
      <c r="BI847" s="248"/>
      <c r="BJ847" s="248"/>
      <c r="BK847" s="248"/>
      <c r="BL847" s="248"/>
      <c r="BM847" s="248"/>
      <c r="BN847" s="248"/>
      <c r="BO847" s="248"/>
      <c r="BP847" s="248"/>
      <c r="BQ847" s="248"/>
      <c r="BR847" s="248"/>
      <c r="BS847" s="248"/>
      <c r="BT847" s="248"/>
      <c r="BU847" s="248"/>
      <c r="BV847" s="248"/>
      <c r="BW847" s="248"/>
      <c r="BX847" s="248"/>
      <c r="BY847" s="248"/>
      <c r="BZ847" s="248"/>
      <c r="CA847" s="248"/>
      <c r="CB847" s="248"/>
      <c r="CC847" s="250"/>
      <c r="CD847" s="251"/>
      <c r="CE847" s="251"/>
      <c r="CF847" s="251"/>
      <c r="CG847" s="251"/>
      <c r="CH847" s="251"/>
      <c r="CI847" s="251"/>
      <c r="CJ847" s="252"/>
      <c r="CK847" s="249"/>
      <c r="CL847" s="248"/>
      <c r="CM847" s="248"/>
      <c r="CN847" s="248"/>
      <c r="CO847" s="248"/>
      <c r="CP847" s="248"/>
      <c r="CQ847" s="248"/>
      <c r="CR847" s="248"/>
      <c r="CS847" s="248"/>
      <c r="CT847" s="248"/>
      <c r="CU847" s="248"/>
      <c r="CV847" s="248"/>
      <c r="CW847" s="248"/>
      <c r="CX847" s="248"/>
      <c r="CY847" s="248"/>
      <c r="CZ847" s="248"/>
      <c r="DA847" s="248"/>
      <c r="DB847" s="248"/>
      <c r="DC847" s="248"/>
      <c r="DD847" s="248"/>
      <c r="DE847" s="248"/>
      <c r="DF847" s="250"/>
      <c r="DG847" s="251"/>
      <c r="DH847" s="251"/>
      <c r="DI847" s="251"/>
      <c r="DJ847" s="251"/>
      <c r="DK847" s="251"/>
      <c r="DL847" s="251"/>
      <c r="DM847" s="252"/>
    </row>
    <row r="848">
      <c r="A848" s="248"/>
      <c r="B848" s="249"/>
      <c r="C848" s="250"/>
      <c r="D848" s="251"/>
      <c r="E848" s="251"/>
      <c r="F848" s="251"/>
      <c r="G848" s="251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2"/>
      <c r="W848" s="253"/>
      <c r="X848" s="251"/>
      <c r="Y848" s="251"/>
      <c r="Z848" s="251"/>
      <c r="AA848" s="251"/>
      <c r="AB848" s="251"/>
      <c r="AC848" s="251"/>
      <c r="AD848" s="254"/>
      <c r="AE848" s="249"/>
      <c r="AF848" s="255"/>
      <c r="AG848" s="248"/>
      <c r="AH848" s="248"/>
      <c r="AI848" s="248"/>
      <c r="AJ848" s="248"/>
      <c r="AK848" s="248"/>
      <c r="AL848" s="248"/>
      <c r="AM848" s="248"/>
      <c r="AN848" s="248"/>
      <c r="AO848" s="248"/>
      <c r="AP848" s="248"/>
      <c r="AQ848" s="248"/>
      <c r="AR848" s="248"/>
      <c r="AS848" s="248"/>
      <c r="AT848" s="248"/>
      <c r="AU848" s="248"/>
      <c r="AV848" s="248"/>
      <c r="AW848" s="248"/>
      <c r="AX848" s="248"/>
      <c r="AY848" s="256"/>
      <c r="AZ848" s="250"/>
      <c r="BA848" s="251"/>
      <c r="BB848" s="251"/>
      <c r="BC848" s="251"/>
      <c r="BD848" s="251"/>
      <c r="BE848" s="251"/>
      <c r="BF848" s="251"/>
      <c r="BG848" s="252"/>
      <c r="BH848" s="249"/>
      <c r="BI848" s="248"/>
      <c r="BJ848" s="248"/>
      <c r="BK848" s="248"/>
      <c r="BL848" s="248"/>
      <c r="BM848" s="248"/>
      <c r="BN848" s="248"/>
      <c r="BO848" s="248"/>
      <c r="BP848" s="248"/>
      <c r="BQ848" s="248"/>
      <c r="BR848" s="248"/>
      <c r="BS848" s="248"/>
      <c r="BT848" s="248"/>
      <c r="BU848" s="248"/>
      <c r="BV848" s="248"/>
      <c r="BW848" s="248"/>
      <c r="BX848" s="248"/>
      <c r="BY848" s="248"/>
      <c r="BZ848" s="248"/>
      <c r="CA848" s="248"/>
      <c r="CB848" s="248"/>
      <c r="CC848" s="250"/>
      <c r="CD848" s="251"/>
      <c r="CE848" s="251"/>
      <c r="CF848" s="251"/>
      <c r="CG848" s="251"/>
      <c r="CH848" s="251"/>
      <c r="CI848" s="251"/>
      <c r="CJ848" s="252"/>
      <c r="CK848" s="249"/>
      <c r="CL848" s="248"/>
      <c r="CM848" s="248"/>
      <c r="CN848" s="248"/>
      <c r="CO848" s="248"/>
      <c r="CP848" s="248"/>
      <c r="CQ848" s="248"/>
      <c r="CR848" s="248"/>
      <c r="CS848" s="248"/>
      <c r="CT848" s="248"/>
      <c r="CU848" s="248"/>
      <c r="CV848" s="248"/>
      <c r="CW848" s="248"/>
      <c r="CX848" s="248"/>
      <c r="CY848" s="248"/>
      <c r="CZ848" s="248"/>
      <c r="DA848" s="248"/>
      <c r="DB848" s="248"/>
      <c r="DC848" s="248"/>
      <c r="DD848" s="248"/>
      <c r="DE848" s="248"/>
      <c r="DF848" s="250"/>
      <c r="DG848" s="251"/>
      <c r="DH848" s="251"/>
      <c r="DI848" s="251"/>
      <c r="DJ848" s="251"/>
      <c r="DK848" s="251"/>
      <c r="DL848" s="251"/>
      <c r="DM848" s="252"/>
    </row>
    <row r="849">
      <c r="A849" s="248"/>
      <c r="B849" s="249"/>
      <c r="C849" s="250"/>
      <c r="D849" s="251"/>
      <c r="E849" s="251"/>
      <c r="F849" s="251"/>
      <c r="G849" s="251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2"/>
      <c r="W849" s="253"/>
      <c r="X849" s="251"/>
      <c r="Y849" s="251"/>
      <c r="Z849" s="251"/>
      <c r="AA849" s="251"/>
      <c r="AB849" s="251"/>
      <c r="AC849" s="251"/>
      <c r="AD849" s="254"/>
      <c r="AE849" s="249"/>
      <c r="AF849" s="255"/>
      <c r="AG849" s="248"/>
      <c r="AH849" s="248"/>
      <c r="AI849" s="248"/>
      <c r="AJ849" s="248"/>
      <c r="AK849" s="248"/>
      <c r="AL849" s="248"/>
      <c r="AM849" s="248"/>
      <c r="AN849" s="248"/>
      <c r="AO849" s="248"/>
      <c r="AP849" s="248"/>
      <c r="AQ849" s="248"/>
      <c r="AR849" s="248"/>
      <c r="AS849" s="248"/>
      <c r="AT849" s="248"/>
      <c r="AU849" s="248"/>
      <c r="AV849" s="248"/>
      <c r="AW849" s="248"/>
      <c r="AX849" s="248"/>
      <c r="AY849" s="256"/>
      <c r="AZ849" s="250"/>
      <c r="BA849" s="251"/>
      <c r="BB849" s="251"/>
      <c r="BC849" s="251"/>
      <c r="BD849" s="251"/>
      <c r="BE849" s="251"/>
      <c r="BF849" s="251"/>
      <c r="BG849" s="252"/>
      <c r="BH849" s="249"/>
      <c r="BI849" s="248"/>
      <c r="BJ849" s="248"/>
      <c r="BK849" s="248"/>
      <c r="BL849" s="248"/>
      <c r="BM849" s="248"/>
      <c r="BN849" s="248"/>
      <c r="BO849" s="248"/>
      <c r="BP849" s="248"/>
      <c r="BQ849" s="248"/>
      <c r="BR849" s="248"/>
      <c r="BS849" s="248"/>
      <c r="BT849" s="248"/>
      <c r="BU849" s="248"/>
      <c r="BV849" s="248"/>
      <c r="BW849" s="248"/>
      <c r="BX849" s="248"/>
      <c r="BY849" s="248"/>
      <c r="BZ849" s="248"/>
      <c r="CA849" s="248"/>
      <c r="CB849" s="248"/>
      <c r="CC849" s="250"/>
      <c r="CD849" s="251"/>
      <c r="CE849" s="251"/>
      <c r="CF849" s="251"/>
      <c r="CG849" s="251"/>
      <c r="CH849" s="251"/>
      <c r="CI849" s="251"/>
      <c r="CJ849" s="252"/>
      <c r="CK849" s="249"/>
      <c r="CL849" s="248"/>
      <c r="CM849" s="248"/>
      <c r="CN849" s="248"/>
      <c r="CO849" s="248"/>
      <c r="CP849" s="248"/>
      <c r="CQ849" s="248"/>
      <c r="CR849" s="248"/>
      <c r="CS849" s="248"/>
      <c r="CT849" s="248"/>
      <c r="CU849" s="248"/>
      <c r="CV849" s="248"/>
      <c r="CW849" s="248"/>
      <c r="CX849" s="248"/>
      <c r="CY849" s="248"/>
      <c r="CZ849" s="248"/>
      <c r="DA849" s="248"/>
      <c r="DB849" s="248"/>
      <c r="DC849" s="248"/>
      <c r="DD849" s="248"/>
      <c r="DE849" s="248"/>
      <c r="DF849" s="250"/>
      <c r="DG849" s="251"/>
      <c r="DH849" s="251"/>
      <c r="DI849" s="251"/>
      <c r="DJ849" s="251"/>
      <c r="DK849" s="251"/>
      <c r="DL849" s="251"/>
      <c r="DM849" s="252"/>
    </row>
    <row r="850">
      <c r="A850" s="248"/>
      <c r="B850" s="249"/>
      <c r="C850" s="250"/>
      <c r="D850" s="251"/>
      <c r="E850" s="251"/>
      <c r="F850" s="251"/>
      <c r="G850" s="251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2"/>
      <c r="W850" s="253"/>
      <c r="X850" s="251"/>
      <c r="Y850" s="251"/>
      <c r="Z850" s="251"/>
      <c r="AA850" s="251"/>
      <c r="AB850" s="251"/>
      <c r="AC850" s="251"/>
      <c r="AD850" s="254"/>
      <c r="AE850" s="249"/>
      <c r="AF850" s="255"/>
      <c r="AG850" s="248"/>
      <c r="AH850" s="248"/>
      <c r="AI850" s="248"/>
      <c r="AJ850" s="248"/>
      <c r="AK850" s="248"/>
      <c r="AL850" s="248"/>
      <c r="AM850" s="248"/>
      <c r="AN850" s="248"/>
      <c r="AO850" s="248"/>
      <c r="AP850" s="248"/>
      <c r="AQ850" s="248"/>
      <c r="AR850" s="248"/>
      <c r="AS850" s="248"/>
      <c r="AT850" s="248"/>
      <c r="AU850" s="248"/>
      <c r="AV850" s="248"/>
      <c r="AW850" s="248"/>
      <c r="AX850" s="248"/>
      <c r="AY850" s="256"/>
      <c r="AZ850" s="250"/>
      <c r="BA850" s="251"/>
      <c r="BB850" s="251"/>
      <c r="BC850" s="251"/>
      <c r="BD850" s="251"/>
      <c r="BE850" s="251"/>
      <c r="BF850" s="251"/>
      <c r="BG850" s="252"/>
      <c r="BH850" s="249"/>
      <c r="BI850" s="248"/>
      <c r="BJ850" s="248"/>
      <c r="BK850" s="248"/>
      <c r="BL850" s="248"/>
      <c r="BM850" s="248"/>
      <c r="BN850" s="248"/>
      <c r="BO850" s="248"/>
      <c r="BP850" s="248"/>
      <c r="BQ850" s="248"/>
      <c r="BR850" s="248"/>
      <c r="BS850" s="248"/>
      <c r="BT850" s="248"/>
      <c r="BU850" s="248"/>
      <c r="BV850" s="248"/>
      <c r="BW850" s="248"/>
      <c r="BX850" s="248"/>
      <c r="BY850" s="248"/>
      <c r="BZ850" s="248"/>
      <c r="CA850" s="248"/>
      <c r="CB850" s="248"/>
      <c r="CC850" s="250"/>
      <c r="CD850" s="251"/>
      <c r="CE850" s="251"/>
      <c r="CF850" s="251"/>
      <c r="CG850" s="251"/>
      <c r="CH850" s="251"/>
      <c r="CI850" s="251"/>
      <c r="CJ850" s="252"/>
      <c r="CK850" s="249"/>
      <c r="CL850" s="248"/>
      <c r="CM850" s="248"/>
      <c r="CN850" s="248"/>
      <c r="CO850" s="248"/>
      <c r="CP850" s="248"/>
      <c r="CQ850" s="248"/>
      <c r="CR850" s="248"/>
      <c r="CS850" s="248"/>
      <c r="CT850" s="248"/>
      <c r="CU850" s="248"/>
      <c r="CV850" s="248"/>
      <c r="CW850" s="248"/>
      <c r="CX850" s="248"/>
      <c r="CY850" s="248"/>
      <c r="CZ850" s="248"/>
      <c r="DA850" s="248"/>
      <c r="DB850" s="248"/>
      <c r="DC850" s="248"/>
      <c r="DD850" s="248"/>
      <c r="DE850" s="248"/>
      <c r="DF850" s="250"/>
      <c r="DG850" s="251"/>
      <c r="DH850" s="251"/>
      <c r="DI850" s="251"/>
      <c r="DJ850" s="251"/>
      <c r="DK850" s="251"/>
      <c r="DL850" s="251"/>
      <c r="DM850" s="252"/>
    </row>
    <row r="851">
      <c r="A851" s="248"/>
      <c r="B851" s="249"/>
      <c r="C851" s="250"/>
      <c r="D851" s="251"/>
      <c r="E851" s="251"/>
      <c r="F851" s="251"/>
      <c r="G851" s="251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2"/>
      <c r="W851" s="253"/>
      <c r="X851" s="251"/>
      <c r="Y851" s="251"/>
      <c r="Z851" s="251"/>
      <c r="AA851" s="251"/>
      <c r="AB851" s="251"/>
      <c r="AC851" s="251"/>
      <c r="AD851" s="254"/>
      <c r="AE851" s="249"/>
      <c r="AF851" s="255"/>
      <c r="AG851" s="248"/>
      <c r="AH851" s="248"/>
      <c r="AI851" s="248"/>
      <c r="AJ851" s="248"/>
      <c r="AK851" s="248"/>
      <c r="AL851" s="248"/>
      <c r="AM851" s="248"/>
      <c r="AN851" s="248"/>
      <c r="AO851" s="248"/>
      <c r="AP851" s="248"/>
      <c r="AQ851" s="248"/>
      <c r="AR851" s="248"/>
      <c r="AS851" s="248"/>
      <c r="AT851" s="248"/>
      <c r="AU851" s="248"/>
      <c r="AV851" s="248"/>
      <c r="AW851" s="248"/>
      <c r="AX851" s="248"/>
      <c r="AY851" s="256"/>
      <c r="AZ851" s="250"/>
      <c r="BA851" s="251"/>
      <c r="BB851" s="251"/>
      <c r="BC851" s="251"/>
      <c r="BD851" s="251"/>
      <c r="BE851" s="251"/>
      <c r="BF851" s="251"/>
      <c r="BG851" s="252"/>
      <c r="BH851" s="249"/>
      <c r="BI851" s="248"/>
      <c r="BJ851" s="248"/>
      <c r="BK851" s="248"/>
      <c r="BL851" s="248"/>
      <c r="BM851" s="248"/>
      <c r="BN851" s="248"/>
      <c r="BO851" s="248"/>
      <c r="BP851" s="248"/>
      <c r="BQ851" s="248"/>
      <c r="BR851" s="248"/>
      <c r="BS851" s="248"/>
      <c r="BT851" s="248"/>
      <c r="BU851" s="248"/>
      <c r="BV851" s="248"/>
      <c r="BW851" s="248"/>
      <c r="BX851" s="248"/>
      <c r="BY851" s="248"/>
      <c r="BZ851" s="248"/>
      <c r="CA851" s="248"/>
      <c r="CB851" s="248"/>
      <c r="CC851" s="250"/>
      <c r="CD851" s="251"/>
      <c r="CE851" s="251"/>
      <c r="CF851" s="251"/>
      <c r="CG851" s="251"/>
      <c r="CH851" s="251"/>
      <c r="CI851" s="251"/>
      <c r="CJ851" s="252"/>
      <c r="CK851" s="249"/>
      <c r="CL851" s="248"/>
      <c r="CM851" s="248"/>
      <c r="CN851" s="248"/>
      <c r="CO851" s="248"/>
      <c r="CP851" s="248"/>
      <c r="CQ851" s="248"/>
      <c r="CR851" s="248"/>
      <c r="CS851" s="248"/>
      <c r="CT851" s="248"/>
      <c r="CU851" s="248"/>
      <c r="CV851" s="248"/>
      <c r="CW851" s="248"/>
      <c r="CX851" s="248"/>
      <c r="CY851" s="248"/>
      <c r="CZ851" s="248"/>
      <c r="DA851" s="248"/>
      <c r="DB851" s="248"/>
      <c r="DC851" s="248"/>
      <c r="DD851" s="248"/>
      <c r="DE851" s="248"/>
      <c r="DF851" s="250"/>
      <c r="DG851" s="251"/>
      <c r="DH851" s="251"/>
      <c r="DI851" s="251"/>
      <c r="DJ851" s="251"/>
      <c r="DK851" s="251"/>
      <c r="DL851" s="251"/>
      <c r="DM851" s="252"/>
    </row>
    <row r="852">
      <c r="A852" s="248"/>
      <c r="B852" s="249"/>
      <c r="C852" s="250"/>
      <c r="D852" s="251"/>
      <c r="E852" s="251"/>
      <c r="F852" s="251"/>
      <c r="G852" s="251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2"/>
      <c r="W852" s="253"/>
      <c r="X852" s="251"/>
      <c r="Y852" s="251"/>
      <c r="Z852" s="251"/>
      <c r="AA852" s="251"/>
      <c r="AB852" s="251"/>
      <c r="AC852" s="251"/>
      <c r="AD852" s="254"/>
      <c r="AE852" s="249"/>
      <c r="AF852" s="255"/>
      <c r="AG852" s="248"/>
      <c r="AH852" s="248"/>
      <c r="AI852" s="248"/>
      <c r="AJ852" s="248"/>
      <c r="AK852" s="248"/>
      <c r="AL852" s="248"/>
      <c r="AM852" s="248"/>
      <c r="AN852" s="248"/>
      <c r="AO852" s="248"/>
      <c r="AP852" s="248"/>
      <c r="AQ852" s="248"/>
      <c r="AR852" s="248"/>
      <c r="AS852" s="248"/>
      <c r="AT852" s="248"/>
      <c r="AU852" s="248"/>
      <c r="AV852" s="248"/>
      <c r="AW852" s="248"/>
      <c r="AX852" s="248"/>
      <c r="AY852" s="256"/>
      <c r="AZ852" s="250"/>
      <c r="BA852" s="251"/>
      <c r="BB852" s="251"/>
      <c r="BC852" s="251"/>
      <c r="BD852" s="251"/>
      <c r="BE852" s="251"/>
      <c r="BF852" s="251"/>
      <c r="BG852" s="252"/>
      <c r="BH852" s="249"/>
      <c r="BI852" s="248"/>
      <c r="BJ852" s="248"/>
      <c r="BK852" s="248"/>
      <c r="BL852" s="248"/>
      <c r="BM852" s="248"/>
      <c r="BN852" s="248"/>
      <c r="BO852" s="248"/>
      <c r="BP852" s="248"/>
      <c r="BQ852" s="248"/>
      <c r="BR852" s="248"/>
      <c r="BS852" s="248"/>
      <c r="BT852" s="248"/>
      <c r="BU852" s="248"/>
      <c r="BV852" s="248"/>
      <c r="BW852" s="248"/>
      <c r="BX852" s="248"/>
      <c r="BY852" s="248"/>
      <c r="BZ852" s="248"/>
      <c r="CA852" s="248"/>
      <c r="CB852" s="248"/>
      <c r="CC852" s="250"/>
      <c r="CD852" s="251"/>
      <c r="CE852" s="251"/>
      <c r="CF852" s="251"/>
      <c r="CG852" s="251"/>
      <c r="CH852" s="251"/>
      <c r="CI852" s="251"/>
      <c r="CJ852" s="252"/>
      <c r="CK852" s="249"/>
      <c r="CL852" s="248"/>
      <c r="CM852" s="248"/>
      <c r="CN852" s="248"/>
      <c r="CO852" s="248"/>
      <c r="CP852" s="248"/>
      <c r="CQ852" s="248"/>
      <c r="CR852" s="248"/>
      <c r="CS852" s="248"/>
      <c r="CT852" s="248"/>
      <c r="CU852" s="248"/>
      <c r="CV852" s="248"/>
      <c r="CW852" s="248"/>
      <c r="CX852" s="248"/>
      <c r="CY852" s="248"/>
      <c r="CZ852" s="248"/>
      <c r="DA852" s="248"/>
      <c r="DB852" s="248"/>
      <c r="DC852" s="248"/>
      <c r="DD852" s="248"/>
      <c r="DE852" s="248"/>
      <c r="DF852" s="250"/>
      <c r="DG852" s="251"/>
      <c r="DH852" s="251"/>
      <c r="DI852" s="251"/>
      <c r="DJ852" s="251"/>
      <c r="DK852" s="251"/>
      <c r="DL852" s="251"/>
      <c r="DM852" s="252"/>
    </row>
    <row r="853">
      <c r="A853" s="248"/>
      <c r="B853" s="249"/>
      <c r="C853" s="250"/>
      <c r="D853" s="251"/>
      <c r="E853" s="251"/>
      <c r="F853" s="251"/>
      <c r="G853" s="251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2"/>
      <c r="W853" s="253"/>
      <c r="X853" s="251"/>
      <c r="Y853" s="251"/>
      <c r="Z853" s="251"/>
      <c r="AA853" s="251"/>
      <c r="AB853" s="251"/>
      <c r="AC853" s="251"/>
      <c r="AD853" s="254"/>
      <c r="AE853" s="249"/>
      <c r="AF853" s="255"/>
      <c r="AG853" s="248"/>
      <c r="AH853" s="248"/>
      <c r="AI853" s="248"/>
      <c r="AJ853" s="248"/>
      <c r="AK853" s="248"/>
      <c r="AL853" s="248"/>
      <c r="AM853" s="248"/>
      <c r="AN853" s="248"/>
      <c r="AO853" s="248"/>
      <c r="AP853" s="248"/>
      <c r="AQ853" s="248"/>
      <c r="AR853" s="248"/>
      <c r="AS853" s="248"/>
      <c r="AT853" s="248"/>
      <c r="AU853" s="248"/>
      <c r="AV853" s="248"/>
      <c r="AW853" s="248"/>
      <c r="AX853" s="248"/>
      <c r="AY853" s="256"/>
      <c r="AZ853" s="250"/>
      <c r="BA853" s="251"/>
      <c r="BB853" s="251"/>
      <c r="BC853" s="251"/>
      <c r="BD853" s="251"/>
      <c r="BE853" s="251"/>
      <c r="BF853" s="251"/>
      <c r="BG853" s="252"/>
      <c r="BH853" s="249"/>
      <c r="BI853" s="248"/>
      <c r="BJ853" s="248"/>
      <c r="BK853" s="248"/>
      <c r="BL853" s="248"/>
      <c r="BM853" s="248"/>
      <c r="BN853" s="248"/>
      <c r="BO853" s="248"/>
      <c r="BP853" s="248"/>
      <c r="BQ853" s="248"/>
      <c r="BR853" s="248"/>
      <c r="BS853" s="248"/>
      <c r="BT853" s="248"/>
      <c r="BU853" s="248"/>
      <c r="BV853" s="248"/>
      <c r="BW853" s="248"/>
      <c r="BX853" s="248"/>
      <c r="BY853" s="248"/>
      <c r="BZ853" s="248"/>
      <c r="CA853" s="248"/>
      <c r="CB853" s="248"/>
      <c r="CC853" s="250"/>
      <c r="CD853" s="251"/>
      <c r="CE853" s="251"/>
      <c r="CF853" s="251"/>
      <c r="CG853" s="251"/>
      <c r="CH853" s="251"/>
      <c r="CI853" s="251"/>
      <c r="CJ853" s="252"/>
      <c r="CK853" s="249"/>
      <c r="CL853" s="248"/>
      <c r="CM853" s="248"/>
      <c r="CN853" s="248"/>
      <c r="CO853" s="248"/>
      <c r="CP853" s="248"/>
      <c r="CQ853" s="248"/>
      <c r="CR853" s="248"/>
      <c r="CS853" s="248"/>
      <c r="CT853" s="248"/>
      <c r="CU853" s="248"/>
      <c r="CV853" s="248"/>
      <c r="CW853" s="248"/>
      <c r="CX853" s="248"/>
      <c r="CY853" s="248"/>
      <c r="CZ853" s="248"/>
      <c r="DA853" s="248"/>
      <c r="DB853" s="248"/>
      <c r="DC853" s="248"/>
      <c r="DD853" s="248"/>
      <c r="DE853" s="248"/>
      <c r="DF853" s="250"/>
      <c r="DG853" s="251"/>
      <c r="DH853" s="251"/>
      <c r="DI853" s="251"/>
      <c r="DJ853" s="251"/>
      <c r="DK853" s="251"/>
      <c r="DL853" s="251"/>
      <c r="DM853" s="252"/>
    </row>
    <row r="854">
      <c r="A854" s="248"/>
      <c r="B854" s="249"/>
      <c r="C854" s="250"/>
      <c r="D854" s="251"/>
      <c r="E854" s="251"/>
      <c r="F854" s="251"/>
      <c r="G854" s="251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2"/>
      <c r="W854" s="253"/>
      <c r="X854" s="251"/>
      <c r="Y854" s="251"/>
      <c r="Z854" s="251"/>
      <c r="AA854" s="251"/>
      <c r="AB854" s="251"/>
      <c r="AC854" s="251"/>
      <c r="AD854" s="254"/>
      <c r="AE854" s="249"/>
      <c r="AF854" s="255"/>
      <c r="AG854" s="248"/>
      <c r="AH854" s="248"/>
      <c r="AI854" s="248"/>
      <c r="AJ854" s="248"/>
      <c r="AK854" s="248"/>
      <c r="AL854" s="248"/>
      <c r="AM854" s="248"/>
      <c r="AN854" s="248"/>
      <c r="AO854" s="248"/>
      <c r="AP854" s="248"/>
      <c r="AQ854" s="248"/>
      <c r="AR854" s="248"/>
      <c r="AS854" s="248"/>
      <c r="AT854" s="248"/>
      <c r="AU854" s="248"/>
      <c r="AV854" s="248"/>
      <c r="AW854" s="248"/>
      <c r="AX854" s="248"/>
      <c r="AY854" s="256"/>
      <c r="AZ854" s="250"/>
      <c r="BA854" s="251"/>
      <c r="BB854" s="251"/>
      <c r="BC854" s="251"/>
      <c r="BD854" s="251"/>
      <c r="BE854" s="251"/>
      <c r="BF854" s="251"/>
      <c r="BG854" s="252"/>
      <c r="BH854" s="249"/>
      <c r="BI854" s="248"/>
      <c r="BJ854" s="248"/>
      <c r="BK854" s="248"/>
      <c r="BL854" s="248"/>
      <c r="BM854" s="248"/>
      <c r="BN854" s="248"/>
      <c r="BO854" s="248"/>
      <c r="BP854" s="248"/>
      <c r="BQ854" s="248"/>
      <c r="BR854" s="248"/>
      <c r="BS854" s="248"/>
      <c r="BT854" s="248"/>
      <c r="BU854" s="248"/>
      <c r="BV854" s="248"/>
      <c r="BW854" s="248"/>
      <c r="BX854" s="248"/>
      <c r="BY854" s="248"/>
      <c r="BZ854" s="248"/>
      <c r="CA854" s="248"/>
      <c r="CB854" s="248"/>
      <c r="CC854" s="250"/>
      <c r="CD854" s="251"/>
      <c r="CE854" s="251"/>
      <c r="CF854" s="251"/>
      <c r="CG854" s="251"/>
      <c r="CH854" s="251"/>
      <c r="CI854" s="251"/>
      <c r="CJ854" s="252"/>
      <c r="CK854" s="249"/>
      <c r="CL854" s="248"/>
      <c r="CM854" s="248"/>
      <c r="CN854" s="248"/>
      <c r="CO854" s="248"/>
      <c r="CP854" s="248"/>
      <c r="CQ854" s="248"/>
      <c r="CR854" s="248"/>
      <c r="CS854" s="248"/>
      <c r="CT854" s="248"/>
      <c r="CU854" s="248"/>
      <c r="CV854" s="248"/>
      <c r="CW854" s="248"/>
      <c r="CX854" s="248"/>
      <c r="CY854" s="248"/>
      <c r="CZ854" s="248"/>
      <c r="DA854" s="248"/>
      <c r="DB854" s="248"/>
      <c r="DC854" s="248"/>
      <c r="DD854" s="248"/>
      <c r="DE854" s="248"/>
      <c r="DF854" s="250"/>
      <c r="DG854" s="251"/>
      <c r="DH854" s="251"/>
      <c r="DI854" s="251"/>
      <c r="DJ854" s="251"/>
      <c r="DK854" s="251"/>
      <c r="DL854" s="251"/>
      <c r="DM854" s="252"/>
    </row>
    <row r="855">
      <c r="A855" s="248"/>
      <c r="B855" s="249"/>
      <c r="C855" s="250"/>
      <c r="D855" s="251"/>
      <c r="E855" s="251"/>
      <c r="F855" s="251"/>
      <c r="G855" s="251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2"/>
      <c r="W855" s="253"/>
      <c r="X855" s="251"/>
      <c r="Y855" s="251"/>
      <c r="Z855" s="251"/>
      <c r="AA855" s="251"/>
      <c r="AB855" s="251"/>
      <c r="AC855" s="251"/>
      <c r="AD855" s="254"/>
      <c r="AE855" s="249"/>
      <c r="AF855" s="255"/>
      <c r="AG855" s="248"/>
      <c r="AH855" s="248"/>
      <c r="AI855" s="248"/>
      <c r="AJ855" s="248"/>
      <c r="AK855" s="248"/>
      <c r="AL855" s="248"/>
      <c r="AM855" s="248"/>
      <c r="AN855" s="248"/>
      <c r="AO855" s="248"/>
      <c r="AP855" s="248"/>
      <c r="AQ855" s="248"/>
      <c r="AR855" s="248"/>
      <c r="AS855" s="248"/>
      <c r="AT855" s="248"/>
      <c r="AU855" s="248"/>
      <c r="AV855" s="248"/>
      <c r="AW855" s="248"/>
      <c r="AX855" s="248"/>
      <c r="AY855" s="256"/>
      <c r="AZ855" s="250"/>
      <c r="BA855" s="251"/>
      <c r="BB855" s="251"/>
      <c r="BC855" s="251"/>
      <c r="BD855" s="251"/>
      <c r="BE855" s="251"/>
      <c r="BF855" s="251"/>
      <c r="BG855" s="252"/>
      <c r="BH855" s="249"/>
      <c r="BI855" s="248"/>
      <c r="BJ855" s="248"/>
      <c r="BK855" s="248"/>
      <c r="BL855" s="248"/>
      <c r="BM855" s="248"/>
      <c r="BN855" s="248"/>
      <c r="BO855" s="248"/>
      <c r="BP855" s="248"/>
      <c r="BQ855" s="248"/>
      <c r="BR855" s="248"/>
      <c r="BS855" s="248"/>
      <c r="BT855" s="248"/>
      <c r="BU855" s="248"/>
      <c r="BV855" s="248"/>
      <c r="BW855" s="248"/>
      <c r="BX855" s="248"/>
      <c r="BY855" s="248"/>
      <c r="BZ855" s="248"/>
      <c r="CA855" s="248"/>
      <c r="CB855" s="248"/>
      <c r="CC855" s="250"/>
      <c r="CD855" s="251"/>
      <c r="CE855" s="251"/>
      <c r="CF855" s="251"/>
      <c r="CG855" s="251"/>
      <c r="CH855" s="251"/>
      <c r="CI855" s="251"/>
      <c r="CJ855" s="252"/>
      <c r="CK855" s="249"/>
      <c r="CL855" s="248"/>
      <c r="CM855" s="248"/>
      <c r="CN855" s="248"/>
      <c r="CO855" s="248"/>
      <c r="CP855" s="248"/>
      <c r="CQ855" s="248"/>
      <c r="CR855" s="248"/>
      <c r="CS855" s="248"/>
      <c r="CT855" s="248"/>
      <c r="CU855" s="248"/>
      <c r="CV855" s="248"/>
      <c r="CW855" s="248"/>
      <c r="CX855" s="248"/>
      <c r="CY855" s="248"/>
      <c r="CZ855" s="248"/>
      <c r="DA855" s="248"/>
      <c r="DB855" s="248"/>
      <c r="DC855" s="248"/>
      <c r="DD855" s="248"/>
      <c r="DE855" s="248"/>
      <c r="DF855" s="250"/>
      <c r="DG855" s="251"/>
      <c r="DH855" s="251"/>
      <c r="DI855" s="251"/>
      <c r="DJ855" s="251"/>
      <c r="DK855" s="251"/>
      <c r="DL855" s="251"/>
      <c r="DM855" s="252"/>
    </row>
    <row r="856">
      <c r="A856" s="248"/>
      <c r="B856" s="249"/>
      <c r="C856" s="250"/>
      <c r="D856" s="251"/>
      <c r="E856" s="251"/>
      <c r="F856" s="251"/>
      <c r="G856" s="251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2"/>
      <c r="W856" s="253"/>
      <c r="X856" s="251"/>
      <c r="Y856" s="251"/>
      <c r="Z856" s="251"/>
      <c r="AA856" s="251"/>
      <c r="AB856" s="251"/>
      <c r="AC856" s="251"/>
      <c r="AD856" s="254"/>
      <c r="AE856" s="249"/>
      <c r="AF856" s="255"/>
      <c r="AG856" s="248"/>
      <c r="AH856" s="248"/>
      <c r="AI856" s="248"/>
      <c r="AJ856" s="248"/>
      <c r="AK856" s="248"/>
      <c r="AL856" s="248"/>
      <c r="AM856" s="248"/>
      <c r="AN856" s="248"/>
      <c r="AO856" s="248"/>
      <c r="AP856" s="248"/>
      <c r="AQ856" s="248"/>
      <c r="AR856" s="248"/>
      <c r="AS856" s="248"/>
      <c r="AT856" s="248"/>
      <c r="AU856" s="248"/>
      <c r="AV856" s="248"/>
      <c r="AW856" s="248"/>
      <c r="AX856" s="248"/>
      <c r="AY856" s="256"/>
      <c r="AZ856" s="250"/>
      <c r="BA856" s="251"/>
      <c r="BB856" s="251"/>
      <c r="BC856" s="251"/>
      <c r="BD856" s="251"/>
      <c r="BE856" s="251"/>
      <c r="BF856" s="251"/>
      <c r="BG856" s="252"/>
      <c r="BH856" s="249"/>
      <c r="BI856" s="248"/>
      <c r="BJ856" s="248"/>
      <c r="BK856" s="248"/>
      <c r="BL856" s="248"/>
      <c r="BM856" s="248"/>
      <c r="BN856" s="248"/>
      <c r="BO856" s="248"/>
      <c r="BP856" s="248"/>
      <c r="BQ856" s="248"/>
      <c r="BR856" s="248"/>
      <c r="BS856" s="248"/>
      <c r="BT856" s="248"/>
      <c r="BU856" s="248"/>
      <c r="BV856" s="248"/>
      <c r="BW856" s="248"/>
      <c r="BX856" s="248"/>
      <c r="BY856" s="248"/>
      <c r="BZ856" s="248"/>
      <c r="CA856" s="248"/>
      <c r="CB856" s="248"/>
      <c r="CC856" s="250"/>
      <c r="CD856" s="251"/>
      <c r="CE856" s="251"/>
      <c r="CF856" s="251"/>
      <c r="CG856" s="251"/>
      <c r="CH856" s="251"/>
      <c r="CI856" s="251"/>
      <c r="CJ856" s="252"/>
      <c r="CK856" s="249"/>
      <c r="CL856" s="248"/>
      <c r="CM856" s="248"/>
      <c r="CN856" s="248"/>
      <c r="CO856" s="248"/>
      <c r="CP856" s="248"/>
      <c r="CQ856" s="248"/>
      <c r="CR856" s="248"/>
      <c r="CS856" s="248"/>
      <c r="CT856" s="248"/>
      <c r="CU856" s="248"/>
      <c r="CV856" s="248"/>
      <c r="CW856" s="248"/>
      <c r="CX856" s="248"/>
      <c r="CY856" s="248"/>
      <c r="CZ856" s="248"/>
      <c r="DA856" s="248"/>
      <c r="DB856" s="248"/>
      <c r="DC856" s="248"/>
      <c r="DD856" s="248"/>
      <c r="DE856" s="248"/>
      <c r="DF856" s="250"/>
      <c r="DG856" s="251"/>
      <c r="DH856" s="251"/>
      <c r="DI856" s="251"/>
      <c r="DJ856" s="251"/>
      <c r="DK856" s="251"/>
      <c r="DL856" s="251"/>
      <c r="DM856" s="252"/>
    </row>
    <row r="857">
      <c r="A857" s="248"/>
      <c r="B857" s="249"/>
      <c r="C857" s="250"/>
      <c r="D857" s="251"/>
      <c r="E857" s="251"/>
      <c r="F857" s="251"/>
      <c r="G857" s="251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2"/>
      <c r="W857" s="253"/>
      <c r="X857" s="251"/>
      <c r="Y857" s="251"/>
      <c r="Z857" s="251"/>
      <c r="AA857" s="251"/>
      <c r="AB857" s="251"/>
      <c r="AC857" s="251"/>
      <c r="AD857" s="254"/>
      <c r="AE857" s="249"/>
      <c r="AF857" s="255"/>
      <c r="AG857" s="248"/>
      <c r="AH857" s="248"/>
      <c r="AI857" s="248"/>
      <c r="AJ857" s="248"/>
      <c r="AK857" s="248"/>
      <c r="AL857" s="248"/>
      <c r="AM857" s="248"/>
      <c r="AN857" s="248"/>
      <c r="AO857" s="248"/>
      <c r="AP857" s="248"/>
      <c r="AQ857" s="248"/>
      <c r="AR857" s="248"/>
      <c r="AS857" s="248"/>
      <c r="AT857" s="248"/>
      <c r="AU857" s="248"/>
      <c r="AV857" s="248"/>
      <c r="AW857" s="248"/>
      <c r="AX857" s="248"/>
      <c r="AY857" s="256"/>
      <c r="AZ857" s="250"/>
      <c r="BA857" s="251"/>
      <c r="BB857" s="251"/>
      <c r="BC857" s="251"/>
      <c r="BD857" s="251"/>
      <c r="BE857" s="251"/>
      <c r="BF857" s="251"/>
      <c r="BG857" s="252"/>
      <c r="BH857" s="249"/>
      <c r="BI857" s="248"/>
      <c r="BJ857" s="248"/>
      <c r="BK857" s="248"/>
      <c r="BL857" s="248"/>
      <c r="BM857" s="248"/>
      <c r="BN857" s="248"/>
      <c r="BO857" s="248"/>
      <c r="BP857" s="248"/>
      <c r="BQ857" s="248"/>
      <c r="BR857" s="248"/>
      <c r="BS857" s="248"/>
      <c r="BT857" s="248"/>
      <c r="BU857" s="248"/>
      <c r="BV857" s="248"/>
      <c r="BW857" s="248"/>
      <c r="BX857" s="248"/>
      <c r="BY857" s="248"/>
      <c r="BZ857" s="248"/>
      <c r="CA857" s="248"/>
      <c r="CB857" s="248"/>
      <c r="CC857" s="250"/>
      <c r="CD857" s="251"/>
      <c r="CE857" s="251"/>
      <c r="CF857" s="251"/>
      <c r="CG857" s="251"/>
      <c r="CH857" s="251"/>
      <c r="CI857" s="251"/>
      <c r="CJ857" s="252"/>
      <c r="CK857" s="249"/>
      <c r="CL857" s="248"/>
      <c r="CM857" s="248"/>
      <c r="CN857" s="248"/>
      <c r="CO857" s="248"/>
      <c r="CP857" s="248"/>
      <c r="CQ857" s="248"/>
      <c r="CR857" s="248"/>
      <c r="CS857" s="248"/>
      <c r="CT857" s="248"/>
      <c r="CU857" s="248"/>
      <c r="CV857" s="248"/>
      <c r="CW857" s="248"/>
      <c r="CX857" s="248"/>
      <c r="CY857" s="248"/>
      <c r="CZ857" s="248"/>
      <c r="DA857" s="248"/>
      <c r="DB857" s="248"/>
      <c r="DC857" s="248"/>
      <c r="DD857" s="248"/>
      <c r="DE857" s="248"/>
      <c r="DF857" s="250"/>
      <c r="DG857" s="251"/>
      <c r="DH857" s="251"/>
      <c r="DI857" s="251"/>
      <c r="DJ857" s="251"/>
      <c r="DK857" s="251"/>
      <c r="DL857" s="251"/>
      <c r="DM857" s="252"/>
    </row>
    <row r="858">
      <c r="A858" s="248"/>
      <c r="B858" s="249"/>
      <c r="C858" s="250"/>
      <c r="D858" s="251"/>
      <c r="E858" s="251"/>
      <c r="F858" s="251"/>
      <c r="G858" s="251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2"/>
      <c r="W858" s="253"/>
      <c r="X858" s="251"/>
      <c r="Y858" s="251"/>
      <c r="Z858" s="251"/>
      <c r="AA858" s="251"/>
      <c r="AB858" s="251"/>
      <c r="AC858" s="251"/>
      <c r="AD858" s="254"/>
      <c r="AE858" s="249"/>
      <c r="AF858" s="255"/>
      <c r="AG858" s="248"/>
      <c r="AH858" s="248"/>
      <c r="AI858" s="248"/>
      <c r="AJ858" s="248"/>
      <c r="AK858" s="248"/>
      <c r="AL858" s="248"/>
      <c r="AM858" s="248"/>
      <c r="AN858" s="248"/>
      <c r="AO858" s="248"/>
      <c r="AP858" s="248"/>
      <c r="AQ858" s="248"/>
      <c r="AR858" s="248"/>
      <c r="AS858" s="248"/>
      <c r="AT858" s="248"/>
      <c r="AU858" s="248"/>
      <c r="AV858" s="248"/>
      <c r="AW858" s="248"/>
      <c r="AX858" s="248"/>
      <c r="AY858" s="256"/>
      <c r="AZ858" s="250"/>
      <c r="BA858" s="251"/>
      <c r="BB858" s="251"/>
      <c r="BC858" s="251"/>
      <c r="BD858" s="251"/>
      <c r="BE858" s="251"/>
      <c r="BF858" s="251"/>
      <c r="BG858" s="252"/>
      <c r="BH858" s="249"/>
      <c r="BI858" s="248"/>
      <c r="BJ858" s="248"/>
      <c r="BK858" s="248"/>
      <c r="BL858" s="248"/>
      <c r="BM858" s="248"/>
      <c r="BN858" s="248"/>
      <c r="BO858" s="248"/>
      <c r="BP858" s="248"/>
      <c r="BQ858" s="248"/>
      <c r="BR858" s="248"/>
      <c r="BS858" s="248"/>
      <c r="BT858" s="248"/>
      <c r="BU858" s="248"/>
      <c r="BV858" s="248"/>
      <c r="BW858" s="248"/>
      <c r="BX858" s="248"/>
      <c r="BY858" s="248"/>
      <c r="BZ858" s="248"/>
      <c r="CA858" s="248"/>
      <c r="CB858" s="248"/>
      <c r="CC858" s="250"/>
      <c r="CD858" s="251"/>
      <c r="CE858" s="251"/>
      <c r="CF858" s="251"/>
      <c r="CG858" s="251"/>
      <c r="CH858" s="251"/>
      <c r="CI858" s="251"/>
      <c r="CJ858" s="252"/>
      <c r="CK858" s="249"/>
      <c r="CL858" s="248"/>
      <c r="CM858" s="248"/>
      <c r="CN858" s="248"/>
      <c r="CO858" s="248"/>
      <c r="CP858" s="248"/>
      <c r="CQ858" s="248"/>
      <c r="CR858" s="248"/>
      <c r="CS858" s="248"/>
      <c r="CT858" s="248"/>
      <c r="CU858" s="248"/>
      <c r="CV858" s="248"/>
      <c r="CW858" s="248"/>
      <c r="CX858" s="248"/>
      <c r="CY858" s="248"/>
      <c r="CZ858" s="248"/>
      <c r="DA858" s="248"/>
      <c r="DB858" s="248"/>
      <c r="DC858" s="248"/>
      <c r="DD858" s="248"/>
      <c r="DE858" s="248"/>
      <c r="DF858" s="250"/>
      <c r="DG858" s="251"/>
      <c r="DH858" s="251"/>
      <c r="DI858" s="251"/>
      <c r="DJ858" s="251"/>
      <c r="DK858" s="251"/>
      <c r="DL858" s="251"/>
      <c r="DM858" s="252"/>
    </row>
    <row r="859">
      <c r="A859" s="248"/>
      <c r="B859" s="249"/>
      <c r="C859" s="250"/>
      <c r="D859" s="251"/>
      <c r="E859" s="251"/>
      <c r="F859" s="251"/>
      <c r="G859" s="251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2"/>
      <c r="W859" s="253"/>
      <c r="X859" s="251"/>
      <c r="Y859" s="251"/>
      <c r="Z859" s="251"/>
      <c r="AA859" s="251"/>
      <c r="AB859" s="251"/>
      <c r="AC859" s="251"/>
      <c r="AD859" s="254"/>
      <c r="AE859" s="249"/>
      <c r="AF859" s="255"/>
      <c r="AG859" s="248"/>
      <c r="AH859" s="248"/>
      <c r="AI859" s="248"/>
      <c r="AJ859" s="248"/>
      <c r="AK859" s="248"/>
      <c r="AL859" s="248"/>
      <c r="AM859" s="248"/>
      <c r="AN859" s="248"/>
      <c r="AO859" s="248"/>
      <c r="AP859" s="248"/>
      <c r="AQ859" s="248"/>
      <c r="AR859" s="248"/>
      <c r="AS859" s="248"/>
      <c r="AT859" s="248"/>
      <c r="AU859" s="248"/>
      <c r="AV859" s="248"/>
      <c r="AW859" s="248"/>
      <c r="AX859" s="248"/>
      <c r="AY859" s="256"/>
      <c r="AZ859" s="250"/>
      <c r="BA859" s="251"/>
      <c r="BB859" s="251"/>
      <c r="BC859" s="251"/>
      <c r="BD859" s="251"/>
      <c r="BE859" s="251"/>
      <c r="BF859" s="251"/>
      <c r="BG859" s="252"/>
      <c r="BH859" s="249"/>
      <c r="BI859" s="248"/>
      <c r="BJ859" s="248"/>
      <c r="BK859" s="248"/>
      <c r="BL859" s="248"/>
      <c r="BM859" s="248"/>
      <c r="BN859" s="248"/>
      <c r="BO859" s="248"/>
      <c r="BP859" s="248"/>
      <c r="BQ859" s="248"/>
      <c r="BR859" s="248"/>
      <c r="BS859" s="248"/>
      <c r="BT859" s="248"/>
      <c r="BU859" s="248"/>
      <c r="BV859" s="248"/>
      <c r="BW859" s="248"/>
      <c r="BX859" s="248"/>
      <c r="BY859" s="248"/>
      <c r="BZ859" s="248"/>
      <c r="CA859" s="248"/>
      <c r="CB859" s="248"/>
      <c r="CC859" s="250"/>
      <c r="CD859" s="251"/>
      <c r="CE859" s="251"/>
      <c r="CF859" s="251"/>
      <c r="CG859" s="251"/>
      <c r="CH859" s="251"/>
      <c r="CI859" s="251"/>
      <c r="CJ859" s="252"/>
      <c r="CK859" s="249"/>
      <c r="CL859" s="248"/>
      <c r="CM859" s="248"/>
      <c r="CN859" s="248"/>
      <c r="CO859" s="248"/>
      <c r="CP859" s="248"/>
      <c r="CQ859" s="248"/>
      <c r="CR859" s="248"/>
      <c r="CS859" s="248"/>
      <c r="CT859" s="248"/>
      <c r="CU859" s="248"/>
      <c r="CV859" s="248"/>
      <c r="CW859" s="248"/>
      <c r="CX859" s="248"/>
      <c r="CY859" s="248"/>
      <c r="CZ859" s="248"/>
      <c r="DA859" s="248"/>
      <c r="DB859" s="248"/>
      <c r="DC859" s="248"/>
      <c r="DD859" s="248"/>
      <c r="DE859" s="248"/>
      <c r="DF859" s="250"/>
      <c r="DG859" s="251"/>
      <c r="DH859" s="251"/>
      <c r="DI859" s="251"/>
      <c r="DJ859" s="251"/>
      <c r="DK859" s="251"/>
      <c r="DL859" s="251"/>
      <c r="DM859" s="252"/>
    </row>
    <row r="860">
      <c r="A860" s="248"/>
      <c r="B860" s="249"/>
      <c r="C860" s="250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2"/>
      <c r="W860" s="253"/>
      <c r="X860" s="251"/>
      <c r="Y860" s="251"/>
      <c r="Z860" s="251"/>
      <c r="AA860" s="251"/>
      <c r="AB860" s="251"/>
      <c r="AC860" s="251"/>
      <c r="AD860" s="254"/>
      <c r="AE860" s="249"/>
      <c r="AF860" s="255"/>
      <c r="AG860" s="248"/>
      <c r="AH860" s="248"/>
      <c r="AI860" s="248"/>
      <c r="AJ860" s="248"/>
      <c r="AK860" s="248"/>
      <c r="AL860" s="248"/>
      <c r="AM860" s="248"/>
      <c r="AN860" s="248"/>
      <c r="AO860" s="248"/>
      <c r="AP860" s="248"/>
      <c r="AQ860" s="248"/>
      <c r="AR860" s="248"/>
      <c r="AS860" s="248"/>
      <c r="AT860" s="248"/>
      <c r="AU860" s="248"/>
      <c r="AV860" s="248"/>
      <c r="AW860" s="248"/>
      <c r="AX860" s="248"/>
      <c r="AY860" s="256"/>
      <c r="AZ860" s="250"/>
      <c r="BA860" s="251"/>
      <c r="BB860" s="251"/>
      <c r="BC860" s="251"/>
      <c r="BD860" s="251"/>
      <c r="BE860" s="251"/>
      <c r="BF860" s="251"/>
      <c r="BG860" s="252"/>
      <c r="BH860" s="249"/>
      <c r="BI860" s="248"/>
      <c r="BJ860" s="248"/>
      <c r="BK860" s="248"/>
      <c r="BL860" s="248"/>
      <c r="BM860" s="248"/>
      <c r="BN860" s="248"/>
      <c r="BO860" s="248"/>
      <c r="BP860" s="248"/>
      <c r="BQ860" s="248"/>
      <c r="BR860" s="248"/>
      <c r="BS860" s="248"/>
      <c r="BT860" s="248"/>
      <c r="BU860" s="248"/>
      <c r="BV860" s="248"/>
      <c r="BW860" s="248"/>
      <c r="BX860" s="248"/>
      <c r="BY860" s="248"/>
      <c r="BZ860" s="248"/>
      <c r="CA860" s="248"/>
      <c r="CB860" s="248"/>
      <c r="CC860" s="250"/>
      <c r="CD860" s="251"/>
      <c r="CE860" s="251"/>
      <c r="CF860" s="251"/>
      <c r="CG860" s="251"/>
      <c r="CH860" s="251"/>
      <c r="CI860" s="251"/>
      <c r="CJ860" s="252"/>
      <c r="CK860" s="249"/>
      <c r="CL860" s="248"/>
      <c r="CM860" s="248"/>
      <c r="CN860" s="248"/>
      <c r="CO860" s="248"/>
      <c r="CP860" s="248"/>
      <c r="CQ860" s="248"/>
      <c r="CR860" s="248"/>
      <c r="CS860" s="248"/>
      <c r="CT860" s="248"/>
      <c r="CU860" s="248"/>
      <c r="CV860" s="248"/>
      <c r="CW860" s="248"/>
      <c r="CX860" s="248"/>
      <c r="CY860" s="248"/>
      <c r="CZ860" s="248"/>
      <c r="DA860" s="248"/>
      <c r="DB860" s="248"/>
      <c r="DC860" s="248"/>
      <c r="DD860" s="248"/>
      <c r="DE860" s="248"/>
      <c r="DF860" s="250"/>
      <c r="DG860" s="251"/>
      <c r="DH860" s="251"/>
      <c r="DI860" s="251"/>
      <c r="DJ860" s="251"/>
      <c r="DK860" s="251"/>
      <c r="DL860" s="251"/>
      <c r="DM860" s="252"/>
    </row>
    <row r="861">
      <c r="A861" s="248"/>
      <c r="B861" s="249"/>
      <c r="C861" s="250"/>
      <c r="D861" s="251"/>
      <c r="E861" s="251"/>
      <c r="F861" s="251"/>
      <c r="G861" s="251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2"/>
      <c r="W861" s="253"/>
      <c r="X861" s="251"/>
      <c r="Y861" s="251"/>
      <c r="Z861" s="251"/>
      <c r="AA861" s="251"/>
      <c r="AB861" s="251"/>
      <c r="AC861" s="251"/>
      <c r="AD861" s="254"/>
      <c r="AE861" s="249"/>
      <c r="AF861" s="255"/>
      <c r="AG861" s="248"/>
      <c r="AH861" s="248"/>
      <c r="AI861" s="248"/>
      <c r="AJ861" s="248"/>
      <c r="AK861" s="248"/>
      <c r="AL861" s="248"/>
      <c r="AM861" s="248"/>
      <c r="AN861" s="248"/>
      <c r="AO861" s="248"/>
      <c r="AP861" s="248"/>
      <c r="AQ861" s="248"/>
      <c r="AR861" s="248"/>
      <c r="AS861" s="248"/>
      <c r="AT861" s="248"/>
      <c r="AU861" s="248"/>
      <c r="AV861" s="248"/>
      <c r="AW861" s="248"/>
      <c r="AX861" s="248"/>
      <c r="AY861" s="256"/>
      <c r="AZ861" s="250"/>
      <c r="BA861" s="251"/>
      <c r="BB861" s="251"/>
      <c r="BC861" s="251"/>
      <c r="BD861" s="251"/>
      <c r="BE861" s="251"/>
      <c r="BF861" s="251"/>
      <c r="BG861" s="252"/>
      <c r="BH861" s="249"/>
      <c r="BI861" s="248"/>
      <c r="BJ861" s="248"/>
      <c r="BK861" s="248"/>
      <c r="BL861" s="248"/>
      <c r="BM861" s="248"/>
      <c r="BN861" s="248"/>
      <c r="BO861" s="248"/>
      <c r="BP861" s="248"/>
      <c r="BQ861" s="248"/>
      <c r="BR861" s="248"/>
      <c r="BS861" s="248"/>
      <c r="BT861" s="248"/>
      <c r="BU861" s="248"/>
      <c r="BV861" s="248"/>
      <c r="BW861" s="248"/>
      <c r="BX861" s="248"/>
      <c r="BY861" s="248"/>
      <c r="BZ861" s="248"/>
      <c r="CA861" s="248"/>
      <c r="CB861" s="248"/>
      <c r="CC861" s="250"/>
      <c r="CD861" s="251"/>
      <c r="CE861" s="251"/>
      <c r="CF861" s="251"/>
      <c r="CG861" s="251"/>
      <c r="CH861" s="251"/>
      <c r="CI861" s="251"/>
      <c r="CJ861" s="252"/>
      <c r="CK861" s="249"/>
      <c r="CL861" s="248"/>
      <c r="CM861" s="248"/>
      <c r="CN861" s="248"/>
      <c r="CO861" s="248"/>
      <c r="CP861" s="248"/>
      <c r="CQ861" s="248"/>
      <c r="CR861" s="248"/>
      <c r="CS861" s="248"/>
      <c r="CT861" s="248"/>
      <c r="CU861" s="248"/>
      <c r="CV861" s="248"/>
      <c r="CW861" s="248"/>
      <c r="CX861" s="248"/>
      <c r="CY861" s="248"/>
      <c r="CZ861" s="248"/>
      <c r="DA861" s="248"/>
      <c r="DB861" s="248"/>
      <c r="DC861" s="248"/>
      <c r="DD861" s="248"/>
      <c r="DE861" s="248"/>
      <c r="DF861" s="250"/>
      <c r="DG861" s="251"/>
      <c r="DH861" s="251"/>
      <c r="DI861" s="251"/>
      <c r="DJ861" s="251"/>
      <c r="DK861" s="251"/>
      <c r="DL861" s="251"/>
      <c r="DM861" s="252"/>
    </row>
    <row r="862">
      <c r="A862" s="248"/>
      <c r="B862" s="249"/>
      <c r="C862" s="250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2"/>
      <c r="W862" s="253"/>
      <c r="X862" s="251"/>
      <c r="Y862" s="251"/>
      <c r="Z862" s="251"/>
      <c r="AA862" s="251"/>
      <c r="AB862" s="251"/>
      <c r="AC862" s="251"/>
      <c r="AD862" s="254"/>
      <c r="AE862" s="249"/>
      <c r="AF862" s="255"/>
      <c r="AG862" s="248"/>
      <c r="AH862" s="248"/>
      <c r="AI862" s="248"/>
      <c r="AJ862" s="248"/>
      <c r="AK862" s="248"/>
      <c r="AL862" s="248"/>
      <c r="AM862" s="248"/>
      <c r="AN862" s="248"/>
      <c r="AO862" s="248"/>
      <c r="AP862" s="248"/>
      <c r="AQ862" s="248"/>
      <c r="AR862" s="248"/>
      <c r="AS862" s="248"/>
      <c r="AT862" s="248"/>
      <c r="AU862" s="248"/>
      <c r="AV862" s="248"/>
      <c r="AW862" s="248"/>
      <c r="AX862" s="248"/>
      <c r="AY862" s="256"/>
      <c r="AZ862" s="250"/>
      <c r="BA862" s="251"/>
      <c r="BB862" s="251"/>
      <c r="BC862" s="251"/>
      <c r="BD862" s="251"/>
      <c r="BE862" s="251"/>
      <c r="BF862" s="251"/>
      <c r="BG862" s="252"/>
      <c r="BH862" s="249"/>
      <c r="BI862" s="248"/>
      <c r="BJ862" s="248"/>
      <c r="BK862" s="248"/>
      <c r="BL862" s="248"/>
      <c r="BM862" s="248"/>
      <c r="BN862" s="248"/>
      <c r="BO862" s="248"/>
      <c r="BP862" s="248"/>
      <c r="BQ862" s="248"/>
      <c r="BR862" s="248"/>
      <c r="BS862" s="248"/>
      <c r="BT862" s="248"/>
      <c r="BU862" s="248"/>
      <c r="BV862" s="248"/>
      <c r="BW862" s="248"/>
      <c r="BX862" s="248"/>
      <c r="BY862" s="248"/>
      <c r="BZ862" s="248"/>
      <c r="CA862" s="248"/>
      <c r="CB862" s="248"/>
      <c r="CC862" s="250"/>
      <c r="CD862" s="251"/>
      <c r="CE862" s="251"/>
      <c r="CF862" s="251"/>
      <c r="CG862" s="251"/>
      <c r="CH862" s="251"/>
      <c r="CI862" s="251"/>
      <c r="CJ862" s="252"/>
      <c r="CK862" s="249"/>
      <c r="CL862" s="248"/>
      <c r="CM862" s="248"/>
      <c r="CN862" s="248"/>
      <c r="CO862" s="248"/>
      <c r="CP862" s="248"/>
      <c r="CQ862" s="248"/>
      <c r="CR862" s="248"/>
      <c r="CS862" s="248"/>
      <c r="CT862" s="248"/>
      <c r="CU862" s="248"/>
      <c r="CV862" s="248"/>
      <c r="CW862" s="248"/>
      <c r="CX862" s="248"/>
      <c r="CY862" s="248"/>
      <c r="CZ862" s="248"/>
      <c r="DA862" s="248"/>
      <c r="DB862" s="248"/>
      <c r="DC862" s="248"/>
      <c r="DD862" s="248"/>
      <c r="DE862" s="248"/>
      <c r="DF862" s="250"/>
      <c r="DG862" s="251"/>
      <c r="DH862" s="251"/>
      <c r="DI862" s="251"/>
      <c r="DJ862" s="251"/>
      <c r="DK862" s="251"/>
      <c r="DL862" s="251"/>
      <c r="DM862" s="252"/>
    </row>
    <row r="863">
      <c r="A863" s="248"/>
      <c r="B863" s="249"/>
      <c r="C863" s="250"/>
      <c r="D863" s="251"/>
      <c r="E863" s="251"/>
      <c r="F863" s="251"/>
      <c r="G863" s="251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2"/>
      <c r="W863" s="253"/>
      <c r="X863" s="251"/>
      <c r="Y863" s="251"/>
      <c r="Z863" s="251"/>
      <c r="AA863" s="251"/>
      <c r="AB863" s="251"/>
      <c r="AC863" s="251"/>
      <c r="AD863" s="254"/>
      <c r="AE863" s="249"/>
      <c r="AF863" s="255"/>
      <c r="AG863" s="248"/>
      <c r="AH863" s="248"/>
      <c r="AI863" s="248"/>
      <c r="AJ863" s="248"/>
      <c r="AK863" s="248"/>
      <c r="AL863" s="248"/>
      <c r="AM863" s="248"/>
      <c r="AN863" s="248"/>
      <c r="AO863" s="248"/>
      <c r="AP863" s="248"/>
      <c r="AQ863" s="248"/>
      <c r="AR863" s="248"/>
      <c r="AS863" s="248"/>
      <c r="AT863" s="248"/>
      <c r="AU863" s="248"/>
      <c r="AV863" s="248"/>
      <c r="AW863" s="248"/>
      <c r="AX863" s="248"/>
      <c r="AY863" s="256"/>
      <c r="AZ863" s="250"/>
      <c r="BA863" s="251"/>
      <c r="BB863" s="251"/>
      <c r="BC863" s="251"/>
      <c r="BD863" s="251"/>
      <c r="BE863" s="251"/>
      <c r="BF863" s="251"/>
      <c r="BG863" s="252"/>
      <c r="BH863" s="249"/>
      <c r="BI863" s="248"/>
      <c r="BJ863" s="248"/>
      <c r="BK863" s="248"/>
      <c r="BL863" s="248"/>
      <c r="BM863" s="248"/>
      <c r="BN863" s="248"/>
      <c r="BO863" s="248"/>
      <c r="BP863" s="248"/>
      <c r="BQ863" s="248"/>
      <c r="BR863" s="248"/>
      <c r="BS863" s="248"/>
      <c r="BT863" s="248"/>
      <c r="BU863" s="248"/>
      <c r="BV863" s="248"/>
      <c r="BW863" s="248"/>
      <c r="BX863" s="248"/>
      <c r="BY863" s="248"/>
      <c r="BZ863" s="248"/>
      <c r="CA863" s="248"/>
      <c r="CB863" s="248"/>
      <c r="CC863" s="250"/>
      <c r="CD863" s="251"/>
      <c r="CE863" s="251"/>
      <c r="CF863" s="251"/>
      <c r="CG863" s="251"/>
      <c r="CH863" s="251"/>
      <c r="CI863" s="251"/>
      <c r="CJ863" s="252"/>
      <c r="CK863" s="249"/>
      <c r="CL863" s="248"/>
      <c r="CM863" s="248"/>
      <c r="CN863" s="248"/>
      <c r="CO863" s="248"/>
      <c r="CP863" s="248"/>
      <c r="CQ863" s="248"/>
      <c r="CR863" s="248"/>
      <c r="CS863" s="248"/>
      <c r="CT863" s="248"/>
      <c r="CU863" s="248"/>
      <c r="CV863" s="248"/>
      <c r="CW863" s="248"/>
      <c r="CX863" s="248"/>
      <c r="CY863" s="248"/>
      <c r="CZ863" s="248"/>
      <c r="DA863" s="248"/>
      <c r="DB863" s="248"/>
      <c r="DC863" s="248"/>
      <c r="DD863" s="248"/>
      <c r="DE863" s="248"/>
      <c r="DF863" s="250"/>
      <c r="DG863" s="251"/>
      <c r="DH863" s="251"/>
      <c r="DI863" s="251"/>
      <c r="DJ863" s="251"/>
      <c r="DK863" s="251"/>
      <c r="DL863" s="251"/>
      <c r="DM863" s="252"/>
    </row>
    <row r="864">
      <c r="A864" s="248"/>
      <c r="B864" s="249"/>
      <c r="C864" s="250"/>
      <c r="D864" s="251"/>
      <c r="E864" s="251"/>
      <c r="F864" s="251"/>
      <c r="G864" s="251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2"/>
      <c r="W864" s="253"/>
      <c r="X864" s="251"/>
      <c r="Y864" s="251"/>
      <c r="Z864" s="251"/>
      <c r="AA864" s="251"/>
      <c r="AB864" s="251"/>
      <c r="AC864" s="251"/>
      <c r="AD864" s="254"/>
      <c r="AE864" s="249"/>
      <c r="AF864" s="255"/>
      <c r="AG864" s="248"/>
      <c r="AH864" s="248"/>
      <c r="AI864" s="248"/>
      <c r="AJ864" s="248"/>
      <c r="AK864" s="248"/>
      <c r="AL864" s="248"/>
      <c r="AM864" s="248"/>
      <c r="AN864" s="248"/>
      <c r="AO864" s="248"/>
      <c r="AP864" s="248"/>
      <c r="AQ864" s="248"/>
      <c r="AR864" s="248"/>
      <c r="AS864" s="248"/>
      <c r="AT864" s="248"/>
      <c r="AU864" s="248"/>
      <c r="AV864" s="248"/>
      <c r="AW864" s="248"/>
      <c r="AX864" s="248"/>
      <c r="AY864" s="256"/>
      <c r="AZ864" s="250"/>
      <c r="BA864" s="251"/>
      <c r="BB864" s="251"/>
      <c r="BC864" s="251"/>
      <c r="BD864" s="251"/>
      <c r="BE864" s="251"/>
      <c r="BF864" s="251"/>
      <c r="BG864" s="252"/>
      <c r="BH864" s="249"/>
      <c r="BI864" s="248"/>
      <c r="BJ864" s="248"/>
      <c r="BK864" s="248"/>
      <c r="BL864" s="248"/>
      <c r="BM864" s="248"/>
      <c r="BN864" s="248"/>
      <c r="BO864" s="248"/>
      <c r="BP864" s="248"/>
      <c r="BQ864" s="248"/>
      <c r="BR864" s="248"/>
      <c r="BS864" s="248"/>
      <c r="BT864" s="248"/>
      <c r="BU864" s="248"/>
      <c r="BV864" s="248"/>
      <c r="BW864" s="248"/>
      <c r="BX864" s="248"/>
      <c r="BY864" s="248"/>
      <c r="BZ864" s="248"/>
      <c r="CA864" s="248"/>
      <c r="CB864" s="248"/>
      <c r="CC864" s="250"/>
      <c r="CD864" s="251"/>
      <c r="CE864" s="251"/>
      <c r="CF864" s="251"/>
      <c r="CG864" s="251"/>
      <c r="CH864" s="251"/>
      <c r="CI864" s="251"/>
      <c r="CJ864" s="252"/>
      <c r="CK864" s="249"/>
      <c r="CL864" s="248"/>
      <c r="CM864" s="248"/>
      <c r="CN864" s="248"/>
      <c r="CO864" s="248"/>
      <c r="CP864" s="248"/>
      <c r="CQ864" s="248"/>
      <c r="CR864" s="248"/>
      <c r="CS864" s="248"/>
      <c r="CT864" s="248"/>
      <c r="CU864" s="248"/>
      <c r="CV864" s="248"/>
      <c r="CW864" s="248"/>
      <c r="CX864" s="248"/>
      <c r="CY864" s="248"/>
      <c r="CZ864" s="248"/>
      <c r="DA864" s="248"/>
      <c r="DB864" s="248"/>
      <c r="DC864" s="248"/>
      <c r="DD864" s="248"/>
      <c r="DE864" s="248"/>
      <c r="DF864" s="250"/>
      <c r="DG864" s="251"/>
      <c r="DH864" s="251"/>
      <c r="DI864" s="251"/>
      <c r="DJ864" s="251"/>
      <c r="DK864" s="251"/>
      <c r="DL864" s="251"/>
      <c r="DM864" s="252"/>
    </row>
    <row r="865">
      <c r="A865" s="248"/>
      <c r="B865" s="249"/>
      <c r="C865" s="250"/>
      <c r="D865" s="251"/>
      <c r="E865" s="251"/>
      <c r="F865" s="251"/>
      <c r="G865" s="251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2"/>
      <c r="W865" s="253"/>
      <c r="X865" s="251"/>
      <c r="Y865" s="251"/>
      <c r="Z865" s="251"/>
      <c r="AA865" s="251"/>
      <c r="AB865" s="251"/>
      <c r="AC865" s="251"/>
      <c r="AD865" s="254"/>
      <c r="AE865" s="249"/>
      <c r="AF865" s="255"/>
      <c r="AG865" s="248"/>
      <c r="AH865" s="248"/>
      <c r="AI865" s="248"/>
      <c r="AJ865" s="248"/>
      <c r="AK865" s="248"/>
      <c r="AL865" s="248"/>
      <c r="AM865" s="248"/>
      <c r="AN865" s="248"/>
      <c r="AO865" s="248"/>
      <c r="AP865" s="248"/>
      <c r="AQ865" s="248"/>
      <c r="AR865" s="248"/>
      <c r="AS865" s="248"/>
      <c r="AT865" s="248"/>
      <c r="AU865" s="248"/>
      <c r="AV865" s="248"/>
      <c r="AW865" s="248"/>
      <c r="AX865" s="248"/>
      <c r="AY865" s="256"/>
      <c r="AZ865" s="250"/>
      <c r="BA865" s="251"/>
      <c r="BB865" s="251"/>
      <c r="BC865" s="251"/>
      <c r="BD865" s="251"/>
      <c r="BE865" s="251"/>
      <c r="BF865" s="251"/>
      <c r="BG865" s="252"/>
      <c r="BH865" s="249"/>
      <c r="BI865" s="248"/>
      <c r="BJ865" s="248"/>
      <c r="BK865" s="248"/>
      <c r="BL865" s="248"/>
      <c r="BM865" s="248"/>
      <c r="BN865" s="248"/>
      <c r="BO865" s="248"/>
      <c r="BP865" s="248"/>
      <c r="BQ865" s="248"/>
      <c r="BR865" s="248"/>
      <c r="BS865" s="248"/>
      <c r="BT865" s="248"/>
      <c r="BU865" s="248"/>
      <c r="BV865" s="248"/>
      <c r="BW865" s="248"/>
      <c r="BX865" s="248"/>
      <c r="BY865" s="248"/>
      <c r="BZ865" s="248"/>
      <c r="CA865" s="248"/>
      <c r="CB865" s="248"/>
      <c r="CC865" s="250"/>
      <c r="CD865" s="251"/>
      <c r="CE865" s="251"/>
      <c r="CF865" s="251"/>
      <c r="CG865" s="251"/>
      <c r="CH865" s="251"/>
      <c r="CI865" s="251"/>
      <c r="CJ865" s="252"/>
      <c r="CK865" s="249"/>
      <c r="CL865" s="248"/>
      <c r="CM865" s="248"/>
      <c r="CN865" s="248"/>
      <c r="CO865" s="248"/>
      <c r="CP865" s="248"/>
      <c r="CQ865" s="248"/>
      <c r="CR865" s="248"/>
      <c r="CS865" s="248"/>
      <c r="CT865" s="248"/>
      <c r="CU865" s="248"/>
      <c r="CV865" s="248"/>
      <c r="CW865" s="248"/>
      <c r="CX865" s="248"/>
      <c r="CY865" s="248"/>
      <c r="CZ865" s="248"/>
      <c r="DA865" s="248"/>
      <c r="DB865" s="248"/>
      <c r="DC865" s="248"/>
      <c r="DD865" s="248"/>
      <c r="DE865" s="248"/>
      <c r="DF865" s="250"/>
      <c r="DG865" s="251"/>
      <c r="DH865" s="251"/>
      <c r="DI865" s="251"/>
      <c r="DJ865" s="251"/>
      <c r="DK865" s="251"/>
      <c r="DL865" s="251"/>
      <c r="DM865" s="252"/>
    </row>
    <row r="866">
      <c r="A866" s="248"/>
      <c r="B866" s="249"/>
      <c r="C866" s="250"/>
      <c r="D866" s="251"/>
      <c r="E866" s="251"/>
      <c r="F866" s="251"/>
      <c r="G866" s="251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2"/>
      <c r="W866" s="253"/>
      <c r="X866" s="251"/>
      <c r="Y866" s="251"/>
      <c r="Z866" s="251"/>
      <c r="AA866" s="251"/>
      <c r="AB866" s="251"/>
      <c r="AC866" s="251"/>
      <c r="AD866" s="254"/>
      <c r="AE866" s="249"/>
      <c r="AF866" s="255"/>
      <c r="AG866" s="248"/>
      <c r="AH866" s="248"/>
      <c r="AI866" s="248"/>
      <c r="AJ866" s="248"/>
      <c r="AK866" s="248"/>
      <c r="AL866" s="248"/>
      <c r="AM866" s="248"/>
      <c r="AN866" s="248"/>
      <c r="AO866" s="248"/>
      <c r="AP866" s="248"/>
      <c r="AQ866" s="248"/>
      <c r="AR866" s="248"/>
      <c r="AS866" s="248"/>
      <c r="AT866" s="248"/>
      <c r="AU866" s="248"/>
      <c r="AV866" s="248"/>
      <c r="AW866" s="248"/>
      <c r="AX866" s="248"/>
      <c r="AY866" s="256"/>
      <c r="AZ866" s="250"/>
      <c r="BA866" s="251"/>
      <c r="BB866" s="251"/>
      <c r="BC866" s="251"/>
      <c r="BD866" s="251"/>
      <c r="BE866" s="251"/>
      <c r="BF866" s="251"/>
      <c r="BG866" s="252"/>
      <c r="BH866" s="249"/>
      <c r="BI866" s="248"/>
      <c r="BJ866" s="248"/>
      <c r="BK866" s="248"/>
      <c r="BL866" s="248"/>
      <c r="BM866" s="248"/>
      <c r="BN866" s="248"/>
      <c r="BO866" s="248"/>
      <c r="BP866" s="248"/>
      <c r="BQ866" s="248"/>
      <c r="BR866" s="248"/>
      <c r="BS866" s="248"/>
      <c r="BT866" s="248"/>
      <c r="BU866" s="248"/>
      <c r="BV866" s="248"/>
      <c r="BW866" s="248"/>
      <c r="BX866" s="248"/>
      <c r="BY866" s="248"/>
      <c r="BZ866" s="248"/>
      <c r="CA866" s="248"/>
      <c r="CB866" s="248"/>
      <c r="CC866" s="250"/>
      <c r="CD866" s="251"/>
      <c r="CE866" s="251"/>
      <c r="CF866" s="251"/>
      <c r="CG866" s="251"/>
      <c r="CH866" s="251"/>
      <c r="CI866" s="251"/>
      <c r="CJ866" s="252"/>
      <c r="CK866" s="249"/>
      <c r="CL866" s="248"/>
      <c r="CM866" s="248"/>
      <c r="CN866" s="248"/>
      <c r="CO866" s="248"/>
      <c r="CP866" s="248"/>
      <c r="CQ866" s="248"/>
      <c r="CR866" s="248"/>
      <c r="CS866" s="248"/>
      <c r="CT866" s="248"/>
      <c r="CU866" s="248"/>
      <c r="CV866" s="248"/>
      <c r="CW866" s="248"/>
      <c r="CX866" s="248"/>
      <c r="CY866" s="248"/>
      <c r="CZ866" s="248"/>
      <c r="DA866" s="248"/>
      <c r="DB866" s="248"/>
      <c r="DC866" s="248"/>
      <c r="DD866" s="248"/>
      <c r="DE866" s="248"/>
      <c r="DF866" s="250"/>
      <c r="DG866" s="251"/>
      <c r="DH866" s="251"/>
      <c r="DI866" s="251"/>
      <c r="DJ866" s="251"/>
      <c r="DK866" s="251"/>
      <c r="DL866" s="251"/>
      <c r="DM866" s="252"/>
    </row>
    <row r="867">
      <c r="A867" s="248"/>
      <c r="B867" s="249"/>
      <c r="C867" s="250"/>
      <c r="D867" s="251"/>
      <c r="E867" s="251"/>
      <c r="F867" s="251"/>
      <c r="G867" s="251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2"/>
      <c r="W867" s="253"/>
      <c r="X867" s="251"/>
      <c r="Y867" s="251"/>
      <c r="Z867" s="251"/>
      <c r="AA867" s="251"/>
      <c r="AB867" s="251"/>
      <c r="AC867" s="251"/>
      <c r="AD867" s="254"/>
      <c r="AE867" s="249"/>
      <c r="AF867" s="255"/>
      <c r="AG867" s="248"/>
      <c r="AH867" s="248"/>
      <c r="AI867" s="248"/>
      <c r="AJ867" s="248"/>
      <c r="AK867" s="248"/>
      <c r="AL867" s="248"/>
      <c r="AM867" s="248"/>
      <c r="AN867" s="248"/>
      <c r="AO867" s="248"/>
      <c r="AP867" s="248"/>
      <c r="AQ867" s="248"/>
      <c r="AR867" s="248"/>
      <c r="AS867" s="248"/>
      <c r="AT867" s="248"/>
      <c r="AU867" s="248"/>
      <c r="AV867" s="248"/>
      <c r="AW867" s="248"/>
      <c r="AX867" s="248"/>
      <c r="AY867" s="256"/>
      <c r="AZ867" s="250"/>
      <c r="BA867" s="251"/>
      <c r="BB867" s="251"/>
      <c r="BC867" s="251"/>
      <c r="BD867" s="251"/>
      <c r="BE867" s="251"/>
      <c r="BF867" s="251"/>
      <c r="BG867" s="252"/>
      <c r="BH867" s="249"/>
      <c r="BI867" s="248"/>
      <c r="BJ867" s="248"/>
      <c r="BK867" s="248"/>
      <c r="BL867" s="248"/>
      <c r="BM867" s="248"/>
      <c r="BN867" s="248"/>
      <c r="BO867" s="248"/>
      <c r="BP867" s="248"/>
      <c r="BQ867" s="248"/>
      <c r="BR867" s="248"/>
      <c r="BS867" s="248"/>
      <c r="BT867" s="248"/>
      <c r="BU867" s="248"/>
      <c r="BV867" s="248"/>
      <c r="BW867" s="248"/>
      <c r="BX867" s="248"/>
      <c r="BY867" s="248"/>
      <c r="BZ867" s="248"/>
      <c r="CA867" s="248"/>
      <c r="CB867" s="248"/>
      <c r="CC867" s="250"/>
      <c r="CD867" s="251"/>
      <c r="CE867" s="251"/>
      <c r="CF867" s="251"/>
      <c r="CG867" s="251"/>
      <c r="CH867" s="251"/>
      <c r="CI867" s="251"/>
      <c r="CJ867" s="252"/>
      <c r="CK867" s="249"/>
      <c r="CL867" s="248"/>
      <c r="CM867" s="248"/>
      <c r="CN867" s="248"/>
      <c r="CO867" s="248"/>
      <c r="CP867" s="248"/>
      <c r="CQ867" s="248"/>
      <c r="CR867" s="248"/>
      <c r="CS867" s="248"/>
      <c r="CT867" s="248"/>
      <c r="CU867" s="248"/>
      <c r="CV867" s="248"/>
      <c r="CW867" s="248"/>
      <c r="CX867" s="248"/>
      <c r="CY867" s="248"/>
      <c r="CZ867" s="248"/>
      <c r="DA867" s="248"/>
      <c r="DB867" s="248"/>
      <c r="DC867" s="248"/>
      <c r="DD867" s="248"/>
      <c r="DE867" s="248"/>
      <c r="DF867" s="250"/>
      <c r="DG867" s="251"/>
      <c r="DH867" s="251"/>
      <c r="DI867" s="251"/>
      <c r="DJ867" s="251"/>
      <c r="DK867" s="251"/>
      <c r="DL867" s="251"/>
      <c r="DM867" s="252"/>
    </row>
    <row r="868">
      <c r="A868" s="248"/>
      <c r="B868" s="249"/>
      <c r="C868" s="250"/>
      <c r="D868" s="251"/>
      <c r="E868" s="251"/>
      <c r="F868" s="251"/>
      <c r="G868" s="251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2"/>
      <c r="W868" s="253"/>
      <c r="X868" s="251"/>
      <c r="Y868" s="251"/>
      <c r="Z868" s="251"/>
      <c r="AA868" s="251"/>
      <c r="AB868" s="251"/>
      <c r="AC868" s="251"/>
      <c r="AD868" s="254"/>
      <c r="AE868" s="249"/>
      <c r="AF868" s="255"/>
      <c r="AG868" s="248"/>
      <c r="AH868" s="248"/>
      <c r="AI868" s="248"/>
      <c r="AJ868" s="248"/>
      <c r="AK868" s="248"/>
      <c r="AL868" s="248"/>
      <c r="AM868" s="248"/>
      <c r="AN868" s="248"/>
      <c r="AO868" s="248"/>
      <c r="AP868" s="248"/>
      <c r="AQ868" s="248"/>
      <c r="AR868" s="248"/>
      <c r="AS868" s="248"/>
      <c r="AT868" s="248"/>
      <c r="AU868" s="248"/>
      <c r="AV868" s="248"/>
      <c r="AW868" s="248"/>
      <c r="AX868" s="248"/>
      <c r="AY868" s="256"/>
      <c r="AZ868" s="250"/>
      <c r="BA868" s="251"/>
      <c r="BB868" s="251"/>
      <c r="BC868" s="251"/>
      <c r="BD868" s="251"/>
      <c r="BE868" s="251"/>
      <c r="BF868" s="251"/>
      <c r="BG868" s="252"/>
      <c r="BH868" s="249"/>
      <c r="BI868" s="248"/>
      <c r="BJ868" s="248"/>
      <c r="BK868" s="248"/>
      <c r="BL868" s="248"/>
      <c r="BM868" s="248"/>
      <c r="BN868" s="248"/>
      <c r="BO868" s="248"/>
      <c r="BP868" s="248"/>
      <c r="BQ868" s="248"/>
      <c r="BR868" s="248"/>
      <c r="BS868" s="248"/>
      <c r="BT868" s="248"/>
      <c r="BU868" s="248"/>
      <c r="BV868" s="248"/>
      <c r="BW868" s="248"/>
      <c r="BX868" s="248"/>
      <c r="BY868" s="248"/>
      <c r="BZ868" s="248"/>
      <c r="CA868" s="248"/>
      <c r="CB868" s="248"/>
      <c r="CC868" s="250"/>
      <c r="CD868" s="251"/>
      <c r="CE868" s="251"/>
      <c r="CF868" s="251"/>
      <c r="CG868" s="251"/>
      <c r="CH868" s="251"/>
      <c r="CI868" s="251"/>
      <c r="CJ868" s="252"/>
      <c r="CK868" s="249"/>
      <c r="CL868" s="248"/>
      <c r="CM868" s="248"/>
      <c r="CN868" s="248"/>
      <c r="CO868" s="248"/>
      <c r="CP868" s="248"/>
      <c r="CQ868" s="248"/>
      <c r="CR868" s="248"/>
      <c r="CS868" s="248"/>
      <c r="CT868" s="248"/>
      <c r="CU868" s="248"/>
      <c r="CV868" s="248"/>
      <c r="CW868" s="248"/>
      <c r="CX868" s="248"/>
      <c r="CY868" s="248"/>
      <c r="CZ868" s="248"/>
      <c r="DA868" s="248"/>
      <c r="DB868" s="248"/>
      <c r="DC868" s="248"/>
      <c r="DD868" s="248"/>
      <c r="DE868" s="248"/>
      <c r="DF868" s="250"/>
      <c r="DG868" s="251"/>
      <c r="DH868" s="251"/>
      <c r="DI868" s="251"/>
      <c r="DJ868" s="251"/>
      <c r="DK868" s="251"/>
      <c r="DL868" s="251"/>
      <c r="DM868" s="252"/>
    </row>
    <row r="869">
      <c r="A869" s="248"/>
      <c r="B869" s="249"/>
      <c r="C869" s="250"/>
      <c r="D869" s="251"/>
      <c r="E869" s="251"/>
      <c r="F869" s="251"/>
      <c r="G869" s="251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2"/>
      <c r="W869" s="253"/>
      <c r="X869" s="251"/>
      <c r="Y869" s="251"/>
      <c r="Z869" s="251"/>
      <c r="AA869" s="251"/>
      <c r="AB869" s="251"/>
      <c r="AC869" s="251"/>
      <c r="AD869" s="254"/>
      <c r="AE869" s="249"/>
      <c r="AF869" s="255"/>
      <c r="AG869" s="248"/>
      <c r="AH869" s="248"/>
      <c r="AI869" s="248"/>
      <c r="AJ869" s="248"/>
      <c r="AK869" s="248"/>
      <c r="AL869" s="248"/>
      <c r="AM869" s="248"/>
      <c r="AN869" s="248"/>
      <c r="AO869" s="248"/>
      <c r="AP869" s="248"/>
      <c r="AQ869" s="248"/>
      <c r="AR869" s="248"/>
      <c r="AS869" s="248"/>
      <c r="AT869" s="248"/>
      <c r="AU869" s="248"/>
      <c r="AV869" s="248"/>
      <c r="AW869" s="248"/>
      <c r="AX869" s="248"/>
      <c r="AY869" s="256"/>
      <c r="AZ869" s="250"/>
      <c r="BA869" s="251"/>
      <c r="BB869" s="251"/>
      <c r="BC869" s="251"/>
      <c r="BD869" s="251"/>
      <c r="BE869" s="251"/>
      <c r="BF869" s="251"/>
      <c r="BG869" s="252"/>
      <c r="BH869" s="249"/>
      <c r="BI869" s="248"/>
      <c r="BJ869" s="248"/>
      <c r="BK869" s="248"/>
      <c r="BL869" s="248"/>
      <c r="BM869" s="248"/>
      <c r="BN869" s="248"/>
      <c r="BO869" s="248"/>
      <c r="BP869" s="248"/>
      <c r="BQ869" s="248"/>
      <c r="BR869" s="248"/>
      <c r="BS869" s="248"/>
      <c r="BT869" s="248"/>
      <c r="BU869" s="248"/>
      <c r="BV869" s="248"/>
      <c r="BW869" s="248"/>
      <c r="BX869" s="248"/>
      <c r="BY869" s="248"/>
      <c r="BZ869" s="248"/>
      <c r="CA869" s="248"/>
      <c r="CB869" s="248"/>
      <c r="CC869" s="250"/>
      <c r="CD869" s="251"/>
      <c r="CE869" s="251"/>
      <c r="CF869" s="251"/>
      <c r="CG869" s="251"/>
      <c r="CH869" s="251"/>
      <c r="CI869" s="251"/>
      <c r="CJ869" s="252"/>
      <c r="CK869" s="249"/>
      <c r="CL869" s="248"/>
      <c r="CM869" s="248"/>
      <c r="CN869" s="248"/>
      <c r="CO869" s="248"/>
      <c r="CP869" s="248"/>
      <c r="CQ869" s="248"/>
      <c r="CR869" s="248"/>
      <c r="CS869" s="248"/>
      <c r="CT869" s="248"/>
      <c r="CU869" s="248"/>
      <c r="CV869" s="248"/>
      <c r="CW869" s="248"/>
      <c r="CX869" s="248"/>
      <c r="CY869" s="248"/>
      <c r="CZ869" s="248"/>
      <c r="DA869" s="248"/>
      <c r="DB869" s="248"/>
      <c r="DC869" s="248"/>
      <c r="DD869" s="248"/>
      <c r="DE869" s="248"/>
      <c r="DF869" s="250"/>
      <c r="DG869" s="251"/>
      <c r="DH869" s="251"/>
      <c r="DI869" s="251"/>
      <c r="DJ869" s="251"/>
      <c r="DK869" s="251"/>
      <c r="DL869" s="251"/>
      <c r="DM869" s="252"/>
    </row>
    <row r="870">
      <c r="A870" s="248"/>
      <c r="B870" s="249"/>
      <c r="C870" s="250"/>
      <c r="D870" s="251"/>
      <c r="E870" s="251"/>
      <c r="F870" s="251"/>
      <c r="G870" s="251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2"/>
      <c r="W870" s="253"/>
      <c r="X870" s="251"/>
      <c r="Y870" s="251"/>
      <c r="Z870" s="251"/>
      <c r="AA870" s="251"/>
      <c r="AB870" s="251"/>
      <c r="AC870" s="251"/>
      <c r="AD870" s="254"/>
      <c r="AE870" s="249"/>
      <c r="AF870" s="255"/>
      <c r="AG870" s="248"/>
      <c r="AH870" s="248"/>
      <c r="AI870" s="248"/>
      <c r="AJ870" s="248"/>
      <c r="AK870" s="248"/>
      <c r="AL870" s="248"/>
      <c r="AM870" s="248"/>
      <c r="AN870" s="248"/>
      <c r="AO870" s="248"/>
      <c r="AP870" s="248"/>
      <c r="AQ870" s="248"/>
      <c r="AR870" s="248"/>
      <c r="AS870" s="248"/>
      <c r="AT870" s="248"/>
      <c r="AU870" s="248"/>
      <c r="AV870" s="248"/>
      <c r="AW870" s="248"/>
      <c r="AX870" s="248"/>
      <c r="AY870" s="256"/>
      <c r="AZ870" s="250"/>
      <c r="BA870" s="251"/>
      <c r="BB870" s="251"/>
      <c r="BC870" s="251"/>
      <c r="BD870" s="251"/>
      <c r="BE870" s="251"/>
      <c r="BF870" s="251"/>
      <c r="BG870" s="252"/>
      <c r="BH870" s="249"/>
      <c r="BI870" s="248"/>
      <c r="BJ870" s="248"/>
      <c r="BK870" s="248"/>
      <c r="BL870" s="248"/>
      <c r="BM870" s="248"/>
      <c r="BN870" s="248"/>
      <c r="BO870" s="248"/>
      <c r="BP870" s="248"/>
      <c r="BQ870" s="248"/>
      <c r="BR870" s="248"/>
      <c r="BS870" s="248"/>
      <c r="BT870" s="248"/>
      <c r="BU870" s="248"/>
      <c r="BV870" s="248"/>
      <c r="BW870" s="248"/>
      <c r="BX870" s="248"/>
      <c r="BY870" s="248"/>
      <c r="BZ870" s="248"/>
      <c r="CA870" s="248"/>
      <c r="CB870" s="248"/>
      <c r="CC870" s="250"/>
      <c r="CD870" s="251"/>
      <c r="CE870" s="251"/>
      <c r="CF870" s="251"/>
      <c r="CG870" s="251"/>
      <c r="CH870" s="251"/>
      <c r="CI870" s="251"/>
      <c r="CJ870" s="252"/>
      <c r="CK870" s="249"/>
      <c r="CL870" s="248"/>
      <c r="CM870" s="248"/>
      <c r="CN870" s="248"/>
      <c r="CO870" s="248"/>
      <c r="CP870" s="248"/>
      <c r="CQ870" s="248"/>
      <c r="CR870" s="248"/>
      <c r="CS870" s="248"/>
      <c r="CT870" s="248"/>
      <c r="CU870" s="248"/>
      <c r="CV870" s="248"/>
      <c r="CW870" s="248"/>
      <c r="CX870" s="248"/>
      <c r="CY870" s="248"/>
      <c r="CZ870" s="248"/>
      <c r="DA870" s="248"/>
      <c r="DB870" s="248"/>
      <c r="DC870" s="248"/>
      <c r="DD870" s="248"/>
      <c r="DE870" s="248"/>
      <c r="DF870" s="250"/>
      <c r="DG870" s="251"/>
      <c r="DH870" s="251"/>
      <c r="DI870" s="251"/>
      <c r="DJ870" s="251"/>
      <c r="DK870" s="251"/>
      <c r="DL870" s="251"/>
      <c r="DM870" s="252"/>
    </row>
    <row r="871">
      <c r="A871" s="248"/>
      <c r="B871" s="249"/>
      <c r="C871" s="250"/>
      <c r="D871" s="251"/>
      <c r="E871" s="251"/>
      <c r="F871" s="251"/>
      <c r="G871" s="251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2"/>
      <c r="W871" s="253"/>
      <c r="X871" s="251"/>
      <c r="Y871" s="251"/>
      <c r="Z871" s="251"/>
      <c r="AA871" s="251"/>
      <c r="AB871" s="251"/>
      <c r="AC871" s="251"/>
      <c r="AD871" s="254"/>
      <c r="AE871" s="249"/>
      <c r="AF871" s="255"/>
      <c r="AG871" s="248"/>
      <c r="AH871" s="248"/>
      <c r="AI871" s="248"/>
      <c r="AJ871" s="248"/>
      <c r="AK871" s="248"/>
      <c r="AL871" s="248"/>
      <c r="AM871" s="248"/>
      <c r="AN871" s="248"/>
      <c r="AO871" s="248"/>
      <c r="AP871" s="248"/>
      <c r="AQ871" s="248"/>
      <c r="AR871" s="248"/>
      <c r="AS871" s="248"/>
      <c r="AT871" s="248"/>
      <c r="AU871" s="248"/>
      <c r="AV871" s="248"/>
      <c r="AW871" s="248"/>
      <c r="AX871" s="248"/>
      <c r="AY871" s="256"/>
      <c r="AZ871" s="250"/>
      <c r="BA871" s="251"/>
      <c r="BB871" s="251"/>
      <c r="BC871" s="251"/>
      <c r="BD871" s="251"/>
      <c r="BE871" s="251"/>
      <c r="BF871" s="251"/>
      <c r="BG871" s="252"/>
      <c r="BH871" s="249"/>
      <c r="BI871" s="248"/>
      <c r="BJ871" s="248"/>
      <c r="BK871" s="248"/>
      <c r="BL871" s="248"/>
      <c r="BM871" s="248"/>
      <c r="BN871" s="248"/>
      <c r="BO871" s="248"/>
      <c r="BP871" s="248"/>
      <c r="BQ871" s="248"/>
      <c r="BR871" s="248"/>
      <c r="BS871" s="248"/>
      <c r="BT871" s="248"/>
      <c r="BU871" s="248"/>
      <c r="BV871" s="248"/>
      <c r="BW871" s="248"/>
      <c r="BX871" s="248"/>
      <c r="BY871" s="248"/>
      <c r="BZ871" s="248"/>
      <c r="CA871" s="248"/>
      <c r="CB871" s="248"/>
      <c r="CC871" s="250"/>
      <c r="CD871" s="251"/>
      <c r="CE871" s="251"/>
      <c r="CF871" s="251"/>
      <c r="CG871" s="251"/>
      <c r="CH871" s="251"/>
      <c r="CI871" s="251"/>
      <c r="CJ871" s="252"/>
      <c r="CK871" s="249"/>
      <c r="CL871" s="248"/>
      <c r="CM871" s="248"/>
      <c r="CN871" s="248"/>
      <c r="CO871" s="248"/>
      <c r="CP871" s="248"/>
      <c r="CQ871" s="248"/>
      <c r="CR871" s="248"/>
      <c r="CS871" s="248"/>
      <c r="CT871" s="248"/>
      <c r="CU871" s="248"/>
      <c r="CV871" s="248"/>
      <c r="CW871" s="248"/>
      <c r="CX871" s="248"/>
      <c r="CY871" s="248"/>
      <c r="CZ871" s="248"/>
      <c r="DA871" s="248"/>
      <c r="DB871" s="248"/>
      <c r="DC871" s="248"/>
      <c r="DD871" s="248"/>
      <c r="DE871" s="248"/>
      <c r="DF871" s="250"/>
      <c r="DG871" s="251"/>
      <c r="DH871" s="251"/>
      <c r="DI871" s="251"/>
      <c r="DJ871" s="251"/>
      <c r="DK871" s="251"/>
      <c r="DL871" s="251"/>
      <c r="DM871" s="252"/>
    </row>
    <row r="872">
      <c r="A872" s="248"/>
      <c r="B872" s="249"/>
      <c r="C872" s="250"/>
      <c r="D872" s="251"/>
      <c r="E872" s="251"/>
      <c r="F872" s="251"/>
      <c r="G872" s="251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2"/>
      <c r="W872" s="253"/>
      <c r="X872" s="251"/>
      <c r="Y872" s="251"/>
      <c r="Z872" s="251"/>
      <c r="AA872" s="251"/>
      <c r="AB872" s="251"/>
      <c r="AC872" s="251"/>
      <c r="AD872" s="254"/>
      <c r="AE872" s="249"/>
      <c r="AF872" s="255"/>
      <c r="AG872" s="248"/>
      <c r="AH872" s="248"/>
      <c r="AI872" s="248"/>
      <c r="AJ872" s="248"/>
      <c r="AK872" s="248"/>
      <c r="AL872" s="248"/>
      <c r="AM872" s="248"/>
      <c r="AN872" s="248"/>
      <c r="AO872" s="248"/>
      <c r="AP872" s="248"/>
      <c r="AQ872" s="248"/>
      <c r="AR872" s="248"/>
      <c r="AS872" s="248"/>
      <c r="AT872" s="248"/>
      <c r="AU872" s="248"/>
      <c r="AV872" s="248"/>
      <c r="AW872" s="248"/>
      <c r="AX872" s="248"/>
      <c r="AY872" s="256"/>
      <c r="AZ872" s="250"/>
      <c r="BA872" s="251"/>
      <c r="BB872" s="251"/>
      <c r="BC872" s="251"/>
      <c r="BD872" s="251"/>
      <c r="BE872" s="251"/>
      <c r="BF872" s="251"/>
      <c r="BG872" s="252"/>
      <c r="BH872" s="249"/>
      <c r="BI872" s="248"/>
      <c r="BJ872" s="248"/>
      <c r="BK872" s="248"/>
      <c r="BL872" s="248"/>
      <c r="BM872" s="248"/>
      <c r="BN872" s="248"/>
      <c r="BO872" s="248"/>
      <c r="BP872" s="248"/>
      <c r="BQ872" s="248"/>
      <c r="BR872" s="248"/>
      <c r="BS872" s="248"/>
      <c r="BT872" s="248"/>
      <c r="BU872" s="248"/>
      <c r="BV872" s="248"/>
      <c r="BW872" s="248"/>
      <c r="BX872" s="248"/>
      <c r="BY872" s="248"/>
      <c r="BZ872" s="248"/>
      <c r="CA872" s="248"/>
      <c r="CB872" s="248"/>
      <c r="CC872" s="250"/>
      <c r="CD872" s="251"/>
      <c r="CE872" s="251"/>
      <c r="CF872" s="251"/>
      <c r="CG872" s="251"/>
      <c r="CH872" s="251"/>
      <c r="CI872" s="251"/>
      <c r="CJ872" s="252"/>
      <c r="CK872" s="249"/>
      <c r="CL872" s="248"/>
      <c r="CM872" s="248"/>
      <c r="CN872" s="248"/>
      <c r="CO872" s="248"/>
      <c r="CP872" s="248"/>
      <c r="CQ872" s="248"/>
      <c r="CR872" s="248"/>
      <c r="CS872" s="248"/>
      <c r="CT872" s="248"/>
      <c r="CU872" s="248"/>
      <c r="CV872" s="248"/>
      <c r="CW872" s="248"/>
      <c r="CX872" s="248"/>
      <c r="CY872" s="248"/>
      <c r="CZ872" s="248"/>
      <c r="DA872" s="248"/>
      <c r="DB872" s="248"/>
      <c r="DC872" s="248"/>
      <c r="DD872" s="248"/>
      <c r="DE872" s="248"/>
      <c r="DF872" s="250"/>
      <c r="DG872" s="251"/>
      <c r="DH872" s="251"/>
      <c r="DI872" s="251"/>
      <c r="DJ872" s="251"/>
      <c r="DK872" s="251"/>
      <c r="DL872" s="251"/>
      <c r="DM872" s="252"/>
    </row>
    <row r="873">
      <c r="A873" s="248"/>
      <c r="B873" s="249"/>
      <c r="C873" s="250"/>
      <c r="D873" s="251"/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2"/>
      <c r="W873" s="253"/>
      <c r="X873" s="251"/>
      <c r="Y873" s="251"/>
      <c r="Z873" s="251"/>
      <c r="AA873" s="251"/>
      <c r="AB873" s="251"/>
      <c r="AC873" s="251"/>
      <c r="AD873" s="254"/>
      <c r="AE873" s="249"/>
      <c r="AF873" s="255"/>
      <c r="AG873" s="248"/>
      <c r="AH873" s="248"/>
      <c r="AI873" s="248"/>
      <c r="AJ873" s="248"/>
      <c r="AK873" s="248"/>
      <c r="AL873" s="248"/>
      <c r="AM873" s="248"/>
      <c r="AN873" s="248"/>
      <c r="AO873" s="248"/>
      <c r="AP873" s="248"/>
      <c r="AQ873" s="248"/>
      <c r="AR873" s="248"/>
      <c r="AS873" s="248"/>
      <c r="AT873" s="248"/>
      <c r="AU873" s="248"/>
      <c r="AV873" s="248"/>
      <c r="AW873" s="248"/>
      <c r="AX873" s="248"/>
      <c r="AY873" s="256"/>
      <c r="AZ873" s="250"/>
      <c r="BA873" s="251"/>
      <c r="BB873" s="251"/>
      <c r="BC873" s="251"/>
      <c r="BD873" s="251"/>
      <c r="BE873" s="251"/>
      <c r="BF873" s="251"/>
      <c r="BG873" s="252"/>
      <c r="BH873" s="249"/>
      <c r="BI873" s="248"/>
      <c r="BJ873" s="248"/>
      <c r="BK873" s="248"/>
      <c r="BL873" s="248"/>
      <c r="BM873" s="248"/>
      <c r="BN873" s="248"/>
      <c r="BO873" s="248"/>
      <c r="BP873" s="248"/>
      <c r="BQ873" s="248"/>
      <c r="BR873" s="248"/>
      <c r="BS873" s="248"/>
      <c r="BT873" s="248"/>
      <c r="BU873" s="248"/>
      <c r="BV873" s="248"/>
      <c r="BW873" s="248"/>
      <c r="BX873" s="248"/>
      <c r="BY873" s="248"/>
      <c r="BZ873" s="248"/>
      <c r="CA873" s="248"/>
      <c r="CB873" s="248"/>
      <c r="CC873" s="250"/>
      <c r="CD873" s="251"/>
      <c r="CE873" s="251"/>
      <c r="CF873" s="251"/>
      <c r="CG873" s="251"/>
      <c r="CH873" s="251"/>
      <c r="CI873" s="251"/>
      <c r="CJ873" s="252"/>
      <c r="CK873" s="249"/>
      <c r="CL873" s="248"/>
      <c r="CM873" s="248"/>
      <c r="CN873" s="248"/>
      <c r="CO873" s="248"/>
      <c r="CP873" s="248"/>
      <c r="CQ873" s="248"/>
      <c r="CR873" s="248"/>
      <c r="CS873" s="248"/>
      <c r="CT873" s="248"/>
      <c r="CU873" s="248"/>
      <c r="CV873" s="248"/>
      <c r="CW873" s="248"/>
      <c r="CX873" s="248"/>
      <c r="CY873" s="248"/>
      <c r="CZ873" s="248"/>
      <c r="DA873" s="248"/>
      <c r="DB873" s="248"/>
      <c r="DC873" s="248"/>
      <c r="DD873" s="248"/>
      <c r="DE873" s="248"/>
      <c r="DF873" s="250"/>
      <c r="DG873" s="251"/>
      <c r="DH873" s="251"/>
      <c r="DI873" s="251"/>
      <c r="DJ873" s="251"/>
      <c r="DK873" s="251"/>
      <c r="DL873" s="251"/>
      <c r="DM873" s="252"/>
    </row>
    <row r="874">
      <c r="A874" s="248"/>
      <c r="B874" s="249"/>
      <c r="C874" s="250"/>
      <c r="D874" s="251"/>
      <c r="E874" s="251"/>
      <c r="F874" s="251"/>
      <c r="G874" s="251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2"/>
      <c r="W874" s="253"/>
      <c r="X874" s="251"/>
      <c r="Y874" s="251"/>
      <c r="Z874" s="251"/>
      <c r="AA874" s="251"/>
      <c r="AB874" s="251"/>
      <c r="AC874" s="251"/>
      <c r="AD874" s="254"/>
      <c r="AE874" s="249"/>
      <c r="AF874" s="255"/>
      <c r="AG874" s="248"/>
      <c r="AH874" s="248"/>
      <c r="AI874" s="248"/>
      <c r="AJ874" s="248"/>
      <c r="AK874" s="248"/>
      <c r="AL874" s="248"/>
      <c r="AM874" s="248"/>
      <c r="AN874" s="248"/>
      <c r="AO874" s="248"/>
      <c r="AP874" s="248"/>
      <c r="AQ874" s="248"/>
      <c r="AR874" s="248"/>
      <c r="AS874" s="248"/>
      <c r="AT874" s="248"/>
      <c r="AU874" s="248"/>
      <c r="AV874" s="248"/>
      <c r="AW874" s="248"/>
      <c r="AX874" s="248"/>
      <c r="AY874" s="256"/>
      <c r="AZ874" s="250"/>
      <c r="BA874" s="251"/>
      <c r="BB874" s="251"/>
      <c r="BC874" s="251"/>
      <c r="BD874" s="251"/>
      <c r="BE874" s="251"/>
      <c r="BF874" s="251"/>
      <c r="BG874" s="252"/>
      <c r="BH874" s="249"/>
      <c r="BI874" s="248"/>
      <c r="BJ874" s="248"/>
      <c r="BK874" s="248"/>
      <c r="BL874" s="248"/>
      <c r="BM874" s="248"/>
      <c r="BN874" s="248"/>
      <c r="BO874" s="248"/>
      <c r="BP874" s="248"/>
      <c r="BQ874" s="248"/>
      <c r="BR874" s="248"/>
      <c r="BS874" s="248"/>
      <c r="BT874" s="248"/>
      <c r="BU874" s="248"/>
      <c r="BV874" s="248"/>
      <c r="BW874" s="248"/>
      <c r="BX874" s="248"/>
      <c r="BY874" s="248"/>
      <c r="BZ874" s="248"/>
      <c r="CA874" s="248"/>
      <c r="CB874" s="248"/>
      <c r="CC874" s="250"/>
      <c r="CD874" s="251"/>
      <c r="CE874" s="251"/>
      <c r="CF874" s="251"/>
      <c r="CG874" s="251"/>
      <c r="CH874" s="251"/>
      <c r="CI874" s="251"/>
      <c r="CJ874" s="252"/>
      <c r="CK874" s="249"/>
      <c r="CL874" s="248"/>
      <c r="CM874" s="248"/>
      <c r="CN874" s="248"/>
      <c r="CO874" s="248"/>
      <c r="CP874" s="248"/>
      <c r="CQ874" s="248"/>
      <c r="CR874" s="248"/>
      <c r="CS874" s="248"/>
      <c r="CT874" s="248"/>
      <c r="CU874" s="248"/>
      <c r="CV874" s="248"/>
      <c r="CW874" s="248"/>
      <c r="CX874" s="248"/>
      <c r="CY874" s="248"/>
      <c r="CZ874" s="248"/>
      <c r="DA874" s="248"/>
      <c r="DB874" s="248"/>
      <c r="DC874" s="248"/>
      <c r="DD874" s="248"/>
      <c r="DE874" s="248"/>
      <c r="DF874" s="250"/>
      <c r="DG874" s="251"/>
      <c r="DH874" s="251"/>
      <c r="DI874" s="251"/>
      <c r="DJ874" s="251"/>
      <c r="DK874" s="251"/>
      <c r="DL874" s="251"/>
      <c r="DM874" s="252"/>
    </row>
    <row r="875">
      <c r="A875" s="248"/>
      <c r="B875" s="249"/>
      <c r="C875" s="250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2"/>
      <c r="W875" s="253"/>
      <c r="X875" s="251"/>
      <c r="Y875" s="251"/>
      <c r="Z875" s="251"/>
      <c r="AA875" s="251"/>
      <c r="AB875" s="251"/>
      <c r="AC875" s="251"/>
      <c r="AD875" s="254"/>
      <c r="AE875" s="249"/>
      <c r="AF875" s="255"/>
      <c r="AG875" s="248"/>
      <c r="AH875" s="248"/>
      <c r="AI875" s="248"/>
      <c r="AJ875" s="248"/>
      <c r="AK875" s="248"/>
      <c r="AL875" s="248"/>
      <c r="AM875" s="248"/>
      <c r="AN875" s="248"/>
      <c r="AO875" s="248"/>
      <c r="AP875" s="248"/>
      <c r="AQ875" s="248"/>
      <c r="AR875" s="248"/>
      <c r="AS875" s="248"/>
      <c r="AT875" s="248"/>
      <c r="AU875" s="248"/>
      <c r="AV875" s="248"/>
      <c r="AW875" s="248"/>
      <c r="AX875" s="248"/>
      <c r="AY875" s="256"/>
      <c r="AZ875" s="250"/>
      <c r="BA875" s="251"/>
      <c r="BB875" s="251"/>
      <c r="BC875" s="251"/>
      <c r="BD875" s="251"/>
      <c r="BE875" s="251"/>
      <c r="BF875" s="251"/>
      <c r="BG875" s="252"/>
      <c r="BH875" s="249"/>
      <c r="BI875" s="248"/>
      <c r="BJ875" s="248"/>
      <c r="BK875" s="248"/>
      <c r="BL875" s="248"/>
      <c r="BM875" s="248"/>
      <c r="BN875" s="248"/>
      <c r="BO875" s="248"/>
      <c r="BP875" s="248"/>
      <c r="BQ875" s="248"/>
      <c r="BR875" s="248"/>
      <c r="BS875" s="248"/>
      <c r="BT875" s="248"/>
      <c r="BU875" s="248"/>
      <c r="BV875" s="248"/>
      <c r="BW875" s="248"/>
      <c r="BX875" s="248"/>
      <c r="BY875" s="248"/>
      <c r="BZ875" s="248"/>
      <c r="CA875" s="248"/>
      <c r="CB875" s="248"/>
      <c r="CC875" s="250"/>
      <c r="CD875" s="251"/>
      <c r="CE875" s="251"/>
      <c r="CF875" s="251"/>
      <c r="CG875" s="251"/>
      <c r="CH875" s="251"/>
      <c r="CI875" s="251"/>
      <c r="CJ875" s="252"/>
      <c r="CK875" s="249"/>
      <c r="CL875" s="248"/>
      <c r="CM875" s="248"/>
      <c r="CN875" s="248"/>
      <c r="CO875" s="248"/>
      <c r="CP875" s="248"/>
      <c r="CQ875" s="248"/>
      <c r="CR875" s="248"/>
      <c r="CS875" s="248"/>
      <c r="CT875" s="248"/>
      <c r="CU875" s="248"/>
      <c r="CV875" s="248"/>
      <c r="CW875" s="248"/>
      <c r="CX875" s="248"/>
      <c r="CY875" s="248"/>
      <c r="CZ875" s="248"/>
      <c r="DA875" s="248"/>
      <c r="DB875" s="248"/>
      <c r="DC875" s="248"/>
      <c r="DD875" s="248"/>
      <c r="DE875" s="248"/>
      <c r="DF875" s="250"/>
      <c r="DG875" s="251"/>
      <c r="DH875" s="251"/>
      <c r="DI875" s="251"/>
      <c r="DJ875" s="251"/>
      <c r="DK875" s="251"/>
      <c r="DL875" s="251"/>
      <c r="DM875" s="252"/>
    </row>
    <row r="876">
      <c r="A876" s="248"/>
      <c r="B876" s="249"/>
      <c r="C876" s="250"/>
      <c r="D876" s="251"/>
      <c r="E876" s="251"/>
      <c r="F876" s="251"/>
      <c r="G876" s="251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2"/>
      <c r="W876" s="253"/>
      <c r="X876" s="251"/>
      <c r="Y876" s="251"/>
      <c r="Z876" s="251"/>
      <c r="AA876" s="251"/>
      <c r="AB876" s="251"/>
      <c r="AC876" s="251"/>
      <c r="AD876" s="254"/>
      <c r="AE876" s="249"/>
      <c r="AF876" s="255"/>
      <c r="AG876" s="248"/>
      <c r="AH876" s="248"/>
      <c r="AI876" s="248"/>
      <c r="AJ876" s="248"/>
      <c r="AK876" s="248"/>
      <c r="AL876" s="248"/>
      <c r="AM876" s="248"/>
      <c r="AN876" s="248"/>
      <c r="AO876" s="248"/>
      <c r="AP876" s="248"/>
      <c r="AQ876" s="248"/>
      <c r="AR876" s="248"/>
      <c r="AS876" s="248"/>
      <c r="AT876" s="248"/>
      <c r="AU876" s="248"/>
      <c r="AV876" s="248"/>
      <c r="AW876" s="248"/>
      <c r="AX876" s="248"/>
      <c r="AY876" s="256"/>
      <c r="AZ876" s="250"/>
      <c r="BA876" s="251"/>
      <c r="BB876" s="251"/>
      <c r="BC876" s="251"/>
      <c r="BD876" s="251"/>
      <c r="BE876" s="251"/>
      <c r="BF876" s="251"/>
      <c r="BG876" s="252"/>
      <c r="BH876" s="249"/>
      <c r="BI876" s="248"/>
      <c r="BJ876" s="248"/>
      <c r="BK876" s="248"/>
      <c r="BL876" s="248"/>
      <c r="BM876" s="248"/>
      <c r="BN876" s="248"/>
      <c r="BO876" s="248"/>
      <c r="BP876" s="248"/>
      <c r="BQ876" s="248"/>
      <c r="BR876" s="248"/>
      <c r="BS876" s="248"/>
      <c r="BT876" s="248"/>
      <c r="BU876" s="248"/>
      <c r="BV876" s="248"/>
      <c r="BW876" s="248"/>
      <c r="BX876" s="248"/>
      <c r="BY876" s="248"/>
      <c r="BZ876" s="248"/>
      <c r="CA876" s="248"/>
      <c r="CB876" s="248"/>
      <c r="CC876" s="250"/>
      <c r="CD876" s="251"/>
      <c r="CE876" s="251"/>
      <c r="CF876" s="251"/>
      <c r="CG876" s="251"/>
      <c r="CH876" s="251"/>
      <c r="CI876" s="251"/>
      <c r="CJ876" s="252"/>
      <c r="CK876" s="249"/>
      <c r="CL876" s="248"/>
      <c r="CM876" s="248"/>
      <c r="CN876" s="248"/>
      <c r="CO876" s="248"/>
      <c r="CP876" s="248"/>
      <c r="CQ876" s="248"/>
      <c r="CR876" s="248"/>
      <c r="CS876" s="248"/>
      <c r="CT876" s="248"/>
      <c r="CU876" s="248"/>
      <c r="CV876" s="248"/>
      <c r="CW876" s="248"/>
      <c r="CX876" s="248"/>
      <c r="CY876" s="248"/>
      <c r="CZ876" s="248"/>
      <c r="DA876" s="248"/>
      <c r="DB876" s="248"/>
      <c r="DC876" s="248"/>
      <c r="DD876" s="248"/>
      <c r="DE876" s="248"/>
      <c r="DF876" s="250"/>
      <c r="DG876" s="251"/>
      <c r="DH876" s="251"/>
      <c r="DI876" s="251"/>
      <c r="DJ876" s="251"/>
      <c r="DK876" s="251"/>
      <c r="DL876" s="251"/>
      <c r="DM876" s="252"/>
    </row>
    <row r="877">
      <c r="A877" s="248"/>
      <c r="B877" s="249"/>
      <c r="C877" s="250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2"/>
      <c r="W877" s="253"/>
      <c r="X877" s="251"/>
      <c r="Y877" s="251"/>
      <c r="Z877" s="251"/>
      <c r="AA877" s="251"/>
      <c r="AB877" s="251"/>
      <c r="AC877" s="251"/>
      <c r="AD877" s="254"/>
      <c r="AE877" s="249"/>
      <c r="AF877" s="255"/>
      <c r="AG877" s="248"/>
      <c r="AH877" s="248"/>
      <c r="AI877" s="248"/>
      <c r="AJ877" s="248"/>
      <c r="AK877" s="248"/>
      <c r="AL877" s="248"/>
      <c r="AM877" s="248"/>
      <c r="AN877" s="248"/>
      <c r="AO877" s="248"/>
      <c r="AP877" s="248"/>
      <c r="AQ877" s="248"/>
      <c r="AR877" s="248"/>
      <c r="AS877" s="248"/>
      <c r="AT877" s="248"/>
      <c r="AU877" s="248"/>
      <c r="AV877" s="248"/>
      <c r="AW877" s="248"/>
      <c r="AX877" s="248"/>
      <c r="AY877" s="256"/>
      <c r="AZ877" s="250"/>
      <c r="BA877" s="251"/>
      <c r="BB877" s="251"/>
      <c r="BC877" s="251"/>
      <c r="BD877" s="251"/>
      <c r="BE877" s="251"/>
      <c r="BF877" s="251"/>
      <c r="BG877" s="252"/>
      <c r="BH877" s="249"/>
      <c r="BI877" s="248"/>
      <c r="BJ877" s="248"/>
      <c r="BK877" s="248"/>
      <c r="BL877" s="248"/>
      <c r="BM877" s="248"/>
      <c r="BN877" s="248"/>
      <c r="BO877" s="248"/>
      <c r="BP877" s="248"/>
      <c r="BQ877" s="248"/>
      <c r="BR877" s="248"/>
      <c r="BS877" s="248"/>
      <c r="BT877" s="248"/>
      <c r="BU877" s="248"/>
      <c r="BV877" s="248"/>
      <c r="BW877" s="248"/>
      <c r="BX877" s="248"/>
      <c r="BY877" s="248"/>
      <c r="BZ877" s="248"/>
      <c r="CA877" s="248"/>
      <c r="CB877" s="248"/>
      <c r="CC877" s="250"/>
      <c r="CD877" s="251"/>
      <c r="CE877" s="251"/>
      <c r="CF877" s="251"/>
      <c r="CG877" s="251"/>
      <c r="CH877" s="251"/>
      <c r="CI877" s="251"/>
      <c r="CJ877" s="252"/>
      <c r="CK877" s="249"/>
      <c r="CL877" s="248"/>
      <c r="CM877" s="248"/>
      <c r="CN877" s="248"/>
      <c r="CO877" s="248"/>
      <c r="CP877" s="248"/>
      <c r="CQ877" s="248"/>
      <c r="CR877" s="248"/>
      <c r="CS877" s="248"/>
      <c r="CT877" s="248"/>
      <c r="CU877" s="248"/>
      <c r="CV877" s="248"/>
      <c r="CW877" s="248"/>
      <c r="CX877" s="248"/>
      <c r="CY877" s="248"/>
      <c r="CZ877" s="248"/>
      <c r="DA877" s="248"/>
      <c r="DB877" s="248"/>
      <c r="DC877" s="248"/>
      <c r="DD877" s="248"/>
      <c r="DE877" s="248"/>
      <c r="DF877" s="250"/>
      <c r="DG877" s="251"/>
      <c r="DH877" s="251"/>
      <c r="DI877" s="251"/>
      <c r="DJ877" s="251"/>
      <c r="DK877" s="251"/>
      <c r="DL877" s="251"/>
      <c r="DM877" s="252"/>
    </row>
    <row r="878">
      <c r="A878" s="248"/>
      <c r="B878" s="249"/>
      <c r="C878" s="250"/>
      <c r="D878" s="251"/>
      <c r="E878" s="251"/>
      <c r="F878" s="251"/>
      <c r="G878" s="251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2"/>
      <c r="W878" s="253"/>
      <c r="X878" s="251"/>
      <c r="Y878" s="251"/>
      <c r="Z878" s="251"/>
      <c r="AA878" s="251"/>
      <c r="AB878" s="251"/>
      <c r="AC878" s="251"/>
      <c r="AD878" s="254"/>
      <c r="AE878" s="249"/>
      <c r="AF878" s="255"/>
      <c r="AG878" s="248"/>
      <c r="AH878" s="248"/>
      <c r="AI878" s="248"/>
      <c r="AJ878" s="248"/>
      <c r="AK878" s="248"/>
      <c r="AL878" s="248"/>
      <c r="AM878" s="248"/>
      <c r="AN878" s="248"/>
      <c r="AO878" s="248"/>
      <c r="AP878" s="248"/>
      <c r="AQ878" s="248"/>
      <c r="AR878" s="248"/>
      <c r="AS878" s="248"/>
      <c r="AT878" s="248"/>
      <c r="AU878" s="248"/>
      <c r="AV878" s="248"/>
      <c r="AW878" s="248"/>
      <c r="AX878" s="248"/>
      <c r="AY878" s="256"/>
      <c r="AZ878" s="250"/>
      <c r="BA878" s="251"/>
      <c r="BB878" s="251"/>
      <c r="BC878" s="251"/>
      <c r="BD878" s="251"/>
      <c r="BE878" s="251"/>
      <c r="BF878" s="251"/>
      <c r="BG878" s="252"/>
      <c r="BH878" s="249"/>
      <c r="BI878" s="248"/>
      <c r="BJ878" s="248"/>
      <c r="BK878" s="248"/>
      <c r="BL878" s="248"/>
      <c r="BM878" s="248"/>
      <c r="BN878" s="248"/>
      <c r="BO878" s="248"/>
      <c r="BP878" s="248"/>
      <c r="BQ878" s="248"/>
      <c r="BR878" s="248"/>
      <c r="BS878" s="248"/>
      <c r="BT878" s="248"/>
      <c r="BU878" s="248"/>
      <c r="BV878" s="248"/>
      <c r="BW878" s="248"/>
      <c r="BX878" s="248"/>
      <c r="BY878" s="248"/>
      <c r="BZ878" s="248"/>
      <c r="CA878" s="248"/>
      <c r="CB878" s="248"/>
      <c r="CC878" s="250"/>
      <c r="CD878" s="251"/>
      <c r="CE878" s="251"/>
      <c r="CF878" s="251"/>
      <c r="CG878" s="251"/>
      <c r="CH878" s="251"/>
      <c r="CI878" s="251"/>
      <c r="CJ878" s="252"/>
      <c r="CK878" s="249"/>
      <c r="CL878" s="248"/>
      <c r="CM878" s="248"/>
      <c r="CN878" s="248"/>
      <c r="CO878" s="248"/>
      <c r="CP878" s="248"/>
      <c r="CQ878" s="248"/>
      <c r="CR878" s="248"/>
      <c r="CS878" s="248"/>
      <c r="CT878" s="248"/>
      <c r="CU878" s="248"/>
      <c r="CV878" s="248"/>
      <c r="CW878" s="248"/>
      <c r="CX878" s="248"/>
      <c r="CY878" s="248"/>
      <c r="CZ878" s="248"/>
      <c r="DA878" s="248"/>
      <c r="DB878" s="248"/>
      <c r="DC878" s="248"/>
      <c r="DD878" s="248"/>
      <c r="DE878" s="248"/>
      <c r="DF878" s="250"/>
      <c r="DG878" s="251"/>
      <c r="DH878" s="251"/>
      <c r="DI878" s="251"/>
      <c r="DJ878" s="251"/>
      <c r="DK878" s="251"/>
      <c r="DL878" s="251"/>
      <c r="DM878" s="252"/>
    </row>
    <row r="879">
      <c r="A879" s="248"/>
      <c r="B879" s="249"/>
      <c r="C879" s="250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2"/>
      <c r="W879" s="253"/>
      <c r="X879" s="251"/>
      <c r="Y879" s="251"/>
      <c r="Z879" s="251"/>
      <c r="AA879" s="251"/>
      <c r="AB879" s="251"/>
      <c r="AC879" s="251"/>
      <c r="AD879" s="254"/>
      <c r="AE879" s="249"/>
      <c r="AF879" s="255"/>
      <c r="AG879" s="248"/>
      <c r="AH879" s="248"/>
      <c r="AI879" s="248"/>
      <c r="AJ879" s="248"/>
      <c r="AK879" s="248"/>
      <c r="AL879" s="248"/>
      <c r="AM879" s="248"/>
      <c r="AN879" s="248"/>
      <c r="AO879" s="248"/>
      <c r="AP879" s="248"/>
      <c r="AQ879" s="248"/>
      <c r="AR879" s="248"/>
      <c r="AS879" s="248"/>
      <c r="AT879" s="248"/>
      <c r="AU879" s="248"/>
      <c r="AV879" s="248"/>
      <c r="AW879" s="248"/>
      <c r="AX879" s="248"/>
      <c r="AY879" s="256"/>
      <c r="AZ879" s="250"/>
      <c r="BA879" s="251"/>
      <c r="BB879" s="251"/>
      <c r="BC879" s="251"/>
      <c r="BD879" s="251"/>
      <c r="BE879" s="251"/>
      <c r="BF879" s="251"/>
      <c r="BG879" s="252"/>
      <c r="BH879" s="249"/>
      <c r="BI879" s="248"/>
      <c r="BJ879" s="248"/>
      <c r="BK879" s="248"/>
      <c r="BL879" s="248"/>
      <c r="BM879" s="248"/>
      <c r="BN879" s="248"/>
      <c r="BO879" s="248"/>
      <c r="BP879" s="248"/>
      <c r="BQ879" s="248"/>
      <c r="BR879" s="248"/>
      <c r="BS879" s="248"/>
      <c r="BT879" s="248"/>
      <c r="BU879" s="248"/>
      <c r="BV879" s="248"/>
      <c r="BW879" s="248"/>
      <c r="BX879" s="248"/>
      <c r="BY879" s="248"/>
      <c r="BZ879" s="248"/>
      <c r="CA879" s="248"/>
      <c r="CB879" s="248"/>
      <c r="CC879" s="250"/>
      <c r="CD879" s="251"/>
      <c r="CE879" s="251"/>
      <c r="CF879" s="251"/>
      <c r="CG879" s="251"/>
      <c r="CH879" s="251"/>
      <c r="CI879" s="251"/>
      <c r="CJ879" s="252"/>
      <c r="CK879" s="249"/>
      <c r="CL879" s="248"/>
      <c r="CM879" s="248"/>
      <c r="CN879" s="248"/>
      <c r="CO879" s="248"/>
      <c r="CP879" s="248"/>
      <c r="CQ879" s="248"/>
      <c r="CR879" s="248"/>
      <c r="CS879" s="248"/>
      <c r="CT879" s="248"/>
      <c r="CU879" s="248"/>
      <c r="CV879" s="248"/>
      <c r="CW879" s="248"/>
      <c r="CX879" s="248"/>
      <c r="CY879" s="248"/>
      <c r="CZ879" s="248"/>
      <c r="DA879" s="248"/>
      <c r="DB879" s="248"/>
      <c r="DC879" s="248"/>
      <c r="DD879" s="248"/>
      <c r="DE879" s="248"/>
      <c r="DF879" s="250"/>
      <c r="DG879" s="251"/>
      <c r="DH879" s="251"/>
      <c r="DI879" s="251"/>
      <c r="DJ879" s="251"/>
      <c r="DK879" s="251"/>
      <c r="DL879" s="251"/>
      <c r="DM879" s="252"/>
    </row>
    <row r="880">
      <c r="A880" s="248"/>
      <c r="B880" s="249"/>
      <c r="C880" s="250"/>
      <c r="D880" s="251"/>
      <c r="E880" s="251"/>
      <c r="F880" s="251"/>
      <c r="G880" s="251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2"/>
      <c r="W880" s="253"/>
      <c r="X880" s="251"/>
      <c r="Y880" s="251"/>
      <c r="Z880" s="251"/>
      <c r="AA880" s="251"/>
      <c r="AB880" s="251"/>
      <c r="AC880" s="251"/>
      <c r="AD880" s="254"/>
      <c r="AE880" s="249"/>
      <c r="AF880" s="255"/>
      <c r="AG880" s="248"/>
      <c r="AH880" s="248"/>
      <c r="AI880" s="248"/>
      <c r="AJ880" s="248"/>
      <c r="AK880" s="248"/>
      <c r="AL880" s="248"/>
      <c r="AM880" s="248"/>
      <c r="AN880" s="248"/>
      <c r="AO880" s="248"/>
      <c r="AP880" s="248"/>
      <c r="AQ880" s="248"/>
      <c r="AR880" s="248"/>
      <c r="AS880" s="248"/>
      <c r="AT880" s="248"/>
      <c r="AU880" s="248"/>
      <c r="AV880" s="248"/>
      <c r="AW880" s="248"/>
      <c r="AX880" s="248"/>
      <c r="AY880" s="256"/>
      <c r="AZ880" s="250"/>
      <c r="BA880" s="251"/>
      <c r="BB880" s="251"/>
      <c r="BC880" s="251"/>
      <c r="BD880" s="251"/>
      <c r="BE880" s="251"/>
      <c r="BF880" s="251"/>
      <c r="BG880" s="252"/>
      <c r="BH880" s="249"/>
      <c r="BI880" s="248"/>
      <c r="BJ880" s="248"/>
      <c r="BK880" s="248"/>
      <c r="BL880" s="248"/>
      <c r="BM880" s="248"/>
      <c r="BN880" s="248"/>
      <c r="BO880" s="248"/>
      <c r="BP880" s="248"/>
      <c r="BQ880" s="248"/>
      <c r="BR880" s="248"/>
      <c r="BS880" s="248"/>
      <c r="BT880" s="248"/>
      <c r="BU880" s="248"/>
      <c r="BV880" s="248"/>
      <c r="BW880" s="248"/>
      <c r="BX880" s="248"/>
      <c r="BY880" s="248"/>
      <c r="BZ880" s="248"/>
      <c r="CA880" s="248"/>
      <c r="CB880" s="248"/>
      <c r="CC880" s="250"/>
      <c r="CD880" s="251"/>
      <c r="CE880" s="251"/>
      <c r="CF880" s="251"/>
      <c r="CG880" s="251"/>
      <c r="CH880" s="251"/>
      <c r="CI880" s="251"/>
      <c r="CJ880" s="252"/>
      <c r="CK880" s="249"/>
      <c r="CL880" s="248"/>
      <c r="CM880" s="248"/>
      <c r="CN880" s="248"/>
      <c r="CO880" s="248"/>
      <c r="CP880" s="248"/>
      <c r="CQ880" s="248"/>
      <c r="CR880" s="248"/>
      <c r="CS880" s="248"/>
      <c r="CT880" s="248"/>
      <c r="CU880" s="248"/>
      <c r="CV880" s="248"/>
      <c r="CW880" s="248"/>
      <c r="CX880" s="248"/>
      <c r="CY880" s="248"/>
      <c r="CZ880" s="248"/>
      <c r="DA880" s="248"/>
      <c r="DB880" s="248"/>
      <c r="DC880" s="248"/>
      <c r="DD880" s="248"/>
      <c r="DE880" s="248"/>
      <c r="DF880" s="250"/>
      <c r="DG880" s="251"/>
      <c r="DH880" s="251"/>
      <c r="DI880" s="251"/>
      <c r="DJ880" s="251"/>
      <c r="DK880" s="251"/>
      <c r="DL880" s="251"/>
      <c r="DM880" s="252"/>
    </row>
    <row r="881">
      <c r="A881" s="248"/>
      <c r="B881" s="249"/>
      <c r="C881" s="250"/>
      <c r="D881" s="251"/>
      <c r="E881" s="251"/>
      <c r="F881" s="251"/>
      <c r="G881" s="251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2"/>
      <c r="W881" s="253"/>
      <c r="X881" s="251"/>
      <c r="Y881" s="251"/>
      <c r="Z881" s="251"/>
      <c r="AA881" s="251"/>
      <c r="AB881" s="251"/>
      <c r="AC881" s="251"/>
      <c r="AD881" s="254"/>
      <c r="AE881" s="249"/>
      <c r="AF881" s="255"/>
      <c r="AG881" s="248"/>
      <c r="AH881" s="248"/>
      <c r="AI881" s="248"/>
      <c r="AJ881" s="248"/>
      <c r="AK881" s="248"/>
      <c r="AL881" s="248"/>
      <c r="AM881" s="248"/>
      <c r="AN881" s="248"/>
      <c r="AO881" s="248"/>
      <c r="AP881" s="248"/>
      <c r="AQ881" s="248"/>
      <c r="AR881" s="248"/>
      <c r="AS881" s="248"/>
      <c r="AT881" s="248"/>
      <c r="AU881" s="248"/>
      <c r="AV881" s="248"/>
      <c r="AW881" s="248"/>
      <c r="AX881" s="248"/>
      <c r="AY881" s="256"/>
      <c r="AZ881" s="250"/>
      <c r="BA881" s="251"/>
      <c r="BB881" s="251"/>
      <c r="BC881" s="251"/>
      <c r="BD881" s="251"/>
      <c r="BE881" s="251"/>
      <c r="BF881" s="251"/>
      <c r="BG881" s="252"/>
      <c r="BH881" s="249"/>
      <c r="BI881" s="248"/>
      <c r="BJ881" s="248"/>
      <c r="BK881" s="248"/>
      <c r="BL881" s="248"/>
      <c r="BM881" s="248"/>
      <c r="BN881" s="248"/>
      <c r="BO881" s="248"/>
      <c r="BP881" s="248"/>
      <c r="BQ881" s="248"/>
      <c r="BR881" s="248"/>
      <c r="BS881" s="248"/>
      <c r="BT881" s="248"/>
      <c r="BU881" s="248"/>
      <c r="BV881" s="248"/>
      <c r="BW881" s="248"/>
      <c r="BX881" s="248"/>
      <c r="BY881" s="248"/>
      <c r="BZ881" s="248"/>
      <c r="CA881" s="248"/>
      <c r="CB881" s="248"/>
      <c r="CC881" s="250"/>
      <c r="CD881" s="251"/>
      <c r="CE881" s="251"/>
      <c r="CF881" s="251"/>
      <c r="CG881" s="251"/>
      <c r="CH881" s="251"/>
      <c r="CI881" s="251"/>
      <c r="CJ881" s="252"/>
      <c r="CK881" s="249"/>
      <c r="CL881" s="248"/>
      <c r="CM881" s="248"/>
      <c r="CN881" s="248"/>
      <c r="CO881" s="248"/>
      <c r="CP881" s="248"/>
      <c r="CQ881" s="248"/>
      <c r="CR881" s="248"/>
      <c r="CS881" s="248"/>
      <c r="CT881" s="248"/>
      <c r="CU881" s="248"/>
      <c r="CV881" s="248"/>
      <c r="CW881" s="248"/>
      <c r="CX881" s="248"/>
      <c r="CY881" s="248"/>
      <c r="CZ881" s="248"/>
      <c r="DA881" s="248"/>
      <c r="DB881" s="248"/>
      <c r="DC881" s="248"/>
      <c r="DD881" s="248"/>
      <c r="DE881" s="248"/>
      <c r="DF881" s="250"/>
      <c r="DG881" s="251"/>
      <c r="DH881" s="251"/>
      <c r="DI881" s="251"/>
      <c r="DJ881" s="251"/>
      <c r="DK881" s="251"/>
      <c r="DL881" s="251"/>
      <c r="DM881" s="252"/>
    </row>
    <row r="882">
      <c r="A882" s="248"/>
      <c r="B882" s="249"/>
      <c r="C882" s="250"/>
      <c r="D882" s="251"/>
      <c r="E882" s="251"/>
      <c r="F882" s="251"/>
      <c r="G882" s="251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2"/>
      <c r="W882" s="253"/>
      <c r="X882" s="251"/>
      <c r="Y882" s="251"/>
      <c r="Z882" s="251"/>
      <c r="AA882" s="251"/>
      <c r="AB882" s="251"/>
      <c r="AC882" s="251"/>
      <c r="AD882" s="254"/>
      <c r="AE882" s="249"/>
      <c r="AF882" s="255"/>
      <c r="AG882" s="248"/>
      <c r="AH882" s="248"/>
      <c r="AI882" s="248"/>
      <c r="AJ882" s="248"/>
      <c r="AK882" s="248"/>
      <c r="AL882" s="248"/>
      <c r="AM882" s="248"/>
      <c r="AN882" s="248"/>
      <c r="AO882" s="248"/>
      <c r="AP882" s="248"/>
      <c r="AQ882" s="248"/>
      <c r="AR882" s="248"/>
      <c r="AS882" s="248"/>
      <c r="AT882" s="248"/>
      <c r="AU882" s="248"/>
      <c r="AV882" s="248"/>
      <c r="AW882" s="248"/>
      <c r="AX882" s="248"/>
      <c r="AY882" s="256"/>
      <c r="AZ882" s="250"/>
      <c r="BA882" s="251"/>
      <c r="BB882" s="251"/>
      <c r="BC882" s="251"/>
      <c r="BD882" s="251"/>
      <c r="BE882" s="251"/>
      <c r="BF882" s="251"/>
      <c r="BG882" s="252"/>
      <c r="BH882" s="249"/>
      <c r="BI882" s="248"/>
      <c r="BJ882" s="248"/>
      <c r="BK882" s="248"/>
      <c r="BL882" s="248"/>
      <c r="BM882" s="248"/>
      <c r="BN882" s="248"/>
      <c r="BO882" s="248"/>
      <c r="BP882" s="248"/>
      <c r="BQ882" s="248"/>
      <c r="BR882" s="248"/>
      <c r="BS882" s="248"/>
      <c r="BT882" s="248"/>
      <c r="BU882" s="248"/>
      <c r="BV882" s="248"/>
      <c r="BW882" s="248"/>
      <c r="BX882" s="248"/>
      <c r="BY882" s="248"/>
      <c r="BZ882" s="248"/>
      <c r="CA882" s="248"/>
      <c r="CB882" s="248"/>
      <c r="CC882" s="250"/>
      <c r="CD882" s="251"/>
      <c r="CE882" s="251"/>
      <c r="CF882" s="251"/>
      <c r="CG882" s="251"/>
      <c r="CH882" s="251"/>
      <c r="CI882" s="251"/>
      <c r="CJ882" s="252"/>
      <c r="CK882" s="249"/>
      <c r="CL882" s="248"/>
      <c r="CM882" s="248"/>
      <c r="CN882" s="248"/>
      <c r="CO882" s="248"/>
      <c r="CP882" s="248"/>
      <c r="CQ882" s="248"/>
      <c r="CR882" s="248"/>
      <c r="CS882" s="248"/>
      <c r="CT882" s="248"/>
      <c r="CU882" s="248"/>
      <c r="CV882" s="248"/>
      <c r="CW882" s="248"/>
      <c r="CX882" s="248"/>
      <c r="CY882" s="248"/>
      <c r="CZ882" s="248"/>
      <c r="DA882" s="248"/>
      <c r="DB882" s="248"/>
      <c r="DC882" s="248"/>
      <c r="DD882" s="248"/>
      <c r="DE882" s="248"/>
      <c r="DF882" s="250"/>
      <c r="DG882" s="251"/>
      <c r="DH882" s="251"/>
      <c r="DI882" s="251"/>
      <c r="DJ882" s="251"/>
      <c r="DK882" s="251"/>
      <c r="DL882" s="251"/>
      <c r="DM882" s="252"/>
    </row>
    <row r="883">
      <c r="A883" s="248"/>
      <c r="B883" s="249"/>
      <c r="C883" s="250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2"/>
      <c r="W883" s="253"/>
      <c r="X883" s="251"/>
      <c r="Y883" s="251"/>
      <c r="Z883" s="251"/>
      <c r="AA883" s="251"/>
      <c r="AB883" s="251"/>
      <c r="AC883" s="251"/>
      <c r="AD883" s="254"/>
      <c r="AE883" s="249"/>
      <c r="AF883" s="255"/>
      <c r="AG883" s="248"/>
      <c r="AH883" s="248"/>
      <c r="AI883" s="248"/>
      <c r="AJ883" s="248"/>
      <c r="AK883" s="248"/>
      <c r="AL883" s="248"/>
      <c r="AM883" s="248"/>
      <c r="AN883" s="248"/>
      <c r="AO883" s="248"/>
      <c r="AP883" s="248"/>
      <c r="AQ883" s="248"/>
      <c r="AR883" s="248"/>
      <c r="AS883" s="248"/>
      <c r="AT883" s="248"/>
      <c r="AU883" s="248"/>
      <c r="AV883" s="248"/>
      <c r="AW883" s="248"/>
      <c r="AX883" s="248"/>
      <c r="AY883" s="256"/>
      <c r="AZ883" s="250"/>
      <c r="BA883" s="251"/>
      <c r="BB883" s="251"/>
      <c r="BC883" s="251"/>
      <c r="BD883" s="251"/>
      <c r="BE883" s="251"/>
      <c r="BF883" s="251"/>
      <c r="BG883" s="252"/>
      <c r="BH883" s="249"/>
      <c r="BI883" s="248"/>
      <c r="BJ883" s="248"/>
      <c r="BK883" s="248"/>
      <c r="BL883" s="248"/>
      <c r="BM883" s="248"/>
      <c r="BN883" s="248"/>
      <c r="BO883" s="248"/>
      <c r="BP883" s="248"/>
      <c r="BQ883" s="248"/>
      <c r="BR883" s="248"/>
      <c r="BS883" s="248"/>
      <c r="BT883" s="248"/>
      <c r="BU883" s="248"/>
      <c r="BV883" s="248"/>
      <c r="BW883" s="248"/>
      <c r="BX883" s="248"/>
      <c r="BY883" s="248"/>
      <c r="BZ883" s="248"/>
      <c r="CA883" s="248"/>
      <c r="CB883" s="248"/>
      <c r="CC883" s="250"/>
      <c r="CD883" s="251"/>
      <c r="CE883" s="251"/>
      <c r="CF883" s="251"/>
      <c r="CG883" s="251"/>
      <c r="CH883" s="251"/>
      <c r="CI883" s="251"/>
      <c r="CJ883" s="252"/>
      <c r="CK883" s="249"/>
      <c r="CL883" s="248"/>
      <c r="CM883" s="248"/>
      <c r="CN883" s="248"/>
      <c r="CO883" s="248"/>
      <c r="CP883" s="248"/>
      <c r="CQ883" s="248"/>
      <c r="CR883" s="248"/>
      <c r="CS883" s="248"/>
      <c r="CT883" s="248"/>
      <c r="CU883" s="248"/>
      <c r="CV883" s="248"/>
      <c r="CW883" s="248"/>
      <c r="CX883" s="248"/>
      <c r="CY883" s="248"/>
      <c r="CZ883" s="248"/>
      <c r="DA883" s="248"/>
      <c r="DB883" s="248"/>
      <c r="DC883" s="248"/>
      <c r="DD883" s="248"/>
      <c r="DE883" s="248"/>
      <c r="DF883" s="250"/>
      <c r="DG883" s="251"/>
      <c r="DH883" s="251"/>
      <c r="DI883" s="251"/>
      <c r="DJ883" s="251"/>
      <c r="DK883" s="251"/>
      <c r="DL883" s="251"/>
      <c r="DM883" s="252"/>
    </row>
    <row r="884">
      <c r="A884" s="248"/>
      <c r="B884" s="249"/>
      <c r="C884" s="250"/>
      <c r="D884" s="251"/>
      <c r="E884" s="251"/>
      <c r="F884" s="251"/>
      <c r="G884" s="251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2"/>
      <c r="W884" s="253"/>
      <c r="X884" s="251"/>
      <c r="Y884" s="251"/>
      <c r="Z884" s="251"/>
      <c r="AA884" s="251"/>
      <c r="AB884" s="251"/>
      <c r="AC884" s="251"/>
      <c r="AD884" s="254"/>
      <c r="AE884" s="249"/>
      <c r="AF884" s="255"/>
      <c r="AG884" s="248"/>
      <c r="AH884" s="248"/>
      <c r="AI884" s="248"/>
      <c r="AJ884" s="248"/>
      <c r="AK884" s="248"/>
      <c r="AL884" s="248"/>
      <c r="AM884" s="248"/>
      <c r="AN884" s="248"/>
      <c r="AO884" s="248"/>
      <c r="AP884" s="248"/>
      <c r="AQ884" s="248"/>
      <c r="AR884" s="248"/>
      <c r="AS884" s="248"/>
      <c r="AT884" s="248"/>
      <c r="AU884" s="248"/>
      <c r="AV884" s="248"/>
      <c r="AW884" s="248"/>
      <c r="AX884" s="248"/>
      <c r="AY884" s="256"/>
      <c r="AZ884" s="250"/>
      <c r="BA884" s="251"/>
      <c r="BB884" s="251"/>
      <c r="BC884" s="251"/>
      <c r="BD884" s="251"/>
      <c r="BE884" s="251"/>
      <c r="BF884" s="251"/>
      <c r="BG884" s="252"/>
      <c r="BH884" s="249"/>
      <c r="BI884" s="248"/>
      <c r="BJ884" s="248"/>
      <c r="BK884" s="248"/>
      <c r="BL884" s="248"/>
      <c r="BM884" s="248"/>
      <c r="BN884" s="248"/>
      <c r="BO884" s="248"/>
      <c r="BP884" s="248"/>
      <c r="BQ884" s="248"/>
      <c r="BR884" s="248"/>
      <c r="BS884" s="248"/>
      <c r="BT884" s="248"/>
      <c r="BU884" s="248"/>
      <c r="BV884" s="248"/>
      <c r="BW884" s="248"/>
      <c r="BX884" s="248"/>
      <c r="BY884" s="248"/>
      <c r="BZ884" s="248"/>
      <c r="CA884" s="248"/>
      <c r="CB884" s="248"/>
      <c r="CC884" s="250"/>
      <c r="CD884" s="251"/>
      <c r="CE884" s="251"/>
      <c r="CF884" s="251"/>
      <c r="CG884" s="251"/>
      <c r="CH884" s="251"/>
      <c r="CI884" s="251"/>
      <c r="CJ884" s="252"/>
      <c r="CK884" s="249"/>
      <c r="CL884" s="248"/>
      <c r="CM884" s="248"/>
      <c r="CN884" s="248"/>
      <c r="CO884" s="248"/>
      <c r="CP884" s="248"/>
      <c r="CQ884" s="248"/>
      <c r="CR884" s="248"/>
      <c r="CS884" s="248"/>
      <c r="CT884" s="248"/>
      <c r="CU884" s="248"/>
      <c r="CV884" s="248"/>
      <c r="CW884" s="248"/>
      <c r="CX884" s="248"/>
      <c r="CY884" s="248"/>
      <c r="CZ884" s="248"/>
      <c r="DA884" s="248"/>
      <c r="DB884" s="248"/>
      <c r="DC884" s="248"/>
      <c r="DD884" s="248"/>
      <c r="DE884" s="248"/>
      <c r="DF884" s="250"/>
      <c r="DG884" s="251"/>
      <c r="DH884" s="251"/>
      <c r="DI884" s="251"/>
      <c r="DJ884" s="251"/>
      <c r="DK884" s="251"/>
      <c r="DL884" s="251"/>
      <c r="DM884" s="252"/>
    </row>
    <row r="885">
      <c r="A885" s="248"/>
      <c r="B885" s="249"/>
      <c r="C885" s="250"/>
      <c r="D885" s="251"/>
      <c r="E885" s="251"/>
      <c r="F885" s="251"/>
      <c r="G885" s="251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2"/>
      <c r="W885" s="253"/>
      <c r="X885" s="251"/>
      <c r="Y885" s="251"/>
      <c r="Z885" s="251"/>
      <c r="AA885" s="251"/>
      <c r="AB885" s="251"/>
      <c r="AC885" s="251"/>
      <c r="AD885" s="254"/>
      <c r="AE885" s="249"/>
      <c r="AF885" s="255"/>
      <c r="AG885" s="248"/>
      <c r="AH885" s="248"/>
      <c r="AI885" s="248"/>
      <c r="AJ885" s="248"/>
      <c r="AK885" s="248"/>
      <c r="AL885" s="248"/>
      <c r="AM885" s="248"/>
      <c r="AN885" s="248"/>
      <c r="AO885" s="248"/>
      <c r="AP885" s="248"/>
      <c r="AQ885" s="248"/>
      <c r="AR885" s="248"/>
      <c r="AS885" s="248"/>
      <c r="AT885" s="248"/>
      <c r="AU885" s="248"/>
      <c r="AV885" s="248"/>
      <c r="AW885" s="248"/>
      <c r="AX885" s="248"/>
      <c r="AY885" s="256"/>
      <c r="AZ885" s="250"/>
      <c r="BA885" s="251"/>
      <c r="BB885" s="251"/>
      <c r="BC885" s="251"/>
      <c r="BD885" s="251"/>
      <c r="BE885" s="251"/>
      <c r="BF885" s="251"/>
      <c r="BG885" s="252"/>
      <c r="BH885" s="249"/>
      <c r="BI885" s="248"/>
      <c r="BJ885" s="248"/>
      <c r="BK885" s="248"/>
      <c r="BL885" s="248"/>
      <c r="BM885" s="248"/>
      <c r="BN885" s="248"/>
      <c r="BO885" s="248"/>
      <c r="BP885" s="248"/>
      <c r="BQ885" s="248"/>
      <c r="BR885" s="248"/>
      <c r="BS885" s="248"/>
      <c r="BT885" s="248"/>
      <c r="BU885" s="248"/>
      <c r="BV885" s="248"/>
      <c r="BW885" s="248"/>
      <c r="BX885" s="248"/>
      <c r="BY885" s="248"/>
      <c r="BZ885" s="248"/>
      <c r="CA885" s="248"/>
      <c r="CB885" s="248"/>
      <c r="CC885" s="250"/>
      <c r="CD885" s="251"/>
      <c r="CE885" s="251"/>
      <c r="CF885" s="251"/>
      <c r="CG885" s="251"/>
      <c r="CH885" s="251"/>
      <c r="CI885" s="251"/>
      <c r="CJ885" s="252"/>
      <c r="CK885" s="249"/>
      <c r="CL885" s="248"/>
      <c r="CM885" s="248"/>
      <c r="CN885" s="248"/>
      <c r="CO885" s="248"/>
      <c r="CP885" s="248"/>
      <c r="CQ885" s="248"/>
      <c r="CR885" s="248"/>
      <c r="CS885" s="248"/>
      <c r="CT885" s="248"/>
      <c r="CU885" s="248"/>
      <c r="CV885" s="248"/>
      <c r="CW885" s="248"/>
      <c r="CX885" s="248"/>
      <c r="CY885" s="248"/>
      <c r="CZ885" s="248"/>
      <c r="DA885" s="248"/>
      <c r="DB885" s="248"/>
      <c r="DC885" s="248"/>
      <c r="DD885" s="248"/>
      <c r="DE885" s="248"/>
      <c r="DF885" s="250"/>
      <c r="DG885" s="251"/>
      <c r="DH885" s="251"/>
      <c r="DI885" s="251"/>
      <c r="DJ885" s="251"/>
      <c r="DK885" s="251"/>
      <c r="DL885" s="251"/>
      <c r="DM885" s="252"/>
    </row>
    <row r="886">
      <c r="A886" s="248"/>
      <c r="B886" s="249"/>
      <c r="C886" s="250"/>
      <c r="D886" s="251"/>
      <c r="E886" s="251"/>
      <c r="F886" s="251"/>
      <c r="G886" s="251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2"/>
      <c r="W886" s="253"/>
      <c r="X886" s="251"/>
      <c r="Y886" s="251"/>
      <c r="Z886" s="251"/>
      <c r="AA886" s="251"/>
      <c r="AB886" s="251"/>
      <c r="AC886" s="251"/>
      <c r="AD886" s="254"/>
      <c r="AE886" s="249"/>
      <c r="AF886" s="255"/>
      <c r="AG886" s="248"/>
      <c r="AH886" s="248"/>
      <c r="AI886" s="248"/>
      <c r="AJ886" s="248"/>
      <c r="AK886" s="248"/>
      <c r="AL886" s="248"/>
      <c r="AM886" s="248"/>
      <c r="AN886" s="248"/>
      <c r="AO886" s="248"/>
      <c r="AP886" s="248"/>
      <c r="AQ886" s="248"/>
      <c r="AR886" s="248"/>
      <c r="AS886" s="248"/>
      <c r="AT886" s="248"/>
      <c r="AU886" s="248"/>
      <c r="AV886" s="248"/>
      <c r="AW886" s="248"/>
      <c r="AX886" s="248"/>
      <c r="AY886" s="256"/>
      <c r="AZ886" s="250"/>
      <c r="BA886" s="251"/>
      <c r="BB886" s="251"/>
      <c r="BC886" s="251"/>
      <c r="BD886" s="251"/>
      <c r="BE886" s="251"/>
      <c r="BF886" s="251"/>
      <c r="BG886" s="252"/>
      <c r="BH886" s="249"/>
      <c r="BI886" s="248"/>
      <c r="BJ886" s="248"/>
      <c r="BK886" s="248"/>
      <c r="BL886" s="248"/>
      <c r="BM886" s="248"/>
      <c r="BN886" s="248"/>
      <c r="BO886" s="248"/>
      <c r="BP886" s="248"/>
      <c r="BQ886" s="248"/>
      <c r="BR886" s="248"/>
      <c r="BS886" s="248"/>
      <c r="BT886" s="248"/>
      <c r="BU886" s="248"/>
      <c r="BV886" s="248"/>
      <c r="BW886" s="248"/>
      <c r="BX886" s="248"/>
      <c r="BY886" s="248"/>
      <c r="BZ886" s="248"/>
      <c r="CA886" s="248"/>
      <c r="CB886" s="248"/>
      <c r="CC886" s="250"/>
      <c r="CD886" s="251"/>
      <c r="CE886" s="251"/>
      <c r="CF886" s="251"/>
      <c r="CG886" s="251"/>
      <c r="CH886" s="251"/>
      <c r="CI886" s="251"/>
      <c r="CJ886" s="252"/>
      <c r="CK886" s="249"/>
      <c r="CL886" s="248"/>
      <c r="CM886" s="248"/>
      <c r="CN886" s="248"/>
      <c r="CO886" s="248"/>
      <c r="CP886" s="248"/>
      <c r="CQ886" s="248"/>
      <c r="CR886" s="248"/>
      <c r="CS886" s="248"/>
      <c r="CT886" s="248"/>
      <c r="CU886" s="248"/>
      <c r="CV886" s="248"/>
      <c r="CW886" s="248"/>
      <c r="CX886" s="248"/>
      <c r="CY886" s="248"/>
      <c r="CZ886" s="248"/>
      <c r="DA886" s="248"/>
      <c r="DB886" s="248"/>
      <c r="DC886" s="248"/>
      <c r="DD886" s="248"/>
      <c r="DE886" s="248"/>
      <c r="DF886" s="250"/>
      <c r="DG886" s="251"/>
      <c r="DH886" s="251"/>
      <c r="DI886" s="251"/>
      <c r="DJ886" s="251"/>
      <c r="DK886" s="251"/>
      <c r="DL886" s="251"/>
      <c r="DM886" s="252"/>
    </row>
    <row r="887">
      <c r="A887" s="248"/>
      <c r="B887" s="249"/>
      <c r="C887" s="250"/>
      <c r="D887" s="251"/>
      <c r="E887" s="251"/>
      <c r="F887" s="251"/>
      <c r="G887" s="251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2"/>
      <c r="W887" s="253"/>
      <c r="X887" s="251"/>
      <c r="Y887" s="251"/>
      <c r="Z887" s="251"/>
      <c r="AA887" s="251"/>
      <c r="AB887" s="251"/>
      <c r="AC887" s="251"/>
      <c r="AD887" s="254"/>
      <c r="AE887" s="249"/>
      <c r="AF887" s="255"/>
      <c r="AG887" s="248"/>
      <c r="AH887" s="248"/>
      <c r="AI887" s="248"/>
      <c r="AJ887" s="248"/>
      <c r="AK887" s="248"/>
      <c r="AL887" s="248"/>
      <c r="AM887" s="248"/>
      <c r="AN887" s="248"/>
      <c r="AO887" s="248"/>
      <c r="AP887" s="248"/>
      <c r="AQ887" s="248"/>
      <c r="AR887" s="248"/>
      <c r="AS887" s="248"/>
      <c r="AT887" s="248"/>
      <c r="AU887" s="248"/>
      <c r="AV887" s="248"/>
      <c r="AW887" s="248"/>
      <c r="AX887" s="248"/>
      <c r="AY887" s="256"/>
      <c r="AZ887" s="250"/>
      <c r="BA887" s="251"/>
      <c r="BB887" s="251"/>
      <c r="BC887" s="251"/>
      <c r="BD887" s="251"/>
      <c r="BE887" s="251"/>
      <c r="BF887" s="251"/>
      <c r="BG887" s="252"/>
      <c r="BH887" s="249"/>
      <c r="BI887" s="248"/>
      <c r="BJ887" s="248"/>
      <c r="BK887" s="248"/>
      <c r="BL887" s="248"/>
      <c r="BM887" s="248"/>
      <c r="BN887" s="248"/>
      <c r="BO887" s="248"/>
      <c r="BP887" s="248"/>
      <c r="BQ887" s="248"/>
      <c r="BR887" s="248"/>
      <c r="BS887" s="248"/>
      <c r="BT887" s="248"/>
      <c r="BU887" s="248"/>
      <c r="BV887" s="248"/>
      <c r="BW887" s="248"/>
      <c r="BX887" s="248"/>
      <c r="BY887" s="248"/>
      <c r="BZ887" s="248"/>
      <c r="CA887" s="248"/>
      <c r="CB887" s="248"/>
      <c r="CC887" s="250"/>
      <c r="CD887" s="251"/>
      <c r="CE887" s="251"/>
      <c r="CF887" s="251"/>
      <c r="CG887" s="251"/>
      <c r="CH887" s="251"/>
      <c r="CI887" s="251"/>
      <c r="CJ887" s="252"/>
      <c r="CK887" s="249"/>
      <c r="CL887" s="248"/>
      <c r="CM887" s="248"/>
      <c r="CN887" s="248"/>
      <c r="CO887" s="248"/>
      <c r="CP887" s="248"/>
      <c r="CQ887" s="248"/>
      <c r="CR887" s="248"/>
      <c r="CS887" s="248"/>
      <c r="CT887" s="248"/>
      <c r="CU887" s="248"/>
      <c r="CV887" s="248"/>
      <c r="CW887" s="248"/>
      <c r="CX887" s="248"/>
      <c r="CY887" s="248"/>
      <c r="CZ887" s="248"/>
      <c r="DA887" s="248"/>
      <c r="DB887" s="248"/>
      <c r="DC887" s="248"/>
      <c r="DD887" s="248"/>
      <c r="DE887" s="248"/>
      <c r="DF887" s="250"/>
      <c r="DG887" s="251"/>
      <c r="DH887" s="251"/>
      <c r="DI887" s="251"/>
      <c r="DJ887" s="251"/>
      <c r="DK887" s="251"/>
      <c r="DL887" s="251"/>
      <c r="DM887" s="252"/>
    </row>
    <row r="888">
      <c r="A888" s="248"/>
      <c r="B888" s="249"/>
      <c r="C888" s="250"/>
      <c r="D888" s="251"/>
      <c r="E888" s="251"/>
      <c r="F888" s="251"/>
      <c r="G888" s="251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2"/>
      <c r="W888" s="253"/>
      <c r="X888" s="251"/>
      <c r="Y888" s="251"/>
      <c r="Z888" s="251"/>
      <c r="AA888" s="251"/>
      <c r="AB888" s="251"/>
      <c r="AC888" s="251"/>
      <c r="AD888" s="254"/>
      <c r="AE888" s="249"/>
      <c r="AF888" s="255"/>
      <c r="AG888" s="248"/>
      <c r="AH888" s="248"/>
      <c r="AI888" s="248"/>
      <c r="AJ888" s="248"/>
      <c r="AK888" s="248"/>
      <c r="AL888" s="248"/>
      <c r="AM888" s="248"/>
      <c r="AN888" s="248"/>
      <c r="AO888" s="248"/>
      <c r="AP888" s="248"/>
      <c r="AQ888" s="248"/>
      <c r="AR888" s="248"/>
      <c r="AS888" s="248"/>
      <c r="AT888" s="248"/>
      <c r="AU888" s="248"/>
      <c r="AV888" s="248"/>
      <c r="AW888" s="248"/>
      <c r="AX888" s="248"/>
      <c r="AY888" s="256"/>
      <c r="AZ888" s="250"/>
      <c r="BA888" s="251"/>
      <c r="BB888" s="251"/>
      <c r="BC888" s="251"/>
      <c r="BD888" s="251"/>
      <c r="BE888" s="251"/>
      <c r="BF888" s="251"/>
      <c r="BG888" s="252"/>
      <c r="BH888" s="249"/>
      <c r="BI888" s="248"/>
      <c r="BJ888" s="248"/>
      <c r="BK888" s="248"/>
      <c r="BL888" s="248"/>
      <c r="BM888" s="248"/>
      <c r="BN888" s="248"/>
      <c r="BO888" s="248"/>
      <c r="BP888" s="248"/>
      <c r="BQ888" s="248"/>
      <c r="BR888" s="248"/>
      <c r="BS888" s="248"/>
      <c r="BT888" s="248"/>
      <c r="BU888" s="248"/>
      <c r="BV888" s="248"/>
      <c r="BW888" s="248"/>
      <c r="BX888" s="248"/>
      <c r="BY888" s="248"/>
      <c r="BZ888" s="248"/>
      <c r="CA888" s="248"/>
      <c r="CB888" s="248"/>
      <c r="CC888" s="250"/>
      <c r="CD888" s="251"/>
      <c r="CE888" s="251"/>
      <c r="CF888" s="251"/>
      <c r="CG888" s="251"/>
      <c r="CH888" s="251"/>
      <c r="CI888" s="251"/>
      <c r="CJ888" s="252"/>
      <c r="CK888" s="249"/>
      <c r="CL888" s="248"/>
      <c r="CM888" s="248"/>
      <c r="CN888" s="248"/>
      <c r="CO888" s="248"/>
      <c r="CP888" s="248"/>
      <c r="CQ888" s="248"/>
      <c r="CR888" s="248"/>
      <c r="CS888" s="248"/>
      <c r="CT888" s="248"/>
      <c r="CU888" s="248"/>
      <c r="CV888" s="248"/>
      <c r="CW888" s="248"/>
      <c r="CX888" s="248"/>
      <c r="CY888" s="248"/>
      <c r="CZ888" s="248"/>
      <c r="DA888" s="248"/>
      <c r="DB888" s="248"/>
      <c r="DC888" s="248"/>
      <c r="DD888" s="248"/>
      <c r="DE888" s="248"/>
      <c r="DF888" s="250"/>
      <c r="DG888" s="251"/>
      <c r="DH888" s="251"/>
      <c r="DI888" s="251"/>
      <c r="DJ888" s="251"/>
      <c r="DK888" s="251"/>
      <c r="DL888" s="251"/>
      <c r="DM888" s="252"/>
    </row>
    <row r="889">
      <c r="A889" s="248"/>
      <c r="B889" s="249"/>
      <c r="C889" s="250"/>
      <c r="D889" s="251"/>
      <c r="E889" s="251"/>
      <c r="F889" s="251"/>
      <c r="G889" s="251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2"/>
      <c r="W889" s="253"/>
      <c r="X889" s="251"/>
      <c r="Y889" s="251"/>
      <c r="Z889" s="251"/>
      <c r="AA889" s="251"/>
      <c r="AB889" s="251"/>
      <c r="AC889" s="251"/>
      <c r="AD889" s="254"/>
      <c r="AE889" s="249"/>
      <c r="AF889" s="255"/>
      <c r="AG889" s="248"/>
      <c r="AH889" s="248"/>
      <c r="AI889" s="248"/>
      <c r="AJ889" s="248"/>
      <c r="AK889" s="248"/>
      <c r="AL889" s="248"/>
      <c r="AM889" s="248"/>
      <c r="AN889" s="248"/>
      <c r="AO889" s="248"/>
      <c r="AP889" s="248"/>
      <c r="AQ889" s="248"/>
      <c r="AR889" s="248"/>
      <c r="AS889" s="248"/>
      <c r="AT889" s="248"/>
      <c r="AU889" s="248"/>
      <c r="AV889" s="248"/>
      <c r="AW889" s="248"/>
      <c r="AX889" s="248"/>
      <c r="AY889" s="256"/>
      <c r="AZ889" s="250"/>
      <c r="BA889" s="251"/>
      <c r="BB889" s="251"/>
      <c r="BC889" s="251"/>
      <c r="BD889" s="251"/>
      <c r="BE889" s="251"/>
      <c r="BF889" s="251"/>
      <c r="BG889" s="252"/>
      <c r="BH889" s="249"/>
      <c r="BI889" s="248"/>
      <c r="BJ889" s="248"/>
      <c r="BK889" s="248"/>
      <c r="BL889" s="248"/>
      <c r="BM889" s="248"/>
      <c r="BN889" s="248"/>
      <c r="BO889" s="248"/>
      <c r="BP889" s="248"/>
      <c r="BQ889" s="248"/>
      <c r="BR889" s="248"/>
      <c r="BS889" s="248"/>
      <c r="BT889" s="248"/>
      <c r="BU889" s="248"/>
      <c r="BV889" s="248"/>
      <c r="BW889" s="248"/>
      <c r="BX889" s="248"/>
      <c r="BY889" s="248"/>
      <c r="BZ889" s="248"/>
      <c r="CA889" s="248"/>
      <c r="CB889" s="248"/>
      <c r="CC889" s="250"/>
      <c r="CD889" s="251"/>
      <c r="CE889" s="251"/>
      <c r="CF889" s="251"/>
      <c r="CG889" s="251"/>
      <c r="CH889" s="251"/>
      <c r="CI889" s="251"/>
      <c r="CJ889" s="252"/>
      <c r="CK889" s="249"/>
      <c r="CL889" s="248"/>
      <c r="CM889" s="248"/>
      <c r="CN889" s="248"/>
      <c r="CO889" s="248"/>
      <c r="CP889" s="248"/>
      <c r="CQ889" s="248"/>
      <c r="CR889" s="248"/>
      <c r="CS889" s="248"/>
      <c r="CT889" s="248"/>
      <c r="CU889" s="248"/>
      <c r="CV889" s="248"/>
      <c r="CW889" s="248"/>
      <c r="CX889" s="248"/>
      <c r="CY889" s="248"/>
      <c r="CZ889" s="248"/>
      <c r="DA889" s="248"/>
      <c r="DB889" s="248"/>
      <c r="DC889" s="248"/>
      <c r="DD889" s="248"/>
      <c r="DE889" s="248"/>
      <c r="DF889" s="250"/>
      <c r="DG889" s="251"/>
      <c r="DH889" s="251"/>
      <c r="DI889" s="251"/>
      <c r="DJ889" s="251"/>
      <c r="DK889" s="251"/>
      <c r="DL889" s="251"/>
      <c r="DM889" s="252"/>
    </row>
    <row r="890">
      <c r="A890" s="248"/>
      <c r="B890" s="249"/>
      <c r="C890" s="250"/>
      <c r="D890" s="251"/>
      <c r="E890" s="251"/>
      <c r="F890" s="251"/>
      <c r="G890" s="251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  <c r="U890" s="251"/>
      <c r="V890" s="252"/>
      <c r="W890" s="253"/>
      <c r="X890" s="251"/>
      <c r="Y890" s="251"/>
      <c r="Z890" s="251"/>
      <c r="AA890" s="251"/>
      <c r="AB890" s="251"/>
      <c r="AC890" s="251"/>
      <c r="AD890" s="254"/>
      <c r="AE890" s="249"/>
      <c r="AF890" s="255"/>
      <c r="AG890" s="248"/>
      <c r="AH890" s="248"/>
      <c r="AI890" s="248"/>
      <c r="AJ890" s="248"/>
      <c r="AK890" s="248"/>
      <c r="AL890" s="248"/>
      <c r="AM890" s="248"/>
      <c r="AN890" s="248"/>
      <c r="AO890" s="248"/>
      <c r="AP890" s="248"/>
      <c r="AQ890" s="248"/>
      <c r="AR890" s="248"/>
      <c r="AS890" s="248"/>
      <c r="AT890" s="248"/>
      <c r="AU890" s="248"/>
      <c r="AV890" s="248"/>
      <c r="AW890" s="248"/>
      <c r="AX890" s="248"/>
      <c r="AY890" s="256"/>
      <c r="AZ890" s="250"/>
      <c r="BA890" s="251"/>
      <c r="BB890" s="251"/>
      <c r="BC890" s="251"/>
      <c r="BD890" s="251"/>
      <c r="BE890" s="251"/>
      <c r="BF890" s="251"/>
      <c r="BG890" s="252"/>
      <c r="BH890" s="249"/>
      <c r="BI890" s="248"/>
      <c r="BJ890" s="248"/>
      <c r="BK890" s="248"/>
      <c r="BL890" s="248"/>
      <c r="BM890" s="248"/>
      <c r="BN890" s="248"/>
      <c r="BO890" s="248"/>
      <c r="BP890" s="248"/>
      <c r="BQ890" s="248"/>
      <c r="BR890" s="248"/>
      <c r="BS890" s="248"/>
      <c r="BT890" s="248"/>
      <c r="BU890" s="248"/>
      <c r="BV890" s="248"/>
      <c r="BW890" s="248"/>
      <c r="BX890" s="248"/>
      <c r="BY890" s="248"/>
      <c r="BZ890" s="248"/>
      <c r="CA890" s="248"/>
      <c r="CB890" s="248"/>
      <c r="CC890" s="250"/>
      <c r="CD890" s="251"/>
      <c r="CE890" s="251"/>
      <c r="CF890" s="251"/>
      <c r="CG890" s="251"/>
      <c r="CH890" s="251"/>
      <c r="CI890" s="251"/>
      <c r="CJ890" s="252"/>
      <c r="CK890" s="249"/>
      <c r="CL890" s="248"/>
      <c r="CM890" s="248"/>
      <c r="CN890" s="248"/>
      <c r="CO890" s="248"/>
      <c r="CP890" s="248"/>
      <c r="CQ890" s="248"/>
      <c r="CR890" s="248"/>
      <c r="CS890" s="248"/>
      <c r="CT890" s="248"/>
      <c r="CU890" s="248"/>
      <c r="CV890" s="248"/>
      <c r="CW890" s="248"/>
      <c r="CX890" s="248"/>
      <c r="CY890" s="248"/>
      <c r="CZ890" s="248"/>
      <c r="DA890" s="248"/>
      <c r="DB890" s="248"/>
      <c r="DC890" s="248"/>
      <c r="DD890" s="248"/>
      <c r="DE890" s="248"/>
      <c r="DF890" s="250"/>
      <c r="DG890" s="251"/>
      <c r="DH890" s="251"/>
      <c r="DI890" s="251"/>
      <c r="DJ890" s="251"/>
      <c r="DK890" s="251"/>
      <c r="DL890" s="251"/>
      <c r="DM890" s="252"/>
    </row>
    <row r="891">
      <c r="A891" s="248"/>
      <c r="B891" s="249"/>
      <c r="C891" s="250"/>
      <c r="D891" s="251"/>
      <c r="E891" s="251"/>
      <c r="F891" s="251"/>
      <c r="G891" s="251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  <c r="U891" s="251"/>
      <c r="V891" s="252"/>
      <c r="W891" s="253"/>
      <c r="X891" s="251"/>
      <c r="Y891" s="251"/>
      <c r="Z891" s="251"/>
      <c r="AA891" s="251"/>
      <c r="AB891" s="251"/>
      <c r="AC891" s="251"/>
      <c r="AD891" s="254"/>
      <c r="AE891" s="249"/>
      <c r="AF891" s="255"/>
      <c r="AG891" s="248"/>
      <c r="AH891" s="248"/>
      <c r="AI891" s="248"/>
      <c r="AJ891" s="248"/>
      <c r="AK891" s="248"/>
      <c r="AL891" s="248"/>
      <c r="AM891" s="248"/>
      <c r="AN891" s="248"/>
      <c r="AO891" s="248"/>
      <c r="AP891" s="248"/>
      <c r="AQ891" s="248"/>
      <c r="AR891" s="248"/>
      <c r="AS891" s="248"/>
      <c r="AT891" s="248"/>
      <c r="AU891" s="248"/>
      <c r="AV891" s="248"/>
      <c r="AW891" s="248"/>
      <c r="AX891" s="248"/>
      <c r="AY891" s="256"/>
      <c r="AZ891" s="250"/>
      <c r="BA891" s="251"/>
      <c r="BB891" s="251"/>
      <c r="BC891" s="251"/>
      <c r="BD891" s="251"/>
      <c r="BE891" s="251"/>
      <c r="BF891" s="251"/>
      <c r="BG891" s="252"/>
      <c r="BH891" s="249"/>
      <c r="BI891" s="248"/>
      <c r="BJ891" s="248"/>
      <c r="BK891" s="248"/>
      <c r="BL891" s="248"/>
      <c r="BM891" s="248"/>
      <c r="BN891" s="248"/>
      <c r="BO891" s="248"/>
      <c r="BP891" s="248"/>
      <c r="BQ891" s="248"/>
      <c r="BR891" s="248"/>
      <c r="BS891" s="248"/>
      <c r="BT891" s="248"/>
      <c r="BU891" s="248"/>
      <c r="BV891" s="248"/>
      <c r="BW891" s="248"/>
      <c r="BX891" s="248"/>
      <c r="BY891" s="248"/>
      <c r="BZ891" s="248"/>
      <c r="CA891" s="248"/>
      <c r="CB891" s="248"/>
      <c r="CC891" s="250"/>
      <c r="CD891" s="251"/>
      <c r="CE891" s="251"/>
      <c r="CF891" s="251"/>
      <c r="CG891" s="251"/>
      <c r="CH891" s="251"/>
      <c r="CI891" s="251"/>
      <c r="CJ891" s="252"/>
      <c r="CK891" s="249"/>
      <c r="CL891" s="248"/>
      <c r="CM891" s="248"/>
      <c r="CN891" s="248"/>
      <c r="CO891" s="248"/>
      <c r="CP891" s="248"/>
      <c r="CQ891" s="248"/>
      <c r="CR891" s="248"/>
      <c r="CS891" s="248"/>
      <c r="CT891" s="248"/>
      <c r="CU891" s="248"/>
      <c r="CV891" s="248"/>
      <c r="CW891" s="248"/>
      <c r="CX891" s="248"/>
      <c r="CY891" s="248"/>
      <c r="CZ891" s="248"/>
      <c r="DA891" s="248"/>
      <c r="DB891" s="248"/>
      <c r="DC891" s="248"/>
      <c r="DD891" s="248"/>
      <c r="DE891" s="248"/>
      <c r="DF891" s="250"/>
      <c r="DG891" s="251"/>
      <c r="DH891" s="251"/>
      <c r="DI891" s="251"/>
      <c r="DJ891" s="251"/>
      <c r="DK891" s="251"/>
      <c r="DL891" s="251"/>
      <c r="DM891" s="252"/>
    </row>
    <row r="892">
      <c r="A892" s="248"/>
      <c r="B892" s="249"/>
      <c r="C892" s="250"/>
      <c r="D892" s="251"/>
      <c r="E892" s="251"/>
      <c r="F892" s="251"/>
      <c r="G892" s="251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  <c r="U892" s="251"/>
      <c r="V892" s="252"/>
      <c r="W892" s="253"/>
      <c r="X892" s="251"/>
      <c r="Y892" s="251"/>
      <c r="Z892" s="251"/>
      <c r="AA892" s="251"/>
      <c r="AB892" s="251"/>
      <c r="AC892" s="251"/>
      <c r="AD892" s="254"/>
      <c r="AE892" s="249"/>
      <c r="AF892" s="255"/>
      <c r="AG892" s="248"/>
      <c r="AH892" s="248"/>
      <c r="AI892" s="248"/>
      <c r="AJ892" s="248"/>
      <c r="AK892" s="248"/>
      <c r="AL892" s="248"/>
      <c r="AM892" s="248"/>
      <c r="AN892" s="248"/>
      <c r="AO892" s="248"/>
      <c r="AP892" s="248"/>
      <c r="AQ892" s="248"/>
      <c r="AR892" s="248"/>
      <c r="AS892" s="248"/>
      <c r="AT892" s="248"/>
      <c r="AU892" s="248"/>
      <c r="AV892" s="248"/>
      <c r="AW892" s="248"/>
      <c r="AX892" s="248"/>
      <c r="AY892" s="256"/>
      <c r="AZ892" s="250"/>
      <c r="BA892" s="251"/>
      <c r="BB892" s="251"/>
      <c r="BC892" s="251"/>
      <c r="BD892" s="251"/>
      <c r="BE892" s="251"/>
      <c r="BF892" s="251"/>
      <c r="BG892" s="252"/>
      <c r="BH892" s="249"/>
      <c r="BI892" s="248"/>
      <c r="BJ892" s="248"/>
      <c r="BK892" s="248"/>
      <c r="BL892" s="248"/>
      <c r="BM892" s="248"/>
      <c r="BN892" s="248"/>
      <c r="BO892" s="248"/>
      <c r="BP892" s="248"/>
      <c r="BQ892" s="248"/>
      <c r="BR892" s="248"/>
      <c r="BS892" s="248"/>
      <c r="BT892" s="248"/>
      <c r="BU892" s="248"/>
      <c r="BV892" s="248"/>
      <c r="BW892" s="248"/>
      <c r="BX892" s="248"/>
      <c r="BY892" s="248"/>
      <c r="BZ892" s="248"/>
      <c r="CA892" s="248"/>
      <c r="CB892" s="248"/>
      <c r="CC892" s="250"/>
      <c r="CD892" s="251"/>
      <c r="CE892" s="251"/>
      <c r="CF892" s="251"/>
      <c r="CG892" s="251"/>
      <c r="CH892" s="251"/>
      <c r="CI892" s="251"/>
      <c r="CJ892" s="252"/>
      <c r="CK892" s="249"/>
      <c r="CL892" s="248"/>
      <c r="CM892" s="248"/>
      <c r="CN892" s="248"/>
      <c r="CO892" s="248"/>
      <c r="CP892" s="248"/>
      <c r="CQ892" s="248"/>
      <c r="CR892" s="248"/>
      <c r="CS892" s="248"/>
      <c r="CT892" s="248"/>
      <c r="CU892" s="248"/>
      <c r="CV892" s="248"/>
      <c r="CW892" s="248"/>
      <c r="CX892" s="248"/>
      <c r="CY892" s="248"/>
      <c r="CZ892" s="248"/>
      <c r="DA892" s="248"/>
      <c r="DB892" s="248"/>
      <c r="DC892" s="248"/>
      <c r="DD892" s="248"/>
      <c r="DE892" s="248"/>
      <c r="DF892" s="250"/>
      <c r="DG892" s="251"/>
      <c r="DH892" s="251"/>
      <c r="DI892" s="251"/>
      <c r="DJ892" s="251"/>
      <c r="DK892" s="251"/>
      <c r="DL892" s="251"/>
      <c r="DM892" s="252"/>
    </row>
    <row r="893">
      <c r="A893" s="248"/>
      <c r="B893" s="249"/>
      <c r="C893" s="250"/>
      <c r="D893" s="251"/>
      <c r="E893" s="251"/>
      <c r="F893" s="251"/>
      <c r="G893" s="251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  <c r="U893" s="251"/>
      <c r="V893" s="252"/>
      <c r="W893" s="253"/>
      <c r="X893" s="251"/>
      <c r="Y893" s="251"/>
      <c r="Z893" s="251"/>
      <c r="AA893" s="251"/>
      <c r="AB893" s="251"/>
      <c r="AC893" s="251"/>
      <c r="AD893" s="254"/>
      <c r="AE893" s="249"/>
      <c r="AF893" s="255"/>
      <c r="AG893" s="248"/>
      <c r="AH893" s="248"/>
      <c r="AI893" s="248"/>
      <c r="AJ893" s="248"/>
      <c r="AK893" s="248"/>
      <c r="AL893" s="248"/>
      <c r="AM893" s="248"/>
      <c r="AN893" s="248"/>
      <c r="AO893" s="248"/>
      <c r="AP893" s="248"/>
      <c r="AQ893" s="248"/>
      <c r="AR893" s="248"/>
      <c r="AS893" s="248"/>
      <c r="AT893" s="248"/>
      <c r="AU893" s="248"/>
      <c r="AV893" s="248"/>
      <c r="AW893" s="248"/>
      <c r="AX893" s="248"/>
      <c r="AY893" s="256"/>
      <c r="AZ893" s="250"/>
      <c r="BA893" s="251"/>
      <c r="BB893" s="251"/>
      <c r="BC893" s="251"/>
      <c r="BD893" s="251"/>
      <c r="BE893" s="251"/>
      <c r="BF893" s="251"/>
      <c r="BG893" s="252"/>
      <c r="BH893" s="249"/>
      <c r="BI893" s="248"/>
      <c r="BJ893" s="248"/>
      <c r="BK893" s="248"/>
      <c r="BL893" s="248"/>
      <c r="BM893" s="248"/>
      <c r="BN893" s="248"/>
      <c r="BO893" s="248"/>
      <c r="BP893" s="248"/>
      <c r="BQ893" s="248"/>
      <c r="BR893" s="248"/>
      <c r="BS893" s="248"/>
      <c r="BT893" s="248"/>
      <c r="BU893" s="248"/>
      <c r="BV893" s="248"/>
      <c r="BW893" s="248"/>
      <c r="BX893" s="248"/>
      <c r="BY893" s="248"/>
      <c r="BZ893" s="248"/>
      <c r="CA893" s="248"/>
      <c r="CB893" s="248"/>
      <c r="CC893" s="250"/>
      <c r="CD893" s="251"/>
      <c r="CE893" s="251"/>
      <c r="CF893" s="251"/>
      <c r="CG893" s="251"/>
      <c r="CH893" s="251"/>
      <c r="CI893" s="251"/>
      <c r="CJ893" s="252"/>
      <c r="CK893" s="249"/>
      <c r="CL893" s="248"/>
      <c r="CM893" s="248"/>
      <c r="CN893" s="248"/>
      <c r="CO893" s="248"/>
      <c r="CP893" s="248"/>
      <c r="CQ893" s="248"/>
      <c r="CR893" s="248"/>
      <c r="CS893" s="248"/>
      <c r="CT893" s="248"/>
      <c r="CU893" s="248"/>
      <c r="CV893" s="248"/>
      <c r="CW893" s="248"/>
      <c r="CX893" s="248"/>
      <c r="CY893" s="248"/>
      <c r="CZ893" s="248"/>
      <c r="DA893" s="248"/>
      <c r="DB893" s="248"/>
      <c r="DC893" s="248"/>
      <c r="DD893" s="248"/>
      <c r="DE893" s="248"/>
      <c r="DF893" s="250"/>
      <c r="DG893" s="251"/>
      <c r="DH893" s="251"/>
      <c r="DI893" s="251"/>
      <c r="DJ893" s="251"/>
      <c r="DK893" s="251"/>
      <c r="DL893" s="251"/>
      <c r="DM893" s="252"/>
    </row>
    <row r="894">
      <c r="A894" s="248"/>
      <c r="B894" s="249"/>
      <c r="C894" s="250"/>
      <c r="D894" s="251"/>
      <c r="E894" s="251"/>
      <c r="F894" s="251"/>
      <c r="G894" s="251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  <c r="U894" s="251"/>
      <c r="V894" s="252"/>
      <c r="W894" s="253"/>
      <c r="X894" s="251"/>
      <c r="Y894" s="251"/>
      <c r="Z894" s="251"/>
      <c r="AA894" s="251"/>
      <c r="AB894" s="251"/>
      <c r="AC894" s="251"/>
      <c r="AD894" s="254"/>
      <c r="AE894" s="249"/>
      <c r="AF894" s="255"/>
      <c r="AG894" s="248"/>
      <c r="AH894" s="248"/>
      <c r="AI894" s="248"/>
      <c r="AJ894" s="248"/>
      <c r="AK894" s="248"/>
      <c r="AL894" s="248"/>
      <c r="AM894" s="248"/>
      <c r="AN894" s="248"/>
      <c r="AO894" s="248"/>
      <c r="AP894" s="248"/>
      <c r="AQ894" s="248"/>
      <c r="AR894" s="248"/>
      <c r="AS894" s="248"/>
      <c r="AT894" s="248"/>
      <c r="AU894" s="248"/>
      <c r="AV894" s="248"/>
      <c r="AW894" s="248"/>
      <c r="AX894" s="248"/>
      <c r="AY894" s="256"/>
      <c r="AZ894" s="250"/>
      <c r="BA894" s="251"/>
      <c r="BB894" s="251"/>
      <c r="BC894" s="251"/>
      <c r="BD894" s="251"/>
      <c r="BE894" s="251"/>
      <c r="BF894" s="251"/>
      <c r="BG894" s="252"/>
      <c r="BH894" s="249"/>
      <c r="BI894" s="248"/>
      <c r="BJ894" s="248"/>
      <c r="BK894" s="248"/>
      <c r="BL894" s="248"/>
      <c r="BM894" s="248"/>
      <c r="BN894" s="248"/>
      <c r="BO894" s="248"/>
      <c r="BP894" s="248"/>
      <c r="BQ894" s="248"/>
      <c r="BR894" s="248"/>
      <c r="BS894" s="248"/>
      <c r="BT894" s="248"/>
      <c r="BU894" s="248"/>
      <c r="BV894" s="248"/>
      <c r="BW894" s="248"/>
      <c r="BX894" s="248"/>
      <c r="BY894" s="248"/>
      <c r="BZ894" s="248"/>
      <c r="CA894" s="248"/>
      <c r="CB894" s="248"/>
      <c r="CC894" s="250"/>
      <c r="CD894" s="251"/>
      <c r="CE894" s="251"/>
      <c r="CF894" s="251"/>
      <c r="CG894" s="251"/>
      <c r="CH894" s="251"/>
      <c r="CI894" s="251"/>
      <c r="CJ894" s="252"/>
      <c r="CK894" s="249"/>
      <c r="CL894" s="248"/>
      <c r="CM894" s="248"/>
      <c r="CN894" s="248"/>
      <c r="CO894" s="248"/>
      <c r="CP894" s="248"/>
      <c r="CQ894" s="248"/>
      <c r="CR894" s="248"/>
      <c r="CS894" s="248"/>
      <c r="CT894" s="248"/>
      <c r="CU894" s="248"/>
      <c r="CV894" s="248"/>
      <c r="CW894" s="248"/>
      <c r="CX894" s="248"/>
      <c r="CY894" s="248"/>
      <c r="CZ894" s="248"/>
      <c r="DA894" s="248"/>
      <c r="DB894" s="248"/>
      <c r="DC894" s="248"/>
      <c r="DD894" s="248"/>
      <c r="DE894" s="248"/>
      <c r="DF894" s="250"/>
      <c r="DG894" s="251"/>
      <c r="DH894" s="251"/>
      <c r="DI894" s="251"/>
      <c r="DJ894" s="251"/>
      <c r="DK894" s="251"/>
      <c r="DL894" s="251"/>
      <c r="DM894" s="252"/>
    </row>
    <row r="895">
      <c r="A895" s="248"/>
      <c r="B895" s="249"/>
      <c r="C895" s="250"/>
      <c r="D895" s="251"/>
      <c r="E895" s="251"/>
      <c r="F895" s="251"/>
      <c r="G895" s="251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  <c r="U895" s="251"/>
      <c r="V895" s="252"/>
      <c r="W895" s="253"/>
      <c r="X895" s="251"/>
      <c r="Y895" s="251"/>
      <c r="Z895" s="251"/>
      <c r="AA895" s="251"/>
      <c r="AB895" s="251"/>
      <c r="AC895" s="251"/>
      <c r="AD895" s="254"/>
      <c r="AE895" s="249"/>
      <c r="AF895" s="255"/>
      <c r="AG895" s="248"/>
      <c r="AH895" s="248"/>
      <c r="AI895" s="248"/>
      <c r="AJ895" s="248"/>
      <c r="AK895" s="248"/>
      <c r="AL895" s="248"/>
      <c r="AM895" s="248"/>
      <c r="AN895" s="248"/>
      <c r="AO895" s="248"/>
      <c r="AP895" s="248"/>
      <c r="AQ895" s="248"/>
      <c r="AR895" s="248"/>
      <c r="AS895" s="248"/>
      <c r="AT895" s="248"/>
      <c r="AU895" s="248"/>
      <c r="AV895" s="248"/>
      <c r="AW895" s="248"/>
      <c r="AX895" s="248"/>
      <c r="AY895" s="256"/>
      <c r="AZ895" s="250"/>
      <c r="BA895" s="251"/>
      <c r="BB895" s="251"/>
      <c r="BC895" s="251"/>
      <c r="BD895" s="251"/>
      <c r="BE895" s="251"/>
      <c r="BF895" s="251"/>
      <c r="BG895" s="252"/>
      <c r="BH895" s="249"/>
      <c r="BI895" s="248"/>
      <c r="BJ895" s="248"/>
      <c r="BK895" s="248"/>
      <c r="BL895" s="248"/>
      <c r="BM895" s="248"/>
      <c r="BN895" s="248"/>
      <c r="BO895" s="248"/>
      <c r="BP895" s="248"/>
      <c r="BQ895" s="248"/>
      <c r="BR895" s="248"/>
      <c r="BS895" s="248"/>
      <c r="BT895" s="248"/>
      <c r="BU895" s="248"/>
      <c r="BV895" s="248"/>
      <c r="BW895" s="248"/>
      <c r="BX895" s="248"/>
      <c r="BY895" s="248"/>
      <c r="BZ895" s="248"/>
      <c r="CA895" s="248"/>
      <c r="CB895" s="248"/>
      <c r="CC895" s="250"/>
      <c r="CD895" s="251"/>
      <c r="CE895" s="251"/>
      <c r="CF895" s="251"/>
      <c r="CG895" s="251"/>
      <c r="CH895" s="251"/>
      <c r="CI895" s="251"/>
      <c r="CJ895" s="252"/>
      <c r="CK895" s="249"/>
      <c r="CL895" s="248"/>
      <c r="CM895" s="248"/>
      <c r="CN895" s="248"/>
      <c r="CO895" s="248"/>
      <c r="CP895" s="248"/>
      <c r="CQ895" s="248"/>
      <c r="CR895" s="248"/>
      <c r="CS895" s="248"/>
      <c r="CT895" s="248"/>
      <c r="CU895" s="248"/>
      <c r="CV895" s="248"/>
      <c r="CW895" s="248"/>
      <c r="CX895" s="248"/>
      <c r="CY895" s="248"/>
      <c r="CZ895" s="248"/>
      <c r="DA895" s="248"/>
      <c r="DB895" s="248"/>
      <c r="DC895" s="248"/>
      <c r="DD895" s="248"/>
      <c r="DE895" s="248"/>
      <c r="DF895" s="250"/>
      <c r="DG895" s="251"/>
      <c r="DH895" s="251"/>
      <c r="DI895" s="251"/>
      <c r="DJ895" s="251"/>
      <c r="DK895" s="251"/>
      <c r="DL895" s="251"/>
      <c r="DM895" s="252"/>
    </row>
    <row r="896">
      <c r="A896" s="248"/>
      <c r="B896" s="249"/>
      <c r="C896" s="250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  <c r="U896" s="251"/>
      <c r="V896" s="252"/>
      <c r="W896" s="253"/>
      <c r="X896" s="251"/>
      <c r="Y896" s="251"/>
      <c r="Z896" s="251"/>
      <c r="AA896" s="251"/>
      <c r="AB896" s="251"/>
      <c r="AC896" s="251"/>
      <c r="AD896" s="254"/>
      <c r="AE896" s="249"/>
      <c r="AF896" s="255"/>
      <c r="AG896" s="248"/>
      <c r="AH896" s="248"/>
      <c r="AI896" s="248"/>
      <c r="AJ896" s="248"/>
      <c r="AK896" s="248"/>
      <c r="AL896" s="248"/>
      <c r="AM896" s="248"/>
      <c r="AN896" s="248"/>
      <c r="AO896" s="248"/>
      <c r="AP896" s="248"/>
      <c r="AQ896" s="248"/>
      <c r="AR896" s="248"/>
      <c r="AS896" s="248"/>
      <c r="AT896" s="248"/>
      <c r="AU896" s="248"/>
      <c r="AV896" s="248"/>
      <c r="AW896" s="248"/>
      <c r="AX896" s="248"/>
      <c r="AY896" s="256"/>
      <c r="AZ896" s="250"/>
      <c r="BA896" s="251"/>
      <c r="BB896" s="251"/>
      <c r="BC896" s="251"/>
      <c r="BD896" s="251"/>
      <c r="BE896" s="251"/>
      <c r="BF896" s="251"/>
      <c r="BG896" s="252"/>
      <c r="BH896" s="249"/>
      <c r="BI896" s="248"/>
      <c r="BJ896" s="248"/>
      <c r="BK896" s="248"/>
      <c r="BL896" s="248"/>
      <c r="BM896" s="248"/>
      <c r="BN896" s="248"/>
      <c r="BO896" s="248"/>
      <c r="BP896" s="248"/>
      <c r="BQ896" s="248"/>
      <c r="BR896" s="248"/>
      <c r="BS896" s="248"/>
      <c r="BT896" s="248"/>
      <c r="BU896" s="248"/>
      <c r="BV896" s="248"/>
      <c r="BW896" s="248"/>
      <c r="BX896" s="248"/>
      <c r="BY896" s="248"/>
      <c r="BZ896" s="248"/>
      <c r="CA896" s="248"/>
      <c r="CB896" s="248"/>
      <c r="CC896" s="250"/>
      <c r="CD896" s="251"/>
      <c r="CE896" s="251"/>
      <c r="CF896" s="251"/>
      <c r="CG896" s="251"/>
      <c r="CH896" s="251"/>
      <c r="CI896" s="251"/>
      <c r="CJ896" s="252"/>
      <c r="CK896" s="249"/>
      <c r="CL896" s="248"/>
      <c r="CM896" s="248"/>
      <c r="CN896" s="248"/>
      <c r="CO896" s="248"/>
      <c r="CP896" s="248"/>
      <c r="CQ896" s="248"/>
      <c r="CR896" s="248"/>
      <c r="CS896" s="248"/>
      <c r="CT896" s="248"/>
      <c r="CU896" s="248"/>
      <c r="CV896" s="248"/>
      <c r="CW896" s="248"/>
      <c r="CX896" s="248"/>
      <c r="CY896" s="248"/>
      <c r="CZ896" s="248"/>
      <c r="DA896" s="248"/>
      <c r="DB896" s="248"/>
      <c r="DC896" s="248"/>
      <c r="DD896" s="248"/>
      <c r="DE896" s="248"/>
      <c r="DF896" s="250"/>
      <c r="DG896" s="251"/>
      <c r="DH896" s="251"/>
      <c r="DI896" s="251"/>
      <c r="DJ896" s="251"/>
      <c r="DK896" s="251"/>
      <c r="DL896" s="251"/>
      <c r="DM896" s="252"/>
    </row>
    <row r="897">
      <c r="A897" s="248"/>
      <c r="B897" s="249"/>
      <c r="C897" s="250"/>
      <c r="D897" s="251"/>
      <c r="E897" s="251"/>
      <c r="F897" s="251"/>
      <c r="G897" s="251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  <c r="U897" s="251"/>
      <c r="V897" s="252"/>
      <c r="W897" s="253"/>
      <c r="X897" s="251"/>
      <c r="Y897" s="251"/>
      <c r="Z897" s="251"/>
      <c r="AA897" s="251"/>
      <c r="AB897" s="251"/>
      <c r="AC897" s="251"/>
      <c r="AD897" s="254"/>
      <c r="AE897" s="249"/>
      <c r="AF897" s="255"/>
      <c r="AG897" s="248"/>
      <c r="AH897" s="248"/>
      <c r="AI897" s="248"/>
      <c r="AJ897" s="248"/>
      <c r="AK897" s="248"/>
      <c r="AL897" s="248"/>
      <c r="AM897" s="248"/>
      <c r="AN897" s="248"/>
      <c r="AO897" s="248"/>
      <c r="AP897" s="248"/>
      <c r="AQ897" s="248"/>
      <c r="AR897" s="248"/>
      <c r="AS897" s="248"/>
      <c r="AT897" s="248"/>
      <c r="AU897" s="248"/>
      <c r="AV897" s="248"/>
      <c r="AW897" s="248"/>
      <c r="AX897" s="248"/>
      <c r="AY897" s="256"/>
      <c r="AZ897" s="250"/>
      <c r="BA897" s="251"/>
      <c r="BB897" s="251"/>
      <c r="BC897" s="251"/>
      <c r="BD897" s="251"/>
      <c r="BE897" s="251"/>
      <c r="BF897" s="251"/>
      <c r="BG897" s="252"/>
      <c r="BH897" s="249"/>
      <c r="BI897" s="248"/>
      <c r="BJ897" s="248"/>
      <c r="BK897" s="248"/>
      <c r="BL897" s="248"/>
      <c r="BM897" s="248"/>
      <c r="BN897" s="248"/>
      <c r="BO897" s="248"/>
      <c r="BP897" s="248"/>
      <c r="BQ897" s="248"/>
      <c r="BR897" s="248"/>
      <c r="BS897" s="248"/>
      <c r="BT897" s="248"/>
      <c r="BU897" s="248"/>
      <c r="BV897" s="248"/>
      <c r="BW897" s="248"/>
      <c r="BX897" s="248"/>
      <c r="BY897" s="248"/>
      <c r="BZ897" s="248"/>
      <c r="CA897" s="248"/>
      <c r="CB897" s="248"/>
      <c r="CC897" s="250"/>
      <c r="CD897" s="251"/>
      <c r="CE897" s="251"/>
      <c r="CF897" s="251"/>
      <c r="CG897" s="251"/>
      <c r="CH897" s="251"/>
      <c r="CI897" s="251"/>
      <c r="CJ897" s="252"/>
      <c r="CK897" s="249"/>
      <c r="CL897" s="248"/>
      <c r="CM897" s="248"/>
      <c r="CN897" s="248"/>
      <c r="CO897" s="248"/>
      <c r="CP897" s="248"/>
      <c r="CQ897" s="248"/>
      <c r="CR897" s="248"/>
      <c r="CS897" s="248"/>
      <c r="CT897" s="248"/>
      <c r="CU897" s="248"/>
      <c r="CV897" s="248"/>
      <c r="CW897" s="248"/>
      <c r="CX897" s="248"/>
      <c r="CY897" s="248"/>
      <c r="CZ897" s="248"/>
      <c r="DA897" s="248"/>
      <c r="DB897" s="248"/>
      <c r="DC897" s="248"/>
      <c r="DD897" s="248"/>
      <c r="DE897" s="248"/>
      <c r="DF897" s="250"/>
      <c r="DG897" s="251"/>
      <c r="DH897" s="251"/>
      <c r="DI897" s="251"/>
      <c r="DJ897" s="251"/>
      <c r="DK897" s="251"/>
      <c r="DL897" s="251"/>
      <c r="DM897" s="252"/>
    </row>
    <row r="898">
      <c r="A898" s="248"/>
      <c r="B898" s="249"/>
      <c r="C898" s="250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  <c r="U898" s="251"/>
      <c r="V898" s="252"/>
      <c r="W898" s="253"/>
      <c r="X898" s="251"/>
      <c r="Y898" s="251"/>
      <c r="Z898" s="251"/>
      <c r="AA898" s="251"/>
      <c r="AB898" s="251"/>
      <c r="AC898" s="251"/>
      <c r="AD898" s="254"/>
      <c r="AE898" s="249"/>
      <c r="AF898" s="255"/>
      <c r="AG898" s="248"/>
      <c r="AH898" s="248"/>
      <c r="AI898" s="248"/>
      <c r="AJ898" s="248"/>
      <c r="AK898" s="248"/>
      <c r="AL898" s="248"/>
      <c r="AM898" s="248"/>
      <c r="AN898" s="248"/>
      <c r="AO898" s="248"/>
      <c r="AP898" s="248"/>
      <c r="AQ898" s="248"/>
      <c r="AR898" s="248"/>
      <c r="AS898" s="248"/>
      <c r="AT898" s="248"/>
      <c r="AU898" s="248"/>
      <c r="AV898" s="248"/>
      <c r="AW898" s="248"/>
      <c r="AX898" s="248"/>
      <c r="AY898" s="256"/>
      <c r="AZ898" s="250"/>
      <c r="BA898" s="251"/>
      <c r="BB898" s="251"/>
      <c r="BC898" s="251"/>
      <c r="BD898" s="251"/>
      <c r="BE898" s="251"/>
      <c r="BF898" s="251"/>
      <c r="BG898" s="252"/>
      <c r="BH898" s="249"/>
      <c r="BI898" s="248"/>
      <c r="BJ898" s="248"/>
      <c r="BK898" s="248"/>
      <c r="BL898" s="248"/>
      <c r="BM898" s="248"/>
      <c r="BN898" s="248"/>
      <c r="BO898" s="248"/>
      <c r="BP898" s="248"/>
      <c r="BQ898" s="248"/>
      <c r="BR898" s="248"/>
      <c r="BS898" s="248"/>
      <c r="BT898" s="248"/>
      <c r="BU898" s="248"/>
      <c r="BV898" s="248"/>
      <c r="BW898" s="248"/>
      <c r="BX898" s="248"/>
      <c r="BY898" s="248"/>
      <c r="BZ898" s="248"/>
      <c r="CA898" s="248"/>
      <c r="CB898" s="248"/>
      <c r="CC898" s="250"/>
      <c r="CD898" s="251"/>
      <c r="CE898" s="251"/>
      <c r="CF898" s="251"/>
      <c r="CG898" s="251"/>
      <c r="CH898" s="251"/>
      <c r="CI898" s="251"/>
      <c r="CJ898" s="252"/>
      <c r="CK898" s="249"/>
      <c r="CL898" s="248"/>
      <c r="CM898" s="248"/>
      <c r="CN898" s="248"/>
      <c r="CO898" s="248"/>
      <c r="CP898" s="248"/>
      <c r="CQ898" s="248"/>
      <c r="CR898" s="248"/>
      <c r="CS898" s="248"/>
      <c r="CT898" s="248"/>
      <c r="CU898" s="248"/>
      <c r="CV898" s="248"/>
      <c r="CW898" s="248"/>
      <c r="CX898" s="248"/>
      <c r="CY898" s="248"/>
      <c r="CZ898" s="248"/>
      <c r="DA898" s="248"/>
      <c r="DB898" s="248"/>
      <c r="DC898" s="248"/>
      <c r="DD898" s="248"/>
      <c r="DE898" s="248"/>
      <c r="DF898" s="250"/>
      <c r="DG898" s="251"/>
      <c r="DH898" s="251"/>
      <c r="DI898" s="251"/>
      <c r="DJ898" s="251"/>
      <c r="DK898" s="251"/>
      <c r="DL898" s="251"/>
      <c r="DM898" s="252"/>
    </row>
    <row r="899">
      <c r="A899" s="248"/>
      <c r="B899" s="249"/>
      <c r="C899" s="250"/>
      <c r="D899" s="251"/>
      <c r="E899" s="251"/>
      <c r="F899" s="251"/>
      <c r="G899" s="251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  <c r="U899" s="251"/>
      <c r="V899" s="252"/>
      <c r="W899" s="253"/>
      <c r="X899" s="251"/>
      <c r="Y899" s="251"/>
      <c r="Z899" s="251"/>
      <c r="AA899" s="251"/>
      <c r="AB899" s="251"/>
      <c r="AC899" s="251"/>
      <c r="AD899" s="254"/>
      <c r="AE899" s="249"/>
      <c r="AF899" s="255"/>
      <c r="AG899" s="248"/>
      <c r="AH899" s="248"/>
      <c r="AI899" s="248"/>
      <c r="AJ899" s="248"/>
      <c r="AK899" s="248"/>
      <c r="AL899" s="248"/>
      <c r="AM899" s="248"/>
      <c r="AN899" s="248"/>
      <c r="AO899" s="248"/>
      <c r="AP899" s="248"/>
      <c r="AQ899" s="248"/>
      <c r="AR899" s="248"/>
      <c r="AS899" s="248"/>
      <c r="AT899" s="248"/>
      <c r="AU899" s="248"/>
      <c r="AV899" s="248"/>
      <c r="AW899" s="248"/>
      <c r="AX899" s="248"/>
      <c r="AY899" s="256"/>
      <c r="AZ899" s="250"/>
      <c r="BA899" s="251"/>
      <c r="BB899" s="251"/>
      <c r="BC899" s="251"/>
      <c r="BD899" s="251"/>
      <c r="BE899" s="251"/>
      <c r="BF899" s="251"/>
      <c r="BG899" s="252"/>
      <c r="BH899" s="249"/>
      <c r="BI899" s="248"/>
      <c r="BJ899" s="248"/>
      <c r="BK899" s="248"/>
      <c r="BL899" s="248"/>
      <c r="BM899" s="248"/>
      <c r="BN899" s="248"/>
      <c r="BO899" s="248"/>
      <c r="BP899" s="248"/>
      <c r="BQ899" s="248"/>
      <c r="BR899" s="248"/>
      <c r="BS899" s="248"/>
      <c r="BT899" s="248"/>
      <c r="BU899" s="248"/>
      <c r="BV899" s="248"/>
      <c r="BW899" s="248"/>
      <c r="BX899" s="248"/>
      <c r="BY899" s="248"/>
      <c r="BZ899" s="248"/>
      <c r="CA899" s="248"/>
      <c r="CB899" s="248"/>
      <c r="CC899" s="250"/>
      <c r="CD899" s="251"/>
      <c r="CE899" s="251"/>
      <c r="CF899" s="251"/>
      <c r="CG899" s="251"/>
      <c r="CH899" s="251"/>
      <c r="CI899" s="251"/>
      <c r="CJ899" s="252"/>
      <c r="CK899" s="249"/>
      <c r="CL899" s="248"/>
      <c r="CM899" s="248"/>
      <c r="CN899" s="248"/>
      <c r="CO899" s="248"/>
      <c r="CP899" s="248"/>
      <c r="CQ899" s="248"/>
      <c r="CR899" s="248"/>
      <c r="CS899" s="248"/>
      <c r="CT899" s="248"/>
      <c r="CU899" s="248"/>
      <c r="CV899" s="248"/>
      <c r="CW899" s="248"/>
      <c r="CX899" s="248"/>
      <c r="CY899" s="248"/>
      <c r="CZ899" s="248"/>
      <c r="DA899" s="248"/>
      <c r="DB899" s="248"/>
      <c r="DC899" s="248"/>
      <c r="DD899" s="248"/>
      <c r="DE899" s="248"/>
      <c r="DF899" s="250"/>
      <c r="DG899" s="251"/>
      <c r="DH899" s="251"/>
      <c r="DI899" s="251"/>
      <c r="DJ899" s="251"/>
      <c r="DK899" s="251"/>
      <c r="DL899" s="251"/>
      <c r="DM899" s="252"/>
    </row>
    <row r="900">
      <c r="A900" s="248"/>
      <c r="B900" s="249"/>
      <c r="C900" s="250"/>
      <c r="D900" s="251"/>
      <c r="E900" s="251"/>
      <c r="F900" s="251"/>
      <c r="G900" s="251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  <c r="U900" s="251"/>
      <c r="V900" s="252"/>
      <c r="W900" s="253"/>
      <c r="X900" s="251"/>
      <c r="Y900" s="251"/>
      <c r="Z900" s="251"/>
      <c r="AA900" s="251"/>
      <c r="AB900" s="251"/>
      <c r="AC900" s="251"/>
      <c r="AD900" s="254"/>
      <c r="AE900" s="249"/>
      <c r="AF900" s="255"/>
      <c r="AG900" s="248"/>
      <c r="AH900" s="248"/>
      <c r="AI900" s="248"/>
      <c r="AJ900" s="248"/>
      <c r="AK900" s="248"/>
      <c r="AL900" s="248"/>
      <c r="AM900" s="248"/>
      <c r="AN900" s="248"/>
      <c r="AO900" s="248"/>
      <c r="AP900" s="248"/>
      <c r="AQ900" s="248"/>
      <c r="AR900" s="248"/>
      <c r="AS900" s="248"/>
      <c r="AT900" s="248"/>
      <c r="AU900" s="248"/>
      <c r="AV900" s="248"/>
      <c r="AW900" s="248"/>
      <c r="AX900" s="248"/>
      <c r="AY900" s="256"/>
      <c r="AZ900" s="250"/>
      <c r="BA900" s="251"/>
      <c r="BB900" s="251"/>
      <c r="BC900" s="251"/>
      <c r="BD900" s="251"/>
      <c r="BE900" s="251"/>
      <c r="BF900" s="251"/>
      <c r="BG900" s="252"/>
      <c r="BH900" s="249"/>
      <c r="BI900" s="248"/>
      <c r="BJ900" s="248"/>
      <c r="BK900" s="248"/>
      <c r="BL900" s="248"/>
      <c r="BM900" s="248"/>
      <c r="BN900" s="248"/>
      <c r="BO900" s="248"/>
      <c r="BP900" s="248"/>
      <c r="BQ900" s="248"/>
      <c r="BR900" s="248"/>
      <c r="BS900" s="248"/>
      <c r="BT900" s="248"/>
      <c r="BU900" s="248"/>
      <c r="BV900" s="248"/>
      <c r="BW900" s="248"/>
      <c r="BX900" s="248"/>
      <c r="BY900" s="248"/>
      <c r="BZ900" s="248"/>
      <c r="CA900" s="248"/>
      <c r="CB900" s="248"/>
      <c r="CC900" s="250"/>
      <c r="CD900" s="251"/>
      <c r="CE900" s="251"/>
      <c r="CF900" s="251"/>
      <c r="CG900" s="251"/>
      <c r="CH900" s="251"/>
      <c r="CI900" s="251"/>
      <c r="CJ900" s="252"/>
      <c r="CK900" s="249"/>
      <c r="CL900" s="248"/>
      <c r="CM900" s="248"/>
      <c r="CN900" s="248"/>
      <c r="CO900" s="248"/>
      <c r="CP900" s="248"/>
      <c r="CQ900" s="248"/>
      <c r="CR900" s="248"/>
      <c r="CS900" s="248"/>
      <c r="CT900" s="248"/>
      <c r="CU900" s="248"/>
      <c r="CV900" s="248"/>
      <c r="CW900" s="248"/>
      <c r="CX900" s="248"/>
      <c r="CY900" s="248"/>
      <c r="CZ900" s="248"/>
      <c r="DA900" s="248"/>
      <c r="DB900" s="248"/>
      <c r="DC900" s="248"/>
      <c r="DD900" s="248"/>
      <c r="DE900" s="248"/>
      <c r="DF900" s="250"/>
      <c r="DG900" s="251"/>
      <c r="DH900" s="251"/>
      <c r="DI900" s="251"/>
      <c r="DJ900" s="251"/>
      <c r="DK900" s="251"/>
      <c r="DL900" s="251"/>
      <c r="DM900" s="252"/>
    </row>
    <row r="901">
      <c r="A901" s="248"/>
      <c r="B901" s="249"/>
      <c r="C901" s="250"/>
      <c r="D901" s="251"/>
      <c r="E901" s="251"/>
      <c r="F901" s="251"/>
      <c r="G901" s="251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  <c r="U901" s="251"/>
      <c r="V901" s="252"/>
      <c r="W901" s="253"/>
      <c r="X901" s="251"/>
      <c r="Y901" s="251"/>
      <c r="Z901" s="251"/>
      <c r="AA901" s="251"/>
      <c r="AB901" s="251"/>
      <c r="AC901" s="251"/>
      <c r="AD901" s="254"/>
      <c r="AE901" s="249"/>
      <c r="AF901" s="255"/>
      <c r="AG901" s="248"/>
      <c r="AH901" s="248"/>
      <c r="AI901" s="248"/>
      <c r="AJ901" s="248"/>
      <c r="AK901" s="248"/>
      <c r="AL901" s="248"/>
      <c r="AM901" s="248"/>
      <c r="AN901" s="248"/>
      <c r="AO901" s="248"/>
      <c r="AP901" s="248"/>
      <c r="AQ901" s="248"/>
      <c r="AR901" s="248"/>
      <c r="AS901" s="248"/>
      <c r="AT901" s="248"/>
      <c r="AU901" s="248"/>
      <c r="AV901" s="248"/>
      <c r="AW901" s="248"/>
      <c r="AX901" s="248"/>
      <c r="AY901" s="256"/>
      <c r="AZ901" s="250"/>
      <c r="BA901" s="251"/>
      <c r="BB901" s="251"/>
      <c r="BC901" s="251"/>
      <c r="BD901" s="251"/>
      <c r="BE901" s="251"/>
      <c r="BF901" s="251"/>
      <c r="BG901" s="252"/>
      <c r="BH901" s="249"/>
      <c r="BI901" s="248"/>
      <c r="BJ901" s="248"/>
      <c r="BK901" s="248"/>
      <c r="BL901" s="248"/>
      <c r="BM901" s="248"/>
      <c r="BN901" s="248"/>
      <c r="BO901" s="248"/>
      <c r="BP901" s="248"/>
      <c r="BQ901" s="248"/>
      <c r="BR901" s="248"/>
      <c r="BS901" s="248"/>
      <c r="BT901" s="248"/>
      <c r="BU901" s="248"/>
      <c r="BV901" s="248"/>
      <c r="BW901" s="248"/>
      <c r="BX901" s="248"/>
      <c r="BY901" s="248"/>
      <c r="BZ901" s="248"/>
      <c r="CA901" s="248"/>
      <c r="CB901" s="248"/>
      <c r="CC901" s="250"/>
      <c r="CD901" s="251"/>
      <c r="CE901" s="251"/>
      <c r="CF901" s="251"/>
      <c r="CG901" s="251"/>
      <c r="CH901" s="251"/>
      <c r="CI901" s="251"/>
      <c r="CJ901" s="252"/>
      <c r="CK901" s="249"/>
      <c r="CL901" s="248"/>
      <c r="CM901" s="248"/>
      <c r="CN901" s="248"/>
      <c r="CO901" s="248"/>
      <c r="CP901" s="248"/>
      <c r="CQ901" s="248"/>
      <c r="CR901" s="248"/>
      <c r="CS901" s="248"/>
      <c r="CT901" s="248"/>
      <c r="CU901" s="248"/>
      <c r="CV901" s="248"/>
      <c r="CW901" s="248"/>
      <c r="CX901" s="248"/>
      <c r="CY901" s="248"/>
      <c r="CZ901" s="248"/>
      <c r="DA901" s="248"/>
      <c r="DB901" s="248"/>
      <c r="DC901" s="248"/>
      <c r="DD901" s="248"/>
      <c r="DE901" s="248"/>
      <c r="DF901" s="250"/>
      <c r="DG901" s="251"/>
      <c r="DH901" s="251"/>
      <c r="DI901" s="251"/>
      <c r="DJ901" s="251"/>
      <c r="DK901" s="251"/>
      <c r="DL901" s="251"/>
      <c r="DM901" s="252"/>
    </row>
    <row r="902">
      <c r="A902" s="248"/>
      <c r="B902" s="249"/>
      <c r="C902" s="250"/>
      <c r="D902" s="251"/>
      <c r="E902" s="251"/>
      <c r="F902" s="251"/>
      <c r="G902" s="251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  <c r="U902" s="251"/>
      <c r="V902" s="252"/>
      <c r="W902" s="253"/>
      <c r="X902" s="251"/>
      <c r="Y902" s="251"/>
      <c r="Z902" s="251"/>
      <c r="AA902" s="251"/>
      <c r="AB902" s="251"/>
      <c r="AC902" s="251"/>
      <c r="AD902" s="254"/>
      <c r="AE902" s="249"/>
      <c r="AF902" s="255"/>
      <c r="AG902" s="248"/>
      <c r="AH902" s="248"/>
      <c r="AI902" s="248"/>
      <c r="AJ902" s="248"/>
      <c r="AK902" s="248"/>
      <c r="AL902" s="248"/>
      <c r="AM902" s="248"/>
      <c r="AN902" s="248"/>
      <c r="AO902" s="248"/>
      <c r="AP902" s="248"/>
      <c r="AQ902" s="248"/>
      <c r="AR902" s="248"/>
      <c r="AS902" s="248"/>
      <c r="AT902" s="248"/>
      <c r="AU902" s="248"/>
      <c r="AV902" s="248"/>
      <c r="AW902" s="248"/>
      <c r="AX902" s="248"/>
      <c r="AY902" s="256"/>
      <c r="AZ902" s="250"/>
      <c r="BA902" s="251"/>
      <c r="BB902" s="251"/>
      <c r="BC902" s="251"/>
      <c r="BD902" s="251"/>
      <c r="BE902" s="251"/>
      <c r="BF902" s="251"/>
      <c r="BG902" s="252"/>
      <c r="BH902" s="249"/>
      <c r="BI902" s="248"/>
      <c r="BJ902" s="248"/>
      <c r="BK902" s="248"/>
      <c r="BL902" s="248"/>
      <c r="BM902" s="248"/>
      <c r="BN902" s="248"/>
      <c r="BO902" s="248"/>
      <c r="BP902" s="248"/>
      <c r="BQ902" s="248"/>
      <c r="BR902" s="248"/>
      <c r="BS902" s="248"/>
      <c r="BT902" s="248"/>
      <c r="BU902" s="248"/>
      <c r="BV902" s="248"/>
      <c r="BW902" s="248"/>
      <c r="BX902" s="248"/>
      <c r="BY902" s="248"/>
      <c r="BZ902" s="248"/>
      <c r="CA902" s="248"/>
      <c r="CB902" s="248"/>
      <c r="CC902" s="250"/>
      <c r="CD902" s="251"/>
      <c r="CE902" s="251"/>
      <c r="CF902" s="251"/>
      <c r="CG902" s="251"/>
      <c r="CH902" s="251"/>
      <c r="CI902" s="251"/>
      <c r="CJ902" s="252"/>
      <c r="CK902" s="249"/>
      <c r="CL902" s="248"/>
      <c r="CM902" s="248"/>
      <c r="CN902" s="248"/>
      <c r="CO902" s="248"/>
      <c r="CP902" s="248"/>
      <c r="CQ902" s="248"/>
      <c r="CR902" s="248"/>
      <c r="CS902" s="248"/>
      <c r="CT902" s="248"/>
      <c r="CU902" s="248"/>
      <c r="CV902" s="248"/>
      <c r="CW902" s="248"/>
      <c r="CX902" s="248"/>
      <c r="CY902" s="248"/>
      <c r="CZ902" s="248"/>
      <c r="DA902" s="248"/>
      <c r="DB902" s="248"/>
      <c r="DC902" s="248"/>
      <c r="DD902" s="248"/>
      <c r="DE902" s="248"/>
      <c r="DF902" s="250"/>
      <c r="DG902" s="251"/>
      <c r="DH902" s="251"/>
      <c r="DI902" s="251"/>
      <c r="DJ902" s="251"/>
      <c r="DK902" s="251"/>
      <c r="DL902" s="251"/>
      <c r="DM902" s="252"/>
    </row>
    <row r="903">
      <c r="A903" s="248"/>
      <c r="B903" s="249"/>
      <c r="C903" s="250"/>
      <c r="D903" s="251"/>
      <c r="E903" s="251"/>
      <c r="F903" s="251"/>
      <c r="G903" s="251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  <c r="U903" s="251"/>
      <c r="V903" s="252"/>
      <c r="W903" s="253"/>
      <c r="X903" s="251"/>
      <c r="Y903" s="251"/>
      <c r="Z903" s="251"/>
      <c r="AA903" s="251"/>
      <c r="AB903" s="251"/>
      <c r="AC903" s="251"/>
      <c r="AD903" s="254"/>
      <c r="AE903" s="249"/>
      <c r="AF903" s="255"/>
      <c r="AG903" s="248"/>
      <c r="AH903" s="248"/>
      <c r="AI903" s="248"/>
      <c r="AJ903" s="248"/>
      <c r="AK903" s="248"/>
      <c r="AL903" s="248"/>
      <c r="AM903" s="248"/>
      <c r="AN903" s="248"/>
      <c r="AO903" s="248"/>
      <c r="AP903" s="248"/>
      <c r="AQ903" s="248"/>
      <c r="AR903" s="248"/>
      <c r="AS903" s="248"/>
      <c r="AT903" s="248"/>
      <c r="AU903" s="248"/>
      <c r="AV903" s="248"/>
      <c r="AW903" s="248"/>
      <c r="AX903" s="248"/>
      <c r="AY903" s="256"/>
      <c r="AZ903" s="250"/>
      <c r="BA903" s="251"/>
      <c r="BB903" s="251"/>
      <c r="BC903" s="251"/>
      <c r="BD903" s="251"/>
      <c r="BE903" s="251"/>
      <c r="BF903" s="251"/>
      <c r="BG903" s="252"/>
      <c r="BH903" s="249"/>
      <c r="BI903" s="248"/>
      <c r="BJ903" s="248"/>
      <c r="BK903" s="248"/>
      <c r="BL903" s="248"/>
      <c r="BM903" s="248"/>
      <c r="BN903" s="248"/>
      <c r="BO903" s="248"/>
      <c r="BP903" s="248"/>
      <c r="BQ903" s="248"/>
      <c r="BR903" s="248"/>
      <c r="BS903" s="248"/>
      <c r="BT903" s="248"/>
      <c r="BU903" s="248"/>
      <c r="BV903" s="248"/>
      <c r="BW903" s="248"/>
      <c r="BX903" s="248"/>
      <c r="BY903" s="248"/>
      <c r="BZ903" s="248"/>
      <c r="CA903" s="248"/>
      <c r="CB903" s="248"/>
      <c r="CC903" s="250"/>
      <c r="CD903" s="251"/>
      <c r="CE903" s="251"/>
      <c r="CF903" s="251"/>
      <c r="CG903" s="251"/>
      <c r="CH903" s="251"/>
      <c r="CI903" s="251"/>
      <c r="CJ903" s="252"/>
      <c r="CK903" s="249"/>
      <c r="CL903" s="248"/>
      <c r="CM903" s="248"/>
      <c r="CN903" s="248"/>
      <c r="CO903" s="248"/>
      <c r="CP903" s="248"/>
      <c r="CQ903" s="248"/>
      <c r="CR903" s="248"/>
      <c r="CS903" s="248"/>
      <c r="CT903" s="248"/>
      <c r="CU903" s="248"/>
      <c r="CV903" s="248"/>
      <c r="CW903" s="248"/>
      <c r="CX903" s="248"/>
      <c r="CY903" s="248"/>
      <c r="CZ903" s="248"/>
      <c r="DA903" s="248"/>
      <c r="DB903" s="248"/>
      <c r="DC903" s="248"/>
      <c r="DD903" s="248"/>
      <c r="DE903" s="248"/>
      <c r="DF903" s="250"/>
      <c r="DG903" s="251"/>
      <c r="DH903" s="251"/>
      <c r="DI903" s="251"/>
      <c r="DJ903" s="251"/>
      <c r="DK903" s="251"/>
      <c r="DL903" s="251"/>
      <c r="DM903" s="252"/>
    </row>
    <row r="904">
      <c r="A904" s="248"/>
      <c r="B904" s="249"/>
      <c r="C904" s="250"/>
      <c r="D904" s="251"/>
      <c r="E904" s="251"/>
      <c r="F904" s="251"/>
      <c r="G904" s="251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  <c r="U904" s="251"/>
      <c r="V904" s="252"/>
      <c r="W904" s="253"/>
      <c r="X904" s="251"/>
      <c r="Y904" s="251"/>
      <c r="Z904" s="251"/>
      <c r="AA904" s="251"/>
      <c r="AB904" s="251"/>
      <c r="AC904" s="251"/>
      <c r="AD904" s="254"/>
      <c r="AE904" s="249"/>
      <c r="AF904" s="255"/>
      <c r="AG904" s="248"/>
      <c r="AH904" s="248"/>
      <c r="AI904" s="248"/>
      <c r="AJ904" s="248"/>
      <c r="AK904" s="248"/>
      <c r="AL904" s="248"/>
      <c r="AM904" s="248"/>
      <c r="AN904" s="248"/>
      <c r="AO904" s="248"/>
      <c r="AP904" s="248"/>
      <c r="AQ904" s="248"/>
      <c r="AR904" s="248"/>
      <c r="AS904" s="248"/>
      <c r="AT904" s="248"/>
      <c r="AU904" s="248"/>
      <c r="AV904" s="248"/>
      <c r="AW904" s="248"/>
      <c r="AX904" s="248"/>
      <c r="AY904" s="256"/>
      <c r="AZ904" s="250"/>
      <c r="BA904" s="251"/>
      <c r="BB904" s="251"/>
      <c r="BC904" s="251"/>
      <c r="BD904" s="251"/>
      <c r="BE904" s="251"/>
      <c r="BF904" s="251"/>
      <c r="BG904" s="252"/>
      <c r="BH904" s="249"/>
      <c r="BI904" s="248"/>
      <c r="BJ904" s="248"/>
      <c r="BK904" s="248"/>
      <c r="BL904" s="248"/>
      <c r="BM904" s="248"/>
      <c r="BN904" s="248"/>
      <c r="BO904" s="248"/>
      <c r="BP904" s="248"/>
      <c r="BQ904" s="248"/>
      <c r="BR904" s="248"/>
      <c r="BS904" s="248"/>
      <c r="BT904" s="248"/>
      <c r="BU904" s="248"/>
      <c r="BV904" s="248"/>
      <c r="BW904" s="248"/>
      <c r="BX904" s="248"/>
      <c r="BY904" s="248"/>
      <c r="BZ904" s="248"/>
      <c r="CA904" s="248"/>
      <c r="CB904" s="248"/>
      <c r="CC904" s="250"/>
      <c r="CD904" s="251"/>
      <c r="CE904" s="251"/>
      <c r="CF904" s="251"/>
      <c r="CG904" s="251"/>
      <c r="CH904" s="251"/>
      <c r="CI904" s="251"/>
      <c r="CJ904" s="252"/>
      <c r="CK904" s="249"/>
      <c r="CL904" s="248"/>
      <c r="CM904" s="248"/>
      <c r="CN904" s="248"/>
      <c r="CO904" s="248"/>
      <c r="CP904" s="248"/>
      <c r="CQ904" s="248"/>
      <c r="CR904" s="248"/>
      <c r="CS904" s="248"/>
      <c r="CT904" s="248"/>
      <c r="CU904" s="248"/>
      <c r="CV904" s="248"/>
      <c r="CW904" s="248"/>
      <c r="CX904" s="248"/>
      <c r="CY904" s="248"/>
      <c r="CZ904" s="248"/>
      <c r="DA904" s="248"/>
      <c r="DB904" s="248"/>
      <c r="DC904" s="248"/>
      <c r="DD904" s="248"/>
      <c r="DE904" s="248"/>
      <c r="DF904" s="250"/>
      <c r="DG904" s="251"/>
      <c r="DH904" s="251"/>
      <c r="DI904" s="251"/>
      <c r="DJ904" s="251"/>
      <c r="DK904" s="251"/>
      <c r="DL904" s="251"/>
      <c r="DM904" s="252"/>
    </row>
    <row r="905">
      <c r="A905" s="248"/>
      <c r="B905" s="249"/>
      <c r="C905" s="250"/>
      <c r="D905" s="251"/>
      <c r="E905" s="251"/>
      <c r="F905" s="251"/>
      <c r="G905" s="251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  <c r="U905" s="251"/>
      <c r="V905" s="252"/>
      <c r="W905" s="253"/>
      <c r="X905" s="251"/>
      <c r="Y905" s="251"/>
      <c r="Z905" s="251"/>
      <c r="AA905" s="251"/>
      <c r="AB905" s="251"/>
      <c r="AC905" s="251"/>
      <c r="AD905" s="254"/>
      <c r="AE905" s="249"/>
      <c r="AF905" s="255"/>
      <c r="AG905" s="248"/>
      <c r="AH905" s="248"/>
      <c r="AI905" s="248"/>
      <c r="AJ905" s="248"/>
      <c r="AK905" s="248"/>
      <c r="AL905" s="248"/>
      <c r="AM905" s="248"/>
      <c r="AN905" s="248"/>
      <c r="AO905" s="248"/>
      <c r="AP905" s="248"/>
      <c r="AQ905" s="248"/>
      <c r="AR905" s="248"/>
      <c r="AS905" s="248"/>
      <c r="AT905" s="248"/>
      <c r="AU905" s="248"/>
      <c r="AV905" s="248"/>
      <c r="AW905" s="248"/>
      <c r="AX905" s="248"/>
      <c r="AY905" s="256"/>
      <c r="AZ905" s="250"/>
      <c r="BA905" s="251"/>
      <c r="BB905" s="251"/>
      <c r="BC905" s="251"/>
      <c r="BD905" s="251"/>
      <c r="BE905" s="251"/>
      <c r="BF905" s="251"/>
      <c r="BG905" s="252"/>
      <c r="BH905" s="249"/>
      <c r="BI905" s="248"/>
      <c r="BJ905" s="248"/>
      <c r="BK905" s="248"/>
      <c r="BL905" s="248"/>
      <c r="BM905" s="248"/>
      <c r="BN905" s="248"/>
      <c r="BO905" s="248"/>
      <c r="BP905" s="248"/>
      <c r="BQ905" s="248"/>
      <c r="BR905" s="248"/>
      <c r="BS905" s="248"/>
      <c r="BT905" s="248"/>
      <c r="BU905" s="248"/>
      <c r="BV905" s="248"/>
      <c r="BW905" s="248"/>
      <c r="BX905" s="248"/>
      <c r="BY905" s="248"/>
      <c r="BZ905" s="248"/>
      <c r="CA905" s="248"/>
      <c r="CB905" s="248"/>
      <c r="CC905" s="250"/>
      <c r="CD905" s="251"/>
      <c r="CE905" s="251"/>
      <c r="CF905" s="251"/>
      <c r="CG905" s="251"/>
      <c r="CH905" s="251"/>
      <c r="CI905" s="251"/>
      <c r="CJ905" s="252"/>
      <c r="CK905" s="249"/>
      <c r="CL905" s="248"/>
      <c r="CM905" s="248"/>
      <c r="CN905" s="248"/>
      <c r="CO905" s="248"/>
      <c r="CP905" s="248"/>
      <c r="CQ905" s="248"/>
      <c r="CR905" s="248"/>
      <c r="CS905" s="248"/>
      <c r="CT905" s="248"/>
      <c r="CU905" s="248"/>
      <c r="CV905" s="248"/>
      <c r="CW905" s="248"/>
      <c r="CX905" s="248"/>
      <c r="CY905" s="248"/>
      <c r="CZ905" s="248"/>
      <c r="DA905" s="248"/>
      <c r="DB905" s="248"/>
      <c r="DC905" s="248"/>
      <c r="DD905" s="248"/>
      <c r="DE905" s="248"/>
      <c r="DF905" s="250"/>
      <c r="DG905" s="251"/>
      <c r="DH905" s="251"/>
      <c r="DI905" s="251"/>
      <c r="DJ905" s="251"/>
      <c r="DK905" s="251"/>
      <c r="DL905" s="251"/>
      <c r="DM905" s="252"/>
    </row>
    <row r="906">
      <c r="A906" s="248"/>
      <c r="B906" s="249"/>
      <c r="C906" s="250"/>
      <c r="D906" s="251"/>
      <c r="E906" s="251"/>
      <c r="F906" s="251"/>
      <c r="G906" s="251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  <c r="U906" s="251"/>
      <c r="V906" s="252"/>
      <c r="W906" s="253"/>
      <c r="X906" s="251"/>
      <c r="Y906" s="251"/>
      <c r="Z906" s="251"/>
      <c r="AA906" s="251"/>
      <c r="AB906" s="251"/>
      <c r="AC906" s="251"/>
      <c r="AD906" s="254"/>
      <c r="AE906" s="249"/>
      <c r="AF906" s="255"/>
      <c r="AG906" s="248"/>
      <c r="AH906" s="248"/>
      <c r="AI906" s="248"/>
      <c r="AJ906" s="248"/>
      <c r="AK906" s="248"/>
      <c r="AL906" s="248"/>
      <c r="AM906" s="248"/>
      <c r="AN906" s="248"/>
      <c r="AO906" s="248"/>
      <c r="AP906" s="248"/>
      <c r="AQ906" s="248"/>
      <c r="AR906" s="248"/>
      <c r="AS906" s="248"/>
      <c r="AT906" s="248"/>
      <c r="AU906" s="248"/>
      <c r="AV906" s="248"/>
      <c r="AW906" s="248"/>
      <c r="AX906" s="248"/>
      <c r="AY906" s="256"/>
      <c r="AZ906" s="250"/>
      <c r="BA906" s="251"/>
      <c r="BB906" s="251"/>
      <c r="BC906" s="251"/>
      <c r="BD906" s="251"/>
      <c r="BE906" s="251"/>
      <c r="BF906" s="251"/>
      <c r="BG906" s="252"/>
      <c r="BH906" s="249"/>
      <c r="BI906" s="248"/>
      <c r="BJ906" s="248"/>
      <c r="BK906" s="248"/>
      <c r="BL906" s="248"/>
      <c r="BM906" s="248"/>
      <c r="BN906" s="248"/>
      <c r="BO906" s="248"/>
      <c r="BP906" s="248"/>
      <c r="BQ906" s="248"/>
      <c r="BR906" s="248"/>
      <c r="BS906" s="248"/>
      <c r="BT906" s="248"/>
      <c r="BU906" s="248"/>
      <c r="BV906" s="248"/>
      <c r="BW906" s="248"/>
      <c r="BX906" s="248"/>
      <c r="BY906" s="248"/>
      <c r="BZ906" s="248"/>
      <c r="CA906" s="248"/>
      <c r="CB906" s="248"/>
      <c r="CC906" s="250"/>
      <c r="CD906" s="251"/>
      <c r="CE906" s="251"/>
      <c r="CF906" s="251"/>
      <c r="CG906" s="251"/>
      <c r="CH906" s="251"/>
      <c r="CI906" s="251"/>
      <c r="CJ906" s="252"/>
      <c r="CK906" s="249"/>
      <c r="CL906" s="248"/>
      <c r="CM906" s="248"/>
      <c r="CN906" s="248"/>
      <c r="CO906" s="248"/>
      <c r="CP906" s="248"/>
      <c r="CQ906" s="248"/>
      <c r="CR906" s="248"/>
      <c r="CS906" s="248"/>
      <c r="CT906" s="248"/>
      <c r="CU906" s="248"/>
      <c r="CV906" s="248"/>
      <c r="CW906" s="248"/>
      <c r="CX906" s="248"/>
      <c r="CY906" s="248"/>
      <c r="CZ906" s="248"/>
      <c r="DA906" s="248"/>
      <c r="DB906" s="248"/>
      <c r="DC906" s="248"/>
      <c r="DD906" s="248"/>
      <c r="DE906" s="248"/>
      <c r="DF906" s="250"/>
      <c r="DG906" s="251"/>
      <c r="DH906" s="251"/>
      <c r="DI906" s="251"/>
      <c r="DJ906" s="251"/>
      <c r="DK906" s="251"/>
      <c r="DL906" s="251"/>
      <c r="DM906" s="252"/>
    </row>
    <row r="907">
      <c r="A907" s="248"/>
      <c r="B907" s="249"/>
      <c r="C907" s="250"/>
      <c r="D907" s="251"/>
      <c r="E907" s="251"/>
      <c r="F907" s="251"/>
      <c r="G907" s="251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  <c r="U907" s="251"/>
      <c r="V907" s="252"/>
      <c r="W907" s="253"/>
      <c r="X907" s="251"/>
      <c r="Y907" s="251"/>
      <c r="Z907" s="251"/>
      <c r="AA907" s="251"/>
      <c r="AB907" s="251"/>
      <c r="AC907" s="251"/>
      <c r="AD907" s="254"/>
      <c r="AE907" s="249"/>
      <c r="AF907" s="255"/>
      <c r="AG907" s="248"/>
      <c r="AH907" s="248"/>
      <c r="AI907" s="248"/>
      <c r="AJ907" s="248"/>
      <c r="AK907" s="248"/>
      <c r="AL907" s="248"/>
      <c r="AM907" s="248"/>
      <c r="AN907" s="248"/>
      <c r="AO907" s="248"/>
      <c r="AP907" s="248"/>
      <c r="AQ907" s="248"/>
      <c r="AR907" s="248"/>
      <c r="AS907" s="248"/>
      <c r="AT907" s="248"/>
      <c r="AU907" s="248"/>
      <c r="AV907" s="248"/>
      <c r="AW907" s="248"/>
      <c r="AX907" s="248"/>
      <c r="AY907" s="256"/>
      <c r="AZ907" s="250"/>
      <c r="BA907" s="251"/>
      <c r="BB907" s="251"/>
      <c r="BC907" s="251"/>
      <c r="BD907" s="251"/>
      <c r="BE907" s="251"/>
      <c r="BF907" s="251"/>
      <c r="BG907" s="252"/>
      <c r="BH907" s="249"/>
      <c r="BI907" s="248"/>
      <c r="BJ907" s="248"/>
      <c r="BK907" s="248"/>
      <c r="BL907" s="248"/>
      <c r="BM907" s="248"/>
      <c r="BN907" s="248"/>
      <c r="BO907" s="248"/>
      <c r="BP907" s="248"/>
      <c r="BQ907" s="248"/>
      <c r="BR907" s="248"/>
      <c r="BS907" s="248"/>
      <c r="BT907" s="248"/>
      <c r="BU907" s="248"/>
      <c r="BV907" s="248"/>
      <c r="BW907" s="248"/>
      <c r="BX907" s="248"/>
      <c r="BY907" s="248"/>
      <c r="BZ907" s="248"/>
      <c r="CA907" s="248"/>
      <c r="CB907" s="248"/>
      <c r="CC907" s="250"/>
      <c r="CD907" s="251"/>
      <c r="CE907" s="251"/>
      <c r="CF907" s="251"/>
      <c r="CG907" s="251"/>
      <c r="CH907" s="251"/>
      <c r="CI907" s="251"/>
      <c r="CJ907" s="252"/>
      <c r="CK907" s="249"/>
      <c r="CL907" s="248"/>
      <c r="CM907" s="248"/>
      <c r="CN907" s="248"/>
      <c r="CO907" s="248"/>
      <c r="CP907" s="248"/>
      <c r="CQ907" s="248"/>
      <c r="CR907" s="248"/>
      <c r="CS907" s="248"/>
      <c r="CT907" s="248"/>
      <c r="CU907" s="248"/>
      <c r="CV907" s="248"/>
      <c r="CW907" s="248"/>
      <c r="CX907" s="248"/>
      <c r="CY907" s="248"/>
      <c r="CZ907" s="248"/>
      <c r="DA907" s="248"/>
      <c r="DB907" s="248"/>
      <c r="DC907" s="248"/>
      <c r="DD907" s="248"/>
      <c r="DE907" s="248"/>
      <c r="DF907" s="250"/>
      <c r="DG907" s="251"/>
      <c r="DH907" s="251"/>
      <c r="DI907" s="251"/>
      <c r="DJ907" s="251"/>
      <c r="DK907" s="251"/>
      <c r="DL907" s="251"/>
      <c r="DM907" s="252"/>
    </row>
    <row r="908">
      <c r="A908" s="248"/>
      <c r="B908" s="249"/>
      <c r="C908" s="250"/>
      <c r="D908" s="251"/>
      <c r="E908" s="251"/>
      <c r="F908" s="251"/>
      <c r="G908" s="251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  <c r="U908" s="251"/>
      <c r="V908" s="252"/>
      <c r="W908" s="253"/>
      <c r="X908" s="251"/>
      <c r="Y908" s="251"/>
      <c r="Z908" s="251"/>
      <c r="AA908" s="251"/>
      <c r="AB908" s="251"/>
      <c r="AC908" s="251"/>
      <c r="AD908" s="254"/>
      <c r="AE908" s="249"/>
      <c r="AF908" s="255"/>
      <c r="AG908" s="248"/>
      <c r="AH908" s="248"/>
      <c r="AI908" s="248"/>
      <c r="AJ908" s="248"/>
      <c r="AK908" s="248"/>
      <c r="AL908" s="248"/>
      <c r="AM908" s="248"/>
      <c r="AN908" s="248"/>
      <c r="AO908" s="248"/>
      <c r="AP908" s="248"/>
      <c r="AQ908" s="248"/>
      <c r="AR908" s="248"/>
      <c r="AS908" s="248"/>
      <c r="AT908" s="248"/>
      <c r="AU908" s="248"/>
      <c r="AV908" s="248"/>
      <c r="AW908" s="248"/>
      <c r="AX908" s="248"/>
      <c r="AY908" s="256"/>
      <c r="AZ908" s="250"/>
      <c r="BA908" s="251"/>
      <c r="BB908" s="251"/>
      <c r="BC908" s="251"/>
      <c r="BD908" s="251"/>
      <c r="BE908" s="251"/>
      <c r="BF908" s="251"/>
      <c r="BG908" s="252"/>
      <c r="BH908" s="249"/>
      <c r="BI908" s="248"/>
      <c r="BJ908" s="248"/>
      <c r="BK908" s="248"/>
      <c r="BL908" s="248"/>
      <c r="BM908" s="248"/>
      <c r="BN908" s="248"/>
      <c r="BO908" s="248"/>
      <c r="BP908" s="248"/>
      <c r="BQ908" s="248"/>
      <c r="BR908" s="248"/>
      <c r="BS908" s="248"/>
      <c r="BT908" s="248"/>
      <c r="BU908" s="248"/>
      <c r="BV908" s="248"/>
      <c r="BW908" s="248"/>
      <c r="BX908" s="248"/>
      <c r="BY908" s="248"/>
      <c r="BZ908" s="248"/>
      <c r="CA908" s="248"/>
      <c r="CB908" s="248"/>
      <c r="CC908" s="250"/>
      <c r="CD908" s="251"/>
      <c r="CE908" s="251"/>
      <c r="CF908" s="251"/>
      <c r="CG908" s="251"/>
      <c r="CH908" s="251"/>
      <c r="CI908" s="251"/>
      <c r="CJ908" s="252"/>
      <c r="CK908" s="249"/>
      <c r="CL908" s="248"/>
      <c r="CM908" s="248"/>
      <c r="CN908" s="248"/>
      <c r="CO908" s="248"/>
      <c r="CP908" s="248"/>
      <c r="CQ908" s="248"/>
      <c r="CR908" s="248"/>
      <c r="CS908" s="248"/>
      <c r="CT908" s="248"/>
      <c r="CU908" s="248"/>
      <c r="CV908" s="248"/>
      <c r="CW908" s="248"/>
      <c r="CX908" s="248"/>
      <c r="CY908" s="248"/>
      <c r="CZ908" s="248"/>
      <c r="DA908" s="248"/>
      <c r="DB908" s="248"/>
      <c r="DC908" s="248"/>
      <c r="DD908" s="248"/>
      <c r="DE908" s="248"/>
      <c r="DF908" s="250"/>
      <c r="DG908" s="251"/>
      <c r="DH908" s="251"/>
      <c r="DI908" s="251"/>
      <c r="DJ908" s="251"/>
      <c r="DK908" s="251"/>
      <c r="DL908" s="251"/>
      <c r="DM908" s="252"/>
    </row>
    <row r="909">
      <c r="A909" s="248"/>
      <c r="B909" s="249"/>
      <c r="C909" s="250"/>
      <c r="D909" s="251"/>
      <c r="E909" s="251"/>
      <c r="F909" s="251"/>
      <c r="G909" s="251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  <c r="U909" s="251"/>
      <c r="V909" s="252"/>
      <c r="W909" s="253"/>
      <c r="X909" s="251"/>
      <c r="Y909" s="251"/>
      <c r="Z909" s="251"/>
      <c r="AA909" s="251"/>
      <c r="AB909" s="251"/>
      <c r="AC909" s="251"/>
      <c r="AD909" s="254"/>
      <c r="AE909" s="249"/>
      <c r="AF909" s="255"/>
      <c r="AG909" s="248"/>
      <c r="AH909" s="248"/>
      <c r="AI909" s="248"/>
      <c r="AJ909" s="248"/>
      <c r="AK909" s="248"/>
      <c r="AL909" s="248"/>
      <c r="AM909" s="248"/>
      <c r="AN909" s="248"/>
      <c r="AO909" s="248"/>
      <c r="AP909" s="248"/>
      <c r="AQ909" s="248"/>
      <c r="AR909" s="248"/>
      <c r="AS909" s="248"/>
      <c r="AT909" s="248"/>
      <c r="AU909" s="248"/>
      <c r="AV909" s="248"/>
      <c r="AW909" s="248"/>
      <c r="AX909" s="248"/>
      <c r="AY909" s="256"/>
      <c r="AZ909" s="250"/>
      <c r="BA909" s="251"/>
      <c r="BB909" s="251"/>
      <c r="BC909" s="251"/>
      <c r="BD909" s="251"/>
      <c r="BE909" s="251"/>
      <c r="BF909" s="251"/>
      <c r="BG909" s="252"/>
      <c r="BH909" s="249"/>
      <c r="BI909" s="248"/>
      <c r="BJ909" s="248"/>
      <c r="BK909" s="248"/>
      <c r="BL909" s="248"/>
      <c r="BM909" s="248"/>
      <c r="BN909" s="248"/>
      <c r="BO909" s="248"/>
      <c r="BP909" s="248"/>
      <c r="BQ909" s="248"/>
      <c r="BR909" s="248"/>
      <c r="BS909" s="248"/>
      <c r="BT909" s="248"/>
      <c r="BU909" s="248"/>
      <c r="BV909" s="248"/>
      <c r="BW909" s="248"/>
      <c r="BX909" s="248"/>
      <c r="BY909" s="248"/>
      <c r="BZ909" s="248"/>
      <c r="CA909" s="248"/>
      <c r="CB909" s="248"/>
      <c r="CC909" s="250"/>
      <c r="CD909" s="251"/>
      <c r="CE909" s="251"/>
      <c r="CF909" s="251"/>
      <c r="CG909" s="251"/>
      <c r="CH909" s="251"/>
      <c r="CI909" s="251"/>
      <c r="CJ909" s="252"/>
      <c r="CK909" s="249"/>
      <c r="CL909" s="248"/>
      <c r="CM909" s="248"/>
      <c r="CN909" s="248"/>
      <c r="CO909" s="248"/>
      <c r="CP909" s="248"/>
      <c r="CQ909" s="248"/>
      <c r="CR909" s="248"/>
      <c r="CS909" s="248"/>
      <c r="CT909" s="248"/>
      <c r="CU909" s="248"/>
      <c r="CV909" s="248"/>
      <c r="CW909" s="248"/>
      <c r="CX909" s="248"/>
      <c r="CY909" s="248"/>
      <c r="CZ909" s="248"/>
      <c r="DA909" s="248"/>
      <c r="DB909" s="248"/>
      <c r="DC909" s="248"/>
      <c r="DD909" s="248"/>
      <c r="DE909" s="248"/>
      <c r="DF909" s="250"/>
      <c r="DG909" s="251"/>
      <c r="DH909" s="251"/>
      <c r="DI909" s="251"/>
      <c r="DJ909" s="251"/>
      <c r="DK909" s="251"/>
      <c r="DL909" s="251"/>
      <c r="DM909" s="252"/>
    </row>
    <row r="910">
      <c r="A910" s="248"/>
      <c r="B910" s="249"/>
      <c r="C910" s="250"/>
      <c r="D910" s="251"/>
      <c r="E910" s="251"/>
      <c r="F910" s="251"/>
      <c r="G910" s="251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  <c r="U910" s="251"/>
      <c r="V910" s="252"/>
      <c r="W910" s="253"/>
      <c r="X910" s="251"/>
      <c r="Y910" s="251"/>
      <c r="Z910" s="251"/>
      <c r="AA910" s="251"/>
      <c r="AB910" s="251"/>
      <c r="AC910" s="251"/>
      <c r="AD910" s="254"/>
      <c r="AE910" s="249"/>
      <c r="AF910" s="255"/>
      <c r="AG910" s="248"/>
      <c r="AH910" s="248"/>
      <c r="AI910" s="248"/>
      <c r="AJ910" s="248"/>
      <c r="AK910" s="248"/>
      <c r="AL910" s="248"/>
      <c r="AM910" s="248"/>
      <c r="AN910" s="248"/>
      <c r="AO910" s="248"/>
      <c r="AP910" s="248"/>
      <c r="AQ910" s="248"/>
      <c r="AR910" s="248"/>
      <c r="AS910" s="248"/>
      <c r="AT910" s="248"/>
      <c r="AU910" s="248"/>
      <c r="AV910" s="248"/>
      <c r="AW910" s="248"/>
      <c r="AX910" s="248"/>
      <c r="AY910" s="256"/>
      <c r="AZ910" s="250"/>
      <c r="BA910" s="251"/>
      <c r="BB910" s="251"/>
      <c r="BC910" s="251"/>
      <c r="BD910" s="251"/>
      <c r="BE910" s="251"/>
      <c r="BF910" s="251"/>
      <c r="BG910" s="252"/>
      <c r="BH910" s="249"/>
      <c r="BI910" s="248"/>
      <c r="BJ910" s="248"/>
      <c r="BK910" s="248"/>
      <c r="BL910" s="248"/>
      <c r="BM910" s="248"/>
      <c r="BN910" s="248"/>
      <c r="BO910" s="248"/>
      <c r="BP910" s="248"/>
      <c r="BQ910" s="248"/>
      <c r="BR910" s="248"/>
      <c r="BS910" s="248"/>
      <c r="BT910" s="248"/>
      <c r="BU910" s="248"/>
      <c r="BV910" s="248"/>
      <c r="BW910" s="248"/>
      <c r="BX910" s="248"/>
      <c r="BY910" s="248"/>
      <c r="BZ910" s="248"/>
      <c r="CA910" s="248"/>
      <c r="CB910" s="248"/>
      <c r="CC910" s="250"/>
      <c r="CD910" s="251"/>
      <c r="CE910" s="251"/>
      <c r="CF910" s="251"/>
      <c r="CG910" s="251"/>
      <c r="CH910" s="251"/>
      <c r="CI910" s="251"/>
      <c r="CJ910" s="252"/>
      <c r="CK910" s="249"/>
      <c r="CL910" s="248"/>
      <c r="CM910" s="248"/>
      <c r="CN910" s="248"/>
      <c r="CO910" s="248"/>
      <c r="CP910" s="248"/>
      <c r="CQ910" s="248"/>
      <c r="CR910" s="248"/>
      <c r="CS910" s="248"/>
      <c r="CT910" s="248"/>
      <c r="CU910" s="248"/>
      <c r="CV910" s="248"/>
      <c r="CW910" s="248"/>
      <c r="CX910" s="248"/>
      <c r="CY910" s="248"/>
      <c r="CZ910" s="248"/>
      <c r="DA910" s="248"/>
      <c r="DB910" s="248"/>
      <c r="DC910" s="248"/>
      <c r="DD910" s="248"/>
      <c r="DE910" s="248"/>
      <c r="DF910" s="250"/>
      <c r="DG910" s="251"/>
      <c r="DH910" s="251"/>
      <c r="DI910" s="251"/>
      <c r="DJ910" s="251"/>
      <c r="DK910" s="251"/>
      <c r="DL910" s="251"/>
      <c r="DM910" s="252"/>
    </row>
    <row r="911">
      <c r="A911" s="248"/>
      <c r="B911" s="249"/>
      <c r="C911" s="250"/>
      <c r="D911" s="251"/>
      <c r="E911" s="251"/>
      <c r="F911" s="251"/>
      <c r="G911" s="251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  <c r="U911" s="251"/>
      <c r="V911" s="252"/>
      <c r="W911" s="253"/>
      <c r="X911" s="251"/>
      <c r="Y911" s="251"/>
      <c r="Z911" s="251"/>
      <c r="AA911" s="251"/>
      <c r="AB911" s="251"/>
      <c r="AC911" s="251"/>
      <c r="AD911" s="254"/>
      <c r="AE911" s="249"/>
      <c r="AF911" s="255"/>
      <c r="AG911" s="248"/>
      <c r="AH911" s="248"/>
      <c r="AI911" s="248"/>
      <c r="AJ911" s="248"/>
      <c r="AK911" s="248"/>
      <c r="AL911" s="248"/>
      <c r="AM911" s="248"/>
      <c r="AN911" s="248"/>
      <c r="AO911" s="248"/>
      <c r="AP911" s="248"/>
      <c r="AQ911" s="248"/>
      <c r="AR911" s="248"/>
      <c r="AS911" s="248"/>
      <c r="AT911" s="248"/>
      <c r="AU911" s="248"/>
      <c r="AV911" s="248"/>
      <c r="AW911" s="248"/>
      <c r="AX911" s="248"/>
      <c r="AY911" s="256"/>
      <c r="AZ911" s="250"/>
      <c r="BA911" s="251"/>
      <c r="BB911" s="251"/>
      <c r="BC911" s="251"/>
      <c r="BD911" s="251"/>
      <c r="BE911" s="251"/>
      <c r="BF911" s="251"/>
      <c r="BG911" s="252"/>
      <c r="BH911" s="249"/>
      <c r="BI911" s="248"/>
      <c r="BJ911" s="248"/>
      <c r="BK911" s="248"/>
      <c r="BL911" s="248"/>
      <c r="BM911" s="248"/>
      <c r="BN911" s="248"/>
      <c r="BO911" s="248"/>
      <c r="BP911" s="248"/>
      <c r="BQ911" s="248"/>
      <c r="BR911" s="248"/>
      <c r="BS911" s="248"/>
      <c r="BT911" s="248"/>
      <c r="BU911" s="248"/>
      <c r="BV911" s="248"/>
      <c r="BW911" s="248"/>
      <c r="BX911" s="248"/>
      <c r="BY911" s="248"/>
      <c r="BZ911" s="248"/>
      <c r="CA911" s="248"/>
      <c r="CB911" s="248"/>
      <c r="CC911" s="250"/>
      <c r="CD911" s="251"/>
      <c r="CE911" s="251"/>
      <c r="CF911" s="251"/>
      <c r="CG911" s="251"/>
      <c r="CH911" s="251"/>
      <c r="CI911" s="251"/>
      <c r="CJ911" s="252"/>
      <c r="CK911" s="249"/>
      <c r="CL911" s="248"/>
      <c r="CM911" s="248"/>
      <c r="CN911" s="248"/>
      <c r="CO911" s="248"/>
      <c r="CP911" s="248"/>
      <c r="CQ911" s="248"/>
      <c r="CR911" s="248"/>
      <c r="CS911" s="248"/>
      <c r="CT911" s="248"/>
      <c r="CU911" s="248"/>
      <c r="CV911" s="248"/>
      <c r="CW911" s="248"/>
      <c r="CX911" s="248"/>
      <c r="CY911" s="248"/>
      <c r="CZ911" s="248"/>
      <c r="DA911" s="248"/>
      <c r="DB911" s="248"/>
      <c r="DC911" s="248"/>
      <c r="DD911" s="248"/>
      <c r="DE911" s="248"/>
      <c r="DF911" s="250"/>
      <c r="DG911" s="251"/>
      <c r="DH911" s="251"/>
      <c r="DI911" s="251"/>
      <c r="DJ911" s="251"/>
      <c r="DK911" s="251"/>
      <c r="DL911" s="251"/>
      <c r="DM911" s="252"/>
    </row>
    <row r="912">
      <c r="A912" s="248"/>
      <c r="B912" s="249"/>
      <c r="C912" s="250"/>
      <c r="D912" s="251"/>
      <c r="E912" s="251"/>
      <c r="F912" s="251"/>
      <c r="G912" s="251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  <c r="U912" s="251"/>
      <c r="V912" s="252"/>
      <c r="W912" s="253"/>
      <c r="X912" s="251"/>
      <c r="Y912" s="251"/>
      <c r="Z912" s="251"/>
      <c r="AA912" s="251"/>
      <c r="AB912" s="251"/>
      <c r="AC912" s="251"/>
      <c r="AD912" s="254"/>
      <c r="AE912" s="249"/>
      <c r="AF912" s="255"/>
      <c r="AG912" s="248"/>
      <c r="AH912" s="248"/>
      <c r="AI912" s="248"/>
      <c r="AJ912" s="248"/>
      <c r="AK912" s="248"/>
      <c r="AL912" s="248"/>
      <c r="AM912" s="248"/>
      <c r="AN912" s="248"/>
      <c r="AO912" s="248"/>
      <c r="AP912" s="248"/>
      <c r="AQ912" s="248"/>
      <c r="AR912" s="248"/>
      <c r="AS912" s="248"/>
      <c r="AT912" s="248"/>
      <c r="AU912" s="248"/>
      <c r="AV912" s="248"/>
      <c r="AW912" s="248"/>
      <c r="AX912" s="248"/>
      <c r="AY912" s="256"/>
      <c r="AZ912" s="250"/>
      <c r="BA912" s="251"/>
      <c r="BB912" s="251"/>
      <c r="BC912" s="251"/>
      <c r="BD912" s="251"/>
      <c r="BE912" s="251"/>
      <c r="BF912" s="251"/>
      <c r="BG912" s="252"/>
      <c r="BH912" s="249"/>
      <c r="BI912" s="248"/>
      <c r="BJ912" s="248"/>
      <c r="BK912" s="248"/>
      <c r="BL912" s="248"/>
      <c r="BM912" s="248"/>
      <c r="BN912" s="248"/>
      <c r="BO912" s="248"/>
      <c r="BP912" s="248"/>
      <c r="BQ912" s="248"/>
      <c r="BR912" s="248"/>
      <c r="BS912" s="248"/>
      <c r="BT912" s="248"/>
      <c r="BU912" s="248"/>
      <c r="BV912" s="248"/>
      <c r="BW912" s="248"/>
      <c r="BX912" s="248"/>
      <c r="BY912" s="248"/>
      <c r="BZ912" s="248"/>
      <c r="CA912" s="248"/>
      <c r="CB912" s="248"/>
      <c r="CC912" s="250"/>
      <c r="CD912" s="251"/>
      <c r="CE912" s="251"/>
      <c r="CF912" s="251"/>
      <c r="CG912" s="251"/>
      <c r="CH912" s="251"/>
      <c r="CI912" s="251"/>
      <c r="CJ912" s="252"/>
      <c r="CK912" s="249"/>
      <c r="CL912" s="248"/>
      <c r="CM912" s="248"/>
      <c r="CN912" s="248"/>
      <c r="CO912" s="248"/>
      <c r="CP912" s="248"/>
      <c r="CQ912" s="248"/>
      <c r="CR912" s="248"/>
      <c r="CS912" s="248"/>
      <c r="CT912" s="248"/>
      <c r="CU912" s="248"/>
      <c r="CV912" s="248"/>
      <c r="CW912" s="248"/>
      <c r="CX912" s="248"/>
      <c r="CY912" s="248"/>
      <c r="CZ912" s="248"/>
      <c r="DA912" s="248"/>
      <c r="DB912" s="248"/>
      <c r="DC912" s="248"/>
      <c r="DD912" s="248"/>
      <c r="DE912" s="248"/>
      <c r="DF912" s="250"/>
      <c r="DG912" s="251"/>
      <c r="DH912" s="251"/>
      <c r="DI912" s="251"/>
      <c r="DJ912" s="251"/>
      <c r="DK912" s="251"/>
      <c r="DL912" s="251"/>
      <c r="DM912" s="252"/>
    </row>
    <row r="913">
      <c r="A913" s="248"/>
      <c r="B913" s="249"/>
      <c r="C913" s="250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  <c r="U913" s="251"/>
      <c r="V913" s="252"/>
      <c r="W913" s="253"/>
      <c r="X913" s="251"/>
      <c r="Y913" s="251"/>
      <c r="Z913" s="251"/>
      <c r="AA913" s="251"/>
      <c r="AB913" s="251"/>
      <c r="AC913" s="251"/>
      <c r="AD913" s="254"/>
      <c r="AE913" s="249"/>
      <c r="AF913" s="255"/>
      <c r="AG913" s="248"/>
      <c r="AH913" s="248"/>
      <c r="AI913" s="248"/>
      <c r="AJ913" s="248"/>
      <c r="AK913" s="248"/>
      <c r="AL913" s="248"/>
      <c r="AM913" s="248"/>
      <c r="AN913" s="248"/>
      <c r="AO913" s="248"/>
      <c r="AP913" s="248"/>
      <c r="AQ913" s="248"/>
      <c r="AR913" s="248"/>
      <c r="AS913" s="248"/>
      <c r="AT913" s="248"/>
      <c r="AU913" s="248"/>
      <c r="AV913" s="248"/>
      <c r="AW913" s="248"/>
      <c r="AX913" s="248"/>
      <c r="AY913" s="256"/>
      <c r="AZ913" s="250"/>
      <c r="BA913" s="251"/>
      <c r="BB913" s="251"/>
      <c r="BC913" s="251"/>
      <c r="BD913" s="251"/>
      <c r="BE913" s="251"/>
      <c r="BF913" s="251"/>
      <c r="BG913" s="252"/>
      <c r="BH913" s="249"/>
      <c r="BI913" s="248"/>
      <c r="BJ913" s="248"/>
      <c r="BK913" s="248"/>
      <c r="BL913" s="248"/>
      <c r="BM913" s="248"/>
      <c r="BN913" s="248"/>
      <c r="BO913" s="248"/>
      <c r="BP913" s="248"/>
      <c r="BQ913" s="248"/>
      <c r="BR913" s="248"/>
      <c r="BS913" s="248"/>
      <c r="BT913" s="248"/>
      <c r="BU913" s="248"/>
      <c r="BV913" s="248"/>
      <c r="BW913" s="248"/>
      <c r="BX913" s="248"/>
      <c r="BY913" s="248"/>
      <c r="BZ913" s="248"/>
      <c r="CA913" s="248"/>
      <c r="CB913" s="248"/>
      <c r="CC913" s="250"/>
      <c r="CD913" s="251"/>
      <c r="CE913" s="251"/>
      <c r="CF913" s="251"/>
      <c r="CG913" s="251"/>
      <c r="CH913" s="251"/>
      <c r="CI913" s="251"/>
      <c r="CJ913" s="252"/>
      <c r="CK913" s="249"/>
      <c r="CL913" s="248"/>
      <c r="CM913" s="248"/>
      <c r="CN913" s="248"/>
      <c r="CO913" s="248"/>
      <c r="CP913" s="248"/>
      <c r="CQ913" s="248"/>
      <c r="CR913" s="248"/>
      <c r="CS913" s="248"/>
      <c r="CT913" s="248"/>
      <c r="CU913" s="248"/>
      <c r="CV913" s="248"/>
      <c r="CW913" s="248"/>
      <c r="CX913" s="248"/>
      <c r="CY913" s="248"/>
      <c r="CZ913" s="248"/>
      <c r="DA913" s="248"/>
      <c r="DB913" s="248"/>
      <c r="DC913" s="248"/>
      <c r="DD913" s="248"/>
      <c r="DE913" s="248"/>
      <c r="DF913" s="250"/>
      <c r="DG913" s="251"/>
      <c r="DH913" s="251"/>
      <c r="DI913" s="251"/>
      <c r="DJ913" s="251"/>
      <c r="DK913" s="251"/>
      <c r="DL913" s="251"/>
      <c r="DM913" s="252"/>
    </row>
    <row r="914">
      <c r="A914" s="248"/>
      <c r="B914" s="249"/>
      <c r="C914" s="250"/>
      <c r="D914" s="251"/>
      <c r="E914" s="251"/>
      <c r="F914" s="251"/>
      <c r="G914" s="251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  <c r="U914" s="251"/>
      <c r="V914" s="252"/>
      <c r="W914" s="253"/>
      <c r="X914" s="251"/>
      <c r="Y914" s="251"/>
      <c r="Z914" s="251"/>
      <c r="AA914" s="251"/>
      <c r="AB914" s="251"/>
      <c r="AC914" s="251"/>
      <c r="AD914" s="254"/>
      <c r="AE914" s="249"/>
      <c r="AF914" s="255"/>
      <c r="AG914" s="248"/>
      <c r="AH914" s="248"/>
      <c r="AI914" s="248"/>
      <c r="AJ914" s="248"/>
      <c r="AK914" s="248"/>
      <c r="AL914" s="248"/>
      <c r="AM914" s="248"/>
      <c r="AN914" s="248"/>
      <c r="AO914" s="248"/>
      <c r="AP914" s="248"/>
      <c r="AQ914" s="248"/>
      <c r="AR914" s="248"/>
      <c r="AS914" s="248"/>
      <c r="AT914" s="248"/>
      <c r="AU914" s="248"/>
      <c r="AV914" s="248"/>
      <c r="AW914" s="248"/>
      <c r="AX914" s="248"/>
      <c r="AY914" s="256"/>
      <c r="AZ914" s="250"/>
      <c r="BA914" s="251"/>
      <c r="BB914" s="251"/>
      <c r="BC914" s="251"/>
      <c r="BD914" s="251"/>
      <c r="BE914" s="251"/>
      <c r="BF914" s="251"/>
      <c r="BG914" s="252"/>
      <c r="BH914" s="249"/>
      <c r="BI914" s="248"/>
      <c r="BJ914" s="248"/>
      <c r="BK914" s="248"/>
      <c r="BL914" s="248"/>
      <c r="BM914" s="248"/>
      <c r="BN914" s="248"/>
      <c r="BO914" s="248"/>
      <c r="BP914" s="248"/>
      <c r="BQ914" s="248"/>
      <c r="BR914" s="248"/>
      <c r="BS914" s="248"/>
      <c r="BT914" s="248"/>
      <c r="BU914" s="248"/>
      <c r="BV914" s="248"/>
      <c r="BW914" s="248"/>
      <c r="BX914" s="248"/>
      <c r="BY914" s="248"/>
      <c r="BZ914" s="248"/>
      <c r="CA914" s="248"/>
      <c r="CB914" s="248"/>
      <c r="CC914" s="250"/>
      <c r="CD914" s="251"/>
      <c r="CE914" s="251"/>
      <c r="CF914" s="251"/>
      <c r="CG914" s="251"/>
      <c r="CH914" s="251"/>
      <c r="CI914" s="251"/>
      <c r="CJ914" s="252"/>
      <c r="CK914" s="249"/>
      <c r="CL914" s="248"/>
      <c r="CM914" s="248"/>
      <c r="CN914" s="248"/>
      <c r="CO914" s="248"/>
      <c r="CP914" s="248"/>
      <c r="CQ914" s="248"/>
      <c r="CR914" s="248"/>
      <c r="CS914" s="248"/>
      <c r="CT914" s="248"/>
      <c r="CU914" s="248"/>
      <c r="CV914" s="248"/>
      <c r="CW914" s="248"/>
      <c r="CX914" s="248"/>
      <c r="CY914" s="248"/>
      <c r="CZ914" s="248"/>
      <c r="DA914" s="248"/>
      <c r="DB914" s="248"/>
      <c r="DC914" s="248"/>
      <c r="DD914" s="248"/>
      <c r="DE914" s="248"/>
      <c r="DF914" s="250"/>
      <c r="DG914" s="251"/>
      <c r="DH914" s="251"/>
      <c r="DI914" s="251"/>
      <c r="DJ914" s="251"/>
      <c r="DK914" s="251"/>
      <c r="DL914" s="251"/>
      <c r="DM914" s="252"/>
    </row>
    <row r="915">
      <c r="A915" s="248"/>
      <c r="B915" s="249"/>
      <c r="C915" s="250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  <c r="U915" s="251"/>
      <c r="V915" s="252"/>
      <c r="W915" s="253"/>
      <c r="X915" s="251"/>
      <c r="Y915" s="251"/>
      <c r="Z915" s="251"/>
      <c r="AA915" s="251"/>
      <c r="AB915" s="251"/>
      <c r="AC915" s="251"/>
      <c r="AD915" s="254"/>
      <c r="AE915" s="249"/>
      <c r="AF915" s="255"/>
      <c r="AG915" s="248"/>
      <c r="AH915" s="248"/>
      <c r="AI915" s="248"/>
      <c r="AJ915" s="248"/>
      <c r="AK915" s="248"/>
      <c r="AL915" s="248"/>
      <c r="AM915" s="248"/>
      <c r="AN915" s="248"/>
      <c r="AO915" s="248"/>
      <c r="AP915" s="248"/>
      <c r="AQ915" s="248"/>
      <c r="AR915" s="248"/>
      <c r="AS915" s="248"/>
      <c r="AT915" s="248"/>
      <c r="AU915" s="248"/>
      <c r="AV915" s="248"/>
      <c r="AW915" s="248"/>
      <c r="AX915" s="248"/>
      <c r="AY915" s="256"/>
      <c r="AZ915" s="250"/>
      <c r="BA915" s="251"/>
      <c r="BB915" s="251"/>
      <c r="BC915" s="251"/>
      <c r="BD915" s="251"/>
      <c r="BE915" s="251"/>
      <c r="BF915" s="251"/>
      <c r="BG915" s="252"/>
      <c r="BH915" s="249"/>
      <c r="BI915" s="248"/>
      <c r="BJ915" s="248"/>
      <c r="BK915" s="248"/>
      <c r="BL915" s="248"/>
      <c r="BM915" s="248"/>
      <c r="BN915" s="248"/>
      <c r="BO915" s="248"/>
      <c r="BP915" s="248"/>
      <c r="BQ915" s="248"/>
      <c r="BR915" s="248"/>
      <c r="BS915" s="248"/>
      <c r="BT915" s="248"/>
      <c r="BU915" s="248"/>
      <c r="BV915" s="248"/>
      <c r="BW915" s="248"/>
      <c r="BX915" s="248"/>
      <c r="BY915" s="248"/>
      <c r="BZ915" s="248"/>
      <c r="CA915" s="248"/>
      <c r="CB915" s="248"/>
      <c r="CC915" s="250"/>
      <c r="CD915" s="251"/>
      <c r="CE915" s="251"/>
      <c r="CF915" s="251"/>
      <c r="CG915" s="251"/>
      <c r="CH915" s="251"/>
      <c r="CI915" s="251"/>
      <c r="CJ915" s="252"/>
      <c r="CK915" s="249"/>
      <c r="CL915" s="248"/>
      <c r="CM915" s="248"/>
      <c r="CN915" s="248"/>
      <c r="CO915" s="248"/>
      <c r="CP915" s="248"/>
      <c r="CQ915" s="248"/>
      <c r="CR915" s="248"/>
      <c r="CS915" s="248"/>
      <c r="CT915" s="248"/>
      <c r="CU915" s="248"/>
      <c r="CV915" s="248"/>
      <c r="CW915" s="248"/>
      <c r="CX915" s="248"/>
      <c r="CY915" s="248"/>
      <c r="CZ915" s="248"/>
      <c r="DA915" s="248"/>
      <c r="DB915" s="248"/>
      <c r="DC915" s="248"/>
      <c r="DD915" s="248"/>
      <c r="DE915" s="248"/>
      <c r="DF915" s="250"/>
      <c r="DG915" s="251"/>
      <c r="DH915" s="251"/>
      <c r="DI915" s="251"/>
      <c r="DJ915" s="251"/>
      <c r="DK915" s="251"/>
      <c r="DL915" s="251"/>
      <c r="DM915" s="252"/>
    </row>
    <row r="916">
      <c r="A916" s="248"/>
      <c r="B916" s="249"/>
      <c r="C916" s="250"/>
      <c r="D916" s="251"/>
      <c r="E916" s="251"/>
      <c r="F916" s="251"/>
      <c r="G916" s="251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  <c r="U916" s="251"/>
      <c r="V916" s="252"/>
      <c r="W916" s="253"/>
      <c r="X916" s="251"/>
      <c r="Y916" s="251"/>
      <c r="Z916" s="251"/>
      <c r="AA916" s="251"/>
      <c r="AB916" s="251"/>
      <c r="AC916" s="251"/>
      <c r="AD916" s="254"/>
      <c r="AE916" s="249"/>
      <c r="AF916" s="255"/>
      <c r="AG916" s="248"/>
      <c r="AH916" s="248"/>
      <c r="AI916" s="248"/>
      <c r="AJ916" s="248"/>
      <c r="AK916" s="248"/>
      <c r="AL916" s="248"/>
      <c r="AM916" s="248"/>
      <c r="AN916" s="248"/>
      <c r="AO916" s="248"/>
      <c r="AP916" s="248"/>
      <c r="AQ916" s="248"/>
      <c r="AR916" s="248"/>
      <c r="AS916" s="248"/>
      <c r="AT916" s="248"/>
      <c r="AU916" s="248"/>
      <c r="AV916" s="248"/>
      <c r="AW916" s="248"/>
      <c r="AX916" s="248"/>
      <c r="AY916" s="256"/>
      <c r="AZ916" s="250"/>
      <c r="BA916" s="251"/>
      <c r="BB916" s="251"/>
      <c r="BC916" s="251"/>
      <c r="BD916" s="251"/>
      <c r="BE916" s="251"/>
      <c r="BF916" s="251"/>
      <c r="BG916" s="252"/>
      <c r="BH916" s="249"/>
      <c r="BI916" s="248"/>
      <c r="BJ916" s="248"/>
      <c r="BK916" s="248"/>
      <c r="BL916" s="248"/>
      <c r="BM916" s="248"/>
      <c r="BN916" s="248"/>
      <c r="BO916" s="248"/>
      <c r="BP916" s="248"/>
      <c r="BQ916" s="248"/>
      <c r="BR916" s="248"/>
      <c r="BS916" s="248"/>
      <c r="BT916" s="248"/>
      <c r="BU916" s="248"/>
      <c r="BV916" s="248"/>
      <c r="BW916" s="248"/>
      <c r="BX916" s="248"/>
      <c r="BY916" s="248"/>
      <c r="BZ916" s="248"/>
      <c r="CA916" s="248"/>
      <c r="CB916" s="248"/>
      <c r="CC916" s="250"/>
      <c r="CD916" s="251"/>
      <c r="CE916" s="251"/>
      <c r="CF916" s="251"/>
      <c r="CG916" s="251"/>
      <c r="CH916" s="251"/>
      <c r="CI916" s="251"/>
      <c r="CJ916" s="252"/>
      <c r="CK916" s="249"/>
      <c r="CL916" s="248"/>
      <c r="CM916" s="248"/>
      <c r="CN916" s="248"/>
      <c r="CO916" s="248"/>
      <c r="CP916" s="248"/>
      <c r="CQ916" s="248"/>
      <c r="CR916" s="248"/>
      <c r="CS916" s="248"/>
      <c r="CT916" s="248"/>
      <c r="CU916" s="248"/>
      <c r="CV916" s="248"/>
      <c r="CW916" s="248"/>
      <c r="CX916" s="248"/>
      <c r="CY916" s="248"/>
      <c r="CZ916" s="248"/>
      <c r="DA916" s="248"/>
      <c r="DB916" s="248"/>
      <c r="DC916" s="248"/>
      <c r="DD916" s="248"/>
      <c r="DE916" s="248"/>
      <c r="DF916" s="250"/>
      <c r="DG916" s="251"/>
      <c r="DH916" s="251"/>
      <c r="DI916" s="251"/>
      <c r="DJ916" s="251"/>
      <c r="DK916" s="251"/>
      <c r="DL916" s="251"/>
      <c r="DM916" s="252"/>
    </row>
    <row r="917">
      <c r="A917" s="248"/>
      <c r="B917" s="249"/>
      <c r="C917" s="250"/>
      <c r="D917" s="251"/>
      <c r="E917" s="251"/>
      <c r="F917" s="251"/>
      <c r="G917" s="251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  <c r="U917" s="251"/>
      <c r="V917" s="252"/>
      <c r="W917" s="253"/>
      <c r="X917" s="251"/>
      <c r="Y917" s="251"/>
      <c r="Z917" s="251"/>
      <c r="AA917" s="251"/>
      <c r="AB917" s="251"/>
      <c r="AC917" s="251"/>
      <c r="AD917" s="254"/>
      <c r="AE917" s="249"/>
      <c r="AF917" s="255"/>
      <c r="AG917" s="248"/>
      <c r="AH917" s="248"/>
      <c r="AI917" s="248"/>
      <c r="AJ917" s="248"/>
      <c r="AK917" s="248"/>
      <c r="AL917" s="248"/>
      <c r="AM917" s="248"/>
      <c r="AN917" s="248"/>
      <c r="AO917" s="248"/>
      <c r="AP917" s="248"/>
      <c r="AQ917" s="248"/>
      <c r="AR917" s="248"/>
      <c r="AS917" s="248"/>
      <c r="AT917" s="248"/>
      <c r="AU917" s="248"/>
      <c r="AV917" s="248"/>
      <c r="AW917" s="248"/>
      <c r="AX917" s="248"/>
      <c r="AY917" s="256"/>
      <c r="AZ917" s="250"/>
      <c r="BA917" s="251"/>
      <c r="BB917" s="251"/>
      <c r="BC917" s="251"/>
      <c r="BD917" s="251"/>
      <c r="BE917" s="251"/>
      <c r="BF917" s="251"/>
      <c r="BG917" s="252"/>
      <c r="BH917" s="249"/>
      <c r="BI917" s="248"/>
      <c r="BJ917" s="248"/>
      <c r="BK917" s="248"/>
      <c r="BL917" s="248"/>
      <c r="BM917" s="248"/>
      <c r="BN917" s="248"/>
      <c r="BO917" s="248"/>
      <c r="BP917" s="248"/>
      <c r="BQ917" s="248"/>
      <c r="BR917" s="248"/>
      <c r="BS917" s="248"/>
      <c r="BT917" s="248"/>
      <c r="BU917" s="248"/>
      <c r="BV917" s="248"/>
      <c r="BW917" s="248"/>
      <c r="BX917" s="248"/>
      <c r="BY917" s="248"/>
      <c r="BZ917" s="248"/>
      <c r="CA917" s="248"/>
      <c r="CB917" s="248"/>
      <c r="CC917" s="250"/>
      <c r="CD917" s="251"/>
      <c r="CE917" s="251"/>
      <c r="CF917" s="251"/>
      <c r="CG917" s="251"/>
      <c r="CH917" s="251"/>
      <c r="CI917" s="251"/>
      <c r="CJ917" s="252"/>
      <c r="CK917" s="249"/>
      <c r="CL917" s="248"/>
      <c r="CM917" s="248"/>
      <c r="CN917" s="248"/>
      <c r="CO917" s="248"/>
      <c r="CP917" s="248"/>
      <c r="CQ917" s="248"/>
      <c r="CR917" s="248"/>
      <c r="CS917" s="248"/>
      <c r="CT917" s="248"/>
      <c r="CU917" s="248"/>
      <c r="CV917" s="248"/>
      <c r="CW917" s="248"/>
      <c r="CX917" s="248"/>
      <c r="CY917" s="248"/>
      <c r="CZ917" s="248"/>
      <c r="DA917" s="248"/>
      <c r="DB917" s="248"/>
      <c r="DC917" s="248"/>
      <c r="DD917" s="248"/>
      <c r="DE917" s="248"/>
      <c r="DF917" s="250"/>
      <c r="DG917" s="251"/>
      <c r="DH917" s="251"/>
      <c r="DI917" s="251"/>
      <c r="DJ917" s="251"/>
      <c r="DK917" s="251"/>
      <c r="DL917" s="251"/>
      <c r="DM917" s="252"/>
    </row>
    <row r="918">
      <c r="A918" s="248"/>
      <c r="B918" s="249"/>
      <c r="C918" s="250"/>
      <c r="D918" s="251"/>
      <c r="E918" s="251"/>
      <c r="F918" s="251"/>
      <c r="G918" s="251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  <c r="U918" s="251"/>
      <c r="V918" s="252"/>
      <c r="W918" s="253"/>
      <c r="X918" s="251"/>
      <c r="Y918" s="251"/>
      <c r="Z918" s="251"/>
      <c r="AA918" s="251"/>
      <c r="AB918" s="251"/>
      <c r="AC918" s="251"/>
      <c r="AD918" s="254"/>
      <c r="AE918" s="249"/>
      <c r="AF918" s="255"/>
      <c r="AG918" s="248"/>
      <c r="AH918" s="248"/>
      <c r="AI918" s="248"/>
      <c r="AJ918" s="248"/>
      <c r="AK918" s="248"/>
      <c r="AL918" s="248"/>
      <c r="AM918" s="248"/>
      <c r="AN918" s="248"/>
      <c r="AO918" s="248"/>
      <c r="AP918" s="248"/>
      <c r="AQ918" s="248"/>
      <c r="AR918" s="248"/>
      <c r="AS918" s="248"/>
      <c r="AT918" s="248"/>
      <c r="AU918" s="248"/>
      <c r="AV918" s="248"/>
      <c r="AW918" s="248"/>
      <c r="AX918" s="248"/>
      <c r="AY918" s="256"/>
      <c r="AZ918" s="250"/>
      <c r="BA918" s="251"/>
      <c r="BB918" s="251"/>
      <c r="BC918" s="251"/>
      <c r="BD918" s="251"/>
      <c r="BE918" s="251"/>
      <c r="BF918" s="251"/>
      <c r="BG918" s="252"/>
      <c r="BH918" s="249"/>
      <c r="BI918" s="248"/>
      <c r="BJ918" s="248"/>
      <c r="BK918" s="248"/>
      <c r="BL918" s="248"/>
      <c r="BM918" s="248"/>
      <c r="BN918" s="248"/>
      <c r="BO918" s="248"/>
      <c r="BP918" s="248"/>
      <c r="BQ918" s="248"/>
      <c r="BR918" s="248"/>
      <c r="BS918" s="248"/>
      <c r="BT918" s="248"/>
      <c r="BU918" s="248"/>
      <c r="BV918" s="248"/>
      <c r="BW918" s="248"/>
      <c r="BX918" s="248"/>
      <c r="BY918" s="248"/>
      <c r="BZ918" s="248"/>
      <c r="CA918" s="248"/>
      <c r="CB918" s="248"/>
      <c r="CC918" s="250"/>
      <c r="CD918" s="251"/>
      <c r="CE918" s="251"/>
      <c r="CF918" s="251"/>
      <c r="CG918" s="251"/>
      <c r="CH918" s="251"/>
      <c r="CI918" s="251"/>
      <c r="CJ918" s="252"/>
      <c r="CK918" s="249"/>
      <c r="CL918" s="248"/>
      <c r="CM918" s="248"/>
      <c r="CN918" s="248"/>
      <c r="CO918" s="248"/>
      <c r="CP918" s="248"/>
      <c r="CQ918" s="248"/>
      <c r="CR918" s="248"/>
      <c r="CS918" s="248"/>
      <c r="CT918" s="248"/>
      <c r="CU918" s="248"/>
      <c r="CV918" s="248"/>
      <c r="CW918" s="248"/>
      <c r="CX918" s="248"/>
      <c r="CY918" s="248"/>
      <c r="CZ918" s="248"/>
      <c r="DA918" s="248"/>
      <c r="DB918" s="248"/>
      <c r="DC918" s="248"/>
      <c r="DD918" s="248"/>
      <c r="DE918" s="248"/>
      <c r="DF918" s="250"/>
      <c r="DG918" s="251"/>
      <c r="DH918" s="251"/>
      <c r="DI918" s="251"/>
      <c r="DJ918" s="251"/>
      <c r="DK918" s="251"/>
      <c r="DL918" s="251"/>
      <c r="DM918" s="252"/>
    </row>
    <row r="919">
      <c r="A919" s="248"/>
      <c r="B919" s="249"/>
      <c r="C919" s="250"/>
      <c r="D919" s="251"/>
      <c r="E919" s="251"/>
      <c r="F919" s="251"/>
      <c r="G919" s="251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  <c r="U919" s="251"/>
      <c r="V919" s="252"/>
      <c r="W919" s="253"/>
      <c r="X919" s="251"/>
      <c r="Y919" s="251"/>
      <c r="Z919" s="251"/>
      <c r="AA919" s="251"/>
      <c r="AB919" s="251"/>
      <c r="AC919" s="251"/>
      <c r="AD919" s="254"/>
      <c r="AE919" s="249"/>
      <c r="AF919" s="255"/>
      <c r="AG919" s="248"/>
      <c r="AH919" s="248"/>
      <c r="AI919" s="248"/>
      <c r="AJ919" s="248"/>
      <c r="AK919" s="248"/>
      <c r="AL919" s="248"/>
      <c r="AM919" s="248"/>
      <c r="AN919" s="248"/>
      <c r="AO919" s="248"/>
      <c r="AP919" s="248"/>
      <c r="AQ919" s="248"/>
      <c r="AR919" s="248"/>
      <c r="AS919" s="248"/>
      <c r="AT919" s="248"/>
      <c r="AU919" s="248"/>
      <c r="AV919" s="248"/>
      <c r="AW919" s="248"/>
      <c r="AX919" s="248"/>
      <c r="AY919" s="256"/>
      <c r="AZ919" s="250"/>
      <c r="BA919" s="251"/>
      <c r="BB919" s="251"/>
      <c r="BC919" s="251"/>
      <c r="BD919" s="251"/>
      <c r="BE919" s="251"/>
      <c r="BF919" s="251"/>
      <c r="BG919" s="252"/>
      <c r="BH919" s="249"/>
      <c r="BI919" s="248"/>
      <c r="BJ919" s="248"/>
      <c r="BK919" s="248"/>
      <c r="BL919" s="248"/>
      <c r="BM919" s="248"/>
      <c r="BN919" s="248"/>
      <c r="BO919" s="248"/>
      <c r="BP919" s="248"/>
      <c r="BQ919" s="248"/>
      <c r="BR919" s="248"/>
      <c r="BS919" s="248"/>
      <c r="BT919" s="248"/>
      <c r="BU919" s="248"/>
      <c r="BV919" s="248"/>
      <c r="BW919" s="248"/>
      <c r="BX919" s="248"/>
      <c r="BY919" s="248"/>
      <c r="BZ919" s="248"/>
      <c r="CA919" s="248"/>
      <c r="CB919" s="248"/>
      <c r="CC919" s="250"/>
      <c r="CD919" s="251"/>
      <c r="CE919" s="251"/>
      <c r="CF919" s="251"/>
      <c r="CG919" s="251"/>
      <c r="CH919" s="251"/>
      <c r="CI919" s="251"/>
      <c r="CJ919" s="252"/>
      <c r="CK919" s="249"/>
      <c r="CL919" s="248"/>
      <c r="CM919" s="248"/>
      <c r="CN919" s="248"/>
      <c r="CO919" s="248"/>
      <c r="CP919" s="248"/>
      <c r="CQ919" s="248"/>
      <c r="CR919" s="248"/>
      <c r="CS919" s="248"/>
      <c r="CT919" s="248"/>
      <c r="CU919" s="248"/>
      <c r="CV919" s="248"/>
      <c r="CW919" s="248"/>
      <c r="CX919" s="248"/>
      <c r="CY919" s="248"/>
      <c r="CZ919" s="248"/>
      <c r="DA919" s="248"/>
      <c r="DB919" s="248"/>
      <c r="DC919" s="248"/>
      <c r="DD919" s="248"/>
      <c r="DE919" s="248"/>
      <c r="DF919" s="250"/>
      <c r="DG919" s="251"/>
      <c r="DH919" s="251"/>
      <c r="DI919" s="251"/>
      <c r="DJ919" s="251"/>
      <c r="DK919" s="251"/>
      <c r="DL919" s="251"/>
      <c r="DM919" s="252"/>
    </row>
    <row r="920">
      <c r="A920" s="248"/>
      <c r="B920" s="249"/>
      <c r="C920" s="250"/>
      <c r="D920" s="251"/>
      <c r="E920" s="251"/>
      <c r="F920" s="251"/>
      <c r="G920" s="251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  <c r="U920" s="251"/>
      <c r="V920" s="252"/>
      <c r="W920" s="253"/>
      <c r="X920" s="251"/>
      <c r="Y920" s="251"/>
      <c r="Z920" s="251"/>
      <c r="AA920" s="251"/>
      <c r="AB920" s="251"/>
      <c r="AC920" s="251"/>
      <c r="AD920" s="254"/>
      <c r="AE920" s="249"/>
      <c r="AF920" s="255"/>
      <c r="AG920" s="248"/>
      <c r="AH920" s="248"/>
      <c r="AI920" s="248"/>
      <c r="AJ920" s="248"/>
      <c r="AK920" s="248"/>
      <c r="AL920" s="248"/>
      <c r="AM920" s="248"/>
      <c r="AN920" s="248"/>
      <c r="AO920" s="248"/>
      <c r="AP920" s="248"/>
      <c r="AQ920" s="248"/>
      <c r="AR920" s="248"/>
      <c r="AS920" s="248"/>
      <c r="AT920" s="248"/>
      <c r="AU920" s="248"/>
      <c r="AV920" s="248"/>
      <c r="AW920" s="248"/>
      <c r="AX920" s="248"/>
      <c r="AY920" s="256"/>
      <c r="AZ920" s="250"/>
      <c r="BA920" s="251"/>
      <c r="BB920" s="251"/>
      <c r="BC920" s="251"/>
      <c r="BD920" s="251"/>
      <c r="BE920" s="251"/>
      <c r="BF920" s="251"/>
      <c r="BG920" s="252"/>
      <c r="BH920" s="249"/>
      <c r="BI920" s="248"/>
      <c r="BJ920" s="248"/>
      <c r="BK920" s="248"/>
      <c r="BL920" s="248"/>
      <c r="BM920" s="248"/>
      <c r="BN920" s="248"/>
      <c r="BO920" s="248"/>
      <c r="BP920" s="248"/>
      <c r="BQ920" s="248"/>
      <c r="BR920" s="248"/>
      <c r="BS920" s="248"/>
      <c r="BT920" s="248"/>
      <c r="BU920" s="248"/>
      <c r="BV920" s="248"/>
      <c r="BW920" s="248"/>
      <c r="BX920" s="248"/>
      <c r="BY920" s="248"/>
      <c r="BZ920" s="248"/>
      <c r="CA920" s="248"/>
      <c r="CB920" s="248"/>
      <c r="CC920" s="250"/>
      <c r="CD920" s="251"/>
      <c r="CE920" s="251"/>
      <c r="CF920" s="251"/>
      <c r="CG920" s="251"/>
      <c r="CH920" s="251"/>
      <c r="CI920" s="251"/>
      <c r="CJ920" s="252"/>
      <c r="CK920" s="249"/>
      <c r="CL920" s="248"/>
      <c r="CM920" s="248"/>
      <c r="CN920" s="248"/>
      <c r="CO920" s="248"/>
      <c r="CP920" s="248"/>
      <c r="CQ920" s="248"/>
      <c r="CR920" s="248"/>
      <c r="CS920" s="248"/>
      <c r="CT920" s="248"/>
      <c r="CU920" s="248"/>
      <c r="CV920" s="248"/>
      <c r="CW920" s="248"/>
      <c r="CX920" s="248"/>
      <c r="CY920" s="248"/>
      <c r="CZ920" s="248"/>
      <c r="DA920" s="248"/>
      <c r="DB920" s="248"/>
      <c r="DC920" s="248"/>
      <c r="DD920" s="248"/>
      <c r="DE920" s="248"/>
      <c r="DF920" s="250"/>
      <c r="DG920" s="251"/>
      <c r="DH920" s="251"/>
      <c r="DI920" s="251"/>
      <c r="DJ920" s="251"/>
      <c r="DK920" s="251"/>
      <c r="DL920" s="251"/>
      <c r="DM920" s="252"/>
    </row>
    <row r="921">
      <c r="A921" s="248"/>
      <c r="B921" s="249"/>
      <c r="C921" s="250"/>
      <c r="D921" s="251"/>
      <c r="E921" s="251"/>
      <c r="F921" s="251"/>
      <c r="G921" s="251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  <c r="U921" s="251"/>
      <c r="V921" s="252"/>
      <c r="W921" s="253"/>
      <c r="X921" s="251"/>
      <c r="Y921" s="251"/>
      <c r="Z921" s="251"/>
      <c r="AA921" s="251"/>
      <c r="AB921" s="251"/>
      <c r="AC921" s="251"/>
      <c r="AD921" s="254"/>
      <c r="AE921" s="249"/>
      <c r="AF921" s="255"/>
      <c r="AG921" s="248"/>
      <c r="AH921" s="248"/>
      <c r="AI921" s="248"/>
      <c r="AJ921" s="248"/>
      <c r="AK921" s="248"/>
      <c r="AL921" s="248"/>
      <c r="AM921" s="248"/>
      <c r="AN921" s="248"/>
      <c r="AO921" s="248"/>
      <c r="AP921" s="248"/>
      <c r="AQ921" s="248"/>
      <c r="AR921" s="248"/>
      <c r="AS921" s="248"/>
      <c r="AT921" s="248"/>
      <c r="AU921" s="248"/>
      <c r="AV921" s="248"/>
      <c r="AW921" s="248"/>
      <c r="AX921" s="248"/>
      <c r="AY921" s="256"/>
      <c r="AZ921" s="250"/>
      <c r="BA921" s="251"/>
      <c r="BB921" s="251"/>
      <c r="BC921" s="251"/>
      <c r="BD921" s="251"/>
      <c r="BE921" s="251"/>
      <c r="BF921" s="251"/>
      <c r="BG921" s="252"/>
      <c r="BH921" s="249"/>
      <c r="BI921" s="248"/>
      <c r="BJ921" s="248"/>
      <c r="BK921" s="248"/>
      <c r="BL921" s="248"/>
      <c r="BM921" s="248"/>
      <c r="BN921" s="248"/>
      <c r="BO921" s="248"/>
      <c r="BP921" s="248"/>
      <c r="BQ921" s="248"/>
      <c r="BR921" s="248"/>
      <c r="BS921" s="248"/>
      <c r="BT921" s="248"/>
      <c r="BU921" s="248"/>
      <c r="BV921" s="248"/>
      <c r="BW921" s="248"/>
      <c r="BX921" s="248"/>
      <c r="BY921" s="248"/>
      <c r="BZ921" s="248"/>
      <c r="CA921" s="248"/>
      <c r="CB921" s="248"/>
      <c r="CC921" s="250"/>
      <c r="CD921" s="251"/>
      <c r="CE921" s="251"/>
      <c r="CF921" s="251"/>
      <c r="CG921" s="251"/>
      <c r="CH921" s="251"/>
      <c r="CI921" s="251"/>
      <c r="CJ921" s="252"/>
      <c r="CK921" s="249"/>
      <c r="CL921" s="248"/>
      <c r="CM921" s="248"/>
      <c r="CN921" s="248"/>
      <c r="CO921" s="248"/>
      <c r="CP921" s="248"/>
      <c r="CQ921" s="248"/>
      <c r="CR921" s="248"/>
      <c r="CS921" s="248"/>
      <c r="CT921" s="248"/>
      <c r="CU921" s="248"/>
      <c r="CV921" s="248"/>
      <c r="CW921" s="248"/>
      <c r="CX921" s="248"/>
      <c r="CY921" s="248"/>
      <c r="CZ921" s="248"/>
      <c r="DA921" s="248"/>
      <c r="DB921" s="248"/>
      <c r="DC921" s="248"/>
      <c r="DD921" s="248"/>
      <c r="DE921" s="248"/>
      <c r="DF921" s="250"/>
      <c r="DG921" s="251"/>
      <c r="DH921" s="251"/>
      <c r="DI921" s="251"/>
      <c r="DJ921" s="251"/>
      <c r="DK921" s="251"/>
      <c r="DL921" s="251"/>
      <c r="DM921" s="252"/>
    </row>
    <row r="922">
      <c r="A922" s="248"/>
      <c r="B922" s="249"/>
      <c r="C922" s="250"/>
      <c r="D922" s="251"/>
      <c r="E922" s="251"/>
      <c r="F922" s="251"/>
      <c r="G922" s="251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  <c r="U922" s="251"/>
      <c r="V922" s="252"/>
      <c r="W922" s="253"/>
      <c r="X922" s="251"/>
      <c r="Y922" s="251"/>
      <c r="Z922" s="251"/>
      <c r="AA922" s="251"/>
      <c r="AB922" s="251"/>
      <c r="AC922" s="251"/>
      <c r="AD922" s="254"/>
      <c r="AE922" s="249"/>
      <c r="AF922" s="255"/>
      <c r="AG922" s="248"/>
      <c r="AH922" s="248"/>
      <c r="AI922" s="248"/>
      <c r="AJ922" s="248"/>
      <c r="AK922" s="248"/>
      <c r="AL922" s="248"/>
      <c r="AM922" s="248"/>
      <c r="AN922" s="248"/>
      <c r="AO922" s="248"/>
      <c r="AP922" s="248"/>
      <c r="AQ922" s="248"/>
      <c r="AR922" s="248"/>
      <c r="AS922" s="248"/>
      <c r="AT922" s="248"/>
      <c r="AU922" s="248"/>
      <c r="AV922" s="248"/>
      <c r="AW922" s="248"/>
      <c r="AX922" s="248"/>
      <c r="AY922" s="256"/>
      <c r="AZ922" s="250"/>
      <c r="BA922" s="251"/>
      <c r="BB922" s="251"/>
      <c r="BC922" s="251"/>
      <c r="BD922" s="251"/>
      <c r="BE922" s="251"/>
      <c r="BF922" s="251"/>
      <c r="BG922" s="252"/>
      <c r="BH922" s="249"/>
      <c r="BI922" s="248"/>
      <c r="BJ922" s="248"/>
      <c r="BK922" s="248"/>
      <c r="BL922" s="248"/>
      <c r="BM922" s="248"/>
      <c r="BN922" s="248"/>
      <c r="BO922" s="248"/>
      <c r="BP922" s="248"/>
      <c r="BQ922" s="248"/>
      <c r="BR922" s="248"/>
      <c r="BS922" s="248"/>
      <c r="BT922" s="248"/>
      <c r="BU922" s="248"/>
      <c r="BV922" s="248"/>
      <c r="BW922" s="248"/>
      <c r="BX922" s="248"/>
      <c r="BY922" s="248"/>
      <c r="BZ922" s="248"/>
      <c r="CA922" s="248"/>
      <c r="CB922" s="248"/>
      <c r="CC922" s="250"/>
      <c r="CD922" s="251"/>
      <c r="CE922" s="251"/>
      <c r="CF922" s="251"/>
      <c r="CG922" s="251"/>
      <c r="CH922" s="251"/>
      <c r="CI922" s="251"/>
      <c r="CJ922" s="252"/>
      <c r="CK922" s="249"/>
      <c r="CL922" s="248"/>
      <c r="CM922" s="248"/>
      <c r="CN922" s="248"/>
      <c r="CO922" s="248"/>
      <c r="CP922" s="248"/>
      <c r="CQ922" s="248"/>
      <c r="CR922" s="248"/>
      <c r="CS922" s="248"/>
      <c r="CT922" s="248"/>
      <c r="CU922" s="248"/>
      <c r="CV922" s="248"/>
      <c r="CW922" s="248"/>
      <c r="CX922" s="248"/>
      <c r="CY922" s="248"/>
      <c r="CZ922" s="248"/>
      <c r="DA922" s="248"/>
      <c r="DB922" s="248"/>
      <c r="DC922" s="248"/>
      <c r="DD922" s="248"/>
      <c r="DE922" s="248"/>
      <c r="DF922" s="250"/>
      <c r="DG922" s="251"/>
      <c r="DH922" s="251"/>
      <c r="DI922" s="251"/>
      <c r="DJ922" s="251"/>
      <c r="DK922" s="251"/>
      <c r="DL922" s="251"/>
      <c r="DM922" s="252"/>
    </row>
    <row r="923">
      <c r="A923" s="248"/>
      <c r="B923" s="249"/>
      <c r="C923" s="250"/>
      <c r="D923" s="251"/>
      <c r="E923" s="251"/>
      <c r="F923" s="251"/>
      <c r="G923" s="251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  <c r="U923" s="251"/>
      <c r="V923" s="252"/>
      <c r="W923" s="253"/>
      <c r="X923" s="251"/>
      <c r="Y923" s="251"/>
      <c r="Z923" s="251"/>
      <c r="AA923" s="251"/>
      <c r="AB923" s="251"/>
      <c r="AC923" s="251"/>
      <c r="AD923" s="254"/>
      <c r="AE923" s="249"/>
      <c r="AF923" s="255"/>
      <c r="AG923" s="248"/>
      <c r="AH923" s="248"/>
      <c r="AI923" s="248"/>
      <c r="AJ923" s="248"/>
      <c r="AK923" s="248"/>
      <c r="AL923" s="248"/>
      <c r="AM923" s="248"/>
      <c r="AN923" s="248"/>
      <c r="AO923" s="248"/>
      <c r="AP923" s="248"/>
      <c r="AQ923" s="248"/>
      <c r="AR923" s="248"/>
      <c r="AS923" s="248"/>
      <c r="AT923" s="248"/>
      <c r="AU923" s="248"/>
      <c r="AV923" s="248"/>
      <c r="AW923" s="248"/>
      <c r="AX923" s="248"/>
      <c r="AY923" s="256"/>
      <c r="AZ923" s="250"/>
      <c r="BA923" s="251"/>
      <c r="BB923" s="251"/>
      <c r="BC923" s="251"/>
      <c r="BD923" s="251"/>
      <c r="BE923" s="251"/>
      <c r="BF923" s="251"/>
      <c r="BG923" s="252"/>
      <c r="BH923" s="249"/>
      <c r="BI923" s="248"/>
      <c r="BJ923" s="248"/>
      <c r="BK923" s="248"/>
      <c r="BL923" s="248"/>
      <c r="BM923" s="248"/>
      <c r="BN923" s="248"/>
      <c r="BO923" s="248"/>
      <c r="BP923" s="248"/>
      <c r="BQ923" s="248"/>
      <c r="BR923" s="248"/>
      <c r="BS923" s="248"/>
      <c r="BT923" s="248"/>
      <c r="BU923" s="248"/>
      <c r="BV923" s="248"/>
      <c r="BW923" s="248"/>
      <c r="BX923" s="248"/>
      <c r="BY923" s="248"/>
      <c r="BZ923" s="248"/>
      <c r="CA923" s="248"/>
      <c r="CB923" s="248"/>
      <c r="CC923" s="250"/>
      <c r="CD923" s="251"/>
      <c r="CE923" s="251"/>
      <c r="CF923" s="251"/>
      <c r="CG923" s="251"/>
      <c r="CH923" s="251"/>
      <c r="CI923" s="251"/>
      <c r="CJ923" s="252"/>
      <c r="CK923" s="249"/>
      <c r="CL923" s="248"/>
      <c r="CM923" s="248"/>
      <c r="CN923" s="248"/>
      <c r="CO923" s="248"/>
      <c r="CP923" s="248"/>
      <c r="CQ923" s="248"/>
      <c r="CR923" s="248"/>
      <c r="CS923" s="248"/>
      <c r="CT923" s="248"/>
      <c r="CU923" s="248"/>
      <c r="CV923" s="248"/>
      <c r="CW923" s="248"/>
      <c r="CX923" s="248"/>
      <c r="CY923" s="248"/>
      <c r="CZ923" s="248"/>
      <c r="DA923" s="248"/>
      <c r="DB923" s="248"/>
      <c r="DC923" s="248"/>
      <c r="DD923" s="248"/>
      <c r="DE923" s="248"/>
      <c r="DF923" s="250"/>
      <c r="DG923" s="251"/>
      <c r="DH923" s="251"/>
      <c r="DI923" s="251"/>
      <c r="DJ923" s="251"/>
      <c r="DK923" s="251"/>
      <c r="DL923" s="251"/>
      <c r="DM923" s="252"/>
    </row>
    <row r="924">
      <c r="A924" s="248"/>
      <c r="B924" s="249"/>
      <c r="C924" s="250"/>
      <c r="D924" s="251"/>
      <c r="E924" s="251"/>
      <c r="F924" s="251"/>
      <c r="G924" s="251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  <c r="U924" s="251"/>
      <c r="V924" s="252"/>
      <c r="W924" s="253"/>
      <c r="X924" s="251"/>
      <c r="Y924" s="251"/>
      <c r="Z924" s="251"/>
      <c r="AA924" s="251"/>
      <c r="AB924" s="251"/>
      <c r="AC924" s="251"/>
      <c r="AD924" s="254"/>
      <c r="AE924" s="249"/>
      <c r="AF924" s="255"/>
      <c r="AG924" s="248"/>
      <c r="AH924" s="248"/>
      <c r="AI924" s="248"/>
      <c r="AJ924" s="248"/>
      <c r="AK924" s="248"/>
      <c r="AL924" s="248"/>
      <c r="AM924" s="248"/>
      <c r="AN924" s="248"/>
      <c r="AO924" s="248"/>
      <c r="AP924" s="248"/>
      <c r="AQ924" s="248"/>
      <c r="AR924" s="248"/>
      <c r="AS924" s="248"/>
      <c r="AT924" s="248"/>
      <c r="AU924" s="248"/>
      <c r="AV924" s="248"/>
      <c r="AW924" s="248"/>
      <c r="AX924" s="248"/>
      <c r="AY924" s="256"/>
      <c r="AZ924" s="250"/>
      <c r="BA924" s="251"/>
      <c r="BB924" s="251"/>
      <c r="BC924" s="251"/>
      <c r="BD924" s="251"/>
      <c r="BE924" s="251"/>
      <c r="BF924" s="251"/>
      <c r="BG924" s="252"/>
      <c r="BH924" s="249"/>
      <c r="BI924" s="248"/>
      <c r="BJ924" s="248"/>
      <c r="BK924" s="248"/>
      <c r="BL924" s="248"/>
      <c r="BM924" s="248"/>
      <c r="BN924" s="248"/>
      <c r="BO924" s="248"/>
      <c r="BP924" s="248"/>
      <c r="BQ924" s="248"/>
      <c r="BR924" s="248"/>
      <c r="BS924" s="248"/>
      <c r="BT924" s="248"/>
      <c r="BU924" s="248"/>
      <c r="BV924" s="248"/>
      <c r="BW924" s="248"/>
      <c r="BX924" s="248"/>
      <c r="BY924" s="248"/>
      <c r="BZ924" s="248"/>
      <c r="CA924" s="248"/>
      <c r="CB924" s="248"/>
      <c r="CC924" s="250"/>
      <c r="CD924" s="251"/>
      <c r="CE924" s="251"/>
      <c r="CF924" s="251"/>
      <c r="CG924" s="251"/>
      <c r="CH924" s="251"/>
      <c r="CI924" s="251"/>
      <c r="CJ924" s="252"/>
      <c r="CK924" s="249"/>
      <c r="CL924" s="248"/>
      <c r="CM924" s="248"/>
      <c r="CN924" s="248"/>
      <c r="CO924" s="248"/>
      <c r="CP924" s="248"/>
      <c r="CQ924" s="248"/>
      <c r="CR924" s="248"/>
      <c r="CS924" s="248"/>
      <c r="CT924" s="248"/>
      <c r="CU924" s="248"/>
      <c r="CV924" s="248"/>
      <c r="CW924" s="248"/>
      <c r="CX924" s="248"/>
      <c r="CY924" s="248"/>
      <c r="CZ924" s="248"/>
      <c r="DA924" s="248"/>
      <c r="DB924" s="248"/>
      <c r="DC924" s="248"/>
      <c r="DD924" s="248"/>
      <c r="DE924" s="248"/>
      <c r="DF924" s="250"/>
      <c r="DG924" s="251"/>
      <c r="DH924" s="251"/>
      <c r="DI924" s="251"/>
      <c r="DJ924" s="251"/>
      <c r="DK924" s="251"/>
      <c r="DL924" s="251"/>
      <c r="DM924" s="252"/>
    </row>
    <row r="925">
      <c r="A925" s="248"/>
      <c r="B925" s="249"/>
      <c r="C925" s="250"/>
      <c r="D925" s="251"/>
      <c r="E925" s="251"/>
      <c r="F925" s="251"/>
      <c r="G925" s="251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  <c r="U925" s="251"/>
      <c r="V925" s="252"/>
      <c r="W925" s="253"/>
      <c r="X925" s="251"/>
      <c r="Y925" s="251"/>
      <c r="Z925" s="251"/>
      <c r="AA925" s="251"/>
      <c r="AB925" s="251"/>
      <c r="AC925" s="251"/>
      <c r="AD925" s="254"/>
      <c r="AE925" s="249"/>
      <c r="AF925" s="255"/>
      <c r="AG925" s="248"/>
      <c r="AH925" s="248"/>
      <c r="AI925" s="248"/>
      <c r="AJ925" s="248"/>
      <c r="AK925" s="248"/>
      <c r="AL925" s="248"/>
      <c r="AM925" s="248"/>
      <c r="AN925" s="248"/>
      <c r="AO925" s="248"/>
      <c r="AP925" s="248"/>
      <c r="AQ925" s="248"/>
      <c r="AR925" s="248"/>
      <c r="AS925" s="248"/>
      <c r="AT925" s="248"/>
      <c r="AU925" s="248"/>
      <c r="AV925" s="248"/>
      <c r="AW925" s="248"/>
      <c r="AX925" s="248"/>
      <c r="AY925" s="256"/>
      <c r="AZ925" s="250"/>
      <c r="BA925" s="251"/>
      <c r="BB925" s="251"/>
      <c r="BC925" s="251"/>
      <c r="BD925" s="251"/>
      <c r="BE925" s="251"/>
      <c r="BF925" s="251"/>
      <c r="BG925" s="252"/>
      <c r="BH925" s="249"/>
      <c r="BI925" s="248"/>
      <c r="BJ925" s="248"/>
      <c r="BK925" s="248"/>
      <c r="BL925" s="248"/>
      <c r="BM925" s="248"/>
      <c r="BN925" s="248"/>
      <c r="BO925" s="248"/>
      <c r="BP925" s="248"/>
      <c r="BQ925" s="248"/>
      <c r="BR925" s="248"/>
      <c r="BS925" s="248"/>
      <c r="BT925" s="248"/>
      <c r="BU925" s="248"/>
      <c r="BV925" s="248"/>
      <c r="BW925" s="248"/>
      <c r="BX925" s="248"/>
      <c r="BY925" s="248"/>
      <c r="BZ925" s="248"/>
      <c r="CA925" s="248"/>
      <c r="CB925" s="248"/>
      <c r="CC925" s="250"/>
      <c r="CD925" s="251"/>
      <c r="CE925" s="251"/>
      <c r="CF925" s="251"/>
      <c r="CG925" s="251"/>
      <c r="CH925" s="251"/>
      <c r="CI925" s="251"/>
      <c r="CJ925" s="252"/>
      <c r="CK925" s="249"/>
      <c r="CL925" s="248"/>
      <c r="CM925" s="248"/>
      <c r="CN925" s="248"/>
      <c r="CO925" s="248"/>
      <c r="CP925" s="248"/>
      <c r="CQ925" s="248"/>
      <c r="CR925" s="248"/>
      <c r="CS925" s="248"/>
      <c r="CT925" s="248"/>
      <c r="CU925" s="248"/>
      <c r="CV925" s="248"/>
      <c r="CW925" s="248"/>
      <c r="CX925" s="248"/>
      <c r="CY925" s="248"/>
      <c r="CZ925" s="248"/>
      <c r="DA925" s="248"/>
      <c r="DB925" s="248"/>
      <c r="DC925" s="248"/>
      <c r="DD925" s="248"/>
      <c r="DE925" s="248"/>
      <c r="DF925" s="250"/>
      <c r="DG925" s="251"/>
      <c r="DH925" s="251"/>
      <c r="DI925" s="251"/>
      <c r="DJ925" s="251"/>
      <c r="DK925" s="251"/>
      <c r="DL925" s="251"/>
      <c r="DM925" s="252"/>
    </row>
    <row r="926">
      <c r="A926" s="248"/>
      <c r="B926" s="249"/>
      <c r="C926" s="250"/>
      <c r="D926" s="251"/>
      <c r="E926" s="251"/>
      <c r="F926" s="251"/>
      <c r="G926" s="251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  <c r="U926" s="251"/>
      <c r="V926" s="252"/>
      <c r="W926" s="253"/>
      <c r="X926" s="251"/>
      <c r="Y926" s="251"/>
      <c r="Z926" s="251"/>
      <c r="AA926" s="251"/>
      <c r="AB926" s="251"/>
      <c r="AC926" s="251"/>
      <c r="AD926" s="254"/>
      <c r="AE926" s="249"/>
      <c r="AF926" s="255"/>
      <c r="AG926" s="248"/>
      <c r="AH926" s="248"/>
      <c r="AI926" s="248"/>
      <c r="AJ926" s="248"/>
      <c r="AK926" s="248"/>
      <c r="AL926" s="248"/>
      <c r="AM926" s="248"/>
      <c r="AN926" s="248"/>
      <c r="AO926" s="248"/>
      <c r="AP926" s="248"/>
      <c r="AQ926" s="248"/>
      <c r="AR926" s="248"/>
      <c r="AS926" s="248"/>
      <c r="AT926" s="248"/>
      <c r="AU926" s="248"/>
      <c r="AV926" s="248"/>
      <c r="AW926" s="248"/>
      <c r="AX926" s="248"/>
      <c r="AY926" s="256"/>
      <c r="AZ926" s="250"/>
      <c r="BA926" s="251"/>
      <c r="BB926" s="251"/>
      <c r="BC926" s="251"/>
      <c r="BD926" s="251"/>
      <c r="BE926" s="251"/>
      <c r="BF926" s="251"/>
      <c r="BG926" s="252"/>
      <c r="BH926" s="249"/>
      <c r="BI926" s="248"/>
      <c r="BJ926" s="248"/>
      <c r="BK926" s="248"/>
      <c r="BL926" s="248"/>
      <c r="BM926" s="248"/>
      <c r="BN926" s="248"/>
      <c r="BO926" s="248"/>
      <c r="BP926" s="248"/>
      <c r="BQ926" s="248"/>
      <c r="BR926" s="248"/>
      <c r="BS926" s="248"/>
      <c r="BT926" s="248"/>
      <c r="BU926" s="248"/>
      <c r="BV926" s="248"/>
      <c r="BW926" s="248"/>
      <c r="BX926" s="248"/>
      <c r="BY926" s="248"/>
      <c r="BZ926" s="248"/>
      <c r="CA926" s="248"/>
      <c r="CB926" s="248"/>
      <c r="CC926" s="250"/>
      <c r="CD926" s="251"/>
      <c r="CE926" s="251"/>
      <c r="CF926" s="251"/>
      <c r="CG926" s="251"/>
      <c r="CH926" s="251"/>
      <c r="CI926" s="251"/>
      <c r="CJ926" s="252"/>
      <c r="CK926" s="249"/>
      <c r="CL926" s="248"/>
      <c r="CM926" s="248"/>
      <c r="CN926" s="248"/>
      <c r="CO926" s="248"/>
      <c r="CP926" s="248"/>
      <c r="CQ926" s="248"/>
      <c r="CR926" s="248"/>
      <c r="CS926" s="248"/>
      <c r="CT926" s="248"/>
      <c r="CU926" s="248"/>
      <c r="CV926" s="248"/>
      <c r="CW926" s="248"/>
      <c r="CX926" s="248"/>
      <c r="CY926" s="248"/>
      <c r="CZ926" s="248"/>
      <c r="DA926" s="248"/>
      <c r="DB926" s="248"/>
      <c r="DC926" s="248"/>
      <c r="DD926" s="248"/>
      <c r="DE926" s="248"/>
      <c r="DF926" s="250"/>
      <c r="DG926" s="251"/>
      <c r="DH926" s="251"/>
      <c r="DI926" s="251"/>
      <c r="DJ926" s="251"/>
      <c r="DK926" s="251"/>
      <c r="DL926" s="251"/>
      <c r="DM926" s="252"/>
    </row>
    <row r="927">
      <c r="A927" s="248"/>
      <c r="B927" s="249"/>
      <c r="C927" s="250"/>
      <c r="D927" s="251"/>
      <c r="E927" s="251"/>
      <c r="F927" s="251"/>
      <c r="G927" s="251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  <c r="U927" s="251"/>
      <c r="V927" s="252"/>
      <c r="W927" s="253"/>
      <c r="X927" s="251"/>
      <c r="Y927" s="251"/>
      <c r="Z927" s="251"/>
      <c r="AA927" s="251"/>
      <c r="AB927" s="251"/>
      <c r="AC927" s="251"/>
      <c r="AD927" s="254"/>
      <c r="AE927" s="249"/>
      <c r="AF927" s="255"/>
      <c r="AG927" s="248"/>
      <c r="AH927" s="248"/>
      <c r="AI927" s="248"/>
      <c r="AJ927" s="248"/>
      <c r="AK927" s="248"/>
      <c r="AL927" s="248"/>
      <c r="AM927" s="248"/>
      <c r="AN927" s="248"/>
      <c r="AO927" s="248"/>
      <c r="AP927" s="248"/>
      <c r="AQ927" s="248"/>
      <c r="AR927" s="248"/>
      <c r="AS927" s="248"/>
      <c r="AT927" s="248"/>
      <c r="AU927" s="248"/>
      <c r="AV927" s="248"/>
      <c r="AW927" s="248"/>
      <c r="AX927" s="248"/>
      <c r="AY927" s="256"/>
      <c r="AZ927" s="250"/>
      <c r="BA927" s="251"/>
      <c r="BB927" s="251"/>
      <c r="BC927" s="251"/>
      <c r="BD927" s="251"/>
      <c r="BE927" s="251"/>
      <c r="BF927" s="251"/>
      <c r="BG927" s="252"/>
      <c r="BH927" s="249"/>
      <c r="BI927" s="248"/>
      <c r="BJ927" s="248"/>
      <c r="BK927" s="248"/>
      <c r="BL927" s="248"/>
      <c r="BM927" s="248"/>
      <c r="BN927" s="248"/>
      <c r="BO927" s="248"/>
      <c r="BP927" s="248"/>
      <c r="BQ927" s="248"/>
      <c r="BR927" s="248"/>
      <c r="BS927" s="248"/>
      <c r="BT927" s="248"/>
      <c r="BU927" s="248"/>
      <c r="BV927" s="248"/>
      <c r="BW927" s="248"/>
      <c r="BX927" s="248"/>
      <c r="BY927" s="248"/>
      <c r="BZ927" s="248"/>
      <c r="CA927" s="248"/>
      <c r="CB927" s="248"/>
      <c r="CC927" s="250"/>
      <c r="CD927" s="251"/>
      <c r="CE927" s="251"/>
      <c r="CF927" s="251"/>
      <c r="CG927" s="251"/>
      <c r="CH927" s="251"/>
      <c r="CI927" s="251"/>
      <c r="CJ927" s="252"/>
      <c r="CK927" s="249"/>
      <c r="CL927" s="248"/>
      <c r="CM927" s="248"/>
      <c r="CN927" s="248"/>
      <c r="CO927" s="248"/>
      <c r="CP927" s="248"/>
      <c r="CQ927" s="248"/>
      <c r="CR927" s="248"/>
      <c r="CS927" s="248"/>
      <c r="CT927" s="248"/>
      <c r="CU927" s="248"/>
      <c r="CV927" s="248"/>
      <c r="CW927" s="248"/>
      <c r="CX927" s="248"/>
      <c r="CY927" s="248"/>
      <c r="CZ927" s="248"/>
      <c r="DA927" s="248"/>
      <c r="DB927" s="248"/>
      <c r="DC927" s="248"/>
      <c r="DD927" s="248"/>
      <c r="DE927" s="248"/>
      <c r="DF927" s="250"/>
      <c r="DG927" s="251"/>
      <c r="DH927" s="251"/>
      <c r="DI927" s="251"/>
      <c r="DJ927" s="251"/>
      <c r="DK927" s="251"/>
      <c r="DL927" s="251"/>
      <c r="DM927" s="252"/>
    </row>
    <row r="928">
      <c r="A928" s="248"/>
      <c r="B928" s="249"/>
      <c r="C928" s="250"/>
      <c r="D928" s="251"/>
      <c r="E928" s="251"/>
      <c r="F928" s="251"/>
      <c r="G928" s="251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  <c r="U928" s="251"/>
      <c r="V928" s="252"/>
      <c r="W928" s="253"/>
      <c r="X928" s="251"/>
      <c r="Y928" s="251"/>
      <c r="Z928" s="251"/>
      <c r="AA928" s="251"/>
      <c r="AB928" s="251"/>
      <c r="AC928" s="251"/>
      <c r="AD928" s="254"/>
      <c r="AE928" s="249"/>
      <c r="AF928" s="255"/>
      <c r="AG928" s="248"/>
      <c r="AH928" s="248"/>
      <c r="AI928" s="248"/>
      <c r="AJ928" s="248"/>
      <c r="AK928" s="248"/>
      <c r="AL928" s="248"/>
      <c r="AM928" s="248"/>
      <c r="AN928" s="248"/>
      <c r="AO928" s="248"/>
      <c r="AP928" s="248"/>
      <c r="AQ928" s="248"/>
      <c r="AR928" s="248"/>
      <c r="AS928" s="248"/>
      <c r="AT928" s="248"/>
      <c r="AU928" s="248"/>
      <c r="AV928" s="248"/>
      <c r="AW928" s="248"/>
      <c r="AX928" s="248"/>
      <c r="AY928" s="256"/>
      <c r="AZ928" s="250"/>
      <c r="BA928" s="251"/>
      <c r="BB928" s="251"/>
      <c r="BC928" s="251"/>
      <c r="BD928" s="251"/>
      <c r="BE928" s="251"/>
      <c r="BF928" s="251"/>
      <c r="BG928" s="252"/>
      <c r="BH928" s="249"/>
      <c r="BI928" s="248"/>
      <c r="BJ928" s="248"/>
      <c r="BK928" s="248"/>
      <c r="BL928" s="248"/>
      <c r="BM928" s="248"/>
      <c r="BN928" s="248"/>
      <c r="BO928" s="248"/>
      <c r="BP928" s="248"/>
      <c r="BQ928" s="248"/>
      <c r="BR928" s="248"/>
      <c r="BS928" s="248"/>
      <c r="BT928" s="248"/>
      <c r="BU928" s="248"/>
      <c r="BV928" s="248"/>
      <c r="BW928" s="248"/>
      <c r="BX928" s="248"/>
      <c r="BY928" s="248"/>
      <c r="BZ928" s="248"/>
      <c r="CA928" s="248"/>
      <c r="CB928" s="248"/>
      <c r="CC928" s="250"/>
      <c r="CD928" s="251"/>
      <c r="CE928" s="251"/>
      <c r="CF928" s="251"/>
      <c r="CG928" s="251"/>
      <c r="CH928" s="251"/>
      <c r="CI928" s="251"/>
      <c r="CJ928" s="252"/>
      <c r="CK928" s="249"/>
      <c r="CL928" s="248"/>
      <c r="CM928" s="248"/>
      <c r="CN928" s="248"/>
      <c r="CO928" s="248"/>
      <c r="CP928" s="248"/>
      <c r="CQ928" s="248"/>
      <c r="CR928" s="248"/>
      <c r="CS928" s="248"/>
      <c r="CT928" s="248"/>
      <c r="CU928" s="248"/>
      <c r="CV928" s="248"/>
      <c r="CW928" s="248"/>
      <c r="CX928" s="248"/>
      <c r="CY928" s="248"/>
      <c r="CZ928" s="248"/>
      <c r="DA928" s="248"/>
      <c r="DB928" s="248"/>
      <c r="DC928" s="248"/>
      <c r="DD928" s="248"/>
      <c r="DE928" s="248"/>
      <c r="DF928" s="250"/>
      <c r="DG928" s="251"/>
      <c r="DH928" s="251"/>
      <c r="DI928" s="251"/>
      <c r="DJ928" s="251"/>
      <c r="DK928" s="251"/>
      <c r="DL928" s="251"/>
      <c r="DM928" s="252"/>
    </row>
    <row r="929">
      <c r="A929" s="248"/>
      <c r="B929" s="249"/>
      <c r="C929" s="250"/>
      <c r="D929" s="251"/>
      <c r="E929" s="251"/>
      <c r="F929" s="251"/>
      <c r="G929" s="251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  <c r="U929" s="251"/>
      <c r="V929" s="252"/>
      <c r="W929" s="253"/>
      <c r="X929" s="251"/>
      <c r="Y929" s="251"/>
      <c r="Z929" s="251"/>
      <c r="AA929" s="251"/>
      <c r="AB929" s="251"/>
      <c r="AC929" s="251"/>
      <c r="AD929" s="254"/>
      <c r="AE929" s="249"/>
      <c r="AF929" s="255"/>
      <c r="AG929" s="248"/>
      <c r="AH929" s="248"/>
      <c r="AI929" s="248"/>
      <c r="AJ929" s="248"/>
      <c r="AK929" s="248"/>
      <c r="AL929" s="248"/>
      <c r="AM929" s="248"/>
      <c r="AN929" s="248"/>
      <c r="AO929" s="248"/>
      <c r="AP929" s="248"/>
      <c r="AQ929" s="248"/>
      <c r="AR929" s="248"/>
      <c r="AS929" s="248"/>
      <c r="AT929" s="248"/>
      <c r="AU929" s="248"/>
      <c r="AV929" s="248"/>
      <c r="AW929" s="248"/>
      <c r="AX929" s="248"/>
      <c r="AY929" s="256"/>
      <c r="AZ929" s="250"/>
      <c r="BA929" s="251"/>
      <c r="BB929" s="251"/>
      <c r="BC929" s="251"/>
      <c r="BD929" s="251"/>
      <c r="BE929" s="251"/>
      <c r="BF929" s="251"/>
      <c r="BG929" s="252"/>
      <c r="BH929" s="249"/>
      <c r="BI929" s="248"/>
      <c r="BJ929" s="248"/>
      <c r="BK929" s="248"/>
      <c r="BL929" s="248"/>
      <c r="BM929" s="248"/>
      <c r="BN929" s="248"/>
      <c r="BO929" s="248"/>
      <c r="BP929" s="248"/>
      <c r="BQ929" s="248"/>
      <c r="BR929" s="248"/>
      <c r="BS929" s="248"/>
      <c r="BT929" s="248"/>
      <c r="BU929" s="248"/>
      <c r="BV929" s="248"/>
      <c r="BW929" s="248"/>
      <c r="BX929" s="248"/>
      <c r="BY929" s="248"/>
      <c r="BZ929" s="248"/>
      <c r="CA929" s="248"/>
      <c r="CB929" s="248"/>
      <c r="CC929" s="250"/>
      <c r="CD929" s="251"/>
      <c r="CE929" s="251"/>
      <c r="CF929" s="251"/>
      <c r="CG929" s="251"/>
      <c r="CH929" s="251"/>
      <c r="CI929" s="251"/>
      <c r="CJ929" s="252"/>
      <c r="CK929" s="249"/>
      <c r="CL929" s="248"/>
      <c r="CM929" s="248"/>
      <c r="CN929" s="248"/>
      <c r="CO929" s="248"/>
      <c r="CP929" s="248"/>
      <c r="CQ929" s="248"/>
      <c r="CR929" s="248"/>
      <c r="CS929" s="248"/>
      <c r="CT929" s="248"/>
      <c r="CU929" s="248"/>
      <c r="CV929" s="248"/>
      <c r="CW929" s="248"/>
      <c r="CX929" s="248"/>
      <c r="CY929" s="248"/>
      <c r="CZ929" s="248"/>
      <c r="DA929" s="248"/>
      <c r="DB929" s="248"/>
      <c r="DC929" s="248"/>
      <c r="DD929" s="248"/>
      <c r="DE929" s="248"/>
      <c r="DF929" s="250"/>
      <c r="DG929" s="251"/>
      <c r="DH929" s="251"/>
      <c r="DI929" s="251"/>
      <c r="DJ929" s="251"/>
      <c r="DK929" s="251"/>
      <c r="DL929" s="251"/>
      <c r="DM929" s="252"/>
    </row>
    <row r="930">
      <c r="A930" s="248"/>
      <c r="B930" s="249"/>
      <c r="C930" s="250"/>
      <c r="D930" s="251"/>
      <c r="E930" s="251"/>
      <c r="F930" s="251"/>
      <c r="G930" s="251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  <c r="U930" s="251"/>
      <c r="V930" s="252"/>
      <c r="W930" s="253"/>
      <c r="X930" s="251"/>
      <c r="Y930" s="251"/>
      <c r="Z930" s="251"/>
      <c r="AA930" s="251"/>
      <c r="AB930" s="251"/>
      <c r="AC930" s="251"/>
      <c r="AD930" s="254"/>
      <c r="AE930" s="249"/>
      <c r="AF930" s="255"/>
      <c r="AG930" s="248"/>
      <c r="AH930" s="248"/>
      <c r="AI930" s="248"/>
      <c r="AJ930" s="248"/>
      <c r="AK930" s="248"/>
      <c r="AL930" s="248"/>
      <c r="AM930" s="248"/>
      <c r="AN930" s="248"/>
      <c r="AO930" s="248"/>
      <c r="AP930" s="248"/>
      <c r="AQ930" s="248"/>
      <c r="AR930" s="248"/>
      <c r="AS930" s="248"/>
      <c r="AT930" s="248"/>
      <c r="AU930" s="248"/>
      <c r="AV930" s="248"/>
      <c r="AW930" s="248"/>
      <c r="AX930" s="248"/>
      <c r="AY930" s="256"/>
      <c r="AZ930" s="250"/>
      <c r="BA930" s="251"/>
      <c r="BB930" s="251"/>
      <c r="BC930" s="251"/>
      <c r="BD930" s="251"/>
      <c r="BE930" s="251"/>
      <c r="BF930" s="251"/>
      <c r="BG930" s="252"/>
      <c r="BH930" s="249"/>
      <c r="BI930" s="248"/>
      <c r="BJ930" s="248"/>
      <c r="BK930" s="248"/>
      <c r="BL930" s="248"/>
      <c r="BM930" s="248"/>
      <c r="BN930" s="248"/>
      <c r="BO930" s="248"/>
      <c r="BP930" s="248"/>
      <c r="BQ930" s="248"/>
      <c r="BR930" s="248"/>
      <c r="BS930" s="248"/>
      <c r="BT930" s="248"/>
      <c r="BU930" s="248"/>
      <c r="BV930" s="248"/>
      <c r="BW930" s="248"/>
      <c r="BX930" s="248"/>
      <c r="BY930" s="248"/>
      <c r="BZ930" s="248"/>
      <c r="CA930" s="248"/>
      <c r="CB930" s="248"/>
      <c r="CC930" s="250"/>
      <c r="CD930" s="251"/>
      <c r="CE930" s="251"/>
      <c r="CF930" s="251"/>
      <c r="CG930" s="251"/>
      <c r="CH930" s="251"/>
      <c r="CI930" s="251"/>
      <c r="CJ930" s="252"/>
      <c r="CK930" s="249"/>
      <c r="CL930" s="248"/>
      <c r="CM930" s="248"/>
      <c r="CN930" s="248"/>
      <c r="CO930" s="248"/>
      <c r="CP930" s="248"/>
      <c r="CQ930" s="248"/>
      <c r="CR930" s="248"/>
      <c r="CS930" s="248"/>
      <c r="CT930" s="248"/>
      <c r="CU930" s="248"/>
      <c r="CV930" s="248"/>
      <c r="CW930" s="248"/>
      <c r="CX930" s="248"/>
      <c r="CY930" s="248"/>
      <c r="CZ930" s="248"/>
      <c r="DA930" s="248"/>
      <c r="DB930" s="248"/>
      <c r="DC930" s="248"/>
      <c r="DD930" s="248"/>
      <c r="DE930" s="248"/>
      <c r="DF930" s="250"/>
      <c r="DG930" s="251"/>
      <c r="DH930" s="251"/>
      <c r="DI930" s="251"/>
      <c r="DJ930" s="251"/>
      <c r="DK930" s="251"/>
      <c r="DL930" s="251"/>
      <c r="DM930" s="252"/>
    </row>
    <row r="931">
      <c r="A931" s="248"/>
      <c r="B931" s="249"/>
      <c r="C931" s="250"/>
      <c r="D931" s="251"/>
      <c r="E931" s="251"/>
      <c r="F931" s="251"/>
      <c r="G931" s="251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  <c r="U931" s="251"/>
      <c r="V931" s="252"/>
      <c r="W931" s="253"/>
      <c r="X931" s="251"/>
      <c r="Y931" s="251"/>
      <c r="Z931" s="251"/>
      <c r="AA931" s="251"/>
      <c r="AB931" s="251"/>
      <c r="AC931" s="251"/>
      <c r="AD931" s="254"/>
      <c r="AE931" s="249"/>
      <c r="AF931" s="255"/>
      <c r="AG931" s="248"/>
      <c r="AH931" s="248"/>
      <c r="AI931" s="248"/>
      <c r="AJ931" s="248"/>
      <c r="AK931" s="248"/>
      <c r="AL931" s="248"/>
      <c r="AM931" s="248"/>
      <c r="AN931" s="248"/>
      <c r="AO931" s="248"/>
      <c r="AP931" s="248"/>
      <c r="AQ931" s="248"/>
      <c r="AR931" s="248"/>
      <c r="AS931" s="248"/>
      <c r="AT931" s="248"/>
      <c r="AU931" s="248"/>
      <c r="AV931" s="248"/>
      <c r="AW931" s="248"/>
      <c r="AX931" s="248"/>
      <c r="AY931" s="256"/>
      <c r="AZ931" s="250"/>
      <c r="BA931" s="251"/>
      <c r="BB931" s="251"/>
      <c r="BC931" s="251"/>
      <c r="BD931" s="251"/>
      <c r="BE931" s="251"/>
      <c r="BF931" s="251"/>
      <c r="BG931" s="252"/>
      <c r="BH931" s="249"/>
      <c r="BI931" s="248"/>
      <c r="BJ931" s="248"/>
      <c r="BK931" s="248"/>
      <c r="BL931" s="248"/>
      <c r="BM931" s="248"/>
      <c r="BN931" s="248"/>
      <c r="BO931" s="248"/>
      <c r="BP931" s="248"/>
      <c r="BQ931" s="248"/>
      <c r="BR931" s="248"/>
      <c r="BS931" s="248"/>
      <c r="BT931" s="248"/>
      <c r="BU931" s="248"/>
      <c r="BV931" s="248"/>
      <c r="BW931" s="248"/>
      <c r="BX931" s="248"/>
      <c r="BY931" s="248"/>
      <c r="BZ931" s="248"/>
      <c r="CA931" s="248"/>
      <c r="CB931" s="248"/>
      <c r="CC931" s="250"/>
      <c r="CD931" s="251"/>
      <c r="CE931" s="251"/>
      <c r="CF931" s="251"/>
      <c r="CG931" s="251"/>
      <c r="CH931" s="251"/>
      <c r="CI931" s="251"/>
      <c r="CJ931" s="252"/>
      <c r="CK931" s="249"/>
      <c r="CL931" s="248"/>
      <c r="CM931" s="248"/>
      <c r="CN931" s="248"/>
      <c r="CO931" s="248"/>
      <c r="CP931" s="248"/>
      <c r="CQ931" s="248"/>
      <c r="CR931" s="248"/>
      <c r="CS931" s="248"/>
      <c r="CT931" s="248"/>
      <c r="CU931" s="248"/>
      <c r="CV931" s="248"/>
      <c r="CW931" s="248"/>
      <c r="CX931" s="248"/>
      <c r="CY931" s="248"/>
      <c r="CZ931" s="248"/>
      <c r="DA931" s="248"/>
      <c r="DB931" s="248"/>
      <c r="DC931" s="248"/>
      <c r="DD931" s="248"/>
      <c r="DE931" s="248"/>
      <c r="DF931" s="250"/>
      <c r="DG931" s="251"/>
      <c r="DH931" s="251"/>
      <c r="DI931" s="251"/>
      <c r="DJ931" s="251"/>
      <c r="DK931" s="251"/>
      <c r="DL931" s="251"/>
      <c r="DM931" s="252"/>
    </row>
    <row r="932">
      <c r="A932" s="248"/>
      <c r="B932" s="249"/>
      <c r="C932" s="250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  <c r="U932" s="251"/>
      <c r="V932" s="252"/>
      <c r="W932" s="253"/>
      <c r="X932" s="251"/>
      <c r="Y932" s="251"/>
      <c r="Z932" s="251"/>
      <c r="AA932" s="251"/>
      <c r="AB932" s="251"/>
      <c r="AC932" s="251"/>
      <c r="AD932" s="254"/>
      <c r="AE932" s="249"/>
      <c r="AF932" s="255"/>
      <c r="AG932" s="248"/>
      <c r="AH932" s="248"/>
      <c r="AI932" s="248"/>
      <c r="AJ932" s="248"/>
      <c r="AK932" s="248"/>
      <c r="AL932" s="248"/>
      <c r="AM932" s="248"/>
      <c r="AN932" s="248"/>
      <c r="AO932" s="248"/>
      <c r="AP932" s="248"/>
      <c r="AQ932" s="248"/>
      <c r="AR932" s="248"/>
      <c r="AS932" s="248"/>
      <c r="AT932" s="248"/>
      <c r="AU932" s="248"/>
      <c r="AV932" s="248"/>
      <c r="AW932" s="248"/>
      <c r="AX932" s="248"/>
      <c r="AY932" s="256"/>
      <c r="AZ932" s="250"/>
      <c r="BA932" s="251"/>
      <c r="BB932" s="251"/>
      <c r="BC932" s="251"/>
      <c r="BD932" s="251"/>
      <c r="BE932" s="251"/>
      <c r="BF932" s="251"/>
      <c r="BG932" s="252"/>
      <c r="BH932" s="249"/>
      <c r="BI932" s="248"/>
      <c r="BJ932" s="248"/>
      <c r="BK932" s="248"/>
      <c r="BL932" s="248"/>
      <c r="BM932" s="248"/>
      <c r="BN932" s="248"/>
      <c r="BO932" s="248"/>
      <c r="BP932" s="248"/>
      <c r="BQ932" s="248"/>
      <c r="BR932" s="248"/>
      <c r="BS932" s="248"/>
      <c r="BT932" s="248"/>
      <c r="BU932" s="248"/>
      <c r="BV932" s="248"/>
      <c r="BW932" s="248"/>
      <c r="BX932" s="248"/>
      <c r="BY932" s="248"/>
      <c r="BZ932" s="248"/>
      <c r="CA932" s="248"/>
      <c r="CB932" s="248"/>
      <c r="CC932" s="250"/>
      <c r="CD932" s="251"/>
      <c r="CE932" s="251"/>
      <c r="CF932" s="251"/>
      <c r="CG932" s="251"/>
      <c r="CH932" s="251"/>
      <c r="CI932" s="251"/>
      <c r="CJ932" s="252"/>
      <c r="CK932" s="249"/>
      <c r="CL932" s="248"/>
      <c r="CM932" s="248"/>
      <c r="CN932" s="248"/>
      <c r="CO932" s="248"/>
      <c r="CP932" s="248"/>
      <c r="CQ932" s="248"/>
      <c r="CR932" s="248"/>
      <c r="CS932" s="248"/>
      <c r="CT932" s="248"/>
      <c r="CU932" s="248"/>
      <c r="CV932" s="248"/>
      <c r="CW932" s="248"/>
      <c r="CX932" s="248"/>
      <c r="CY932" s="248"/>
      <c r="CZ932" s="248"/>
      <c r="DA932" s="248"/>
      <c r="DB932" s="248"/>
      <c r="DC932" s="248"/>
      <c r="DD932" s="248"/>
      <c r="DE932" s="248"/>
      <c r="DF932" s="250"/>
      <c r="DG932" s="251"/>
      <c r="DH932" s="251"/>
      <c r="DI932" s="251"/>
      <c r="DJ932" s="251"/>
      <c r="DK932" s="251"/>
      <c r="DL932" s="251"/>
      <c r="DM932" s="252"/>
    </row>
    <row r="933">
      <c r="A933" s="248"/>
      <c r="B933" s="249"/>
      <c r="C933" s="250"/>
      <c r="D933" s="251"/>
      <c r="E933" s="251"/>
      <c r="F933" s="251"/>
      <c r="G933" s="251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  <c r="U933" s="251"/>
      <c r="V933" s="252"/>
      <c r="W933" s="253"/>
      <c r="X933" s="251"/>
      <c r="Y933" s="251"/>
      <c r="Z933" s="251"/>
      <c r="AA933" s="251"/>
      <c r="AB933" s="251"/>
      <c r="AC933" s="251"/>
      <c r="AD933" s="254"/>
      <c r="AE933" s="249"/>
      <c r="AF933" s="255"/>
      <c r="AG933" s="248"/>
      <c r="AH933" s="248"/>
      <c r="AI933" s="248"/>
      <c r="AJ933" s="248"/>
      <c r="AK933" s="248"/>
      <c r="AL933" s="248"/>
      <c r="AM933" s="248"/>
      <c r="AN933" s="248"/>
      <c r="AO933" s="248"/>
      <c r="AP933" s="248"/>
      <c r="AQ933" s="248"/>
      <c r="AR933" s="248"/>
      <c r="AS933" s="248"/>
      <c r="AT933" s="248"/>
      <c r="AU933" s="248"/>
      <c r="AV933" s="248"/>
      <c r="AW933" s="248"/>
      <c r="AX933" s="248"/>
      <c r="AY933" s="256"/>
      <c r="AZ933" s="250"/>
      <c r="BA933" s="251"/>
      <c r="BB933" s="251"/>
      <c r="BC933" s="251"/>
      <c r="BD933" s="251"/>
      <c r="BE933" s="251"/>
      <c r="BF933" s="251"/>
      <c r="BG933" s="252"/>
      <c r="BH933" s="249"/>
      <c r="BI933" s="248"/>
      <c r="BJ933" s="248"/>
      <c r="BK933" s="248"/>
      <c r="BL933" s="248"/>
      <c r="BM933" s="248"/>
      <c r="BN933" s="248"/>
      <c r="BO933" s="248"/>
      <c r="BP933" s="248"/>
      <c r="BQ933" s="248"/>
      <c r="BR933" s="248"/>
      <c r="BS933" s="248"/>
      <c r="BT933" s="248"/>
      <c r="BU933" s="248"/>
      <c r="BV933" s="248"/>
      <c r="BW933" s="248"/>
      <c r="BX933" s="248"/>
      <c r="BY933" s="248"/>
      <c r="BZ933" s="248"/>
      <c r="CA933" s="248"/>
      <c r="CB933" s="248"/>
      <c r="CC933" s="250"/>
      <c r="CD933" s="251"/>
      <c r="CE933" s="251"/>
      <c r="CF933" s="251"/>
      <c r="CG933" s="251"/>
      <c r="CH933" s="251"/>
      <c r="CI933" s="251"/>
      <c r="CJ933" s="252"/>
      <c r="CK933" s="249"/>
      <c r="CL933" s="248"/>
      <c r="CM933" s="248"/>
      <c r="CN933" s="248"/>
      <c r="CO933" s="248"/>
      <c r="CP933" s="248"/>
      <c r="CQ933" s="248"/>
      <c r="CR933" s="248"/>
      <c r="CS933" s="248"/>
      <c r="CT933" s="248"/>
      <c r="CU933" s="248"/>
      <c r="CV933" s="248"/>
      <c r="CW933" s="248"/>
      <c r="CX933" s="248"/>
      <c r="CY933" s="248"/>
      <c r="CZ933" s="248"/>
      <c r="DA933" s="248"/>
      <c r="DB933" s="248"/>
      <c r="DC933" s="248"/>
      <c r="DD933" s="248"/>
      <c r="DE933" s="248"/>
      <c r="DF933" s="250"/>
      <c r="DG933" s="251"/>
      <c r="DH933" s="251"/>
      <c r="DI933" s="251"/>
      <c r="DJ933" s="251"/>
      <c r="DK933" s="251"/>
      <c r="DL933" s="251"/>
      <c r="DM933" s="252"/>
    </row>
    <row r="934">
      <c r="A934" s="248"/>
      <c r="B934" s="249"/>
      <c r="C934" s="250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  <c r="U934" s="251"/>
      <c r="V934" s="252"/>
      <c r="W934" s="253"/>
      <c r="X934" s="251"/>
      <c r="Y934" s="251"/>
      <c r="Z934" s="251"/>
      <c r="AA934" s="251"/>
      <c r="AB934" s="251"/>
      <c r="AC934" s="251"/>
      <c r="AD934" s="254"/>
      <c r="AE934" s="249"/>
      <c r="AF934" s="255"/>
      <c r="AG934" s="248"/>
      <c r="AH934" s="248"/>
      <c r="AI934" s="248"/>
      <c r="AJ934" s="248"/>
      <c r="AK934" s="248"/>
      <c r="AL934" s="248"/>
      <c r="AM934" s="248"/>
      <c r="AN934" s="248"/>
      <c r="AO934" s="248"/>
      <c r="AP934" s="248"/>
      <c r="AQ934" s="248"/>
      <c r="AR934" s="248"/>
      <c r="AS934" s="248"/>
      <c r="AT934" s="248"/>
      <c r="AU934" s="248"/>
      <c r="AV934" s="248"/>
      <c r="AW934" s="248"/>
      <c r="AX934" s="248"/>
      <c r="AY934" s="256"/>
      <c r="AZ934" s="250"/>
      <c r="BA934" s="251"/>
      <c r="BB934" s="251"/>
      <c r="BC934" s="251"/>
      <c r="BD934" s="251"/>
      <c r="BE934" s="251"/>
      <c r="BF934" s="251"/>
      <c r="BG934" s="252"/>
      <c r="BH934" s="249"/>
      <c r="BI934" s="248"/>
      <c r="BJ934" s="248"/>
      <c r="BK934" s="248"/>
      <c r="BL934" s="248"/>
      <c r="BM934" s="248"/>
      <c r="BN934" s="248"/>
      <c r="BO934" s="248"/>
      <c r="BP934" s="248"/>
      <c r="BQ934" s="248"/>
      <c r="BR934" s="248"/>
      <c r="BS934" s="248"/>
      <c r="BT934" s="248"/>
      <c r="BU934" s="248"/>
      <c r="BV934" s="248"/>
      <c r="BW934" s="248"/>
      <c r="BX934" s="248"/>
      <c r="BY934" s="248"/>
      <c r="BZ934" s="248"/>
      <c r="CA934" s="248"/>
      <c r="CB934" s="248"/>
      <c r="CC934" s="250"/>
      <c r="CD934" s="251"/>
      <c r="CE934" s="251"/>
      <c r="CF934" s="251"/>
      <c r="CG934" s="251"/>
      <c r="CH934" s="251"/>
      <c r="CI934" s="251"/>
      <c r="CJ934" s="252"/>
      <c r="CK934" s="249"/>
      <c r="CL934" s="248"/>
      <c r="CM934" s="248"/>
      <c r="CN934" s="248"/>
      <c r="CO934" s="248"/>
      <c r="CP934" s="248"/>
      <c r="CQ934" s="248"/>
      <c r="CR934" s="248"/>
      <c r="CS934" s="248"/>
      <c r="CT934" s="248"/>
      <c r="CU934" s="248"/>
      <c r="CV934" s="248"/>
      <c r="CW934" s="248"/>
      <c r="CX934" s="248"/>
      <c r="CY934" s="248"/>
      <c r="CZ934" s="248"/>
      <c r="DA934" s="248"/>
      <c r="DB934" s="248"/>
      <c r="DC934" s="248"/>
      <c r="DD934" s="248"/>
      <c r="DE934" s="248"/>
      <c r="DF934" s="250"/>
      <c r="DG934" s="251"/>
      <c r="DH934" s="251"/>
      <c r="DI934" s="251"/>
      <c r="DJ934" s="251"/>
      <c r="DK934" s="251"/>
      <c r="DL934" s="251"/>
      <c r="DM934" s="252"/>
    </row>
    <row r="935">
      <c r="A935" s="248"/>
      <c r="B935" s="249"/>
      <c r="C935" s="250"/>
      <c r="D935" s="251"/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  <c r="U935" s="251"/>
      <c r="V935" s="252"/>
      <c r="W935" s="253"/>
      <c r="X935" s="251"/>
      <c r="Y935" s="251"/>
      <c r="Z935" s="251"/>
      <c r="AA935" s="251"/>
      <c r="AB935" s="251"/>
      <c r="AC935" s="251"/>
      <c r="AD935" s="254"/>
      <c r="AE935" s="249"/>
      <c r="AF935" s="255"/>
      <c r="AG935" s="248"/>
      <c r="AH935" s="248"/>
      <c r="AI935" s="248"/>
      <c r="AJ935" s="248"/>
      <c r="AK935" s="248"/>
      <c r="AL935" s="248"/>
      <c r="AM935" s="248"/>
      <c r="AN935" s="248"/>
      <c r="AO935" s="248"/>
      <c r="AP935" s="248"/>
      <c r="AQ935" s="248"/>
      <c r="AR935" s="248"/>
      <c r="AS935" s="248"/>
      <c r="AT935" s="248"/>
      <c r="AU935" s="248"/>
      <c r="AV935" s="248"/>
      <c r="AW935" s="248"/>
      <c r="AX935" s="248"/>
      <c r="AY935" s="256"/>
      <c r="AZ935" s="250"/>
      <c r="BA935" s="251"/>
      <c r="BB935" s="251"/>
      <c r="BC935" s="251"/>
      <c r="BD935" s="251"/>
      <c r="BE935" s="251"/>
      <c r="BF935" s="251"/>
      <c r="BG935" s="252"/>
      <c r="BH935" s="249"/>
      <c r="BI935" s="248"/>
      <c r="BJ935" s="248"/>
      <c r="BK935" s="248"/>
      <c r="BL935" s="248"/>
      <c r="BM935" s="248"/>
      <c r="BN935" s="248"/>
      <c r="BO935" s="248"/>
      <c r="BP935" s="248"/>
      <c r="BQ935" s="248"/>
      <c r="BR935" s="248"/>
      <c r="BS935" s="248"/>
      <c r="BT935" s="248"/>
      <c r="BU935" s="248"/>
      <c r="BV935" s="248"/>
      <c r="BW935" s="248"/>
      <c r="BX935" s="248"/>
      <c r="BY935" s="248"/>
      <c r="BZ935" s="248"/>
      <c r="CA935" s="248"/>
      <c r="CB935" s="248"/>
      <c r="CC935" s="250"/>
      <c r="CD935" s="251"/>
      <c r="CE935" s="251"/>
      <c r="CF935" s="251"/>
      <c r="CG935" s="251"/>
      <c r="CH935" s="251"/>
      <c r="CI935" s="251"/>
      <c r="CJ935" s="252"/>
      <c r="CK935" s="249"/>
      <c r="CL935" s="248"/>
      <c r="CM935" s="248"/>
      <c r="CN935" s="248"/>
      <c r="CO935" s="248"/>
      <c r="CP935" s="248"/>
      <c r="CQ935" s="248"/>
      <c r="CR935" s="248"/>
      <c r="CS935" s="248"/>
      <c r="CT935" s="248"/>
      <c r="CU935" s="248"/>
      <c r="CV935" s="248"/>
      <c r="CW935" s="248"/>
      <c r="CX935" s="248"/>
      <c r="CY935" s="248"/>
      <c r="CZ935" s="248"/>
      <c r="DA935" s="248"/>
      <c r="DB935" s="248"/>
      <c r="DC935" s="248"/>
      <c r="DD935" s="248"/>
      <c r="DE935" s="248"/>
      <c r="DF935" s="250"/>
      <c r="DG935" s="251"/>
      <c r="DH935" s="251"/>
      <c r="DI935" s="251"/>
      <c r="DJ935" s="251"/>
      <c r="DK935" s="251"/>
      <c r="DL935" s="251"/>
      <c r="DM935" s="252"/>
    </row>
    <row r="936">
      <c r="A936" s="248"/>
      <c r="B936" s="249"/>
      <c r="C936" s="250"/>
      <c r="D936" s="251"/>
      <c r="E936" s="251"/>
      <c r="F936" s="251"/>
      <c r="G936" s="251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  <c r="U936" s="251"/>
      <c r="V936" s="252"/>
      <c r="W936" s="253"/>
      <c r="X936" s="251"/>
      <c r="Y936" s="251"/>
      <c r="Z936" s="251"/>
      <c r="AA936" s="251"/>
      <c r="AB936" s="251"/>
      <c r="AC936" s="251"/>
      <c r="AD936" s="254"/>
      <c r="AE936" s="249"/>
      <c r="AF936" s="255"/>
      <c r="AG936" s="248"/>
      <c r="AH936" s="248"/>
      <c r="AI936" s="248"/>
      <c r="AJ936" s="248"/>
      <c r="AK936" s="248"/>
      <c r="AL936" s="248"/>
      <c r="AM936" s="248"/>
      <c r="AN936" s="248"/>
      <c r="AO936" s="248"/>
      <c r="AP936" s="248"/>
      <c r="AQ936" s="248"/>
      <c r="AR936" s="248"/>
      <c r="AS936" s="248"/>
      <c r="AT936" s="248"/>
      <c r="AU936" s="248"/>
      <c r="AV936" s="248"/>
      <c r="AW936" s="248"/>
      <c r="AX936" s="248"/>
      <c r="AY936" s="256"/>
      <c r="AZ936" s="250"/>
      <c r="BA936" s="251"/>
      <c r="BB936" s="251"/>
      <c r="BC936" s="251"/>
      <c r="BD936" s="251"/>
      <c r="BE936" s="251"/>
      <c r="BF936" s="251"/>
      <c r="BG936" s="252"/>
      <c r="BH936" s="249"/>
      <c r="BI936" s="248"/>
      <c r="BJ936" s="248"/>
      <c r="BK936" s="248"/>
      <c r="BL936" s="248"/>
      <c r="BM936" s="248"/>
      <c r="BN936" s="248"/>
      <c r="BO936" s="248"/>
      <c r="BP936" s="248"/>
      <c r="BQ936" s="248"/>
      <c r="BR936" s="248"/>
      <c r="BS936" s="248"/>
      <c r="BT936" s="248"/>
      <c r="BU936" s="248"/>
      <c r="BV936" s="248"/>
      <c r="BW936" s="248"/>
      <c r="BX936" s="248"/>
      <c r="BY936" s="248"/>
      <c r="BZ936" s="248"/>
      <c r="CA936" s="248"/>
      <c r="CB936" s="248"/>
      <c r="CC936" s="250"/>
      <c r="CD936" s="251"/>
      <c r="CE936" s="251"/>
      <c r="CF936" s="251"/>
      <c r="CG936" s="251"/>
      <c r="CH936" s="251"/>
      <c r="CI936" s="251"/>
      <c r="CJ936" s="252"/>
      <c r="CK936" s="249"/>
      <c r="CL936" s="248"/>
      <c r="CM936" s="248"/>
      <c r="CN936" s="248"/>
      <c r="CO936" s="248"/>
      <c r="CP936" s="248"/>
      <c r="CQ936" s="248"/>
      <c r="CR936" s="248"/>
      <c r="CS936" s="248"/>
      <c r="CT936" s="248"/>
      <c r="CU936" s="248"/>
      <c r="CV936" s="248"/>
      <c r="CW936" s="248"/>
      <c r="CX936" s="248"/>
      <c r="CY936" s="248"/>
      <c r="CZ936" s="248"/>
      <c r="DA936" s="248"/>
      <c r="DB936" s="248"/>
      <c r="DC936" s="248"/>
      <c r="DD936" s="248"/>
      <c r="DE936" s="248"/>
      <c r="DF936" s="250"/>
      <c r="DG936" s="251"/>
      <c r="DH936" s="251"/>
      <c r="DI936" s="251"/>
      <c r="DJ936" s="251"/>
      <c r="DK936" s="251"/>
      <c r="DL936" s="251"/>
      <c r="DM936" s="252"/>
    </row>
    <row r="937">
      <c r="A937" s="248"/>
      <c r="B937" s="249"/>
      <c r="C937" s="250"/>
      <c r="D937" s="251"/>
      <c r="E937" s="251"/>
      <c r="F937" s="251"/>
      <c r="G937" s="251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  <c r="U937" s="251"/>
      <c r="V937" s="252"/>
      <c r="W937" s="253"/>
      <c r="X937" s="251"/>
      <c r="Y937" s="251"/>
      <c r="Z937" s="251"/>
      <c r="AA937" s="251"/>
      <c r="AB937" s="251"/>
      <c r="AC937" s="251"/>
      <c r="AD937" s="254"/>
      <c r="AE937" s="249"/>
      <c r="AF937" s="255"/>
      <c r="AG937" s="248"/>
      <c r="AH937" s="248"/>
      <c r="AI937" s="248"/>
      <c r="AJ937" s="248"/>
      <c r="AK937" s="248"/>
      <c r="AL937" s="248"/>
      <c r="AM937" s="248"/>
      <c r="AN937" s="248"/>
      <c r="AO937" s="248"/>
      <c r="AP937" s="248"/>
      <c r="AQ937" s="248"/>
      <c r="AR937" s="248"/>
      <c r="AS937" s="248"/>
      <c r="AT937" s="248"/>
      <c r="AU937" s="248"/>
      <c r="AV937" s="248"/>
      <c r="AW937" s="248"/>
      <c r="AX937" s="248"/>
      <c r="AY937" s="256"/>
      <c r="AZ937" s="250"/>
      <c r="BA937" s="251"/>
      <c r="BB937" s="251"/>
      <c r="BC937" s="251"/>
      <c r="BD937" s="251"/>
      <c r="BE937" s="251"/>
      <c r="BF937" s="251"/>
      <c r="BG937" s="252"/>
      <c r="BH937" s="249"/>
      <c r="BI937" s="248"/>
      <c r="BJ937" s="248"/>
      <c r="BK937" s="248"/>
      <c r="BL937" s="248"/>
      <c r="BM937" s="248"/>
      <c r="BN937" s="248"/>
      <c r="BO937" s="248"/>
      <c r="BP937" s="248"/>
      <c r="BQ937" s="248"/>
      <c r="BR937" s="248"/>
      <c r="BS937" s="248"/>
      <c r="BT937" s="248"/>
      <c r="BU937" s="248"/>
      <c r="BV937" s="248"/>
      <c r="BW937" s="248"/>
      <c r="BX937" s="248"/>
      <c r="BY937" s="248"/>
      <c r="BZ937" s="248"/>
      <c r="CA937" s="248"/>
      <c r="CB937" s="248"/>
      <c r="CC937" s="250"/>
      <c r="CD937" s="251"/>
      <c r="CE937" s="251"/>
      <c r="CF937" s="251"/>
      <c r="CG937" s="251"/>
      <c r="CH937" s="251"/>
      <c r="CI937" s="251"/>
      <c r="CJ937" s="252"/>
      <c r="CK937" s="249"/>
      <c r="CL937" s="248"/>
      <c r="CM937" s="248"/>
      <c r="CN937" s="248"/>
      <c r="CO937" s="248"/>
      <c r="CP937" s="248"/>
      <c r="CQ937" s="248"/>
      <c r="CR937" s="248"/>
      <c r="CS937" s="248"/>
      <c r="CT937" s="248"/>
      <c r="CU937" s="248"/>
      <c r="CV937" s="248"/>
      <c r="CW937" s="248"/>
      <c r="CX937" s="248"/>
      <c r="CY937" s="248"/>
      <c r="CZ937" s="248"/>
      <c r="DA937" s="248"/>
      <c r="DB937" s="248"/>
      <c r="DC937" s="248"/>
      <c r="DD937" s="248"/>
      <c r="DE937" s="248"/>
      <c r="DF937" s="250"/>
      <c r="DG937" s="251"/>
      <c r="DH937" s="251"/>
      <c r="DI937" s="251"/>
      <c r="DJ937" s="251"/>
      <c r="DK937" s="251"/>
      <c r="DL937" s="251"/>
      <c r="DM937" s="252"/>
    </row>
    <row r="938">
      <c r="A938" s="248"/>
      <c r="B938" s="249"/>
      <c r="C938" s="250"/>
      <c r="D938" s="251"/>
      <c r="E938" s="251"/>
      <c r="F938" s="251"/>
      <c r="G938" s="251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  <c r="U938" s="251"/>
      <c r="V938" s="252"/>
      <c r="W938" s="253"/>
      <c r="X938" s="251"/>
      <c r="Y938" s="251"/>
      <c r="Z938" s="251"/>
      <c r="AA938" s="251"/>
      <c r="AB938" s="251"/>
      <c r="AC938" s="251"/>
      <c r="AD938" s="254"/>
      <c r="AE938" s="249"/>
      <c r="AF938" s="255"/>
      <c r="AG938" s="248"/>
      <c r="AH938" s="248"/>
      <c r="AI938" s="248"/>
      <c r="AJ938" s="248"/>
      <c r="AK938" s="248"/>
      <c r="AL938" s="248"/>
      <c r="AM938" s="248"/>
      <c r="AN938" s="248"/>
      <c r="AO938" s="248"/>
      <c r="AP938" s="248"/>
      <c r="AQ938" s="248"/>
      <c r="AR938" s="248"/>
      <c r="AS938" s="248"/>
      <c r="AT938" s="248"/>
      <c r="AU938" s="248"/>
      <c r="AV938" s="248"/>
      <c r="AW938" s="248"/>
      <c r="AX938" s="248"/>
      <c r="AY938" s="256"/>
      <c r="AZ938" s="250"/>
      <c r="BA938" s="251"/>
      <c r="BB938" s="251"/>
      <c r="BC938" s="251"/>
      <c r="BD938" s="251"/>
      <c r="BE938" s="251"/>
      <c r="BF938" s="251"/>
      <c r="BG938" s="252"/>
      <c r="BH938" s="249"/>
      <c r="BI938" s="248"/>
      <c r="BJ938" s="248"/>
      <c r="BK938" s="248"/>
      <c r="BL938" s="248"/>
      <c r="BM938" s="248"/>
      <c r="BN938" s="248"/>
      <c r="BO938" s="248"/>
      <c r="BP938" s="248"/>
      <c r="BQ938" s="248"/>
      <c r="BR938" s="248"/>
      <c r="BS938" s="248"/>
      <c r="BT938" s="248"/>
      <c r="BU938" s="248"/>
      <c r="BV938" s="248"/>
      <c r="BW938" s="248"/>
      <c r="BX938" s="248"/>
      <c r="BY938" s="248"/>
      <c r="BZ938" s="248"/>
      <c r="CA938" s="248"/>
      <c r="CB938" s="248"/>
      <c r="CC938" s="250"/>
      <c r="CD938" s="251"/>
      <c r="CE938" s="251"/>
      <c r="CF938" s="251"/>
      <c r="CG938" s="251"/>
      <c r="CH938" s="251"/>
      <c r="CI938" s="251"/>
      <c r="CJ938" s="252"/>
      <c r="CK938" s="249"/>
      <c r="CL938" s="248"/>
      <c r="CM938" s="248"/>
      <c r="CN938" s="248"/>
      <c r="CO938" s="248"/>
      <c r="CP938" s="248"/>
      <c r="CQ938" s="248"/>
      <c r="CR938" s="248"/>
      <c r="CS938" s="248"/>
      <c r="CT938" s="248"/>
      <c r="CU938" s="248"/>
      <c r="CV938" s="248"/>
      <c r="CW938" s="248"/>
      <c r="CX938" s="248"/>
      <c r="CY938" s="248"/>
      <c r="CZ938" s="248"/>
      <c r="DA938" s="248"/>
      <c r="DB938" s="248"/>
      <c r="DC938" s="248"/>
      <c r="DD938" s="248"/>
      <c r="DE938" s="248"/>
      <c r="DF938" s="250"/>
      <c r="DG938" s="251"/>
      <c r="DH938" s="251"/>
      <c r="DI938" s="251"/>
      <c r="DJ938" s="251"/>
      <c r="DK938" s="251"/>
      <c r="DL938" s="251"/>
      <c r="DM938" s="252"/>
    </row>
    <row r="939">
      <c r="A939" s="248"/>
      <c r="B939" s="249"/>
      <c r="C939" s="250"/>
      <c r="D939" s="251"/>
      <c r="E939" s="251"/>
      <c r="F939" s="251"/>
      <c r="G939" s="251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  <c r="U939" s="251"/>
      <c r="V939" s="252"/>
      <c r="W939" s="253"/>
      <c r="X939" s="251"/>
      <c r="Y939" s="251"/>
      <c r="Z939" s="251"/>
      <c r="AA939" s="251"/>
      <c r="AB939" s="251"/>
      <c r="AC939" s="251"/>
      <c r="AD939" s="254"/>
      <c r="AE939" s="249"/>
      <c r="AF939" s="255"/>
      <c r="AG939" s="248"/>
      <c r="AH939" s="248"/>
      <c r="AI939" s="248"/>
      <c r="AJ939" s="248"/>
      <c r="AK939" s="248"/>
      <c r="AL939" s="248"/>
      <c r="AM939" s="248"/>
      <c r="AN939" s="248"/>
      <c r="AO939" s="248"/>
      <c r="AP939" s="248"/>
      <c r="AQ939" s="248"/>
      <c r="AR939" s="248"/>
      <c r="AS939" s="248"/>
      <c r="AT939" s="248"/>
      <c r="AU939" s="248"/>
      <c r="AV939" s="248"/>
      <c r="AW939" s="248"/>
      <c r="AX939" s="248"/>
      <c r="AY939" s="256"/>
      <c r="AZ939" s="250"/>
      <c r="BA939" s="251"/>
      <c r="BB939" s="251"/>
      <c r="BC939" s="251"/>
      <c r="BD939" s="251"/>
      <c r="BE939" s="251"/>
      <c r="BF939" s="251"/>
      <c r="BG939" s="252"/>
      <c r="BH939" s="249"/>
      <c r="BI939" s="248"/>
      <c r="BJ939" s="248"/>
      <c r="BK939" s="248"/>
      <c r="BL939" s="248"/>
      <c r="BM939" s="248"/>
      <c r="BN939" s="248"/>
      <c r="BO939" s="248"/>
      <c r="BP939" s="248"/>
      <c r="BQ939" s="248"/>
      <c r="BR939" s="248"/>
      <c r="BS939" s="248"/>
      <c r="BT939" s="248"/>
      <c r="BU939" s="248"/>
      <c r="BV939" s="248"/>
      <c r="BW939" s="248"/>
      <c r="BX939" s="248"/>
      <c r="BY939" s="248"/>
      <c r="BZ939" s="248"/>
      <c r="CA939" s="248"/>
      <c r="CB939" s="248"/>
      <c r="CC939" s="250"/>
      <c r="CD939" s="251"/>
      <c r="CE939" s="251"/>
      <c r="CF939" s="251"/>
      <c r="CG939" s="251"/>
      <c r="CH939" s="251"/>
      <c r="CI939" s="251"/>
      <c r="CJ939" s="252"/>
      <c r="CK939" s="249"/>
      <c r="CL939" s="248"/>
      <c r="CM939" s="248"/>
      <c r="CN939" s="248"/>
      <c r="CO939" s="248"/>
      <c r="CP939" s="248"/>
      <c r="CQ939" s="248"/>
      <c r="CR939" s="248"/>
      <c r="CS939" s="248"/>
      <c r="CT939" s="248"/>
      <c r="CU939" s="248"/>
      <c r="CV939" s="248"/>
      <c r="CW939" s="248"/>
      <c r="CX939" s="248"/>
      <c r="CY939" s="248"/>
      <c r="CZ939" s="248"/>
      <c r="DA939" s="248"/>
      <c r="DB939" s="248"/>
      <c r="DC939" s="248"/>
      <c r="DD939" s="248"/>
      <c r="DE939" s="248"/>
      <c r="DF939" s="250"/>
      <c r="DG939" s="251"/>
      <c r="DH939" s="251"/>
      <c r="DI939" s="251"/>
      <c r="DJ939" s="251"/>
      <c r="DK939" s="251"/>
      <c r="DL939" s="251"/>
      <c r="DM939" s="252"/>
    </row>
    <row r="940">
      <c r="A940" s="248"/>
      <c r="B940" s="249"/>
      <c r="C940" s="250"/>
      <c r="D940" s="251"/>
      <c r="E940" s="251"/>
      <c r="F940" s="251"/>
      <c r="G940" s="251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  <c r="U940" s="251"/>
      <c r="V940" s="252"/>
      <c r="W940" s="253"/>
      <c r="X940" s="251"/>
      <c r="Y940" s="251"/>
      <c r="Z940" s="251"/>
      <c r="AA940" s="251"/>
      <c r="AB940" s="251"/>
      <c r="AC940" s="251"/>
      <c r="AD940" s="254"/>
      <c r="AE940" s="249"/>
      <c r="AF940" s="255"/>
      <c r="AG940" s="248"/>
      <c r="AH940" s="248"/>
      <c r="AI940" s="248"/>
      <c r="AJ940" s="248"/>
      <c r="AK940" s="248"/>
      <c r="AL940" s="248"/>
      <c r="AM940" s="248"/>
      <c r="AN940" s="248"/>
      <c r="AO940" s="248"/>
      <c r="AP940" s="248"/>
      <c r="AQ940" s="248"/>
      <c r="AR940" s="248"/>
      <c r="AS940" s="248"/>
      <c r="AT940" s="248"/>
      <c r="AU940" s="248"/>
      <c r="AV940" s="248"/>
      <c r="AW940" s="248"/>
      <c r="AX940" s="248"/>
      <c r="AY940" s="256"/>
      <c r="AZ940" s="250"/>
      <c r="BA940" s="251"/>
      <c r="BB940" s="251"/>
      <c r="BC940" s="251"/>
      <c r="BD940" s="251"/>
      <c r="BE940" s="251"/>
      <c r="BF940" s="251"/>
      <c r="BG940" s="252"/>
      <c r="BH940" s="249"/>
      <c r="BI940" s="248"/>
      <c r="BJ940" s="248"/>
      <c r="BK940" s="248"/>
      <c r="BL940" s="248"/>
      <c r="BM940" s="248"/>
      <c r="BN940" s="248"/>
      <c r="BO940" s="248"/>
      <c r="BP940" s="248"/>
      <c r="BQ940" s="248"/>
      <c r="BR940" s="248"/>
      <c r="BS940" s="248"/>
      <c r="BT940" s="248"/>
      <c r="BU940" s="248"/>
      <c r="BV940" s="248"/>
      <c r="BW940" s="248"/>
      <c r="BX940" s="248"/>
      <c r="BY940" s="248"/>
      <c r="BZ940" s="248"/>
      <c r="CA940" s="248"/>
      <c r="CB940" s="248"/>
      <c r="CC940" s="250"/>
      <c r="CD940" s="251"/>
      <c r="CE940" s="251"/>
      <c r="CF940" s="251"/>
      <c r="CG940" s="251"/>
      <c r="CH940" s="251"/>
      <c r="CI940" s="251"/>
      <c r="CJ940" s="252"/>
      <c r="CK940" s="249"/>
      <c r="CL940" s="248"/>
      <c r="CM940" s="248"/>
      <c r="CN940" s="248"/>
      <c r="CO940" s="248"/>
      <c r="CP940" s="248"/>
      <c r="CQ940" s="248"/>
      <c r="CR940" s="248"/>
      <c r="CS940" s="248"/>
      <c r="CT940" s="248"/>
      <c r="CU940" s="248"/>
      <c r="CV940" s="248"/>
      <c r="CW940" s="248"/>
      <c r="CX940" s="248"/>
      <c r="CY940" s="248"/>
      <c r="CZ940" s="248"/>
      <c r="DA940" s="248"/>
      <c r="DB940" s="248"/>
      <c r="DC940" s="248"/>
      <c r="DD940" s="248"/>
      <c r="DE940" s="248"/>
      <c r="DF940" s="250"/>
      <c r="DG940" s="251"/>
      <c r="DH940" s="251"/>
      <c r="DI940" s="251"/>
      <c r="DJ940" s="251"/>
      <c r="DK940" s="251"/>
      <c r="DL940" s="251"/>
      <c r="DM940" s="252"/>
    </row>
    <row r="941">
      <c r="A941" s="248"/>
      <c r="B941" s="249"/>
      <c r="C941" s="250"/>
      <c r="D941" s="251"/>
      <c r="E941" s="251"/>
      <c r="F941" s="251"/>
      <c r="G941" s="251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  <c r="U941" s="251"/>
      <c r="V941" s="252"/>
      <c r="W941" s="253"/>
      <c r="X941" s="251"/>
      <c r="Y941" s="251"/>
      <c r="Z941" s="251"/>
      <c r="AA941" s="251"/>
      <c r="AB941" s="251"/>
      <c r="AC941" s="251"/>
      <c r="AD941" s="254"/>
      <c r="AE941" s="249"/>
      <c r="AF941" s="255"/>
      <c r="AG941" s="248"/>
      <c r="AH941" s="248"/>
      <c r="AI941" s="248"/>
      <c r="AJ941" s="248"/>
      <c r="AK941" s="248"/>
      <c r="AL941" s="248"/>
      <c r="AM941" s="248"/>
      <c r="AN941" s="248"/>
      <c r="AO941" s="248"/>
      <c r="AP941" s="248"/>
      <c r="AQ941" s="248"/>
      <c r="AR941" s="248"/>
      <c r="AS941" s="248"/>
      <c r="AT941" s="248"/>
      <c r="AU941" s="248"/>
      <c r="AV941" s="248"/>
      <c r="AW941" s="248"/>
      <c r="AX941" s="248"/>
      <c r="AY941" s="256"/>
      <c r="AZ941" s="250"/>
      <c r="BA941" s="251"/>
      <c r="BB941" s="251"/>
      <c r="BC941" s="251"/>
      <c r="BD941" s="251"/>
      <c r="BE941" s="251"/>
      <c r="BF941" s="251"/>
      <c r="BG941" s="252"/>
      <c r="BH941" s="249"/>
      <c r="BI941" s="248"/>
      <c r="BJ941" s="248"/>
      <c r="BK941" s="248"/>
      <c r="BL941" s="248"/>
      <c r="BM941" s="248"/>
      <c r="BN941" s="248"/>
      <c r="BO941" s="248"/>
      <c r="BP941" s="248"/>
      <c r="BQ941" s="248"/>
      <c r="BR941" s="248"/>
      <c r="BS941" s="248"/>
      <c r="BT941" s="248"/>
      <c r="BU941" s="248"/>
      <c r="BV941" s="248"/>
      <c r="BW941" s="248"/>
      <c r="BX941" s="248"/>
      <c r="BY941" s="248"/>
      <c r="BZ941" s="248"/>
      <c r="CA941" s="248"/>
      <c r="CB941" s="248"/>
      <c r="CC941" s="250"/>
      <c r="CD941" s="251"/>
      <c r="CE941" s="251"/>
      <c r="CF941" s="251"/>
      <c r="CG941" s="251"/>
      <c r="CH941" s="251"/>
      <c r="CI941" s="251"/>
      <c r="CJ941" s="252"/>
      <c r="CK941" s="249"/>
      <c r="CL941" s="248"/>
      <c r="CM941" s="248"/>
      <c r="CN941" s="248"/>
      <c r="CO941" s="248"/>
      <c r="CP941" s="248"/>
      <c r="CQ941" s="248"/>
      <c r="CR941" s="248"/>
      <c r="CS941" s="248"/>
      <c r="CT941" s="248"/>
      <c r="CU941" s="248"/>
      <c r="CV941" s="248"/>
      <c r="CW941" s="248"/>
      <c r="CX941" s="248"/>
      <c r="CY941" s="248"/>
      <c r="CZ941" s="248"/>
      <c r="DA941" s="248"/>
      <c r="DB941" s="248"/>
      <c r="DC941" s="248"/>
      <c r="DD941" s="248"/>
      <c r="DE941" s="248"/>
      <c r="DF941" s="250"/>
      <c r="DG941" s="251"/>
      <c r="DH941" s="251"/>
      <c r="DI941" s="251"/>
      <c r="DJ941" s="251"/>
      <c r="DK941" s="251"/>
      <c r="DL941" s="251"/>
      <c r="DM941" s="252"/>
    </row>
    <row r="942">
      <c r="A942" s="248"/>
      <c r="B942" s="249"/>
      <c r="C942" s="250"/>
      <c r="D942" s="251"/>
      <c r="E942" s="251"/>
      <c r="F942" s="251"/>
      <c r="G942" s="251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  <c r="U942" s="251"/>
      <c r="V942" s="252"/>
      <c r="W942" s="253"/>
      <c r="X942" s="251"/>
      <c r="Y942" s="251"/>
      <c r="Z942" s="251"/>
      <c r="AA942" s="251"/>
      <c r="AB942" s="251"/>
      <c r="AC942" s="251"/>
      <c r="AD942" s="254"/>
      <c r="AE942" s="249"/>
      <c r="AF942" s="255"/>
      <c r="AG942" s="248"/>
      <c r="AH942" s="248"/>
      <c r="AI942" s="248"/>
      <c r="AJ942" s="248"/>
      <c r="AK942" s="248"/>
      <c r="AL942" s="248"/>
      <c r="AM942" s="248"/>
      <c r="AN942" s="248"/>
      <c r="AO942" s="248"/>
      <c r="AP942" s="248"/>
      <c r="AQ942" s="248"/>
      <c r="AR942" s="248"/>
      <c r="AS942" s="248"/>
      <c r="AT942" s="248"/>
      <c r="AU942" s="248"/>
      <c r="AV942" s="248"/>
      <c r="AW942" s="248"/>
      <c r="AX942" s="248"/>
      <c r="AY942" s="256"/>
      <c r="AZ942" s="250"/>
      <c r="BA942" s="251"/>
      <c r="BB942" s="251"/>
      <c r="BC942" s="251"/>
      <c r="BD942" s="251"/>
      <c r="BE942" s="251"/>
      <c r="BF942" s="251"/>
      <c r="BG942" s="252"/>
      <c r="BH942" s="249"/>
      <c r="BI942" s="248"/>
      <c r="BJ942" s="248"/>
      <c r="BK942" s="248"/>
      <c r="BL942" s="248"/>
      <c r="BM942" s="248"/>
      <c r="BN942" s="248"/>
      <c r="BO942" s="248"/>
      <c r="BP942" s="248"/>
      <c r="BQ942" s="248"/>
      <c r="BR942" s="248"/>
      <c r="BS942" s="248"/>
      <c r="BT942" s="248"/>
      <c r="BU942" s="248"/>
      <c r="BV942" s="248"/>
      <c r="BW942" s="248"/>
      <c r="BX942" s="248"/>
      <c r="BY942" s="248"/>
      <c r="BZ942" s="248"/>
      <c r="CA942" s="248"/>
      <c r="CB942" s="248"/>
      <c r="CC942" s="250"/>
      <c r="CD942" s="251"/>
      <c r="CE942" s="251"/>
      <c r="CF942" s="251"/>
      <c r="CG942" s="251"/>
      <c r="CH942" s="251"/>
      <c r="CI942" s="251"/>
      <c r="CJ942" s="252"/>
      <c r="CK942" s="249"/>
      <c r="CL942" s="248"/>
      <c r="CM942" s="248"/>
      <c r="CN942" s="248"/>
      <c r="CO942" s="248"/>
      <c r="CP942" s="248"/>
      <c r="CQ942" s="248"/>
      <c r="CR942" s="248"/>
      <c r="CS942" s="248"/>
      <c r="CT942" s="248"/>
      <c r="CU942" s="248"/>
      <c r="CV942" s="248"/>
      <c r="CW942" s="248"/>
      <c r="CX942" s="248"/>
      <c r="CY942" s="248"/>
      <c r="CZ942" s="248"/>
      <c r="DA942" s="248"/>
      <c r="DB942" s="248"/>
      <c r="DC942" s="248"/>
      <c r="DD942" s="248"/>
      <c r="DE942" s="248"/>
      <c r="DF942" s="250"/>
      <c r="DG942" s="251"/>
      <c r="DH942" s="251"/>
      <c r="DI942" s="251"/>
      <c r="DJ942" s="251"/>
      <c r="DK942" s="251"/>
      <c r="DL942" s="251"/>
      <c r="DM942" s="252"/>
    </row>
    <row r="943">
      <c r="A943" s="248"/>
      <c r="B943" s="249"/>
      <c r="C943" s="250"/>
      <c r="D943" s="251"/>
      <c r="E943" s="251"/>
      <c r="F943" s="251"/>
      <c r="G943" s="251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  <c r="U943" s="251"/>
      <c r="V943" s="252"/>
      <c r="W943" s="253"/>
      <c r="X943" s="251"/>
      <c r="Y943" s="251"/>
      <c r="Z943" s="251"/>
      <c r="AA943" s="251"/>
      <c r="AB943" s="251"/>
      <c r="AC943" s="251"/>
      <c r="AD943" s="254"/>
      <c r="AE943" s="249"/>
      <c r="AF943" s="255"/>
      <c r="AG943" s="248"/>
      <c r="AH943" s="248"/>
      <c r="AI943" s="248"/>
      <c r="AJ943" s="248"/>
      <c r="AK943" s="248"/>
      <c r="AL943" s="248"/>
      <c r="AM943" s="248"/>
      <c r="AN943" s="248"/>
      <c r="AO943" s="248"/>
      <c r="AP943" s="248"/>
      <c r="AQ943" s="248"/>
      <c r="AR943" s="248"/>
      <c r="AS943" s="248"/>
      <c r="AT943" s="248"/>
      <c r="AU943" s="248"/>
      <c r="AV943" s="248"/>
      <c r="AW943" s="248"/>
      <c r="AX943" s="248"/>
      <c r="AY943" s="256"/>
      <c r="AZ943" s="250"/>
      <c r="BA943" s="251"/>
      <c r="BB943" s="251"/>
      <c r="BC943" s="251"/>
      <c r="BD943" s="251"/>
      <c r="BE943" s="251"/>
      <c r="BF943" s="251"/>
      <c r="BG943" s="252"/>
      <c r="BH943" s="249"/>
      <c r="BI943" s="248"/>
      <c r="BJ943" s="248"/>
      <c r="BK943" s="248"/>
      <c r="BL943" s="248"/>
      <c r="BM943" s="248"/>
      <c r="BN943" s="248"/>
      <c r="BO943" s="248"/>
      <c r="BP943" s="248"/>
      <c r="BQ943" s="248"/>
      <c r="BR943" s="248"/>
      <c r="BS943" s="248"/>
      <c r="BT943" s="248"/>
      <c r="BU943" s="248"/>
      <c r="BV943" s="248"/>
      <c r="BW943" s="248"/>
      <c r="BX943" s="248"/>
      <c r="BY943" s="248"/>
      <c r="BZ943" s="248"/>
      <c r="CA943" s="248"/>
      <c r="CB943" s="248"/>
      <c r="CC943" s="250"/>
      <c r="CD943" s="251"/>
      <c r="CE943" s="251"/>
      <c r="CF943" s="251"/>
      <c r="CG943" s="251"/>
      <c r="CH943" s="251"/>
      <c r="CI943" s="251"/>
      <c r="CJ943" s="252"/>
      <c r="CK943" s="249"/>
      <c r="CL943" s="248"/>
      <c r="CM943" s="248"/>
      <c r="CN943" s="248"/>
      <c r="CO943" s="248"/>
      <c r="CP943" s="248"/>
      <c r="CQ943" s="248"/>
      <c r="CR943" s="248"/>
      <c r="CS943" s="248"/>
      <c r="CT943" s="248"/>
      <c r="CU943" s="248"/>
      <c r="CV943" s="248"/>
      <c r="CW943" s="248"/>
      <c r="CX943" s="248"/>
      <c r="CY943" s="248"/>
      <c r="CZ943" s="248"/>
      <c r="DA943" s="248"/>
      <c r="DB943" s="248"/>
      <c r="DC943" s="248"/>
      <c r="DD943" s="248"/>
      <c r="DE943" s="248"/>
      <c r="DF943" s="250"/>
      <c r="DG943" s="251"/>
      <c r="DH943" s="251"/>
      <c r="DI943" s="251"/>
      <c r="DJ943" s="251"/>
      <c r="DK943" s="251"/>
      <c r="DL943" s="251"/>
      <c r="DM943" s="252"/>
    </row>
    <row r="944">
      <c r="A944" s="248"/>
      <c r="B944" s="249"/>
      <c r="C944" s="250"/>
      <c r="D944" s="251"/>
      <c r="E944" s="251"/>
      <c r="F944" s="251"/>
      <c r="G944" s="251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  <c r="U944" s="251"/>
      <c r="V944" s="252"/>
      <c r="W944" s="253"/>
      <c r="X944" s="251"/>
      <c r="Y944" s="251"/>
      <c r="Z944" s="251"/>
      <c r="AA944" s="251"/>
      <c r="AB944" s="251"/>
      <c r="AC944" s="251"/>
      <c r="AD944" s="254"/>
      <c r="AE944" s="249"/>
      <c r="AF944" s="255"/>
      <c r="AG944" s="248"/>
      <c r="AH944" s="248"/>
      <c r="AI944" s="248"/>
      <c r="AJ944" s="248"/>
      <c r="AK944" s="248"/>
      <c r="AL944" s="248"/>
      <c r="AM944" s="248"/>
      <c r="AN944" s="248"/>
      <c r="AO944" s="248"/>
      <c r="AP944" s="248"/>
      <c r="AQ944" s="248"/>
      <c r="AR944" s="248"/>
      <c r="AS944" s="248"/>
      <c r="AT944" s="248"/>
      <c r="AU944" s="248"/>
      <c r="AV944" s="248"/>
      <c r="AW944" s="248"/>
      <c r="AX944" s="248"/>
      <c r="AY944" s="256"/>
      <c r="AZ944" s="250"/>
      <c r="BA944" s="251"/>
      <c r="BB944" s="251"/>
      <c r="BC944" s="251"/>
      <c r="BD944" s="251"/>
      <c r="BE944" s="251"/>
      <c r="BF944" s="251"/>
      <c r="BG944" s="252"/>
      <c r="BH944" s="249"/>
      <c r="BI944" s="248"/>
      <c r="BJ944" s="248"/>
      <c r="BK944" s="248"/>
      <c r="BL944" s="248"/>
      <c r="BM944" s="248"/>
      <c r="BN944" s="248"/>
      <c r="BO944" s="248"/>
      <c r="BP944" s="248"/>
      <c r="BQ944" s="248"/>
      <c r="BR944" s="248"/>
      <c r="BS944" s="248"/>
      <c r="BT944" s="248"/>
      <c r="BU944" s="248"/>
      <c r="BV944" s="248"/>
      <c r="BW944" s="248"/>
      <c r="BX944" s="248"/>
      <c r="BY944" s="248"/>
      <c r="BZ944" s="248"/>
      <c r="CA944" s="248"/>
      <c r="CB944" s="248"/>
      <c r="CC944" s="250"/>
      <c r="CD944" s="251"/>
      <c r="CE944" s="251"/>
      <c r="CF944" s="251"/>
      <c r="CG944" s="251"/>
      <c r="CH944" s="251"/>
      <c r="CI944" s="251"/>
      <c r="CJ944" s="252"/>
      <c r="CK944" s="249"/>
      <c r="CL944" s="248"/>
      <c r="CM944" s="248"/>
      <c r="CN944" s="248"/>
      <c r="CO944" s="248"/>
      <c r="CP944" s="248"/>
      <c r="CQ944" s="248"/>
      <c r="CR944" s="248"/>
      <c r="CS944" s="248"/>
      <c r="CT944" s="248"/>
      <c r="CU944" s="248"/>
      <c r="CV944" s="248"/>
      <c r="CW944" s="248"/>
      <c r="CX944" s="248"/>
      <c r="CY944" s="248"/>
      <c r="CZ944" s="248"/>
      <c r="DA944" s="248"/>
      <c r="DB944" s="248"/>
      <c r="DC944" s="248"/>
      <c r="DD944" s="248"/>
      <c r="DE944" s="248"/>
      <c r="DF944" s="250"/>
      <c r="DG944" s="251"/>
      <c r="DH944" s="251"/>
      <c r="DI944" s="251"/>
      <c r="DJ944" s="251"/>
      <c r="DK944" s="251"/>
      <c r="DL944" s="251"/>
      <c r="DM944" s="252"/>
    </row>
    <row r="945">
      <c r="A945" s="248"/>
      <c r="B945" s="249"/>
      <c r="C945" s="250"/>
      <c r="D945" s="251"/>
      <c r="E945" s="251"/>
      <c r="F945" s="251"/>
      <c r="G945" s="251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  <c r="U945" s="251"/>
      <c r="V945" s="252"/>
      <c r="W945" s="253"/>
      <c r="X945" s="251"/>
      <c r="Y945" s="251"/>
      <c r="Z945" s="251"/>
      <c r="AA945" s="251"/>
      <c r="AB945" s="251"/>
      <c r="AC945" s="251"/>
      <c r="AD945" s="254"/>
      <c r="AE945" s="249"/>
      <c r="AF945" s="255"/>
      <c r="AG945" s="248"/>
      <c r="AH945" s="248"/>
      <c r="AI945" s="248"/>
      <c r="AJ945" s="248"/>
      <c r="AK945" s="248"/>
      <c r="AL945" s="248"/>
      <c r="AM945" s="248"/>
      <c r="AN945" s="248"/>
      <c r="AO945" s="248"/>
      <c r="AP945" s="248"/>
      <c r="AQ945" s="248"/>
      <c r="AR945" s="248"/>
      <c r="AS945" s="248"/>
      <c r="AT945" s="248"/>
      <c r="AU945" s="248"/>
      <c r="AV945" s="248"/>
      <c r="AW945" s="248"/>
      <c r="AX945" s="248"/>
      <c r="AY945" s="256"/>
      <c r="AZ945" s="250"/>
      <c r="BA945" s="251"/>
      <c r="BB945" s="251"/>
      <c r="BC945" s="251"/>
      <c r="BD945" s="251"/>
      <c r="BE945" s="251"/>
      <c r="BF945" s="251"/>
      <c r="BG945" s="252"/>
      <c r="BH945" s="249"/>
      <c r="BI945" s="248"/>
      <c r="BJ945" s="248"/>
      <c r="BK945" s="248"/>
      <c r="BL945" s="248"/>
      <c r="BM945" s="248"/>
      <c r="BN945" s="248"/>
      <c r="BO945" s="248"/>
      <c r="BP945" s="248"/>
      <c r="BQ945" s="248"/>
      <c r="BR945" s="248"/>
      <c r="BS945" s="248"/>
      <c r="BT945" s="248"/>
      <c r="BU945" s="248"/>
      <c r="BV945" s="248"/>
      <c r="BW945" s="248"/>
      <c r="BX945" s="248"/>
      <c r="BY945" s="248"/>
      <c r="BZ945" s="248"/>
      <c r="CA945" s="248"/>
      <c r="CB945" s="248"/>
      <c r="CC945" s="250"/>
      <c r="CD945" s="251"/>
      <c r="CE945" s="251"/>
      <c r="CF945" s="251"/>
      <c r="CG945" s="251"/>
      <c r="CH945" s="251"/>
      <c r="CI945" s="251"/>
      <c r="CJ945" s="252"/>
      <c r="CK945" s="249"/>
      <c r="CL945" s="248"/>
      <c r="CM945" s="248"/>
      <c r="CN945" s="248"/>
      <c r="CO945" s="248"/>
      <c r="CP945" s="248"/>
      <c r="CQ945" s="248"/>
      <c r="CR945" s="248"/>
      <c r="CS945" s="248"/>
      <c r="CT945" s="248"/>
      <c r="CU945" s="248"/>
      <c r="CV945" s="248"/>
      <c r="CW945" s="248"/>
      <c r="CX945" s="248"/>
      <c r="CY945" s="248"/>
      <c r="CZ945" s="248"/>
      <c r="DA945" s="248"/>
      <c r="DB945" s="248"/>
      <c r="DC945" s="248"/>
      <c r="DD945" s="248"/>
      <c r="DE945" s="248"/>
      <c r="DF945" s="250"/>
      <c r="DG945" s="251"/>
      <c r="DH945" s="251"/>
      <c r="DI945" s="251"/>
      <c r="DJ945" s="251"/>
      <c r="DK945" s="251"/>
      <c r="DL945" s="251"/>
      <c r="DM945" s="252"/>
    </row>
    <row r="946">
      <c r="A946" s="248"/>
      <c r="B946" s="249"/>
      <c r="C946" s="250"/>
      <c r="D946" s="251"/>
      <c r="E946" s="251"/>
      <c r="F946" s="251"/>
      <c r="G946" s="251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  <c r="U946" s="251"/>
      <c r="V946" s="252"/>
      <c r="W946" s="253"/>
      <c r="X946" s="251"/>
      <c r="Y946" s="251"/>
      <c r="Z946" s="251"/>
      <c r="AA946" s="251"/>
      <c r="AB946" s="251"/>
      <c r="AC946" s="251"/>
      <c r="AD946" s="254"/>
      <c r="AE946" s="249"/>
      <c r="AF946" s="255"/>
      <c r="AG946" s="248"/>
      <c r="AH946" s="248"/>
      <c r="AI946" s="248"/>
      <c r="AJ946" s="248"/>
      <c r="AK946" s="248"/>
      <c r="AL946" s="248"/>
      <c r="AM946" s="248"/>
      <c r="AN946" s="248"/>
      <c r="AO946" s="248"/>
      <c r="AP946" s="248"/>
      <c r="AQ946" s="248"/>
      <c r="AR946" s="248"/>
      <c r="AS946" s="248"/>
      <c r="AT946" s="248"/>
      <c r="AU946" s="248"/>
      <c r="AV946" s="248"/>
      <c r="AW946" s="248"/>
      <c r="AX946" s="248"/>
      <c r="AY946" s="256"/>
      <c r="AZ946" s="250"/>
      <c r="BA946" s="251"/>
      <c r="BB946" s="251"/>
      <c r="BC946" s="251"/>
      <c r="BD946" s="251"/>
      <c r="BE946" s="251"/>
      <c r="BF946" s="251"/>
      <c r="BG946" s="252"/>
      <c r="BH946" s="249"/>
      <c r="BI946" s="248"/>
      <c r="BJ946" s="248"/>
      <c r="BK946" s="248"/>
      <c r="BL946" s="248"/>
      <c r="BM946" s="248"/>
      <c r="BN946" s="248"/>
      <c r="BO946" s="248"/>
      <c r="BP946" s="248"/>
      <c r="BQ946" s="248"/>
      <c r="BR946" s="248"/>
      <c r="BS946" s="248"/>
      <c r="BT946" s="248"/>
      <c r="BU946" s="248"/>
      <c r="BV946" s="248"/>
      <c r="BW946" s="248"/>
      <c r="BX946" s="248"/>
      <c r="BY946" s="248"/>
      <c r="BZ946" s="248"/>
      <c r="CA946" s="248"/>
      <c r="CB946" s="248"/>
      <c r="CC946" s="250"/>
      <c r="CD946" s="251"/>
      <c r="CE946" s="251"/>
      <c r="CF946" s="251"/>
      <c r="CG946" s="251"/>
      <c r="CH946" s="251"/>
      <c r="CI946" s="251"/>
      <c r="CJ946" s="252"/>
      <c r="CK946" s="249"/>
      <c r="CL946" s="248"/>
      <c r="CM946" s="248"/>
      <c r="CN946" s="248"/>
      <c r="CO946" s="248"/>
      <c r="CP946" s="248"/>
      <c r="CQ946" s="248"/>
      <c r="CR946" s="248"/>
      <c r="CS946" s="248"/>
      <c r="CT946" s="248"/>
      <c r="CU946" s="248"/>
      <c r="CV946" s="248"/>
      <c r="CW946" s="248"/>
      <c r="CX946" s="248"/>
      <c r="CY946" s="248"/>
      <c r="CZ946" s="248"/>
      <c r="DA946" s="248"/>
      <c r="DB946" s="248"/>
      <c r="DC946" s="248"/>
      <c r="DD946" s="248"/>
      <c r="DE946" s="248"/>
      <c r="DF946" s="250"/>
      <c r="DG946" s="251"/>
      <c r="DH946" s="251"/>
      <c r="DI946" s="251"/>
      <c r="DJ946" s="251"/>
      <c r="DK946" s="251"/>
      <c r="DL946" s="251"/>
      <c r="DM946" s="252"/>
    </row>
    <row r="947">
      <c r="A947" s="248"/>
      <c r="B947" s="249"/>
      <c r="C947" s="250"/>
      <c r="D947" s="251"/>
      <c r="E947" s="251"/>
      <c r="F947" s="251"/>
      <c r="G947" s="251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  <c r="U947" s="251"/>
      <c r="V947" s="252"/>
      <c r="W947" s="253"/>
      <c r="X947" s="251"/>
      <c r="Y947" s="251"/>
      <c r="Z947" s="251"/>
      <c r="AA947" s="251"/>
      <c r="AB947" s="251"/>
      <c r="AC947" s="251"/>
      <c r="AD947" s="254"/>
      <c r="AE947" s="249"/>
      <c r="AF947" s="255"/>
      <c r="AG947" s="248"/>
      <c r="AH947" s="248"/>
      <c r="AI947" s="248"/>
      <c r="AJ947" s="248"/>
      <c r="AK947" s="248"/>
      <c r="AL947" s="248"/>
      <c r="AM947" s="248"/>
      <c r="AN947" s="248"/>
      <c r="AO947" s="248"/>
      <c r="AP947" s="248"/>
      <c r="AQ947" s="248"/>
      <c r="AR947" s="248"/>
      <c r="AS947" s="248"/>
      <c r="AT947" s="248"/>
      <c r="AU947" s="248"/>
      <c r="AV947" s="248"/>
      <c r="AW947" s="248"/>
      <c r="AX947" s="248"/>
      <c r="AY947" s="256"/>
      <c r="AZ947" s="250"/>
      <c r="BA947" s="251"/>
      <c r="BB947" s="251"/>
      <c r="BC947" s="251"/>
      <c r="BD947" s="251"/>
      <c r="BE947" s="251"/>
      <c r="BF947" s="251"/>
      <c r="BG947" s="252"/>
      <c r="BH947" s="249"/>
      <c r="BI947" s="248"/>
      <c r="BJ947" s="248"/>
      <c r="BK947" s="248"/>
      <c r="BL947" s="248"/>
      <c r="BM947" s="248"/>
      <c r="BN947" s="248"/>
      <c r="BO947" s="248"/>
      <c r="BP947" s="248"/>
      <c r="BQ947" s="248"/>
      <c r="BR947" s="248"/>
      <c r="BS947" s="248"/>
      <c r="BT947" s="248"/>
      <c r="BU947" s="248"/>
      <c r="BV947" s="248"/>
      <c r="BW947" s="248"/>
      <c r="BX947" s="248"/>
      <c r="BY947" s="248"/>
      <c r="BZ947" s="248"/>
      <c r="CA947" s="248"/>
      <c r="CB947" s="248"/>
      <c r="CC947" s="250"/>
      <c r="CD947" s="251"/>
      <c r="CE947" s="251"/>
      <c r="CF947" s="251"/>
      <c r="CG947" s="251"/>
      <c r="CH947" s="251"/>
      <c r="CI947" s="251"/>
      <c r="CJ947" s="252"/>
      <c r="CK947" s="249"/>
      <c r="CL947" s="248"/>
      <c r="CM947" s="248"/>
      <c r="CN947" s="248"/>
      <c r="CO947" s="248"/>
      <c r="CP947" s="248"/>
      <c r="CQ947" s="248"/>
      <c r="CR947" s="248"/>
      <c r="CS947" s="248"/>
      <c r="CT947" s="248"/>
      <c r="CU947" s="248"/>
      <c r="CV947" s="248"/>
      <c r="CW947" s="248"/>
      <c r="CX947" s="248"/>
      <c r="CY947" s="248"/>
      <c r="CZ947" s="248"/>
      <c r="DA947" s="248"/>
      <c r="DB947" s="248"/>
      <c r="DC947" s="248"/>
      <c r="DD947" s="248"/>
      <c r="DE947" s="248"/>
      <c r="DF947" s="250"/>
      <c r="DG947" s="251"/>
      <c r="DH947" s="251"/>
      <c r="DI947" s="251"/>
      <c r="DJ947" s="251"/>
      <c r="DK947" s="251"/>
      <c r="DL947" s="251"/>
      <c r="DM947" s="252"/>
    </row>
    <row r="948">
      <c r="A948" s="248"/>
      <c r="B948" s="249"/>
      <c r="C948" s="250"/>
      <c r="D948" s="251"/>
      <c r="E948" s="251"/>
      <c r="F948" s="251"/>
      <c r="G948" s="251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  <c r="U948" s="251"/>
      <c r="V948" s="252"/>
      <c r="W948" s="253"/>
      <c r="X948" s="251"/>
      <c r="Y948" s="251"/>
      <c r="Z948" s="251"/>
      <c r="AA948" s="251"/>
      <c r="AB948" s="251"/>
      <c r="AC948" s="251"/>
      <c r="AD948" s="254"/>
      <c r="AE948" s="249"/>
      <c r="AF948" s="255"/>
      <c r="AG948" s="248"/>
      <c r="AH948" s="248"/>
      <c r="AI948" s="248"/>
      <c r="AJ948" s="248"/>
      <c r="AK948" s="248"/>
      <c r="AL948" s="248"/>
      <c r="AM948" s="248"/>
      <c r="AN948" s="248"/>
      <c r="AO948" s="248"/>
      <c r="AP948" s="248"/>
      <c r="AQ948" s="248"/>
      <c r="AR948" s="248"/>
      <c r="AS948" s="248"/>
      <c r="AT948" s="248"/>
      <c r="AU948" s="248"/>
      <c r="AV948" s="248"/>
      <c r="AW948" s="248"/>
      <c r="AX948" s="248"/>
      <c r="AY948" s="256"/>
      <c r="AZ948" s="250"/>
      <c r="BA948" s="251"/>
      <c r="BB948" s="251"/>
      <c r="BC948" s="251"/>
      <c r="BD948" s="251"/>
      <c r="BE948" s="251"/>
      <c r="BF948" s="251"/>
      <c r="BG948" s="252"/>
      <c r="BH948" s="249"/>
      <c r="BI948" s="248"/>
      <c r="BJ948" s="248"/>
      <c r="BK948" s="248"/>
      <c r="BL948" s="248"/>
      <c r="BM948" s="248"/>
      <c r="BN948" s="248"/>
      <c r="BO948" s="248"/>
      <c r="BP948" s="248"/>
      <c r="BQ948" s="248"/>
      <c r="BR948" s="248"/>
      <c r="BS948" s="248"/>
      <c r="BT948" s="248"/>
      <c r="BU948" s="248"/>
      <c r="BV948" s="248"/>
      <c r="BW948" s="248"/>
      <c r="BX948" s="248"/>
      <c r="BY948" s="248"/>
      <c r="BZ948" s="248"/>
      <c r="CA948" s="248"/>
      <c r="CB948" s="248"/>
      <c r="CC948" s="250"/>
      <c r="CD948" s="251"/>
      <c r="CE948" s="251"/>
      <c r="CF948" s="251"/>
      <c r="CG948" s="251"/>
      <c r="CH948" s="251"/>
      <c r="CI948" s="251"/>
      <c r="CJ948" s="252"/>
      <c r="CK948" s="249"/>
      <c r="CL948" s="248"/>
      <c r="CM948" s="248"/>
      <c r="CN948" s="248"/>
      <c r="CO948" s="248"/>
      <c r="CP948" s="248"/>
      <c r="CQ948" s="248"/>
      <c r="CR948" s="248"/>
      <c r="CS948" s="248"/>
      <c r="CT948" s="248"/>
      <c r="CU948" s="248"/>
      <c r="CV948" s="248"/>
      <c r="CW948" s="248"/>
      <c r="CX948" s="248"/>
      <c r="CY948" s="248"/>
      <c r="CZ948" s="248"/>
      <c r="DA948" s="248"/>
      <c r="DB948" s="248"/>
      <c r="DC948" s="248"/>
      <c r="DD948" s="248"/>
      <c r="DE948" s="248"/>
      <c r="DF948" s="250"/>
      <c r="DG948" s="251"/>
      <c r="DH948" s="251"/>
      <c r="DI948" s="251"/>
      <c r="DJ948" s="251"/>
      <c r="DK948" s="251"/>
      <c r="DL948" s="251"/>
      <c r="DM948" s="252"/>
    </row>
    <row r="949">
      <c r="A949" s="248"/>
      <c r="B949" s="249"/>
      <c r="C949" s="250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  <c r="U949" s="251"/>
      <c r="V949" s="252"/>
      <c r="W949" s="253"/>
      <c r="X949" s="251"/>
      <c r="Y949" s="251"/>
      <c r="Z949" s="251"/>
      <c r="AA949" s="251"/>
      <c r="AB949" s="251"/>
      <c r="AC949" s="251"/>
      <c r="AD949" s="254"/>
      <c r="AE949" s="249"/>
      <c r="AF949" s="255"/>
      <c r="AG949" s="248"/>
      <c r="AH949" s="248"/>
      <c r="AI949" s="248"/>
      <c r="AJ949" s="248"/>
      <c r="AK949" s="248"/>
      <c r="AL949" s="248"/>
      <c r="AM949" s="248"/>
      <c r="AN949" s="248"/>
      <c r="AO949" s="248"/>
      <c r="AP949" s="248"/>
      <c r="AQ949" s="248"/>
      <c r="AR949" s="248"/>
      <c r="AS949" s="248"/>
      <c r="AT949" s="248"/>
      <c r="AU949" s="248"/>
      <c r="AV949" s="248"/>
      <c r="AW949" s="248"/>
      <c r="AX949" s="248"/>
      <c r="AY949" s="256"/>
      <c r="AZ949" s="250"/>
      <c r="BA949" s="251"/>
      <c r="BB949" s="251"/>
      <c r="BC949" s="251"/>
      <c r="BD949" s="251"/>
      <c r="BE949" s="251"/>
      <c r="BF949" s="251"/>
      <c r="BG949" s="252"/>
      <c r="BH949" s="249"/>
      <c r="BI949" s="248"/>
      <c r="BJ949" s="248"/>
      <c r="BK949" s="248"/>
      <c r="BL949" s="248"/>
      <c r="BM949" s="248"/>
      <c r="BN949" s="248"/>
      <c r="BO949" s="248"/>
      <c r="BP949" s="248"/>
      <c r="BQ949" s="248"/>
      <c r="BR949" s="248"/>
      <c r="BS949" s="248"/>
      <c r="BT949" s="248"/>
      <c r="BU949" s="248"/>
      <c r="BV949" s="248"/>
      <c r="BW949" s="248"/>
      <c r="BX949" s="248"/>
      <c r="BY949" s="248"/>
      <c r="BZ949" s="248"/>
      <c r="CA949" s="248"/>
      <c r="CB949" s="248"/>
      <c r="CC949" s="250"/>
      <c r="CD949" s="251"/>
      <c r="CE949" s="251"/>
      <c r="CF949" s="251"/>
      <c r="CG949" s="251"/>
      <c r="CH949" s="251"/>
      <c r="CI949" s="251"/>
      <c r="CJ949" s="252"/>
      <c r="CK949" s="249"/>
      <c r="CL949" s="248"/>
      <c r="CM949" s="248"/>
      <c r="CN949" s="248"/>
      <c r="CO949" s="248"/>
      <c r="CP949" s="248"/>
      <c r="CQ949" s="248"/>
      <c r="CR949" s="248"/>
      <c r="CS949" s="248"/>
      <c r="CT949" s="248"/>
      <c r="CU949" s="248"/>
      <c r="CV949" s="248"/>
      <c r="CW949" s="248"/>
      <c r="CX949" s="248"/>
      <c r="CY949" s="248"/>
      <c r="CZ949" s="248"/>
      <c r="DA949" s="248"/>
      <c r="DB949" s="248"/>
      <c r="DC949" s="248"/>
      <c r="DD949" s="248"/>
      <c r="DE949" s="248"/>
      <c r="DF949" s="250"/>
      <c r="DG949" s="251"/>
      <c r="DH949" s="251"/>
      <c r="DI949" s="251"/>
      <c r="DJ949" s="251"/>
      <c r="DK949" s="251"/>
      <c r="DL949" s="251"/>
      <c r="DM949" s="252"/>
    </row>
    <row r="950">
      <c r="A950" s="248"/>
      <c r="B950" s="249"/>
      <c r="C950" s="250"/>
      <c r="D950" s="251"/>
      <c r="E950" s="251"/>
      <c r="F950" s="251"/>
      <c r="G950" s="251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  <c r="U950" s="251"/>
      <c r="V950" s="252"/>
      <c r="W950" s="253"/>
      <c r="X950" s="251"/>
      <c r="Y950" s="251"/>
      <c r="Z950" s="251"/>
      <c r="AA950" s="251"/>
      <c r="AB950" s="251"/>
      <c r="AC950" s="251"/>
      <c r="AD950" s="254"/>
      <c r="AE950" s="249"/>
      <c r="AF950" s="255"/>
      <c r="AG950" s="248"/>
      <c r="AH950" s="248"/>
      <c r="AI950" s="248"/>
      <c r="AJ950" s="248"/>
      <c r="AK950" s="248"/>
      <c r="AL950" s="248"/>
      <c r="AM950" s="248"/>
      <c r="AN950" s="248"/>
      <c r="AO950" s="248"/>
      <c r="AP950" s="248"/>
      <c r="AQ950" s="248"/>
      <c r="AR950" s="248"/>
      <c r="AS950" s="248"/>
      <c r="AT950" s="248"/>
      <c r="AU950" s="248"/>
      <c r="AV950" s="248"/>
      <c r="AW950" s="248"/>
      <c r="AX950" s="248"/>
      <c r="AY950" s="256"/>
      <c r="AZ950" s="250"/>
      <c r="BA950" s="251"/>
      <c r="BB950" s="251"/>
      <c r="BC950" s="251"/>
      <c r="BD950" s="251"/>
      <c r="BE950" s="251"/>
      <c r="BF950" s="251"/>
      <c r="BG950" s="252"/>
      <c r="BH950" s="249"/>
      <c r="BI950" s="248"/>
      <c r="BJ950" s="248"/>
      <c r="BK950" s="248"/>
      <c r="BL950" s="248"/>
      <c r="BM950" s="248"/>
      <c r="BN950" s="248"/>
      <c r="BO950" s="248"/>
      <c r="BP950" s="248"/>
      <c r="BQ950" s="248"/>
      <c r="BR950" s="248"/>
      <c r="BS950" s="248"/>
      <c r="BT950" s="248"/>
      <c r="BU950" s="248"/>
      <c r="BV950" s="248"/>
      <c r="BW950" s="248"/>
      <c r="BX950" s="248"/>
      <c r="BY950" s="248"/>
      <c r="BZ950" s="248"/>
      <c r="CA950" s="248"/>
      <c r="CB950" s="248"/>
      <c r="CC950" s="250"/>
      <c r="CD950" s="251"/>
      <c r="CE950" s="251"/>
      <c r="CF950" s="251"/>
      <c r="CG950" s="251"/>
      <c r="CH950" s="251"/>
      <c r="CI950" s="251"/>
      <c r="CJ950" s="252"/>
      <c r="CK950" s="249"/>
      <c r="CL950" s="248"/>
      <c r="CM950" s="248"/>
      <c r="CN950" s="248"/>
      <c r="CO950" s="248"/>
      <c r="CP950" s="248"/>
      <c r="CQ950" s="248"/>
      <c r="CR950" s="248"/>
      <c r="CS950" s="248"/>
      <c r="CT950" s="248"/>
      <c r="CU950" s="248"/>
      <c r="CV950" s="248"/>
      <c r="CW950" s="248"/>
      <c r="CX950" s="248"/>
      <c r="CY950" s="248"/>
      <c r="CZ950" s="248"/>
      <c r="DA950" s="248"/>
      <c r="DB950" s="248"/>
      <c r="DC950" s="248"/>
      <c r="DD950" s="248"/>
      <c r="DE950" s="248"/>
      <c r="DF950" s="250"/>
      <c r="DG950" s="251"/>
      <c r="DH950" s="251"/>
      <c r="DI950" s="251"/>
      <c r="DJ950" s="251"/>
      <c r="DK950" s="251"/>
      <c r="DL950" s="251"/>
      <c r="DM950" s="252"/>
    </row>
    <row r="951">
      <c r="A951" s="248"/>
      <c r="B951" s="249"/>
      <c r="C951" s="250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  <c r="U951" s="251"/>
      <c r="V951" s="252"/>
      <c r="W951" s="253"/>
      <c r="X951" s="251"/>
      <c r="Y951" s="251"/>
      <c r="Z951" s="251"/>
      <c r="AA951" s="251"/>
      <c r="AB951" s="251"/>
      <c r="AC951" s="251"/>
      <c r="AD951" s="254"/>
      <c r="AE951" s="249"/>
      <c r="AF951" s="255"/>
      <c r="AG951" s="248"/>
      <c r="AH951" s="248"/>
      <c r="AI951" s="248"/>
      <c r="AJ951" s="248"/>
      <c r="AK951" s="248"/>
      <c r="AL951" s="248"/>
      <c r="AM951" s="248"/>
      <c r="AN951" s="248"/>
      <c r="AO951" s="248"/>
      <c r="AP951" s="248"/>
      <c r="AQ951" s="248"/>
      <c r="AR951" s="248"/>
      <c r="AS951" s="248"/>
      <c r="AT951" s="248"/>
      <c r="AU951" s="248"/>
      <c r="AV951" s="248"/>
      <c r="AW951" s="248"/>
      <c r="AX951" s="248"/>
      <c r="AY951" s="256"/>
      <c r="AZ951" s="250"/>
      <c r="BA951" s="251"/>
      <c r="BB951" s="251"/>
      <c r="BC951" s="251"/>
      <c r="BD951" s="251"/>
      <c r="BE951" s="251"/>
      <c r="BF951" s="251"/>
      <c r="BG951" s="252"/>
      <c r="BH951" s="249"/>
      <c r="BI951" s="248"/>
      <c r="BJ951" s="248"/>
      <c r="BK951" s="248"/>
      <c r="BL951" s="248"/>
      <c r="BM951" s="248"/>
      <c r="BN951" s="248"/>
      <c r="BO951" s="248"/>
      <c r="BP951" s="248"/>
      <c r="BQ951" s="248"/>
      <c r="BR951" s="248"/>
      <c r="BS951" s="248"/>
      <c r="BT951" s="248"/>
      <c r="BU951" s="248"/>
      <c r="BV951" s="248"/>
      <c r="BW951" s="248"/>
      <c r="BX951" s="248"/>
      <c r="BY951" s="248"/>
      <c r="BZ951" s="248"/>
      <c r="CA951" s="248"/>
      <c r="CB951" s="248"/>
      <c r="CC951" s="250"/>
      <c r="CD951" s="251"/>
      <c r="CE951" s="251"/>
      <c r="CF951" s="251"/>
      <c r="CG951" s="251"/>
      <c r="CH951" s="251"/>
      <c r="CI951" s="251"/>
      <c r="CJ951" s="252"/>
      <c r="CK951" s="249"/>
      <c r="CL951" s="248"/>
      <c r="CM951" s="248"/>
      <c r="CN951" s="248"/>
      <c r="CO951" s="248"/>
      <c r="CP951" s="248"/>
      <c r="CQ951" s="248"/>
      <c r="CR951" s="248"/>
      <c r="CS951" s="248"/>
      <c r="CT951" s="248"/>
      <c r="CU951" s="248"/>
      <c r="CV951" s="248"/>
      <c r="CW951" s="248"/>
      <c r="CX951" s="248"/>
      <c r="CY951" s="248"/>
      <c r="CZ951" s="248"/>
      <c r="DA951" s="248"/>
      <c r="DB951" s="248"/>
      <c r="DC951" s="248"/>
      <c r="DD951" s="248"/>
      <c r="DE951" s="248"/>
      <c r="DF951" s="250"/>
      <c r="DG951" s="251"/>
      <c r="DH951" s="251"/>
      <c r="DI951" s="251"/>
      <c r="DJ951" s="251"/>
      <c r="DK951" s="251"/>
      <c r="DL951" s="251"/>
      <c r="DM951" s="252"/>
    </row>
    <row r="952">
      <c r="A952" s="248"/>
      <c r="B952" s="249"/>
      <c r="C952" s="250"/>
      <c r="D952" s="251"/>
      <c r="E952" s="251"/>
      <c r="F952" s="251"/>
      <c r="G952" s="251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  <c r="U952" s="251"/>
      <c r="V952" s="252"/>
      <c r="W952" s="253"/>
      <c r="X952" s="251"/>
      <c r="Y952" s="251"/>
      <c r="Z952" s="251"/>
      <c r="AA952" s="251"/>
      <c r="AB952" s="251"/>
      <c r="AC952" s="251"/>
      <c r="AD952" s="254"/>
      <c r="AE952" s="249"/>
      <c r="AF952" s="255"/>
      <c r="AG952" s="248"/>
      <c r="AH952" s="248"/>
      <c r="AI952" s="248"/>
      <c r="AJ952" s="248"/>
      <c r="AK952" s="248"/>
      <c r="AL952" s="248"/>
      <c r="AM952" s="248"/>
      <c r="AN952" s="248"/>
      <c r="AO952" s="248"/>
      <c r="AP952" s="248"/>
      <c r="AQ952" s="248"/>
      <c r="AR952" s="248"/>
      <c r="AS952" s="248"/>
      <c r="AT952" s="248"/>
      <c r="AU952" s="248"/>
      <c r="AV952" s="248"/>
      <c r="AW952" s="248"/>
      <c r="AX952" s="248"/>
      <c r="AY952" s="256"/>
      <c r="AZ952" s="250"/>
      <c r="BA952" s="251"/>
      <c r="BB952" s="251"/>
      <c r="BC952" s="251"/>
      <c r="BD952" s="251"/>
      <c r="BE952" s="251"/>
      <c r="BF952" s="251"/>
      <c r="BG952" s="252"/>
      <c r="BH952" s="249"/>
      <c r="BI952" s="248"/>
      <c r="BJ952" s="248"/>
      <c r="BK952" s="248"/>
      <c r="BL952" s="248"/>
      <c r="BM952" s="248"/>
      <c r="BN952" s="248"/>
      <c r="BO952" s="248"/>
      <c r="BP952" s="248"/>
      <c r="BQ952" s="248"/>
      <c r="BR952" s="248"/>
      <c r="BS952" s="248"/>
      <c r="BT952" s="248"/>
      <c r="BU952" s="248"/>
      <c r="BV952" s="248"/>
      <c r="BW952" s="248"/>
      <c r="BX952" s="248"/>
      <c r="BY952" s="248"/>
      <c r="BZ952" s="248"/>
      <c r="CA952" s="248"/>
      <c r="CB952" s="248"/>
      <c r="CC952" s="250"/>
      <c r="CD952" s="251"/>
      <c r="CE952" s="251"/>
      <c r="CF952" s="251"/>
      <c r="CG952" s="251"/>
      <c r="CH952" s="251"/>
      <c r="CI952" s="251"/>
      <c r="CJ952" s="252"/>
      <c r="CK952" s="249"/>
      <c r="CL952" s="248"/>
      <c r="CM952" s="248"/>
      <c r="CN952" s="248"/>
      <c r="CO952" s="248"/>
      <c r="CP952" s="248"/>
      <c r="CQ952" s="248"/>
      <c r="CR952" s="248"/>
      <c r="CS952" s="248"/>
      <c r="CT952" s="248"/>
      <c r="CU952" s="248"/>
      <c r="CV952" s="248"/>
      <c r="CW952" s="248"/>
      <c r="CX952" s="248"/>
      <c r="CY952" s="248"/>
      <c r="CZ952" s="248"/>
      <c r="DA952" s="248"/>
      <c r="DB952" s="248"/>
      <c r="DC952" s="248"/>
      <c r="DD952" s="248"/>
      <c r="DE952" s="248"/>
      <c r="DF952" s="250"/>
      <c r="DG952" s="251"/>
      <c r="DH952" s="251"/>
      <c r="DI952" s="251"/>
      <c r="DJ952" s="251"/>
      <c r="DK952" s="251"/>
      <c r="DL952" s="251"/>
      <c r="DM952" s="252"/>
    </row>
    <row r="953">
      <c r="A953" s="248"/>
      <c r="B953" s="249"/>
      <c r="C953" s="250"/>
      <c r="D953" s="251"/>
      <c r="E953" s="251"/>
      <c r="F953" s="251"/>
      <c r="G953" s="251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  <c r="U953" s="251"/>
      <c r="V953" s="252"/>
      <c r="W953" s="253"/>
      <c r="X953" s="251"/>
      <c r="Y953" s="251"/>
      <c r="Z953" s="251"/>
      <c r="AA953" s="251"/>
      <c r="AB953" s="251"/>
      <c r="AC953" s="251"/>
      <c r="AD953" s="254"/>
      <c r="AE953" s="249"/>
      <c r="AF953" s="255"/>
      <c r="AG953" s="248"/>
      <c r="AH953" s="248"/>
      <c r="AI953" s="248"/>
      <c r="AJ953" s="248"/>
      <c r="AK953" s="248"/>
      <c r="AL953" s="248"/>
      <c r="AM953" s="248"/>
      <c r="AN953" s="248"/>
      <c r="AO953" s="248"/>
      <c r="AP953" s="248"/>
      <c r="AQ953" s="248"/>
      <c r="AR953" s="248"/>
      <c r="AS953" s="248"/>
      <c r="AT953" s="248"/>
      <c r="AU953" s="248"/>
      <c r="AV953" s="248"/>
      <c r="AW953" s="248"/>
      <c r="AX953" s="248"/>
      <c r="AY953" s="256"/>
      <c r="AZ953" s="250"/>
      <c r="BA953" s="251"/>
      <c r="BB953" s="251"/>
      <c r="BC953" s="251"/>
      <c r="BD953" s="251"/>
      <c r="BE953" s="251"/>
      <c r="BF953" s="251"/>
      <c r="BG953" s="252"/>
      <c r="BH953" s="249"/>
      <c r="BI953" s="248"/>
      <c r="BJ953" s="248"/>
      <c r="BK953" s="248"/>
      <c r="BL953" s="248"/>
      <c r="BM953" s="248"/>
      <c r="BN953" s="248"/>
      <c r="BO953" s="248"/>
      <c r="BP953" s="248"/>
      <c r="BQ953" s="248"/>
      <c r="BR953" s="248"/>
      <c r="BS953" s="248"/>
      <c r="BT953" s="248"/>
      <c r="BU953" s="248"/>
      <c r="BV953" s="248"/>
      <c r="BW953" s="248"/>
      <c r="BX953" s="248"/>
      <c r="BY953" s="248"/>
      <c r="BZ953" s="248"/>
      <c r="CA953" s="248"/>
      <c r="CB953" s="248"/>
      <c r="CC953" s="250"/>
      <c r="CD953" s="251"/>
      <c r="CE953" s="251"/>
      <c r="CF953" s="251"/>
      <c r="CG953" s="251"/>
      <c r="CH953" s="251"/>
      <c r="CI953" s="251"/>
      <c r="CJ953" s="252"/>
      <c r="CK953" s="249"/>
      <c r="CL953" s="248"/>
      <c r="CM953" s="248"/>
      <c r="CN953" s="248"/>
      <c r="CO953" s="248"/>
      <c r="CP953" s="248"/>
      <c r="CQ953" s="248"/>
      <c r="CR953" s="248"/>
      <c r="CS953" s="248"/>
      <c r="CT953" s="248"/>
      <c r="CU953" s="248"/>
      <c r="CV953" s="248"/>
      <c r="CW953" s="248"/>
      <c r="CX953" s="248"/>
      <c r="CY953" s="248"/>
      <c r="CZ953" s="248"/>
      <c r="DA953" s="248"/>
      <c r="DB953" s="248"/>
      <c r="DC953" s="248"/>
      <c r="DD953" s="248"/>
      <c r="DE953" s="248"/>
      <c r="DF953" s="250"/>
      <c r="DG953" s="251"/>
      <c r="DH953" s="251"/>
      <c r="DI953" s="251"/>
      <c r="DJ953" s="251"/>
      <c r="DK953" s="251"/>
      <c r="DL953" s="251"/>
      <c r="DM953" s="252"/>
    </row>
    <row r="954">
      <c r="A954" s="248"/>
      <c r="B954" s="249"/>
      <c r="C954" s="250"/>
      <c r="D954" s="251"/>
      <c r="E954" s="251"/>
      <c r="F954" s="251"/>
      <c r="G954" s="251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  <c r="U954" s="251"/>
      <c r="V954" s="252"/>
      <c r="W954" s="253"/>
      <c r="X954" s="251"/>
      <c r="Y954" s="251"/>
      <c r="Z954" s="251"/>
      <c r="AA954" s="251"/>
      <c r="AB954" s="251"/>
      <c r="AC954" s="251"/>
      <c r="AD954" s="254"/>
      <c r="AE954" s="249"/>
      <c r="AF954" s="255"/>
      <c r="AG954" s="248"/>
      <c r="AH954" s="248"/>
      <c r="AI954" s="248"/>
      <c r="AJ954" s="248"/>
      <c r="AK954" s="248"/>
      <c r="AL954" s="248"/>
      <c r="AM954" s="248"/>
      <c r="AN954" s="248"/>
      <c r="AO954" s="248"/>
      <c r="AP954" s="248"/>
      <c r="AQ954" s="248"/>
      <c r="AR954" s="248"/>
      <c r="AS954" s="248"/>
      <c r="AT954" s="248"/>
      <c r="AU954" s="248"/>
      <c r="AV954" s="248"/>
      <c r="AW954" s="248"/>
      <c r="AX954" s="248"/>
      <c r="AY954" s="256"/>
      <c r="AZ954" s="250"/>
      <c r="BA954" s="251"/>
      <c r="BB954" s="251"/>
      <c r="BC954" s="251"/>
      <c r="BD954" s="251"/>
      <c r="BE954" s="251"/>
      <c r="BF954" s="251"/>
      <c r="BG954" s="252"/>
      <c r="BH954" s="249"/>
      <c r="BI954" s="248"/>
      <c r="BJ954" s="248"/>
      <c r="BK954" s="248"/>
      <c r="BL954" s="248"/>
      <c r="BM954" s="248"/>
      <c r="BN954" s="248"/>
      <c r="BO954" s="248"/>
      <c r="BP954" s="248"/>
      <c r="BQ954" s="248"/>
      <c r="BR954" s="248"/>
      <c r="BS954" s="248"/>
      <c r="BT954" s="248"/>
      <c r="BU954" s="248"/>
      <c r="BV954" s="248"/>
      <c r="BW954" s="248"/>
      <c r="BX954" s="248"/>
      <c r="BY954" s="248"/>
      <c r="BZ954" s="248"/>
      <c r="CA954" s="248"/>
      <c r="CB954" s="248"/>
      <c r="CC954" s="250"/>
      <c r="CD954" s="251"/>
      <c r="CE954" s="251"/>
      <c r="CF954" s="251"/>
      <c r="CG954" s="251"/>
      <c r="CH954" s="251"/>
      <c r="CI954" s="251"/>
      <c r="CJ954" s="252"/>
      <c r="CK954" s="249"/>
      <c r="CL954" s="248"/>
      <c r="CM954" s="248"/>
      <c r="CN954" s="248"/>
      <c r="CO954" s="248"/>
      <c r="CP954" s="248"/>
      <c r="CQ954" s="248"/>
      <c r="CR954" s="248"/>
      <c r="CS954" s="248"/>
      <c r="CT954" s="248"/>
      <c r="CU954" s="248"/>
      <c r="CV954" s="248"/>
      <c r="CW954" s="248"/>
      <c r="CX954" s="248"/>
      <c r="CY954" s="248"/>
      <c r="CZ954" s="248"/>
      <c r="DA954" s="248"/>
      <c r="DB954" s="248"/>
      <c r="DC954" s="248"/>
      <c r="DD954" s="248"/>
      <c r="DE954" s="248"/>
      <c r="DF954" s="250"/>
      <c r="DG954" s="251"/>
      <c r="DH954" s="251"/>
      <c r="DI954" s="251"/>
      <c r="DJ954" s="251"/>
      <c r="DK954" s="251"/>
      <c r="DL954" s="251"/>
      <c r="DM954" s="252"/>
    </row>
    <row r="955">
      <c r="A955" s="248"/>
      <c r="B955" s="249"/>
      <c r="C955" s="250"/>
      <c r="D955" s="251"/>
      <c r="E955" s="251"/>
      <c r="F955" s="251"/>
      <c r="G955" s="251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  <c r="U955" s="251"/>
      <c r="V955" s="252"/>
      <c r="W955" s="253"/>
      <c r="X955" s="251"/>
      <c r="Y955" s="251"/>
      <c r="Z955" s="251"/>
      <c r="AA955" s="251"/>
      <c r="AB955" s="251"/>
      <c r="AC955" s="251"/>
      <c r="AD955" s="254"/>
      <c r="AE955" s="249"/>
      <c r="AF955" s="255"/>
      <c r="AG955" s="248"/>
      <c r="AH955" s="248"/>
      <c r="AI955" s="248"/>
      <c r="AJ955" s="248"/>
      <c r="AK955" s="248"/>
      <c r="AL955" s="248"/>
      <c r="AM955" s="248"/>
      <c r="AN955" s="248"/>
      <c r="AO955" s="248"/>
      <c r="AP955" s="248"/>
      <c r="AQ955" s="248"/>
      <c r="AR955" s="248"/>
      <c r="AS955" s="248"/>
      <c r="AT955" s="248"/>
      <c r="AU955" s="248"/>
      <c r="AV955" s="248"/>
      <c r="AW955" s="248"/>
      <c r="AX955" s="248"/>
      <c r="AY955" s="256"/>
      <c r="AZ955" s="250"/>
      <c r="BA955" s="251"/>
      <c r="BB955" s="251"/>
      <c r="BC955" s="251"/>
      <c r="BD955" s="251"/>
      <c r="BE955" s="251"/>
      <c r="BF955" s="251"/>
      <c r="BG955" s="252"/>
      <c r="BH955" s="249"/>
      <c r="BI955" s="248"/>
      <c r="BJ955" s="248"/>
      <c r="BK955" s="248"/>
      <c r="BL955" s="248"/>
      <c r="BM955" s="248"/>
      <c r="BN955" s="248"/>
      <c r="BO955" s="248"/>
      <c r="BP955" s="248"/>
      <c r="BQ955" s="248"/>
      <c r="BR955" s="248"/>
      <c r="BS955" s="248"/>
      <c r="BT955" s="248"/>
      <c r="BU955" s="248"/>
      <c r="BV955" s="248"/>
      <c r="BW955" s="248"/>
      <c r="BX955" s="248"/>
      <c r="BY955" s="248"/>
      <c r="BZ955" s="248"/>
      <c r="CA955" s="248"/>
      <c r="CB955" s="248"/>
      <c r="CC955" s="250"/>
      <c r="CD955" s="251"/>
      <c r="CE955" s="251"/>
      <c r="CF955" s="251"/>
      <c r="CG955" s="251"/>
      <c r="CH955" s="251"/>
      <c r="CI955" s="251"/>
      <c r="CJ955" s="252"/>
      <c r="CK955" s="249"/>
      <c r="CL955" s="248"/>
      <c r="CM955" s="248"/>
      <c r="CN955" s="248"/>
      <c r="CO955" s="248"/>
      <c r="CP955" s="248"/>
      <c r="CQ955" s="248"/>
      <c r="CR955" s="248"/>
      <c r="CS955" s="248"/>
      <c r="CT955" s="248"/>
      <c r="CU955" s="248"/>
      <c r="CV955" s="248"/>
      <c r="CW955" s="248"/>
      <c r="CX955" s="248"/>
      <c r="CY955" s="248"/>
      <c r="CZ955" s="248"/>
      <c r="DA955" s="248"/>
      <c r="DB955" s="248"/>
      <c r="DC955" s="248"/>
      <c r="DD955" s="248"/>
      <c r="DE955" s="248"/>
      <c r="DF955" s="250"/>
      <c r="DG955" s="251"/>
      <c r="DH955" s="251"/>
      <c r="DI955" s="251"/>
      <c r="DJ955" s="251"/>
      <c r="DK955" s="251"/>
      <c r="DL955" s="251"/>
      <c r="DM955" s="252"/>
    </row>
    <row r="956">
      <c r="A956" s="248"/>
      <c r="B956" s="249"/>
      <c r="C956" s="250"/>
      <c r="D956" s="251"/>
      <c r="E956" s="251"/>
      <c r="F956" s="251"/>
      <c r="G956" s="251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  <c r="U956" s="251"/>
      <c r="V956" s="252"/>
      <c r="W956" s="253"/>
      <c r="X956" s="251"/>
      <c r="Y956" s="251"/>
      <c r="Z956" s="251"/>
      <c r="AA956" s="251"/>
      <c r="AB956" s="251"/>
      <c r="AC956" s="251"/>
      <c r="AD956" s="254"/>
      <c r="AE956" s="249"/>
      <c r="AF956" s="255"/>
      <c r="AG956" s="248"/>
      <c r="AH956" s="248"/>
      <c r="AI956" s="248"/>
      <c r="AJ956" s="248"/>
      <c r="AK956" s="248"/>
      <c r="AL956" s="248"/>
      <c r="AM956" s="248"/>
      <c r="AN956" s="248"/>
      <c r="AO956" s="248"/>
      <c r="AP956" s="248"/>
      <c r="AQ956" s="248"/>
      <c r="AR956" s="248"/>
      <c r="AS956" s="248"/>
      <c r="AT956" s="248"/>
      <c r="AU956" s="248"/>
      <c r="AV956" s="248"/>
      <c r="AW956" s="248"/>
      <c r="AX956" s="248"/>
      <c r="AY956" s="256"/>
      <c r="AZ956" s="250"/>
      <c r="BA956" s="251"/>
      <c r="BB956" s="251"/>
      <c r="BC956" s="251"/>
      <c r="BD956" s="251"/>
      <c r="BE956" s="251"/>
      <c r="BF956" s="251"/>
      <c r="BG956" s="252"/>
      <c r="BH956" s="249"/>
      <c r="BI956" s="248"/>
      <c r="BJ956" s="248"/>
      <c r="BK956" s="248"/>
      <c r="BL956" s="248"/>
      <c r="BM956" s="248"/>
      <c r="BN956" s="248"/>
      <c r="BO956" s="248"/>
      <c r="BP956" s="248"/>
      <c r="BQ956" s="248"/>
      <c r="BR956" s="248"/>
      <c r="BS956" s="248"/>
      <c r="BT956" s="248"/>
      <c r="BU956" s="248"/>
      <c r="BV956" s="248"/>
      <c r="BW956" s="248"/>
      <c r="BX956" s="248"/>
      <c r="BY956" s="248"/>
      <c r="BZ956" s="248"/>
      <c r="CA956" s="248"/>
      <c r="CB956" s="248"/>
      <c r="CC956" s="250"/>
      <c r="CD956" s="251"/>
      <c r="CE956" s="251"/>
      <c r="CF956" s="251"/>
      <c r="CG956" s="251"/>
      <c r="CH956" s="251"/>
      <c r="CI956" s="251"/>
      <c r="CJ956" s="252"/>
      <c r="CK956" s="249"/>
      <c r="CL956" s="248"/>
      <c r="CM956" s="248"/>
      <c r="CN956" s="248"/>
      <c r="CO956" s="248"/>
      <c r="CP956" s="248"/>
      <c r="CQ956" s="248"/>
      <c r="CR956" s="248"/>
      <c r="CS956" s="248"/>
      <c r="CT956" s="248"/>
      <c r="CU956" s="248"/>
      <c r="CV956" s="248"/>
      <c r="CW956" s="248"/>
      <c r="CX956" s="248"/>
      <c r="CY956" s="248"/>
      <c r="CZ956" s="248"/>
      <c r="DA956" s="248"/>
      <c r="DB956" s="248"/>
      <c r="DC956" s="248"/>
      <c r="DD956" s="248"/>
      <c r="DE956" s="248"/>
      <c r="DF956" s="250"/>
      <c r="DG956" s="251"/>
      <c r="DH956" s="251"/>
      <c r="DI956" s="251"/>
      <c r="DJ956" s="251"/>
      <c r="DK956" s="251"/>
      <c r="DL956" s="251"/>
      <c r="DM956" s="252"/>
    </row>
    <row r="957">
      <c r="A957" s="248"/>
      <c r="B957" s="249"/>
      <c r="C957" s="250"/>
      <c r="D957" s="251"/>
      <c r="E957" s="251"/>
      <c r="F957" s="251"/>
      <c r="G957" s="251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  <c r="U957" s="251"/>
      <c r="V957" s="252"/>
      <c r="W957" s="253"/>
      <c r="X957" s="251"/>
      <c r="Y957" s="251"/>
      <c r="Z957" s="251"/>
      <c r="AA957" s="251"/>
      <c r="AB957" s="251"/>
      <c r="AC957" s="251"/>
      <c r="AD957" s="254"/>
      <c r="AE957" s="249"/>
      <c r="AF957" s="255"/>
      <c r="AG957" s="248"/>
      <c r="AH957" s="248"/>
      <c r="AI957" s="248"/>
      <c r="AJ957" s="248"/>
      <c r="AK957" s="248"/>
      <c r="AL957" s="248"/>
      <c r="AM957" s="248"/>
      <c r="AN957" s="248"/>
      <c r="AO957" s="248"/>
      <c r="AP957" s="248"/>
      <c r="AQ957" s="248"/>
      <c r="AR957" s="248"/>
      <c r="AS957" s="248"/>
      <c r="AT957" s="248"/>
      <c r="AU957" s="248"/>
      <c r="AV957" s="248"/>
      <c r="AW957" s="248"/>
      <c r="AX957" s="248"/>
      <c r="AY957" s="256"/>
      <c r="AZ957" s="250"/>
      <c r="BA957" s="251"/>
      <c r="BB957" s="251"/>
      <c r="BC957" s="251"/>
      <c r="BD957" s="251"/>
      <c r="BE957" s="251"/>
      <c r="BF957" s="251"/>
      <c r="BG957" s="252"/>
      <c r="BH957" s="249"/>
      <c r="BI957" s="248"/>
      <c r="BJ957" s="248"/>
      <c r="BK957" s="248"/>
      <c r="BL957" s="248"/>
      <c r="BM957" s="248"/>
      <c r="BN957" s="248"/>
      <c r="BO957" s="248"/>
      <c r="BP957" s="248"/>
      <c r="BQ957" s="248"/>
      <c r="BR957" s="248"/>
      <c r="BS957" s="248"/>
      <c r="BT957" s="248"/>
      <c r="BU957" s="248"/>
      <c r="BV957" s="248"/>
      <c r="BW957" s="248"/>
      <c r="BX957" s="248"/>
      <c r="BY957" s="248"/>
      <c r="BZ957" s="248"/>
      <c r="CA957" s="248"/>
      <c r="CB957" s="248"/>
      <c r="CC957" s="250"/>
      <c r="CD957" s="251"/>
      <c r="CE957" s="251"/>
      <c r="CF957" s="251"/>
      <c r="CG957" s="251"/>
      <c r="CH957" s="251"/>
      <c r="CI957" s="251"/>
      <c r="CJ957" s="252"/>
      <c r="CK957" s="249"/>
      <c r="CL957" s="248"/>
      <c r="CM957" s="248"/>
      <c r="CN957" s="248"/>
      <c r="CO957" s="248"/>
      <c r="CP957" s="248"/>
      <c r="CQ957" s="248"/>
      <c r="CR957" s="248"/>
      <c r="CS957" s="248"/>
      <c r="CT957" s="248"/>
      <c r="CU957" s="248"/>
      <c r="CV957" s="248"/>
      <c r="CW957" s="248"/>
      <c r="CX957" s="248"/>
      <c r="CY957" s="248"/>
      <c r="CZ957" s="248"/>
      <c r="DA957" s="248"/>
      <c r="DB957" s="248"/>
      <c r="DC957" s="248"/>
      <c r="DD957" s="248"/>
      <c r="DE957" s="248"/>
      <c r="DF957" s="250"/>
      <c r="DG957" s="251"/>
      <c r="DH957" s="251"/>
      <c r="DI957" s="251"/>
      <c r="DJ957" s="251"/>
      <c r="DK957" s="251"/>
      <c r="DL957" s="251"/>
      <c r="DM957" s="252"/>
    </row>
    <row r="958">
      <c r="A958" s="248"/>
      <c r="B958" s="249"/>
      <c r="C958" s="250"/>
      <c r="D958" s="251"/>
      <c r="E958" s="251"/>
      <c r="F958" s="251"/>
      <c r="G958" s="251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  <c r="U958" s="251"/>
      <c r="V958" s="252"/>
      <c r="W958" s="253"/>
      <c r="X958" s="251"/>
      <c r="Y958" s="251"/>
      <c r="Z958" s="251"/>
      <c r="AA958" s="251"/>
      <c r="AB958" s="251"/>
      <c r="AC958" s="251"/>
      <c r="AD958" s="254"/>
      <c r="AE958" s="249"/>
      <c r="AF958" s="255"/>
      <c r="AG958" s="248"/>
      <c r="AH958" s="248"/>
      <c r="AI958" s="248"/>
      <c r="AJ958" s="248"/>
      <c r="AK958" s="248"/>
      <c r="AL958" s="248"/>
      <c r="AM958" s="248"/>
      <c r="AN958" s="248"/>
      <c r="AO958" s="248"/>
      <c r="AP958" s="248"/>
      <c r="AQ958" s="248"/>
      <c r="AR958" s="248"/>
      <c r="AS958" s="248"/>
      <c r="AT958" s="248"/>
      <c r="AU958" s="248"/>
      <c r="AV958" s="248"/>
      <c r="AW958" s="248"/>
      <c r="AX958" s="248"/>
      <c r="AY958" s="256"/>
      <c r="AZ958" s="250"/>
      <c r="BA958" s="251"/>
      <c r="BB958" s="251"/>
      <c r="BC958" s="251"/>
      <c r="BD958" s="251"/>
      <c r="BE958" s="251"/>
      <c r="BF958" s="251"/>
      <c r="BG958" s="252"/>
      <c r="BH958" s="249"/>
      <c r="BI958" s="248"/>
      <c r="BJ958" s="248"/>
      <c r="BK958" s="248"/>
      <c r="BL958" s="248"/>
      <c r="BM958" s="248"/>
      <c r="BN958" s="248"/>
      <c r="BO958" s="248"/>
      <c r="BP958" s="248"/>
      <c r="BQ958" s="248"/>
      <c r="BR958" s="248"/>
      <c r="BS958" s="248"/>
      <c r="BT958" s="248"/>
      <c r="BU958" s="248"/>
      <c r="BV958" s="248"/>
      <c r="BW958" s="248"/>
      <c r="BX958" s="248"/>
      <c r="BY958" s="248"/>
      <c r="BZ958" s="248"/>
      <c r="CA958" s="248"/>
      <c r="CB958" s="248"/>
      <c r="CC958" s="250"/>
      <c r="CD958" s="251"/>
      <c r="CE958" s="251"/>
      <c r="CF958" s="251"/>
      <c r="CG958" s="251"/>
      <c r="CH958" s="251"/>
      <c r="CI958" s="251"/>
      <c r="CJ958" s="252"/>
      <c r="CK958" s="249"/>
      <c r="CL958" s="248"/>
      <c r="CM958" s="248"/>
      <c r="CN958" s="248"/>
      <c r="CO958" s="248"/>
      <c r="CP958" s="248"/>
      <c r="CQ958" s="248"/>
      <c r="CR958" s="248"/>
      <c r="CS958" s="248"/>
      <c r="CT958" s="248"/>
      <c r="CU958" s="248"/>
      <c r="CV958" s="248"/>
      <c r="CW958" s="248"/>
      <c r="CX958" s="248"/>
      <c r="CY958" s="248"/>
      <c r="CZ958" s="248"/>
      <c r="DA958" s="248"/>
      <c r="DB958" s="248"/>
      <c r="DC958" s="248"/>
      <c r="DD958" s="248"/>
      <c r="DE958" s="248"/>
      <c r="DF958" s="250"/>
      <c r="DG958" s="251"/>
      <c r="DH958" s="251"/>
      <c r="DI958" s="251"/>
      <c r="DJ958" s="251"/>
      <c r="DK958" s="251"/>
      <c r="DL958" s="251"/>
      <c r="DM958" s="252"/>
    </row>
    <row r="959">
      <c r="A959" s="248"/>
      <c r="B959" s="249"/>
      <c r="C959" s="250"/>
      <c r="D959" s="251"/>
      <c r="E959" s="251"/>
      <c r="F959" s="251"/>
      <c r="G959" s="251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  <c r="U959" s="251"/>
      <c r="V959" s="252"/>
      <c r="W959" s="253"/>
      <c r="X959" s="251"/>
      <c r="Y959" s="251"/>
      <c r="Z959" s="251"/>
      <c r="AA959" s="251"/>
      <c r="AB959" s="251"/>
      <c r="AC959" s="251"/>
      <c r="AD959" s="254"/>
      <c r="AE959" s="249"/>
      <c r="AF959" s="255"/>
      <c r="AG959" s="248"/>
      <c r="AH959" s="248"/>
      <c r="AI959" s="248"/>
      <c r="AJ959" s="248"/>
      <c r="AK959" s="248"/>
      <c r="AL959" s="248"/>
      <c r="AM959" s="248"/>
      <c r="AN959" s="248"/>
      <c r="AO959" s="248"/>
      <c r="AP959" s="248"/>
      <c r="AQ959" s="248"/>
      <c r="AR959" s="248"/>
      <c r="AS959" s="248"/>
      <c r="AT959" s="248"/>
      <c r="AU959" s="248"/>
      <c r="AV959" s="248"/>
      <c r="AW959" s="248"/>
      <c r="AX959" s="248"/>
      <c r="AY959" s="256"/>
      <c r="AZ959" s="250"/>
      <c r="BA959" s="251"/>
      <c r="BB959" s="251"/>
      <c r="BC959" s="251"/>
      <c r="BD959" s="251"/>
      <c r="BE959" s="251"/>
      <c r="BF959" s="251"/>
      <c r="BG959" s="252"/>
      <c r="BH959" s="249"/>
      <c r="BI959" s="248"/>
      <c r="BJ959" s="248"/>
      <c r="BK959" s="248"/>
      <c r="BL959" s="248"/>
      <c r="BM959" s="248"/>
      <c r="BN959" s="248"/>
      <c r="BO959" s="248"/>
      <c r="BP959" s="248"/>
      <c r="BQ959" s="248"/>
      <c r="BR959" s="248"/>
      <c r="BS959" s="248"/>
      <c r="BT959" s="248"/>
      <c r="BU959" s="248"/>
      <c r="BV959" s="248"/>
      <c r="BW959" s="248"/>
      <c r="BX959" s="248"/>
      <c r="BY959" s="248"/>
      <c r="BZ959" s="248"/>
      <c r="CA959" s="248"/>
      <c r="CB959" s="248"/>
      <c r="CC959" s="250"/>
      <c r="CD959" s="251"/>
      <c r="CE959" s="251"/>
      <c r="CF959" s="251"/>
      <c r="CG959" s="251"/>
      <c r="CH959" s="251"/>
      <c r="CI959" s="251"/>
      <c r="CJ959" s="252"/>
      <c r="CK959" s="249"/>
      <c r="CL959" s="248"/>
      <c r="CM959" s="248"/>
      <c r="CN959" s="248"/>
      <c r="CO959" s="248"/>
      <c r="CP959" s="248"/>
      <c r="CQ959" s="248"/>
      <c r="CR959" s="248"/>
      <c r="CS959" s="248"/>
      <c r="CT959" s="248"/>
      <c r="CU959" s="248"/>
      <c r="CV959" s="248"/>
      <c r="CW959" s="248"/>
      <c r="CX959" s="248"/>
      <c r="CY959" s="248"/>
      <c r="CZ959" s="248"/>
      <c r="DA959" s="248"/>
      <c r="DB959" s="248"/>
      <c r="DC959" s="248"/>
      <c r="DD959" s="248"/>
      <c r="DE959" s="248"/>
      <c r="DF959" s="250"/>
      <c r="DG959" s="251"/>
      <c r="DH959" s="251"/>
      <c r="DI959" s="251"/>
      <c r="DJ959" s="251"/>
      <c r="DK959" s="251"/>
      <c r="DL959" s="251"/>
      <c r="DM959" s="252"/>
    </row>
    <row r="960">
      <c r="A960" s="248"/>
      <c r="B960" s="249"/>
      <c r="C960" s="250"/>
      <c r="D960" s="251"/>
      <c r="E960" s="251"/>
      <c r="F960" s="251"/>
      <c r="G960" s="251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  <c r="U960" s="251"/>
      <c r="V960" s="252"/>
      <c r="W960" s="253"/>
      <c r="X960" s="251"/>
      <c r="Y960" s="251"/>
      <c r="Z960" s="251"/>
      <c r="AA960" s="251"/>
      <c r="AB960" s="251"/>
      <c r="AC960" s="251"/>
      <c r="AD960" s="254"/>
      <c r="AE960" s="249"/>
      <c r="AF960" s="255"/>
      <c r="AG960" s="248"/>
      <c r="AH960" s="248"/>
      <c r="AI960" s="248"/>
      <c r="AJ960" s="248"/>
      <c r="AK960" s="248"/>
      <c r="AL960" s="248"/>
      <c r="AM960" s="248"/>
      <c r="AN960" s="248"/>
      <c r="AO960" s="248"/>
      <c r="AP960" s="248"/>
      <c r="AQ960" s="248"/>
      <c r="AR960" s="248"/>
      <c r="AS960" s="248"/>
      <c r="AT960" s="248"/>
      <c r="AU960" s="248"/>
      <c r="AV960" s="248"/>
      <c r="AW960" s="248"/>
      <c r="AX960" s="248"/>
      <c r="AY960" s="256"/>
      <c r="AZ960" s="250"/>
      <c r="BA960" s="251"/>
      <c r="BB960" s="251"/>
      <c r="BC960" s="251"/>
      <c r="BD960" s="251"/>
      <c r="BE960" s="251"/>
      <c r="BF960" s="251"/>
      <c r="BG960" s="252"/>
      <c r="BH960" s="249"/>
      <c r="BI960" s="248"/>
      <c r="BJ960" s="248"/>
      <c r="BK960" s="248"/>
      <c r="BL960" s="248"/>
      <c r="BM960" s="248"/>
      <c r="BN960" s="248"/>
      <c r="BO960" s="248"/>
      <c r="BP960" s="248"/>
      <c r="BQ960" s="248"/>
      <c r="BR960" s="248"/>
      <c r="BS960" s="248"/>
      <c r="BT960" s="248"/>
      <c r="BU960" s="248"/>
      <c r="BV960" s="248"/>
      <c r="BW960" s="248"/>
      <c r="BX960" s="248"/>
      <c r="BY960" s="248"/>
      <c r="BZ960" s="248"/>
      <c r="CA960" s="248"/>
      <c r="CB960" s="248"/>
      <c r="CC960" s="250"/>
      <c r="CD960" s="251"/>
      <c r="CE960" s="251"/>
      <c r="CF960" s="251"/>
      <c r="CG960" s="251"/>
      <c r="CH960" s="251"/>
      <c r="CI960" s="251"/>
      <c r="CJ960" s="252"/>
      <c r="CK960" s="249"/>
      <c r="CL960" s="248"/>
      <c r="CM960" s="248"/>
      <c r="CN960" s="248"/>
      <c r="CO960" s="248"/>
      <c r="CP960" s="248"/>
      <c r="CQ960" s="248"/>
      <c r="CR960" s="248"/>
      <c r="CS960" s="248"/>
      <c r="CT960" s="248"/>
      <c r="CU960" s="248"/>
      <c r="CV960" s="248"/>
      <c r="CW960" s="248"/>
      <c r="CX960" s="248"/>
      <c r="CY960" s="248"/>
      <c r="CZ960" s="248"/>
      <c r="DA960" s="248"/>
      <c r="DB960" s="248"/>
      <c r="DC960" s="248"/>
      <c r="DD960" s="248"/>
      <c r="DE960" s="248"/>
      <c r="DF960" s="250"/>
      <c r="DG960" s="251"/>
      <c r="DH960" s="251"/>
      <c r="DI960" s="251"/>
      <c r="DJ960" s="251"/>
      <c r="DK960" s="251"/>
      <c r="DL960" s="251"/>
      <c r="DM960" s="252"/>
    </row>
    <row r="961">
      <c r="A961" s="248"/>
      <c r="B961" s="249"/>
      <c r="C961" s="250"/>
      <c r="D961" s="251"/>
      <c r="E961" s="251"/>
      <c r="F961" s="251"/>
      <c r="G961" s="251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  <c r="U961" s="251"/>
      <c r="V961" s="252"/>
      <c r="W961" s="253"/>
      <c r="X961" s="251"/>
      <c r="Y961" s="251"/>
      <c r="Z961" s="251"/>
      <c r="AA961" s="251"/>
      <c r="AB961" s="251"/>
      <c r="AC961" s="251"/>
      <c r="AD961" s="254"/>
      <c r="AE961" s="249"/>
      <c r="AF961" s="255"/>
      <c r="AG961" s="248"/>
      <c r="AH961" s="248"/>
      <c r="AI961" s="248"/>
      <c r="AJ961" s="248"/>
      <c r="AK961" s="248"/>
      <c r="AL961" s="248"/>
      <c r="AM961" s="248"/>
      <c r="AN961" s="248"/>
      <c r="AO961" s="248"/>
      <c r="AP961" s="248"/>
      <c r="AQ961" s="248"/>
      <c r="AR961" s="248"/>
      <c r="AS961" s="248"/>
      <c r="AT961" s="248"/>
      <c r="AU961" s="248"/>
      <c r="AV961" s="248"/>
      <c r="AW961" s="248"/>
      <c r="AX961" s="248"/>
      <c r="AY961" s="256"/>
      <c r="AZ961" s="250"/>
      <c r="BA961" s="251"/>
      <c r="BB961" s="251"/>
      <c r="BC961" s="251"/>
      <c r="BD961" s="251"/>
      <c r="BE961" s="251"/>
      <c r="BF961" s="251"/>
      <c r="BG961" s="252"/>
      <c r="BH961" s="249"/>
      <c r="BI961" s="248"/>
      <c r="BJ961" s="248"/>
      <c r="BK961" s="248"/>
      <c r="BL961" s="248"/>
      <c r="BM961" s="248"/>
      <c r="BN961" s="248"/>
      <c r="BO961" s="248"/>
      <c r="BP961" s="248"/>
      <c r="BQ961" s="248"/>
      <c r="BR961" s="248"/>
      <c r="BS961" s="248"/>
      <c r="BT961" s="248"/>
      <c r="BU961" s="248"/>
      <c r="BV961" s="248"/>
      <c r="BW961" s="248"/>
      <c r="BX961" s="248"/>
      <c r="BY961" s="248"/>
      <c r="BZ961" s="248"/>
      <c r="CA961" s="248"/>
      <c r="CB961" s="248"/>
      <c r="CC961" s="250"/>
      <c r="CD961" s="251"/>
      <c r="CE961" s="251"/>
      <c r="CF961" s="251"/>
      <c r="CG961" s="251"/>
      <c r="CH961" s="251"/>
      <c r="CI961" s="251"/>
      <c r="CJ961" s="252"/>
      <c r="CK961" s="249"/>
      <c r="CL961" s="248"/>
      <c r="CM961" s="248"/>
      <c r="CN961" s="248"/>
      <c r="CO961" s="248"/>
      <c r="CP961" s="248"/>
      <c r="CQ961" s="248"/>
      <c r="CR961" s="248"/>
      <c r="CS961" s="248"/>
      <c r="CT961" s="248"/>
      <c r="CU961" s="248"/>
      <c r="CV961" s="248"/>
      <c r="CW961" s="248"/>
      <c r="CX961" s="248"/>
      <c r="CY961" s="248"/>
      <c r="CZ961" s="248"/>
      <c r="DA961" s="248"/>
      <c r="DB961" s="248"/>
      <c r="DC961" s="248"/>
      <c r="DD961" s="248"/>
      <c r="DE961" s="248"/>
      <c r="DF961" s="250"/>
      <c r="DG961" s="251"/>
      <c r="DH961" s="251"/>
      <c r="DI961" s="251"/>
      <c r="DJ961" s="251"/>
      <c r="DK961" s="251"/>
      <c r="DL961" s="251"/>
      <c r="DM961" s="252"/>
    </row>
    <row r="962">
      <c r="A962" s="248"/>
      <c r="B962" s="249"/>
      <c r="C962" s="250"/>
      <c r="D962" s="251"/>
      <c r="E962" s="251"/>
      <c r="F962" s="251"/>
      <c r="G962" s="251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  <c r="U962" s="251"/>
      <c r="V962" s="252"/>
      <c r="W962" s="253"/>
      <c r="X962" s="251"/>
      <c r="Y962" s="251"/>
      <c r="Z962" s="251"/>
      <c r="AA962" s="251"/>
      <c r="AB962" s="251"/>
      <c r="AC962" s="251"/>
      <c r="AD962" s="254"/>
      <c r="AE962" s="249"/>
      <c r="AF962" s="255"/>
      <c r="AG962" s="248"/>
      <c r="AH962" s="248"/>
      <c r="AI962" s="248"/>
      <c r="AJ962" s="248"/>
      <c r="AK962" s="248"/>
      <c r="AL962" s="248"/>
      <c r="AM962" s="248"/>
      <c r="AN962" s="248"/>
      <c r="AO962" s="248"/>
      <c r="AP962" s="248"/>
      <c r="AQ962" s="248"/>
      <c r="AR962" s="248"/>
      <c r="AS962" s="248"/>
      <c r="AT962" s="248"/>
      <c r="AU962" s="248"/>
      <c r="AV962" s="248"/>
      <c r="AW962" s="248"/>
      <c r="AX962" s="248"/>
      <c r="AY962" s="256"/>
      <c r="AZ962" s="250"/>
      <c r="BA962" s="251"/>
      <c r="BB962" s="251"/>
      <c r="BC962" s="251"/>
      <c r="BD962" s="251"/>
      <c r="BE962" s="251"/>
      <c r="BF962" s="251"/>
      <c r="BG962" s="252"/>
      <c r="BH962" s="249"/>
      <c r="BI962" s="248"/>
      <c r="BJ962" s="248"/>
      <c r="BK962" s="248"/>
      <c r="BL962" s="248"/>
      <c r="BM962" s="248"/>
      <c r="BN962" s="248"/>
      <c r="BO962" s="248"/>
      <c r="BP962" s="248"/>
      <c r="BQ962" s="248"/>
      <c r="BR962" s="248"/>
      <c r="BS962" s="248"/>
      <c r="BT962" s="248"/>
      <c r="BU962" s="248"/>
      <c r="BV962" s="248"/>
      <c r="BW962" s="248"/>
      <c r="BX962" s="248"/>
      <c r="BY962" s="248"/>
      <c r="BZ962" s="248"/>
      <c r="CA962" s="248"/>
      <c r="CB962" s="248"/>
      <c r="CC962" s="250"/>
      <c r="CD962" s="251"/>
      <c r="CE962" s="251"/>
      <c r="CF962" s="251"/>
      <c r="CG962" s="251"/>
      <c r="CH962" s="251"/>
      <c r="CI962" s="251"/>
      <c r="CJ962" s="252"/>
      <c r="CK962" s="249"/>
      <c r="CL962" s="248"/>
      <c r="CM962" s="248"/>
      <c r="CN962" s="248"/>
      <c r="CO962" s="248"/>
      <c r="CP962" s="248"/>
      <c r="CQ962" s="248"/>
      <c r="CR962" s="248"/>
      <c r="CS962" s="248"/>
      <c r="CT962" s="248"/>
      <c r="CU962" s="248"/>
      <c r="CV962" s="248"/>
      <c r="CW962" s="248"/>
      <c r="CX962" s="248"/>
      <c r="CY962" s="248"/>
      <c r="CZ962" s="248"/>
      <c r="DA962" s="248"/>
      <c r="DB962" s="248"/>
      <c r="DC962" s="248"/>
      <c r="DD962" s="248"/>
      <c r="DE962" s="248"/>
      <c r="DF962" s="250"/>
      <c r="DG962" s="251"/>
      <c r="DH962" s="251"/>
      <c r="DI962" s="251"/>
      <c r="DJ962" s="251"/>
      <c r="DK962" s="251"/>
      <c r="DL962" s="251"/>
      <c r="DM962" s="252"/>
    </row>
    <row r="963">
      <c r="A963" s="248"/>
      <c r="B963" s="249"/>
      <c r="C963" s="250"/>
      <c r="D963" s="251"/>
      <c r="E963" s="251"/>
      <c r="F963" s="251"/>
      <c r="G963" s="251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  <c r="U963" s="251"/>
      <c r="V963" s="252"/>
      <c r="W963" s="253"/>
      <c r="X963" s="251"/>
      <c r="Y963" s="251"/>
      <c r="Z963" s="251"/>
      <c r="AA963" s="251"/>
      <c r="AB963" s="251"/>
      <c r="AC963" s="251"/>
      <c r="AD963" s="254"/>
      <c r="AE963" s="249"/>
      <c r="AF963" s="255"/>
      <c r="AG963" s="248"/>
      <c r="AH963" s="248"/>
      <c r="AI963" s="248"/>
      <c r="AJ963" s="248"/>
      <c r="AK963" s="248"/>
      <c r="AL963" s="248"/>
      <c r="AM963" s="248"/>
      <c r="AN963" s="248"/>
      <c r="AO963" s="248"/>
      <c r="AP963" s="248"/>
      <c r="AQ963" s="248"/>
      <c r="AR963" s="248"/>
      <c r="AS963" s="248"/>
      <c r="AT963" s="248"/>
      <c r="AU963" s="248"/>
      <c r="AV963" s="248"/>
      <c r="AW963" s="248"/>
      <c r="AX963" s="248"/>
      <c r="AY963" s="256"/>
      <c r="AZ963" s="250"/>
      <c r="BA963" s="251"/>
      <c r="BB963" s="251"/>
      <c r="BC963" s="251"/>
      <c r="BD963" s="251"/>
      <c r="BE963" s="251"/>
      <c r="BF963" s="251"/>
      <c r="BG963" s="252"/>
      <c r="BH963" s="249"/>
      <c r="BI963" s="248"/>
      <c r="BJ963" s="248"/>
      <c r="BK963" s="248"/>
      <c r="BL963" s="248"/>
      <c r="BM963" s="248"/>
      <c r="BN963" s="248"/>
      <c r="BO963" s="248"/>
      <c r="BP963" s="248"/>
      <c r="BQ963" s="248"/>
      <c r="BR963" s="248"/>
      <c r="BS963" s="248"/>
      <c r="BT963" s="248"/>
      <c r="BU963" s="248"/>
      <c r="BV963" s="248"/>
      <c r="BW963" s="248"/>
      <c r="BX963" s="248"/>
      <c r="BY963" s="248"/>
      <c r="BZ963" s="248"/>
      <c r="CA963" s="248"/>
      <c r="CB963" s="248"/>
      <c r="CC963" s="250"/>
      <c r="CD963" s="251"/>
      <c r="CE963" s="251"/>
      <c r="CF963" s="251"/>
      <c r="CG963" s="251"/>
      <c r="CH963" s="251"/>
      <c r="CI963" s="251"/>
      <c r="CJ963" s="252"/>
      <c r="CK963" s="249"/>
      <c r="CL963" s="248"/>
      <c r="CM963" s="248"/>
      <c r="CN963" s="248"/>
      <c r="CO963" s="248"/>
      <c r="CP963" s="248"/>
      <c r="CQ963" s="248"/>
      <c r="CR963" s="248"/>
      <c r="CS963" s="248"/>
      <c r="CT963" s="248"/>
      <c r="CU963" s="248"/>
      <c r="CV963" s="248"/>
      <c r="CW963" s="248"/>
      <c r="CX963" s="248"/>
      <c r="CY963" s="248"/>
      <c r="CZ963" s="248"/>
      <c r="DA963" s="248"/>
      <c r="DB963" s="248"/>
      <c r="DC963" s="248"/>
      <c r="DD963" s="248"/>
      <c r="DE963" s="248"/>
      <c r="DF963" s="250"/>
      <c r="DG963" s="251"/>
      <c r="DH963" s="251"/>
      <c r="DI963" s="251"/>
      <c r="DJ963" s="251"/>
      <c r="DK963" s="251"/>
      <c r="DL963" s="251"/>
      <c r="DM963" s="252"/>
    </row>
    <row r="964">
      <c r="A964" s="248"/>
      <c r="B964" s="249"/>
      <c r="C964" s="250"/>
      <c r="D964" s="251"/>
      <c r="E964" s="251"/>
      <c r="F964" s="251"/>
      <c r="G964" s="251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  <c r="U964" s="251"/>
      <c r="V964" s="252"/>
      <c r="W964" s="253"/>
      <c r="X964" s="251"/>
      <c r="Y964" s="251"/>
      <c r="Z964" s="251"/>
      <c r="AA964" s="251"/>
      <c r="AB964" s="251"/>
      <c r="AC964" s="251"/>
      <c r="AD964" s="254"/>
      <c r="AE964" s="249"/>
      <c r="AF964" s="255"/>
      <c r="AG964" s="248"/>
      <c r="AH964" s="248"/>
      <c r="AI964" s="248"/>
      <c r="AJ964" s="248"/>
      <c r="AK964" s="248"/>
      <c r="AL964" s="248"/>
      <c r="AM964" s="248"/>
      <c r="AN964" s="248"/>
      <c r="AO964" s="248"/>
      <c r="AP964" s="248"/>
      <c r="AQ964" s="248"/>
      <c r="AR964" s="248"/>
      <c r="AS964" s="248"/>
      <c r="AT964" s="248"/>
      <c r="AU964" s="248"/>
      <c r="AV964" s="248"/>
      <c r="AW964" s="248"/>
      <c r="AX964" s="248"/>
      <c r="AY964" s="256"/>
      <c r="AZ964" s="250"/>
      <c r="BA964" s="251"/>
      <c r="BB964" s="251"/>
      <c r="BC964" s="251"/>
      <c r="BD964" s="251"/>
      <c r="BE964" s="251"/>
      <c r="BF964" s="251"/>
      <c r="BG964" s="252"/>
      <c r="BH964" s="249"/>
      <c r="BI964" s="248"/>
      <c r="BJ964" s="248"/>
      <c r="BK964" s="248"/>
      <c r="BL964" s="248"/>
      <c r="BM964" s="248"/>
      <c r="BN964" s="248"/>
      <c r="BO964" s="248"/>
      <c r="BP964" s="248"/>
      <c r="BQ964" s="248"/>
      <c r="BR964" s="248"/>
      <c r="BS964" s="248"/>
      <c r="BT964" s="248"/>
      <c r="BU964" s="248"/>
      <c r="BV964" s="248"/>
      <c r="BW964" s="248"/>
      <c r="BX964" s="248"/>
      <c r="BY964" s="248"/>
      <c r="BZ964" s="248"/>
      <c r="CA964" s="248"/>
      <c r="CB964" s="248"/>
      <c r="CC964" s="250"/>
      <c r="CD964" s="251"/>
      <c r="CE964" s="251"/>
      <c r="CF964" s="251"/>
      <c r="CG964" s="251"/>
      <c r="CH964" s="251"/>
      <c r="CI964" s="251"/>
      <c r="CJ964" s="252"/>
      <c r="CK964" s="249"/>
      <c r="CL964" s="248"/>
      <c r="CM964" s="248"/>
      <c r="CN964" s="248"/>
      <c r="CO964" s="248"/>
      <c r="CP964" s="248"/>
      <c r="CQ964" s="248"/>
      <c r="CR964" s="248"/>
      <c r="CS964" s="248"/>
      <c r="CT964" s="248"/>
      <c r="CU964" s="248"/>
      <c r="CV964" s="248"/>
      <c r="CW964" s="248"/>
      <c r="CX964" s="248"/>
      <c r="CY964" s="248"/>
      <c r="CZ964" s="248"/>
      <c r="DA964" s="248"/>
      <c r="DB964" s="248"/>
      <c r="DC964" s="248"/>
      <c r="DD964" s="248"/>
      <c r="DE964" s="248"/>
      <c r="DF964" s="250"/>
      <c r="DG964" s="251"/>
      <c r="DH964" s="251"/>
      <c r="DI964" s="251"/>
      <c r="DJ964" s="251"/>
      <c r="DK964" s="251"/>
      <c r="DL964" s="251"/>
      <c r="DM964" s="252"/>
    </row>
    <row r="965">
      <c r="A965" s="248"/>
      <c r="B965" s="249"/>
      <c r="C965" s="250"/>
      <c r="D965" s="251"/>
      <c r="E965" s="251"/>
      <c r="F965" s="251"/>
      <c r="G965" s="251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  <c r="U965" s="251"/>
      <c r="V965" s="252"/>
      <c r="W965" s="253"/>
      <c r="X965" s="251"/>
      <c r="Y965" s="251"/>
      <c r="Z965" s="251"/>
      <c r="AA965" s="251"/>
      <c r="AB965" s="251"/>
      <c r="AC965" s="251"/>
      <c r="AD965" s="254"/>
      <c r="AE965" s="249"/>
      <c r="AF965" s="255"/>
      <c r="AG965" s="248"/>
      <c r="AH965" s="248"/>
      <c r="AI965" s="248"/>
      <c r="AJ965" s="248"/>
      <c r="AK965" s="248"/>
      <c r="AL965" s="248"/>
      <c r="AM965" s="248"/>
      <c r="AN965" s="248"/>
      <c r="AO965" s="248"/>
      <c r="AP965" s="248"/>
      <c r="AQ965" s="248"/>
      <c r="AR965" s="248"/>
      <c r="AS965" s="248"/>
      <c r="AT965" s="248"/>
      <c r="AU965" s="248"/>
      <c r="AV965" s="248"/>
      <c r="AW965" s="248"/>
      <c r="AX965" s="248"/>
      <c r="AY965" s="256"/>
      <c r="AZ965" s="250"/>
      <c r="BA965" s="251"/>
      <c r="BB965" s="251"/>
      <c r="BC965" s="251"/>
      <c r="BD965" s="251"/>
      <c r="BE965" s="251"/>
      <c r="BF965" s="251"/>
      <c r="BG965" s="252"/>
      <c r="BH965" s="249"/>
      <c r="BI965" s="248"/>
      <c r="BJ965" s="248"/>
      <c r="BK965" s="248"/>
      <c r="BL965" s="248"/>
      <c r="BM965" s="248"/>
      <c r="BN965" s="248"/>
      <c r="BO965" s="248"/>
      <c r="BP965" s="248"/>
      <c r="BQ965" s="248"/>
      <c r="BR965" s="248"/>
      <c r="BS965" s="248"/>
      <c r="BT965" s="248"/>
      <c r="BU965" s="248"/>
      <c r="BV965" s="248"/>
      <c r="BW965" s="248"/>
      <c r="BX965" s="248"/>
      <c r="BY965" s="248"/>
      <c r="BZ965" s="248"/>
      <c r="CA965" s="248"/>
      <c r="CB965" s="248"/>
      <c r="CC965" s="250"/>
      <c r="CD965" s="251"/>
      <c r="CE965" s="251"/>
      <c r="CF965" s="251"/>
      <c r="CG965" s="251"/>
      <c r="CH965" s="251"/>
      <c r="CI965" s="251"/>
      <c r="CJ965" s="252"/>
      <c r="CK965" s="249"/>
      <c r="CL965" s="248"/>
      <c r="CM965" s="248"/>
      <c r="CN965" s="248"/>
      <c r="CO965" s="248"/>
      <c r="CP965" s="248"/>
      <c r="CQ965" s="248"/>
      <c r="CR965" s="248"/>
      <c r="CS965" s="248"/>
      <c r="CT965" s="248"/>
      <c r="CU965" s="248"/>
      <c r="CV965" s="248"/>
      <c r="CW965" s="248"/>
      <c r="CX965" s="248"/>
      <c r="CY965" s="248"/>
      <c r="CZ965" s="248"/>
      <c r="DA965" s="248"/>
      <c r="DB965" s="248"/>
      <c r="DC965" s="248"/>
      <c r="DD965" s="248"/>
      <c r="DE965" s="248"/>
      <c r="DF965" s="250"/>
      <c r="DG965" s="251"/>
      <c r="DH965" s="251"/>
      <c r="DI965" s="251"/>
      <c r="DJ965" s="251"/>
      <c r="DK965" s="251"/>
      <c r="DL965" s="251"/>
      <c r="DM965" s="252"/>
    </row>
    <row r="966">
      <c r="A966" s="248"/>
      <c r="B966" s="249"/>
      <c r="C966" s="250"/>
      <c r="D966" s="251"/>
      <c r="E966" s="251"/>
      <c r="F966" s="251"/>
      <c r="G966" s="251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  <c r="U966" s="251"/>
      <c r="V966" s="252"/>
      <c r="W966" s="253"/>
      <c r="X966" s="251"/>
      <c r="Y966" s="251"/>
      <c r="Z966" s="251"/>
      <c r="AA966" s="251"/>
      <c r="AB966" s="251"/>
      <c r="AC966" s="251"/>
      <c r="AD966" s="254"/>
      <c r="AE966" s="249"/>
      <c r="AF966" s="255"/>
      <c r="AG966" s="248"/>
      <c r="AH966" s="248"/>
      <c r="AI966" s="248"/>
      <c r="AJ966" s="248"/>
      <c r="AK966" s="248"/>
      <c r="AL966" s="248"/>
      <c r="AM966" s="248"/>
      <c r="AN966" s="248"/>
      <c r="AO966" s="248"/>
      <c r="AP966" s="248"/>
      <c r="AQ966" s="248"/>
      <c r="AR966" s="248"/>
      <c r="AS966" s="248"/>
      <c r="AT966" s="248"/>
      <c r="AU966" s="248"/>
      <c r="AV966" s="248"/>
      <c r="AW966" s="248"/>
      <c r="AX966" s="248"/>
      <c r="AY966" s="256"/>
      <c r="AZ966" s="250"/>
      <c r="BA966" s="251"/>
      <c r="BB966" s="251"/>
      <c r="BC966" s="251"/>
      <c r="BD966" s="251"/>
      <c r="BE966" s="251"/>
      <c r="BF966" s="251"/>
      <c r="BG966" s="252"/>
      <c r="BH966" s="249"/>
      <c r="BI966" s="248"/>
      <c r="BJ966" s="248"/>
      <c r="BK966" s="248"/>
      <c r="BL966" s="248"/>
      <c r="BM966" s="248"/>
      <c r="BN966" s="248"/>
      <c r="BO966" s="248"/>
      <c r="BP966" s="248"/>
      <c r="BQ966" s="248"/>
      <c r="BR966" s="248"/>
      <c r="BS966" s="248"/>
      <c r="BT966" s="248"/>
      <c r="BU966" s="248"/>
      <c r="BV966" s="248"/>
      <c r="BW966" s="248"/>
      <c r="BX966" s="248"/>
      <c r="BY966" s="248"/>
      <c r="BZ966" s="248"/>
      <c r="CA966" s="248"/>
      <c r="CB966" s="248"/>
      <c r="CC966" s="250"/>
      <c r="CD966" s="251"/>
      <c r="CE966" s="251"/>
      <c r="CF966" s="251"/>
      <c r="CG966" s="251"/>
      <c r="CH966" s="251"/>
      <c r="CI966" s="251"/>
      <c r="CJ966" s="252"/>
      <c r="CK966" s="249"/>
      <c r="CL966" s="248"/>
      <c r="CM966" s="248"/>
      <c r="CN966" s="248"/>
      <c r="CO966" s="248"/>
      <c r="CP966" s="248"/>
      <c r="CQ966" s="248"/>
      <c r="CR966" s="248"/>
      <c r="CS966" s="248"/>
      <c r="CT966" s="248"/>
      <c r="CU966" s="248"/>
      <c r="CV966" s="248"/>
      <c r="CW966" s="248"/>
      <c r="CX966" s="248"/>
      <c r="CY966" s="248"/>
      <c r="CZ966" s="248"/>
      <c r="DA966" s="248"/>
      <c r="DB966" s="248"/>
      <c r="DC966" s="248"/>
      <c r="DD966" s="248"/>
      <c r="DE966" s="248"/>
      <c r="DF966" s="250"/>
      <c r="DG966" s="251"/>
      <c r="DH966" s="251"/>
      <c r="DI966" s="251"/>
      <c r="DJ966" s="251"/>
      <c r="DK966" s="251"/>
      <c r="DL966" s="251"/>
      <c r="DM966" s="252"/>
    </row>
    <row r="967">
      <c r="A967" s="248"/>
      <c r="B967" s="249"/>
      <c r="C967" s="250"/>
      <c r="D967" s="251"/>
      <c r="E967" s="251"/>
      <c r="F967" s="251"/>
      <c r="G967" s="251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  <c r="U967" s="251"/>
      <c r="V967" s="252"/>
      <c r="W967" s="253"/>
      <c r="X967" s="251"/>
      <c r="Y967" s="251"/>
      <c r="Z967" s="251"/>
      <c r="AA967" s="251"/>
      <c r="AB967" s="251"/>
      <c r="AC967" s="251"/>
      <c r="AD967" s="254"/>
      <c r="AE967" s="249"/>
      <c r="AF967" s="255"/>
      <c r="AG967" s="248"/>
      <c r="AH967" s="248"/>
      <c r="AI967" s="248"/>
      <c r="AJ967" s="248"/>
      <c r="AK967" s="248"/>
      <c r="AL967" s="248"/>
      <c r="AM967" s="248"/>
      <c r="AN967" s="248"/>
      <c r="AO967" s="248"/>
      <c r="AP967" s="248"/>
      <c r="AQ967" s="248"/>
      <c r="AR967" s="248"/>
      <c r="AS967" s="248"/>
      <c r="AT967" s="248"/>
      <c r="AU967" s="248"/>
      <c r="AV967" s="248"/>
      <c r="AW967" s="248"/>
      <c r="AX967" s="248"/>
      <c r="AY967" s="256"/>
      <c r="AZ967" s="250"/>
      <c r="BA967" s="251"/>
      <c r="BB967" s="251"/>
      <c r="BC967" s="251"/>
      <c r="BD967" s="251"/>
      <c r="BE967" s="251"/>
      <c r="BF967" s="251"/>
      <c r="BG967" s="252"/>
      <c r="BH967" s="249"/>
      <c r="BI967" s="248"/>
      <c r="BJ967" s="248"/>
      <c r="BK967" s="248"/>
      <c r="BL967" s="248"/>
      <c r="BM967" s="248"/>
      <c r="BN967" s="248"/>
      <c r="BO967" s="248"/>
      <c r="BP967" s="248"/>
      <c r="BQ967" s="248"/>
      <c r="BR967" s="248"/>
      <c r="BS967" s="248"/>
      <c r="BT967" s="248"/>
      <c r="BU967" s="248"/>
      <c r="BV967" s="248"/>
      <c r="BW967" s="248"/>
      <c r="BX967" s="248"/>
      <c r="BY967" s="248"/>
      <c r="BZ967" s="248"/>
      <c r="CA967" s="248"/>
      <c r="CB967" s="248"/>
      <c r="CC967" s="250"/>
      <c r="CD967" s="251"/>
      <c r="CE967" s="251"/>
      <c r="CF967" s="251"/>
      <c r="CG967" s="251"/>
      <c r="CH967" s="251"/>
      <c r="CI967" s="251"/>
      <c r="CJ967" s="252"/>
      <c r="CK967" s="249"/>
      <c r="CL967" s="248"/>
      <c r="CM967" s="248"/>
      <c r="CN967" s="248"/>
      <c r="CO967" s="248"/>
      <c r="CP967" s="248"/>
      <c r="CQ967" s="248"/>
      <c r="CR967" s="248"/>
      <c r="CS967" s="248"/>
      <c r="CT967" s="248"/>
      <c r="CU967" s="248"/>
      <c r="CV967" s="248"/>
      <c r="CW967" s="248"/>
      <c r="CX967" s="248"/>
      <c r="CY967" s="248"/>
      <c r="CZ967" s="248"/>
      <c r="DA967" s="248"/>
      <c r="DB967" s="248"/>
      <c r="DC967" s="248"/>
      <c r="DD967" s="248"/>
      <c r="DE967" s="248"/>
      <c r="DF967" s="250"/>
      <c r="DG967" s="251"/>
      <c r="DH967" s="251"/>
      <c r="DI967" s="251"/>
      <c r="DJ967" s="251"/>
      <c r="DK967" s="251"/>
      <c r="DL967" s="251"/>
      <c r="DM967" s="252"/>
    </row>
    <row r="968">
      <c r="A968" s="248"/>
      <c r="B968" s="249"/>
      <c r="C968" s="250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  <c r="U968" s="251"/>
      <c r="V968" s="252"/>
      <c r="W968" s="253"/>
      <c r="X968" s="251"/>
      <c r="Y968" s="251"/>
      <c r="Z968" s="251"/>
      <c r="AA968" s="251"/>
      <c r="AB968" s="251"/>
      <c r="AC968" s="251"/>
      <c r="AD968" s="254"/>
      <c r="AE968" s="249"/>
      <c r="AF968" s="255"/>
      <c r="AG968" s="248"/>
      <c r="AH968" s="248"/>
      <c r="AI968" s="248"/>
      <c r="AJ968" s="248"/>
      <c r="AK968" s="248"/>
      <c r="AL968" s="248"/>
      <c r="AM968" s="248"/>
      <c r="AN968" s="248"/>
      <c r="AO968" s="248"/>
      <c r="AP968" s="248"/>
      <c r="AQ968" s="248"/>
      <c r="AR968" s="248"/>
      <c r="AS968" s="248"/>
      <c r="AT968" s="248"/>
      <c r="AU968" s="248"/>
      <c r="AV968" s="248"/>
      <c r="AW968" s="248"/>
      <c r="AX968" s="248"/>
      <c r="AY968" s="256"/>
      <c r="AZ968" s="250"/>
      <c r="BA968" s="251"/>
      <c r="BB968" s="251"/>
      <c r="BC968" s="251"/>
      <c r="BD968" s="251"/>
      <c r="BE968" s="251"/>
      <c r="BF968" s="251"/>
      <c r="BG968" s="252"/>
      <c r="BH968" s="249"/>
      <c r="BI968" s="248"/>
      <c r="BJ968" s="248"/>
      <c r="BK968" s="248"/>
      <c r="BL968" s="248"/>
      <c r="BM968" s="248"/>
      <c r="BN968" s="248"/>
      <c r="BO968" s="248"/>
      <c r="BP968" s="248"/>
      <c r="BQ968" s="248"/>
      <c r="BR968" s="248"/>
      <c r="BS968" s="248"/>
      <c r="BT968" s="248"/>
      <c r="BU968" s="248"/>
      <c r="BV968" s="248"/>
      <c r="BW968" s="248"/>
      <c r="BX968" s="248"/>
      <c r="BY968" s="248"/>
      <c r="BZ968" s="248"/>
      <c r="CA968" s="248"/>
      <c r="CB968" s="248"/>
      <c r="CC968" s="250"/>
      <c r="CD968" s="251"/>
      <c r="CE968" s="251"/>
      <c r="CF968" s="251"/>
      <c r="CG968" s="251"/>
      <c r="CH968" s="251"/>
      <c r="CI968" s="251"/>
      <c r="CJ968" s="252"/>
      <c r="CK968" s="249"/>
      <c r="CL968" s="248"/>
      <c r="CM968" s="248"/>
      <c r="CN968" s="248"/>
      <c r="CO968" s="248"/>
      <c r="CP968" s="248"/>
      <c r="CQ968" s="248"/>
      <c r="CR968" s="248"/>
      <c r="CS968" s="248"/>
      <c r="CT968" s="248"/>
      <c r="CU968" s="248"/>
      <c r="CV968" s="248"/>
      <c r="CW968" s="248"/>
      <c r="CX968" s="248"/>
      <c r="CY968" s="248"/>
      <c r="CZ968" s="248"/>
      <c r="DA968" s="248"/>
      <c r="DB968" s="248"/>
      <c r="DC968" s="248"/>
      <c r="DD968" s="248"/>
      <c r="DE968" s="248"/>
      <c r="DF968" s="250"/>
      <c r="DG968" s="251"/>
      <c r="DH968" s="251"/>
      <c r="DI968" s="251"/>
      <c r="DJ968" s="251"/>
      <c r="DK968" s="251"/>
      <c r="DL968" s="251"/>
      <c r="DM968" s="252"/>
    </row>
    <row r="969">
      <c r="A969" s="248"/>
      <c r="B969" s="249"/>
      <c r="C969" s="250"/>
      <c r="D969" s="251"/>
      <c r="E969" s="251"/>
      <c r="F969" s="251"/>
      <c r="G969" s="251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  <c r="U969" s="251"/>
      <c r="V969" s="252"/>
      <c r="W969" s="253"/>
      <c r="X969" s="251"/>
      <c r="Y969" s="251"/>
      <c r="Z969" s="251"/>
      <c r="AA969" s="251"/>
      <c r="AB969" s="251"/>
      <c r="AC969" s="251"/>
      <c r="AD969" s="254"/>
      <c r="AE969" s="249"/>
      <c r="AF969" s="255"/>
      <c r="AG969" s="248"/>
      <c r="AH969" s="248"/>
      <c r="AI969" s="248"/>
      <c r="AJ969" s="248"/>
      <c r="AK969" s="248"/>
      <c r="AL969" s="248"/>
      <c r="AM969" s="248"/>
      <c r="AN969" s="248"/>
      <c r="AO969" s="248"/>
      <c r="AP969" s="248"/>
      <c r="AQ969" s="248"/>
      <c r="AR969" s="248"/>
      <c r="AS969" s="248"/>
      <c r="AT969" s="248"/>
      <c r="AU969" s="248"/>
      <c r="AV969" s="248"/>
      <c r="AW969" s="248"/>
      <c r="AX969" s="248"/>
      <c r="AY969" s="256"/>
      <c r="AZ969" s="250"/>
      <c r="BA969" s="251"/>
      <c r="BB969" s="251"/>
      <c r="BC969" s="251"/>
      <c r="BD969" s="251"/>
      <c r="BE969" s="251"/>
      <c r="BF969" s="251"/>
      <c r="BG969" s="252"/>
      <c r="BH969" s="249"/>
      <c r="BI969" s="248"/>
      <c r="BJ969" s="248"/>
      <c r="BK969" s="248"/>
      <c r="BL969" s="248"/>
      <c r="BM969" s="248"/>
      <c r="BN969" s="248"/>
      <c r="BO969" s="248"/>
      <c r="BP969" s="248"/>
      <c r="BQ969" s="248"/>
      <c r="BR969" s="248"/>
      <c r="BS969" s="248"/>
      <c r="BT969" s="248"/>
      <c r="BU969" s="248"/>
      <c r="BV969" s="248"/>
      <c r="BW969" s="248"/>
      <c r="BX969" s="248"/>
      <c r="BY969" s="248"/>
      <c r="BZ969" s="248"/>
      <c r="CA969" s="248"/>
      <c r="CB969" s="248"/>
      <c r="CC969" s="250"/>
      <c r="CD969" s="251"/>
      <c r="CE969" s="251"/>
      <c r="CF969" s="251"/>
      <c r="CG969" s="251"/>
      <c r="CH969" s="251"/>
      <c r="CI969" s="251"/>
      <c r="CJ969" s="252"/>
      <c r="CK969" s="249"/>
      <c r="CL969" s="248"/>
      <c r="CM969" s="248"/>
      <c r="CN969" s="248"/>
      <c r="CO969" s="248"/>
      <c r="CP969" s="248"/>
      <c r="CQ969" s="248"/>
      <c r="CR969" s="248"/>
      <c r="CS969" s="248"/>
      <c r="CT969" s="248"/>
      <c r="CU969" s="248"/>
      <c r="CV969" s="248"/>
      <c r="CW969" s="248"/>
      <c r="CX969" s="248"/>
      <c r="CY969" s="248"/>
      <c r="CZ969" s="248"/>
      <c r="DA969" s="248"/>
      <c r="DB969" s="248"/>
      <c r="DC969" s="248"/>
      <c r="DD969" s="248"/>
      <c r="DE969" s="248"/>
      <c r="DF969" s="250"/>
      <c r="DG969" s="251"/>
      <c r="DH969" s="251"/>
      <c r="DI969" s="251"/>
      <c r="DJ969" s="251"/>
      <c r="DK969" s="251"/>
      <c r="DL969" s="251"/>
      <c r="DM969" s="252"/>
    </row>
    <row r="970">
      <c r="A970" s="248"/>
      <c r="B970" s="249"/>
      <c r="C970" s="250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  <c r="U970" s="251"/>
      <c r="V970" s="252"/>
      <c r="W970" s="253"/>
      <c r="X970" s="251"/>
      <c r="Y970" s="251"/>
      <c r="Z970" s="251"/>
      <c r="AA970" s="251"/>
      <c r="AB970" s="251"/>
      <c r="AC970" s="251"/>
      <c r="AD970" s="254"/>
      <c r="AE970" s="249"/>
      <c r="AF970" s="255"/>
      <c r="AG970" s="248"/>
      <c r="AH970" s="248"/>
      <c r="AI970" s="248"/>
      <c r="AJ970" s="248"/>
      <c r="AK970" s="248"/>
      <c r="AL970" s="248"/>
      <c r="AM970" s="248"/>
      <c r="AN970" s="248"/>
      <c r="AO970" s="248"/>
      <c r="AP970" s="248"/>
      <c r="AQ970" s="248"/>
      <c r="AR970" s="248"/>
      <c r="AS970" s="248"/>
      <c r="AT970" s="248"/>
      <c r="AU970" s="248"/>
      <c r="AV970" s="248"/>
      <c r="AW970" s="248"/>
      <c r="AX970" s="248"/>
      <c r="AY970" s="256"/>
      <c r="AZ970" s="250"/>
      <c r="BA970" s="251"/>
      <c r="BB970" s="251"/>
      <c r="BC970" s="251"/>
      <c r="BD970" s="251"/>
      <c r="BE970" s="251"/>
      <c r="BF970" s="251"/>
      <c r="BG970" s="252"/>
      <c r="BH970" s="249"/>
      <c r="BI970" s="248"/>
      <c r="BJ970" s="248"/>
      <c r="BK970" s="248"/>
      <c r="BL970" s="248"/>
      <c r="BM970" s="248"/>
      <c r="BN970" s="248"/>
      <c r="BO970" s="248"/>
      <c r="BP970" s="248"/>
      <c r="BQ970" s="248"/>
      <c r="BR970" s="248"/>
      <c r="BS970" s="248"/>
      <c r="BT970" s="248"/>
      <c r="BU970" s="248"/>
      <c r="BV970" s="248"/>
      <c r="BW970" s="248"/>
      <c r="BX970" s="248"/>
      <c r="BY970" s="248"/>
      <c r="BZ970" s="248"/>
      <c r="CA970" s="248"/>
      <c r="CB970" s="248"/>
      <c r="CC970" s="250"/>
      <c r="CD970" s="251"/>
      <c r="CE970" s="251"/>
      <c r="CF970" s="251"/>
      <c r="CG970" s="251"/>
      <c r="CH970" s="251"/>
      <c r="CI970" s="251"/>
      <c r="CJ970" s="252"/>
      <c r="CK970" s="249"/>
      <c r="CL970" s="248"/>
      <c r="CM970" s="248"/>
      <c r="CN970" s="248"/>
      <c r="CO970" s="248"/>
      <c r="CP970" s="248"/>
      <c r="CQ970" s="248"/>
      <c r="CR970" s="248"/>
      <c r="CS970" s="248"/>
      <c r="CT970" s="248"/>
      <c r="CU970" s="248"/>
      <c r="CV970" s="248"/>
      <c r="CW970" s="248"/>
      <c r="CX970" s="248"/>
      <c r="CY970" s="248"/>
      <c r="CZ970" s="248"/>
      <c r="DA970" s="248"/>
      <c r="DB970" s="248"/>
      <c r="DC970" s="248"/>
      <c r="DD970" s="248"/>
      <c r="DE970" s="248"/>
      <c r="DF970" s="250"/>
      <c r="DG970" s="251"/>
      <c r="DH970" s="251"/>
      <c r="DI970" s="251"/>
      <c r="DJ970" s="251"/>
      <c r="DK970" s="251"/>
      <c r="DL970" s="251"/>
      <c r="DM970" s="252"/>
    </row>
    <row r="971">
      <c r="A971" s="248"/>
      <c r="B971" s="249"/>
      <c r="C971" s="250"/>
      <c r="D971" s="251"/>
      <c r="E971" s="251"/>
      <c r="F971" s="251"/>
      <c r="G971" s="251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  <c r="U971" s="251"/>
      <c r="V971" s="252"/>
      <c r="W971" s="253"/>
      <c r="X971" s="251"/>
      <c r="Y971" s="251"/>
      <c r="Z971" s="251"/>
      <c r="AA971" s="251"/>
      <c r="AB971" s="251"/>
      <c r="AC971" s="251"/>
      <c r="AD971" s="254"/>
      <c r="AE971" s="249"/>
      <c r="AF971" s="255"/>
      <c r="AG971" s="248"/>
      <c r="AH971" s="248"/>
      <c r="AI971" s="248"/>
      <c r="AJ971" s="248"/>
      <c r="AK971" s="248"/>
      <c r="AL971" s="248"/>
      <c r="AM971" s="248"/>
      <c r="AN971" s="248"/>
      <c r="AO971" s="248"/>
      <c r="AP971" s="248"/>
      <c r="AQ971" s="248"/>
      <c r="AR971" s="248"/>
      <c r="AS971" s="248"/>
      <c r="AT971" s="248"/>
      <c r="AU971" s="248"/>
      <c r="AV971" s="248"/>
      <c r="AW971" s="248"/>
      <c r="AX971" s="248"/>
      <c r="AY971" s="256"/>
      <c r="AZ971" s="250"/>
      <c r="BA971" s="251"/>
      <c r="BB971" s="251"/>
      <c r="BC971" s="251"/>
      <c r="BD971" s="251"/>
      <c r="BE971" s="251"/>
      <c r="BF971" s="251"/>
      <c r="BG971" s="252"/>
      <c r="BH971" s="249"/>
      <c r="BI971" s="248"/>
      <c r="BJ971" s="248"/>
      <c r="BK971" s="248"/>
      <c r="BL971" s="248"/>
      <c r="BM971" s="248"/>
      <c r="BN971" s="248"/>
      <c r="BO971" s="248"/>
      <c r="BP971" s="248"/>
      <c r="BQ971" s="248"/>
      <c r="BR971" s="248"/>
      <c r="BS971" s="248"/>
      <c r="BT971" s="248"/>
      <c r="BU971" s="248"/>
      <c r="BV971" s="248"/>
      <c r="BW971" s="248"/>
      <c r="BX971" s="248"/>
      <c r="BY971" s="248"/>
      <c r="BZ971" s="248"/>
      <c r="CA971" s="248"/>
      <c r="CB971" s="248"/>
      <c r="CC971" s="250"/>
      <c r="CD971" s="251"/>
      <c r="CE971" s="251"/>
      <c r="CF971" s="251"/>
      <c r="CG971" s="251"/>
      <c r="CH971" s="251"/>
      <c r="CI971" s="251"/>
      <c r="CJ971" s="252"/>
      <c r="CK971" s="249"/>
      <c r="CL971" s="248"/>
      <c r="CM971" s="248"/>
      <c r="CN971" s="248"/>
      <c r="CO971" s="248"/>
      <c r="CP971" s="248"/>
      <c r="CQ971" s="248"/>
      <c r="CR971" s="248"/>
      <c r="CS971" s="248"/>
      <c r="CT971" s="248"/>
      <c r="CU971" s="248"/>
      <c r="CV971" s="248"/>
      <c r="CW971" s="248"/>
      <c r="CX971" s="248"/>
      <c r="CY971" s="248"/>
      <c r="CZ971" s="248"/>
      <c r="DA971" s="248"/>
      <c r="DB971" s="248"/>
      <c r="DC971" s="248"/>
      <c r="DD971" s="248"/>
      <c r="DE971" s="248"/>
      <c r="DF971" s="250"/>
      <c r="DG971" s="251"/>
      <c r="DH971" s="251"/>
      <c r="DI971" s="251"/>
      <c r="DJ971" s="251"/>
      <c r="DK971" s="251"/>
      <c r="DL971" s="251"/>
      <c r="DM971" s="252"/>
    </row>
    <row r="972">
      <c r="A972" s="248"/>
      <c r="B972" s="249"/>
      <c r="C972" s="250"/>
      <c r="D972" s="251"/>
      <c r="E972" s="251"/>
      <c r="F972" s="251"/>
      <c r="G972" s="251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  <c r="U972" s="251"/>
      <c r="V972" s="252"/>
      <c r="W972" s="253"/>
      <c r="X972" s="251"/>
      <c r="Y972" s="251"/>
      <c r="Z972" s="251"/>
      <c r="AA972" s="251"/>
      <c r="AB972" s="251"/>
      <c r="AC972" s="251"/>
      <c r="AD972" s="254"/>
      <c r="AE972" s="249"/>
      <c r="AF972" s="255"/>
      <c r="AG972" s="248"/>
      <c r="AH972" s="248"/>
      <c r="AI972" s="248"/>
      <c r="AJ972" s="248"/>
      <c r="AK972" s="248"/>
      <c r="AL972" s="248"/>
      <c r="AM972" s="248"/>
      <c r="AN972" s="248"/>
      <c r="AO972" s="248"/>
      <c r="AP972" s="248"/>
      <c r="AQ972" s="248"/>
      <c r="AR972" s="248"/>
      <c r="AS972" s="248"/>
      <c r="AT972" s="248"/>
      <c r="AU972" s="248"/>
      <c r="AV972" s="248"/>
      <c r="AW972" s="248"/>
      <c r="AX972" s="248"/>
      <c r="AY972" s="256"/>
      <c r="AZ972" s="250"/>
      <c r="BA972" s="251"/>
      <c r="BB972" s="251"/>
      <c r="BC972" s="251"/>
      <c r="BD972" s="251"/>
      <c r="BE972" s="251"/>
      <c r="BF972" s="251"/>
      <c r="BG972" s="252"/>
      <c r="BH972" s="249"/>
      <c r="BI972" s="248"/>
      <c r="BJ972" s="248"/>
      <c r="BK972" s="248"/>
      <c r="BL972" s="248"/>
      <c r="BM972" s="248"/>
      <c r="BN972" s="248"/>
      <c r="BO972" s="248"/>
      <c r="BP972" s="248"/>
      <c r="BQ972" s="248"/>
      <c r="BR972" s="248"/>
      <c r="BS972" s="248"/>
      <c r="BT972" s="248"/>
      <c r="BU972" s="248"/>
      <c r="BV972" s="248"/>
      <c r="BW972" s="248"/>
      <c r="BX972" s="248"/>
      <c r="BY972" s="248"/>
      <c r="BZ972" s="248"/>
      <c r="CA972" s="248"/>
      <c r="CB972" s="248"/>
      <c r="CC972" s="250"/>
      <c r="CD972" s="251"/>
      <c r="CE972" s="251"/>
      <c r="CF972" s="251"/>
      <c r="CG972" s="251"/>
      <c r="CH972" s="251"/>
      <c r="CI972" s="251"/>
      <c r="CJ972" s="252"/>
      <c r="CK972" s="249"/>
      <c r="CL972" s="248"/>
      <c r="CM972" s="248"/>
      <c r="CN972" s="248"/>
      <c r="CO972" s="248"/>
      <c r="CP972" s="248"/>
      <c r="CQ972" s="248"/>
      <c r="CR972" s="248"/>
      <c r="CS972" s="248"/>
      <c r="CT972" s="248"/>
      <c r="CU972" s="248"/>
      <c r="CV972" s="248"/>
      <c r="CW972" s="248"/>
      <c r="CX972" s="248"/>
      <c r="CY972" s="248"/>
      <c r="CZ972" s="248"/>
      <c r="DA972" s="248"/>
      <c r="DB972" s="248"/>
      <c r="DC972" s="248"/>
      <c r="DD972" s="248"/>
      <c r="DE972" s="248"/>
      <c r="DF972" s="250"/>
      <c r="DG972" s="251"/>
      <c r="DH972" s="251"/>
      <c r="DI972" s="251"/>
      <c r="DJ972" s="251"/>
      <c r="DK972" s="251"/>
      <c r="DL972" s="251"/>
      <c r="DM972" s="252"/>
    </row>
    <row r="973">
      <c r="A973" s="248"/>
      <c r="B973" s="249"/>
      <c r="C973" s="250"/>
      <c r="D973" s="251"/>
      <c r="E973" s="251"/>
      <c r="F973" s="251"/>
      <c r="G973" s="251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  <c r="U973" s="251"/>
      <c r="V973" s="252"/>
      <c r="W973" s="253"/>
      <c r="X973" s="251"/>
      <c r="Y973" s="251"/>
      <c r="Z973" s="251"/>
      <c r="AA973" s="251"/>
      <c r="AB973" s="251"/>
      <c r="AC973" s="251"/>
      <c r="AD973" s="254"/>
      <c r="AE973" s="249"/>
      <c r="AF973" s="255"/>
      <c r="AG973" s="248"/>
      <c r="AH973" s="248"/>
      <c r="AI973" s="248"/>
      <c r="AJ973" s="248"/>
      <c r="AK973" s="248"/>
      <c r="AL973" s="248"/>
      <c r="AM973" s="248"/>
      <c r="AN973" s="248"/>
      <c r="AO973" s="248"/>
      <c r="AP973" s="248"/>
      <c r="AQ973" s="248"/>
      <c r="AR973" s="248"/>
      <c r="AS973" s="248"/>
      <c r="AT973" s="248"/>
      <c r="AU973" s="248"/>
      <c r="AV973" s="248"/>
      <c r="AW973" s="248"/>
      <c r="AX973" s="248"/>
      <c r="AY973" s="256"/>
      <c r="AZ973" s="250"/>
      <c r="BA973" s="251"/>
      <c r="BB973" s="251"/>
      <c r="BC973" s="251"/>
      <c r="BD973" s="251"/>
      <c r="BE973" s="251"/>
      <c r="BF973" s="251"/>
      <c r="BG973" s="252"/>
      <c r="BH973" s="249"/>
      <c r="BI973" s="248"/>
      <c r="BJ973" s="248"/>
      <c r="BK973" s="248"/>
      <c r="BL973" s="248"/>
      <c r="BM973" s="248"/>
      <c r="BN973" s="248"/>
      <c r="BO973" s="248"/>
      <c r="BP973" s="248"/>
      <c r="BQ973" s="248"/>
      <c r="BR973" s="248"/>
      <c r="BS973" s="248"/>
      <c r="BT973" s="248"/>
      <c r="BU973" s="248"/>
      <c r="BV973" s="248"/>
      <c r="BW973" s="248"/>
      <c r="BX973" s="248"/>
      <c r="BY973" s="248"/>
      <c r="BZ973" s="248"/>
      <c r="CA973" s="248"/>
      <c r="CB973" s="248"/>
      <c r="CC973" s="250"/>
      <c r="CD973" s="251"/>
      <c r="CE973" s="251"/>
      <c r="CF973" s="251"/>
      <c r="CG973" s="251"/>
      <c r="CH973" s="251"/>
      <c r="CI973" s="251"/>
      <c r="CJ973" s="252"/>
      <c r="CK973" s="249"/>
      <c r="CL973" s="248"/>
      <c r="CM973" s="248"/>
      <c r="CN973" s="248"/>
      <c r="CO973" s="248"/>
      <c r="CP973" s="248"/>
      <c r="CQ973" s="248"/>
      <c r="CR973" s="248"/>
      <c r="CS973" s="248"/>
      <c r="CT973" s="248"/>
      <c r="CU973" s="248"/>
      <c r="CV973" s="248"/>
      <c r="CW973" s="248"/>
      <c r="CX973" s="248"/>
      <c r="CY973" s="248"/>
      <c r="CZ973" s="248"/>
      <c r="DA973" s="248"/>
      <c r="DB973" s="248"/>
      <c r="DC973" s="248"/>
      <c r="DD973" s="248"/>
      <c r="DE973" s="248"/>
      <c r="DF973" s="250"/>
      <c r="DG973" s="251"/>
      <c r="DH973" s="251"/>
      <c r="DI973" s="251"/>
      <c r="DJ973" s="251"/>
      <c r="DK973" s="251"/>
      <c r="DL973" s="251"/>
      <c r="DM973" s="252"/>
    </row>
    <row r="974">
      <c r="A974" s="248"/>
      <c r="B974" s="249"/>
      <c r="C974" s="250"/>
      <c r="D974" s="251"/>
      <c r="E974" s="251"/>
      <c r="F974" s="251"/>
      <c r="G974" s="251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  <c r="U974" s="251"/>
      <c r="V974" s="252"/>
      <c r="W974" s="253"/>
      <c r="X974" s="251"/>
      <c r="Y974" s="251"/>
      <c r="Z974" s="251"/>
      <c r="AA974" s="251"/>
      <c r="AB974" s="251"/>
      <c r="AC974" s="251"/>
      <c r="AD974" s="254"/>
      <c r="AE974" s="249"/>
      <c r="AF974" s="255"/>
      <c r="AG974" s="248"/>
      <c r="AH974" s="248"/>
      <c r="AI974" s="248"/>
      <c r="AJ974" s="248"/>
      <c r="AK974" s="248"/>
      <c r="AL974" s="248"/>
      <c r="AM974" s="248"/>
      <c r="AN974" s="248"/>
      <c r="AO974" s="248"/>
      <c r="AP974" s="248"/>
      <c r="AQ974" s="248"/>
      <c r="AR974" s="248"/>
      <c r="AS974" s="248"/>
      <c r="AT974" s="248"/>
      <c r="AU974" s="248"/>
      <c r="AV974" s="248"/>
      <c r="AW974" s="248"/>
      <c r="AX974" s="248"/>
      <c r="AY974" s="256"/>
      <c r="AZ974" s="250"/>
      <c r="BA974" s="251"/>
      <c r="BB974" s="251"/>
      <c r="BC974" s="251"/>
      <c r="BD974" s="251"/>
      <c r="BE974" s="251"/>
      <c r="BF974" s="251"/>
      <c r="BG974" s="252"/>
      <c r="BH974" s="249"/>
      <c r="BI974" s="248"/>
      <c r="BJ974" s="248"/>
      <c r="BK974" s="248"/>
      <c r="BL974" s="248"/>
      <c r="BM974" s="248"/>
      <c r="BN974" s="248"/>
      <c r="BO974" s="248"/>
      <c r="BP974" s="248"/>
      <c r="BQ974" s="248"/>
      <c r="BR974" s="248"/>
      <c r="BS974" s="248"/>
      <c r="BT974" s="248"/>
      <c r="BU974" s="248"/>
      <c r="BV974" s="248"/>
      <c r="BW974" s="248"/>
      <c r="BX974" s="248"/>
      <c r="BY974" s="248"/>
      <c r="BZ974" s="248"/>
      <c r="CA974" s="248"/>
      <c r="CB974" s="248"/>
      <c r="CC974" s="250"/>
      <c r="CD974" s="251"/>
      <c r="CE974" s="251"/>
      <c r="CF974" s="251"/>
      <c r="CG974" s="251"/>
      <c r="CH974" s="251"/>
      <c r="CI974" s="251"/>
      <c r="CJ974" s="252"/>
      <c r="CK974" s="249"/>
      <c r="CL974" s="248"/>
      <c r="CM974" s="248"/>
      <c r="CN974" s="248"/>
      <c r="CO974" s="248"/>
      <c r="CP974" s="248"/>
      <c r="CQ974" s="248"/>
      <c r="CR974" s="248"/>
      <c r="CS974" s="248"/>
      <c r="CT974" s="248"/>
      <c r="CU974" s="248"/>
      <c r="CV974" s="248"/>
      <c r="CW974" s="248"/>
      <c r="CX974" s="248"/>
      <c r="CY974" s="248"/>
      <c r="CZ974" s="248"/>
      <c r="DA974" s="248"/>
      <c r="DB974" s="248"/>
      <c r="DC974" s="248"/>
      <c r="DD974" s="248"/>
      <c r="DE974" s="248"/>
      <c r="DF974" s="250"/>
      <c r="DG974" s="251"/>
      <c r="DH974" s="251"/>
      <c r="DI974" s="251"/>
      <c r="DJ974" s="251"/>
      <c r="DK974" s="251"/>
      <c r="DL974" s="251"/>
      <c r="DM974" s="252"/>
    </row>
    <row r="975">
      <c r="A975" s="248"/>
      <c r="B975" s="249"/>
      <c r="C975" s="250"/>
      <c r="D975" s="251"/>
      <c r="E975" s="251"/>
      <c r="F975" s="251"/>
      <c r="G975" s="251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  <c r="U975" s="251"/>
      <c r="V975" s="252"/>
      <c r="W975" s="253"/>
      <c r="X975" s="251"/>
      <c r="Y975" s="251"/>
      <c r="Z975" s="251"/>
      <c r="AA975" s="251"/>
      <c r="AB975" s="251"/>
      <c r="AC975" s="251"/>
      <c r="AD975" s="254"/>
      <c r="AE975" s="249"/>
      <c r="AF975" s="255"/>
      <c r="AG975" s="248"/>
      <c r="AH975" s="248"/>
      <c r="AI975" s="248"/>
      <c r="AJ975" s="248"/>
      <c r="AK975" s="248"/>
      <c r="AL975" s="248"/>
      <c r="AM975" s="248"/>
      <c r="AN975" s="248"/>
      <c r="AO975" s="248"/>
      <c r="AP975" s="248"/>
      <c r="AQ975" s="248"/>
      <c r="AR975" s="248"/>
      <c r="AS975" s="248"/>
      <c r="AT975" s="248"/>
      <c r="AU975" s="248"/>
      <c r="AV975" s="248"/>
      <c r="AW975" s="248"/>
      <c r="AX975" s="248"/>
      <c r="AY975" s="256"/>
      <c r="AZ975" s="250"/>
      <c r="BA975" s="251"/>
      <c r="BB975" s="251"/>
      <c r="BC975" s="251"/>
      <c r="BD975" s="251"/>
      <c r="BE975" s="251"/>
      <c r="BF975" s="251"/>
      <c r="BG975" s="252"/>
      <c r="BH975" s="249"/>
      <c r="BI975" s="248"/>
      <c r="BJ975" s="248"/>
      <c r="BK975" s="248"/>
      <c r="BL975" s="248"/>
      <c r="BM975" s="248"/>
      <c r="BN975" s="248"/>
      <c r="BO975" s="248"/>
      <c r="BP975" s="248"/>
      <c r="BQ975" s="248"/>
      <c r="BR975" s="248"/>
      <c r="BS975" s="248"/>
      <c r="BT975" s="248"/>
      <c r="BU975" s="248"/>
      <c r="BV975" s="248"/>
      <c r="BW975" s="248"/>
      <c r="BX975" s="248"/>
      <c r="BY975" s="248"/>
      <c r="BZ975" s="248"/>
      <c r="CA975" s="248"/>
      <c r="CB975" s="248"/>
      <c r="CC975" s="250"/>
      <c r="CD975" s="251"/>
      <c r="CE975" s="251"/>
      <c r="CF975" s="251"/>
      <c r="CG975" s="251"/>
      <c r="CH975" s="251"/>
      <c r="CI975" s="251"/>
      <c r="CJ975" s="252"/>
      <c r="CK975" s="249"/>
      <c r="CL975" s="248"/>
      <c r="CM975" s="248"/>
      <c r="CN975" s="248"/>
      <c r="CO975" s="248"/>
      <c r="CP975" s="248"/>
      <c r="CQ975" s="248"/>
      <c r="CR975" s="248"/>
      <c r="CS975" s="248"/>
      <c r="CT975" s="248"/>
      <c r="CU975" s="248"/>
      <c r="CV975" s="248"/>
      <c r="CW975" s="248"/>
      <c r="CX975" s="248"/>
      <c r="CY975" s="248"/>
      <c r="CZ975" s="248"/>
      <c r="DA975" s="248"/>
      <c r="DB975" s="248"/>
      <c r="DC975" s="248"/>
      <c r="DD975" s="248"/>
      <c r="DE975" s="248"/>
      <c r="DF975" s="250"/>
      <c r="DG975" s="251"/>
      <c r="DH975" s="251"/>
      <c r="DI975" s="251"/>
      <c r="DJ975" s="251"/>
      <c r="DK975" s="251"/>
      <c r="DL975" s="251"/>
      <c r="DM975" s="252"/>
    </row>
    <row r="976">
      <c r="A976" s="248"/>
      <c r="B976" s="249"/>
      <c r="C976" s="250"/>
      <c r="D976" s="251"/>
      <c r="E976" s="251"/>
      <c r="F976" s="251"/>
      <c r="G976" s="251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  <c r="U976" s="251"/>
      <c r="V976" s="252"/>
      <c r="W976" s="253"/>
      <c r="X976" s="251"/>
      <c r="Y976" s="251"/>
      <c r="Z976" s="251"/>
      <c r="AA976" s="251"/>
      <c r="AB976" s="251"/>
      <c r="AC976" s="251"/>
      <c r="AD976" s="254"/>
      <c r="AE976" s="249"/>
      <c r="AF976" s="255"/>
      <c r="AG976" s="248"/>
      <c r="AH976" s="248"/>
      <c r="AI976" s="248"/>
      <c r="AJ976" s="248"/>
      <c r="AK976" s="248"/>
      <c r="AL976" s="248"/>
      <c r="AM976" s="248"/>
      <c r="AN976" s="248"/>
      <c r="AO976" s="248"/>
      <c r="AP976" s="248"/>
      <c r="AQ976" s="248"/>
      <c r="AR976" s="248"/>
      <c r="AS976" s="248"/>
      <c r="AT976" s="248"/>
      <c r="AU976" s="248"/>
      <c r="AV976" s="248"/>
      <c r="AW976" s="248"/>
      <c r="AX976" s="248"/>
      <c r="AY976" s="256"/>
      <c r="AZ976" s="250"/>
      <c r="BA976" s="251"/>
      <c r="BB976" s="251"/>
      <c r="BC976" s="251"/>
      <c r="BD976" s="251"/>
      <c r="BE976" s="251"/>
      <c r="BF976" s="251"/>
      <c r="BG976" s="252"/>
      <c r="BH976" s="249"/>
      <c r="BI976" s="248"/>
      <c r="BJ976" s="248"/>
      <c r="BK976" s="248"/>
      <c r="BL976" s="248"/>
      <c r="BM976" s="248"/>
      <c r="BN976" s="248"/>
      <c r="BO976" s="248"/>
      <c r="BP976" s="248"/>
      <c r="BQ976" s="248"/>
      <c r="BR976" s="248"/>
      <c r="BS976" s="248"/>
      <c r="BT976" s="248"/>
      <c r="BU976" s="248"/>
      <c r="BV976" s="248"/>
      <c r="BW976" s="248"/>
      <c r="BX976" s="248"/>
      <c r="BY976" s="248"/>
      <c r="BZ976" s="248"/>
      <c r="CA976" s="248"/>
      <c r="CB976" s="248"/>
      <c r="CC976" s="250"/>
      <c r="CD976" s="251"/>
      <c r="CE976" s="251"/>
      <c r="CF976" s="251"/>
      <c r="CG976" s="251"/>
      <c r="CH976" s="251"/>
      <c r="CI976" s="251"/>
      <c r="CJ976" s="252"/>
      <c r="CK976" s="249"/>
      <c r="CL976" s="248"/>
      <c r="CM976" s="248"/>
      <c r="CN976" s="248"/>
      <c r="CO976" s="248"/>
      <c r="CP976" s="248"/>
      <c r="CQ976" s="248"/>
      <c r="CR976" s="248"/>
      <c r="CS976" s="248"/>
      <c r="CT976" s="248"/>
      <c r="CU976" s="248"/>
      <c r="CV976" s="248"/>
      <c r="CW976" s="248"/>
      <c r="CX976" s="248"/>
      <c r="CY976" s="248"/>
      <c r="CZ976" s="248"/>
      <c r="DA976" s="248"/>
      <c r="DB976" s="248"/>
      <c r="DC976" s="248"/>
      <c r="DD976" s="248"/>
      <c r="DE976" s="248"/>
      <c r="DF976" s="250"/>
      <c r="DG976" s="251"/>
      <c r="DH976" s="251"/>
      <c r="DI976" s="251"/>
      <c r="DJ976" s="251"/>
      <c r="DK976" s="251"/>
      <c r="DL976" s="251"/>
      <c r="DM976" s="252"/>
    </row>
    <row r="977">
      <c r="A977" s="248"/>
      <c r="B977" s="249"/>
      <c r="C977" s="250"/>
      <c r="D977" s="251"/>
      <c r="E977" s="251"/>
      <c r="F977" s="251"/>
      <c r="G977" s="251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  <c r="U977" s="251"/>
      <c r="V977" s="252"/>
      <c r="W977" s="253"/>
      <c r="X977" s="251"/>
      <c r="Y977" s="251"/>
      <c r="Z977" s="251"/>
      <c r="AA977" s="251"/>
      <c r="AB977" s="251"/>
      <c r="AC977" s="251"/>
      <c r="AD977" s="254"/>
      <c r="AE977" s="249"/>
      <c r="AF977" s="255"/>
      <c r="AG977" s="248"/>
      <c r="AH977" s="248"/>
      <c r="AI977" s="248"/>
      <c r="AJ977" s="248"/>
      <c r="AK977" s="248"/>
      <c r="AL977" s="248"/>
      <c r="AM977" s="248"/>
      <c r="AN977" s="248"/>
      <c r="AO977" s="248"/>
      <c r="AP977" s="248"/>
      <c r="AQ977" s="248"/>
      <c r="AR977" s="248"/>
      <c r="AS977" s="248"/>
      <c r="AT977" s="248"/>
      <c r="AU977" s="248"/>
      <c r="AV977" s="248"/>
      <c r="AW977" s="248"/>
      <c r="AX977" s="248"/>
      <c r="AY977" s="256"/>
      <c r="AZ977" s="250"/>
      <c r="BA977" s="251"/>
      <c r="BB977" s="251"/>
      <c r="BC977" s="251"/>
      <c r="BD977" s="251"/>
      <c r="BE977" s="251"/>
      <c r="BF977" s="251"/>
      <c r="BG977" s="252"/>
      <c r="BH977" s="249"/>
      <c r="BI977" s="248"/>
      <c r="BJ977" s="248"/>
      <c r="BK977" s="248"/>
      <c r="BL977" s="248"/>
      <c r="BM977" s="248"/>
      <c r="BN977" s="248"/>
      <c r="BO977" s="248"/>
      <c r="BP977" s="248"/>
      <c r="BQ977" s="248"/>
      <c r="BR977" s="248"/>
      <c r="BS977" s="248"/>
      <c r="BT977" s="248"/>
      <c r="BU977" s="248"/>
      <c r="BV977" s="248"/>
      <c r="BW977" s="248"/>
      <c r="BX977" s="248"/>
      <c r="BY977" s="248"/>
      <c r="BZ977" s="248"/>
      <c r="CA977" s="248"/>
      <c r="CB977" s="248"/>
      <c r="CC977" s="250"/>
      <c r="CD977" s="251"/>
      <c r="CE977" s="251"/>
      <c r="CF977" s="251"/>
      <c r="CG977" s="251"/>
      <c r="CH977" s="251"/>
      <c r="CI977" s="251"/>
      <c r="CJ977" s="252"/>
      <c r="CK977" s="249"/>
      <c r="CL977" s="248"/>
      <c r="CM977" s="248"/>
      <c r="CN977" s="248"/>
      <c r="CO977" s="248"/>
      <c r="CP977" s="248"/>
      <c r="CQ977" s="248"/>
      <c r="CR977" s="248"/>
      <c r="CS977" s="248"/>
      <c r="CT977" s="248"/>
      <c r="CU977" s="248"/>
      <c r="CV977" s="248"/>
      <c r="CW977" s="248"/>
      <c r="CX977" s="248"/>
      <c r="CY977" s="248"/>
      <c r="CZ977" s="248"/>
      <c r="DA977" s="248"/>
      <c r="DB977" s="248"/>
      <c r="DC977" s="248"/>
      <c r="DD977" s="248"/>
      <c r="DE977" s="248"/>
      <c r="DF977" s="250"/>
      <c r="DG977" s="251"/>
      <c r="DH977" s="251"/>
      <c r="DI977" s="251"/>
      <c r="DJ977" s="251"/>
      <c r="DK977" s="251"/>
      <c r="DL977" s="251"/>
      <c r="DM977" s="252"/>
    </row>
    <row r="978">
      <c r="A978" s="248"/>
      <c r="B978" s="249"/>
      <c r="C978" s="250"/>
      <c r="D978" s="251"/>
      <c r="E978" s="251"/>
      <c r="F978" s="251"/>
      <c r="G978" s="251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  <c r="U978" s="251"/>
      <c r="V978" s="252"/>
      <c r="W978" s="253"/>
      <c r="X978" s="251"/>
      <c r="Y978" s="251"/>
      <c r="Z978" s="251"/>
      <c r="AA978" s="251"/>
      <c r="AB978" s="251"/>
      <c r="AC978" s="251"/>
      <c r="AD978" s="254"/>
      <c r="AE978" s="249"/>
      <c r="AF978" s="255"/>
      <c r="AG978" s="248"/>
      <c r="AH978" s="248"/>
      <c r="AI978" s="248"/>
      <c r="AJ978" s="248"/>
      <c r="AK978" s="248"/>
      <c r="AL978" s="248"/>
      <c r="AM978" s="248"/>
      <c r="AN978" s="248"/>
      <c r="AO978" s="248"/>
      <c r="AP978" s="248"/>
      <c r="AQ978" s="248"/>
      <c r="AR978" s="248"/>
      <c r="AS978" s="248"/>
      <c r="AT978" s="248"/>
      <c r="AU978" s="248"/>
      <c r="AV978" s="248"/>
      <c r="AW978" s="248"/>
      <c r="AX978" s="248"/>
      <c r="AY978" s="256"/>
      <c r="AZ978" s="250"/>
      <c r="BA978" s="251"/>
      <c r="BB978" s="251"/>
      <c r="BC978" s="251"/>
      <c r="BD978" s="251"/>
      <c r="BE978" s="251"/>
      <c r="BF978" s="251"/>
      <c r="BG978" s="252"/>
      <c r="BH978" s="249"/>
      <c r="BI978" s="248"/>
      <c r="BJ978" s="248"/>
      <c r="BK978" s="248"/>
      <c r="BL978" s="248"/>
      <c r="BM978" s="248"/>
      <c r="BN978" s="248"/>
      <c r="BO978" s="248"/>
      <c r="BP978" s="248"/>
      <c r="BQ978" s="248"/>
      <c r="BR978" s="248"/>
      <c r="BS978" s="248"/>
      <c r="BT978" s="248"/>
      <c r="BU978" s="248"/>
      <c r="BV978" s="248"/>
      <c r="BW978" s="248"/>
      <c r="BX978" s="248"/>
      <c r="BY978" s="248"/>
      <c r="BZ978" s="248"/>
      <c r="CA978" s="248"/>
      <c r="CB978" s="248"/>
      <c r="CC978" s="250"/>
      <c r="CD978" s="251"/>
      <c r="CE978" s="251"/>
      <c r="CF978" s="251"/>
      <c r="CG978" s="251"/>
      <c r="CH978" s="251"/>
      <c r="CI978" s="251"/>
      <c r="CJ978" s="252"/>
      <c r="CK978" s="249"/>
      <c r="CL978" s="248"/>
      <c r="CM978" s="248"/>
      <c r="CN978" s="248"/>
      <c r="CO978" s="248"/>
      <c r="CP978" s="248"/>
      <c r="CQ978" s="248"/>
      <c r="CR978" s="248"/>
      <c r="CS978" s="248"/>
      <c r="CT978" s="248"/>
      <c r="CU978" s="248"/>
      <c r="CV978" s="248"/>
      <c r="CW978" s="248"/>
      <c r="CX978" s="248"/>
      <c r="CY978" s="248"/>
      <c r="CZ978" s="248"/>
      <c r="DA978" s="248"/>
      <c r="DB978" s="248"/>
      <c r="DC978" s="248"/>
      <c r="DD978" s="248"/>
      <c r="DE978" s="248"/>
      <c r="DF978" s="250"/>
      <c r="DG978" s="251"/>
      <c r="DH978" s="251"/>
      <c r="DI978" s="251"/>
      <c r="DJ978" s="251"/>
      <c r="DK978" s="251"/>
      <c r="DL978" s="251"/>
      <c r="DM978" s="252"/>
    </row>
    <row r="979">
      <c r="A979" s="248"/>
      <c r="B979" s="249"/>
      <c r="C979" s="250"/>
      <c r="D979" s="251"/>
      <c r="E979" s="251"/>
      <c r="F979" s="251"/>
      <c r="G979" s="251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  <c r="U979" s="251"/>
      <c r="V979" s="252"/>
      <c r="W979" s="253"/>
      <c r="X979" s="251"/>
      <c r="Y979" s="251"/>
      <c r="Z979" s="251"/>
      <c r="AA979" s="251"/>
      <c r="AB979" s="251"/>
      <c r="AC979" s="251"/>
      <c r="AD979" s="254"/>
      <c r="AE979" s="249"/>
      <c r="AF979" s="255"/>
      <c r="AG979" s="248"/>
      <c r="AH979" s="248"/>
      <c r="AI979" s="248"/>
      <c r="AJ979" s="248"/>
      <c r="AK979" s="248"/>
      <c r="AL979" s="248"/>
      <c r="AM979" s="248"/>
      <c r="AN979" s="248"/>
      <c r="AO979" s="248"/>
      <c r="AP979" s="248"/>
      <c r="AQ979" s="248"/>
      <c r="AR979" s="248"/>
      <c r="AS979" s="248"/>
      <c r="AT979" s="248"/>
      <c r="AU979" s="248"/>
      <c r="AV979" s="248"/>
      <c r="AW979" s="248"/>
      <c r="AX979" s="248"/>
      <c r="AY979" s="256"/>
      <c r="AZ979" s="250"/>
      <c r="BA979" s="251"/>
      <c r="BB979" s="251"/>
      <c r="BC979" s="251"/>
      <c r="BD979" s="251"/>
      <c r="BE979" s="251"/>
      <c r="BF979" s="251"/>
      <c r="BG979" s="252"/>
      <c r="BH979" s="249"/>
      <c r="BI979" s="248"/>
      <c r="BJ979" s="248"/>
      <c r="BK979" s="248"/>
      <c r="BL979" s="248"/>
      <c r="BM979" s="248"/>
      <c r="BN979" s="248"/>
      <c r="BO979" s="248"/>
      <c r="BP979" s="248"/>
      <c r="BQ979" s="248"/>
      <c r="BR979" s="248"/>
      <c r="BS979" s="248"/>
      <c r="BT979" s="248"/>
      <c r="BU979" s="248"/>
      <c r="BV979" s="248"/>
      <c r="BW979" s="248"/>
      <c r="BX979" s="248"/>
      <c r="BY979" s="248"/>
      <c r="BZ979" s="248"/>
      <c r="CA979" s="248"/>
      <c r="CB979" s="248"/>
      <c r="CC979" s="250"/>
      <c r="CD979" s="251"/>
      <c r="CE979" s="251"/>
      <c r="CF979" s="251"/>
      <c r="CG979" s="251"/>
      <c r="CH979" s="251"/>
      <c r="CI979" s="251"/>
      <c r="CJ979" s="252"/>
      <c r="CK979" s="249"/>
      <c r="CL979" s="248"/>
      <c r="CM979" s="248"/>
      <c r="CN979" s="248"/>
      <c r="CO979" s="248"/>
      <c r="CP979" s="248"/>
      <c r="CQ979" s="248"/>
      <c r="CR979" s="248"/>
      <c r="CS979" s="248"/>
      <c r="CT979" s="248"/>
      <c r="CU979" s="248"/>
      <c r="CV979" s="248"/>
      <c r="CW979" s="248"/>
      <c r="CX979" s="248"/>
      <c r="CY979" s="248"/>
      <c r="CZ979" s="248"/>
      <c r="DA979" s="248"/>
      <c r="DB979" s="248"/>
      <c r="DC979" s="248"/>
      <c r="DD979" s="248"/>
      <c r="DE979" s="248"/>
      <c r="DF979" s="250"/>
      <c r="DG979" s="251"/>
      <c r="DH979" s="251"/>
      <c r="DI979" s="251"/>
      <c r="DJ979" s="251"/>
      <c r="DK979" s="251"/>
      <c r="DL979" s="251"/>
      <c r="DM979" s="252"/>
    </row>
    <row r="980">
      <c r="A980" s="248"/>
      <c r="B980" s="249"/>
      <c r="C980" s="250"/>
      <c r="D980" s="251"/>
      <c r="E980" s="251"/>
      <c r="F980" s="251"/>
      <c r="G980" s="251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  <c r="U980" s="251"/>
      <c r="V980" s="252"/>
      <c r="W980" s="253"/>
      <c r="X980" s="251"/>
      <c r="Y980" s="251"/>
      <c r="Z980" s="251"/>
      <c r="AA980" s="251"/>
      <c r="AB980" s="251"/>
      <c r="AC980" s="251"/>
      <c r="AD980" s="254"/>
      <c r="AE980" s="249"/>
      <c r="AF980" s="255"/>
      <c r="AG980" s="248"/>
      <c r="AH980" s="248"/>
      <c r="AI980" s="248"/>
      <c r="AJ980" s="248"/>
      <c r="AK980" s="248"/>
      <c r="AL980" s="248"/>
      <c r="AM980" s="248"/>
      <c r="AN980" s="248"/>
      <c r="AO980" s="248"/>
      <c r="AP980" s="248"/>
      <c r="AQ980" s="248"/>
      <c r="AR980" s="248"/>
      <c r="AS980" s="248"/>
      <c r="AT980" s="248"/>
      <c r="AU980" s="248"/>
      <c r="AV980" s="248"/>
      <c r="AW980" s="248"/>
      <c r="AX980" s="248"/>
      <c r="AY980" s="256"/>
      <c r="AZ980" s="250"/>
      <c r="BA980" s="251"/>
      <c r="BB980" s="251"/>
      <c r="BC980" s="251"/>
      <c r="BD980" s="251"/>
      <c r="BE980" s="251"/>
      <c r="BF980" s="251"/>
      <c r="BG980" s="252"/>
      <c r="BH980" s="249"/>
      <c r="BI980" s="248"/>
      <c r="BJ980" s="248"/>
      <c r="BK980" s="248"/>
      <c r="BL980" s="248"/>
      <c r="BM980" s="248"/>
      <c r="BN980" s="248"/>
      <c r="BO980" s="248"/>
      <c r="BP980" s="248"/>
      <c r="BQ980" s="248"/>
      <c r="BR980" s="248"/>
      <c r="BS980" s="248"/>
      <c r="BT980" s="248"/>
      <c r="BU980" s="248"/>
      <c r="BV980" s="248"/>
      <c r="BW980" s="248"/>
      <c r="BX980" s="248"/>
      <c r="BY980" s="248"/>
      <c r="BZ980" s="248"/>
      <c r="CA980" s="248"/>
      <c r="CB980" s="248"/>
      <c r="CC980" s="250"/>
      <c r="CD980" s="251"/>
      <c r="CE980" s="251"/>
      <c r="CF980" s="251"/>
      <c r="CG980" s="251"/>
      <c r="CH980" s="251"/>
      <c r="CI980" s="251"/>
      <c r="CJ980" s="252"/>
      <c r="CK980" s="249"/>
      <c r="CL980" s="248"/>
      <c r="CM980" s="248"/>
      <c r="CN980" s="248"/>
      <c r="CO980" s="248"/>
      <c r="CP980" s="248"/>
      <c r="CQ980" s="248"/>
      <c r="CR980" s="248"/>
      <c r="CS980" s="248"/>
      <c r="CT980" s="248"/>
      <c r="CU980" s="248"/>
      <c r="CV980" s="248"/>
      <c r="CW980" s="248"/>
      <c r="CX980" s="248"/>
      <c r="CY980" s="248"/>
      <c r="CZ980" s="248"/>
      <c r="DA980" s="248"/>
      <c r="DB980" s="248"/>
      <c r="DC980" s="248"/>
      <c r="DD980" s="248"/>
      <c r="DE980" s="248"/>
      <c r="DF980" s="250"/>
      <c r="DG980" s="251"/>
      <c r="DH980" s="251"/>
      <c r="DI980" s="251"/>
      <c r="DJ980" s="251"/>
      <c r="DK980" s="251"/>
      <c r="DL980" s="251"/>
      <c r="DM980" s="252"/>
    </row>
    <row r="981">
      <c r="A981" s="248"/>
      <c r="B981" s="249"/>
      <c r="C981" s="250"/>
      <c r="D981" s="251"/>
      <c r="E981" s="251"/>
      <c r="F981" s="251"/>
      <c r="G981" s="251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  <c r="U981" s="251"/>
      <c r="V981" s="252"/>
      <c r="W981" s="253"/>
      <c r="X981" s="251"/>
      <c r="Y981" s="251"/>
      <c r="Z981" s="251"/>
      <c r="AA981" s="251"/>
      <c r="AB981" s="251"/>
      <c r="AC981" s="251"/>
      <c r="AD981" s="254"/>
      <c r="AE981" s="249"/>
      <c r="AF981" s="255"/>
      <c r="AG981" s="248"/>
      <c r="AH981" s="248"/>
      <c r="AI981" s="248"/>
      <c r="AJ981" s="248"/>
      <c r="AK981" s="248"/>
      <c r="AL981" s="248"/>
      <c r="AM981" s="248"/>
      <c r="AN981" s="248"/>
      <c r="AO981" s="248"/>
      <c r="AP981" s="248"/>
      <c r="AQ981" s="248"/>
      <c r="AR981" s="248"/>
      <c r="AS981" s="248"/>
      <c r="AT981" s="248"/>
      <c r="AU981" s="248"/>
      <c r="AV981" s="248"/>
      <c r="AW981" s="248"/>
      <c r="AX981" s="248"/>
      <c r="AY981" s="256"/>
      <c r="AZ981" s="250"/>
      <c r="BA981" s="251"/>
      <c r="BB981" s="251"/>
      <c r="BC981" s="251"/>
      <c r="BD981" s="251"/>
      <c r="BE981" s="251"/>
      <c r="BF981" s="251"/>
      <c r="BG981" s="252"/>
      <c r="BH981" s="249"/>
      <c r="BI981" s="248"/>
      <c r="BJ981" s="248"/>
      <c r="BK981" s="248"/>
      <c r="BL981" s="248"/>
      <c r="BM981" s="248"/>
      <c r="BN981" s="248"/>
      <c r="BO981" s="248"/>
      <c r="BP981" s="248"/>
      <c r="BQ981" s="248"/>
      <c r="BR981" s="248"/>
      <c r="BS981" s="248"/>
      <c r="BT981" s="248"/>
      <c r="BU981" s="248"/>
      <c r="BV981" s="248"/>
      <c r="BW981" s="248"/>
      <c r="BX981" s="248"/>
      <c r="BY981" s="248"/>
      <c r="BZ981" s="248"/>
      <c r="CA981" s="248"/>
      <c r="CB981" s="248"/>
      <c r="CC981" s="250"/>
      <c r="CD981" s="251"/>
      <c r="CE981" s="251"/>
      <c r="CF981" s="251"/>
      <c r="CG981" s="251"/>
      <c r="CH981" s="251"/>
      <c r="CI981" s="251"/>
      <c r="CJ981" s="252"/>
      <c r="CK981" s="249"/>
      <c r="CL981" s="248"/>
      <c r="CM981" s="248"/>
      <c r="CN981" s="248"/>
      <c r="CO981" s="248"/>
      <c r="CP981" s="248"/>
      <c r="CQ981" s="248"/>
      <c r="CR981" s="248"/>
      <c r="CS981" s="248"/>
      <c r="CT981" s="248"/>
      <c r="CU981" s="248"/>
      <c r="CV981" s="248"/>
      <c r="CW981" s="248"/>
      <c r="CX981" s="248"/>
      <c r="CY981" s="248"/>
      <c r="CZ981" s="248"/>
      <c r="DA981" s="248"/>
      <c r="DB981" s="248"/>
      <c r="DC981" s="248"/>
      <c r="DD981" s="248"/>
      <c r="DE981" s="248"/>
      <c r="DF981" s="250"/>
      <c r="DG981" s="251"/>
      <c r="DH981" s="251"/>
      <c r="DI981" s="251"/>
      <c r="DJ981" s="251"/>
      <c r="DK981" s="251"/>
      <c r="DL981" s="251"/>
      <c r="DM981" s="252"/>
    </row>
    <row r="982">
      <c r="A982" s="248"/>
      <c r="B982" s="249"/>
      <c r="C982" s="250"/>
      <c r="D982" s="251"/>
      <c r="E982" s="251"/>
      <c r="F982" s="251"/>
      <c r="G982" s="251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  <c r="U982" s="251"/>
      <c r="V982" s="252"/>
      <c r="W982" s="253"/>
      <c r="X982" s="251"/>
      <c r="Y982" s="251"/>
      <c r="Z982" s="251"/>
      <c r="AA982" s="251"/>
      <c r="AB982" s="251"/>
      <c r="AC982" s="251"/>
      <c r="AD982" s="254"/>
      <c r="AE982" s="249"/>
      <c r="AF982" s="255"/>
      <c r="AG982" s="248"/>
      <c r="AH982" s="248"/>
      <c r="AI982" s="248"/>
      <c r="AJ982" s="248"/>
      <c r="AK982" s="248"/>
      <c r="AL982" s="248"/>
      <c r="AM982" s="248"/>
      <c r="AN982" s="248"/>
      <c r="AO982" s="248"/>
      <c r="AP982" s="248"/>
      <c r="AQ982" s="248"/>
      <c r="AR982" s="248"/>
      <c r="AS982" s="248"/>
      <c r="AT982" s="248"/>
      <c r="AU982" s="248"/>
      <c r="AV982" s="248"/>
      <c r="AW982" s="248"/>
      <c r="AX982" s="248"/>
      <c r="AY982" s="256"/>
      <c r="AZ982" s="250"/>
      <c r="BA982" s="251"/>
      <c r="BB982" s="251"/>
      <c r="BC982" s="251"/>
      <c r="BD982" s="251"/>
      <c r="BE982" s="251"/>
      <c r="BF982" s="251"/>
      <c r="BG982" s="252"/>
      <c r="BH982" s="249"/>
      <c r="BI982" s="248"/>
      <c r="BJ982" s="248"/>
      <c r="BK982" s="248"/>
      <c r="BL982" s="248"/>
      <c r="BM982" s="248"/>
      <c r="BN982" s="248"/>
      <c r="BO982" s="248"/>
      <c r="BP982" s="248"/>
      <c r="BQ982" s="248"/>
      <c r="BR982" s="248"/>
      <c r="BS982" s="248"/>
      <c r="BT982" s="248"/>
      <c r="BU982" s="248"/>
      <c r="BV982" s="248"/>
      <c r="BW982" s="248"/>
      <c r="BX982" s="248"/>
      <c r="BY982" s="248"/>
      <c r="BZ982" s="248"/>
      <c r="CA982" s="248"/>
      <c r="CB982" s="248"/>
      <c r="CC982" s="250"/>
      <c r="CD982" s="251"/>
      <c r="CE982" s="251"/>
      <c r="CF982" s="251"/>
      <c r="CG982" s="251"/>
      <c r="CH982" s="251"/>
      <c r="CI982" s="251"/>
      <c r="CJ982" s="252"/>
      <c r="CK982" s="249"/>
      <c r="CL982" s="248"/>
      <c r="CM982" s="248"/>
      <c r="CN982" s="248"/>
      <c r="CO982" s="248"/>
      <c r="CP982" s="248"/>
      <c r="CQ982" s="248"/>
      <c r="CR982" s="248"/>
      <c r="CS982" s="248"/>
      <c r="CT982" s="248"/>
      <c r="CU982" s="248"/>
      <c r="CV982" s="248"/>
      <c r="CW982" s="248"/>
      <c r="CX982" s="248"/>
      <c r="CY982" s="248"/>
      <c r="CZ982" s="248"/>
      <c r="DA982" s="248"/>
      <c r="DB982" s="248"/>
      <c r="DC982" s="248"/>
      <c r="DD982" s="248"/>
      <c r="DE982" s="248"/>
      <c r="DF982" s="250"/>
      <c r="DG982" s="251"/>
      <c r="DH982" s="251"/>
      <c r="DI982" s="251"/>
      <c r="DJ982" s="251"/>
      <c r="DK982" s="251"/>
      <c r="DL982" s="251"/>
      <c r="DM982" s="252"/>
    </row>
    <row r="983">
      <c r="A983" s="248"/>
      <c r="B983" s="249"/>
      <c r="C983" s="250"/>
      <c r="D983" s="251"/>
      <c r="E983" s="251"/>
      <c r="F983" s="251"/>
      <c r="G983" s="251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  <c r="U983" s="251"/>
      <c r="V983" s="252"/>
      <c r="W983" s="253"/>
      <c r="X983" s="251"/>
      <c r="Y983" s="251"/>
      <c r="Z983" s="251"/>
      <c r="AA983" s="251"/>
      <c r="AB983" s="251"/>
      <c r="AC983" s="251"/>
      <c r="AD983" s="254"/>
      <c r="AE983" s="249"/>
      <c r="AF983" s="255"/>
      <c r="AG983" s="248"/>
      <c r="AH983" s="248"/>
      <c r="AI983" s="248"/>
      <c r="AJ983" s="248"/>
      <c r="AK983" s="248"/>
      <c r="AL983" s="248"/>
      <c r="AM983" s="248"/>
      <c r="AN983" s="248"/>
      <c r="AO983" s="248"/>
      <c r="AP983" s="248"/>
      <c r="AQ983" s="248"/>
      <c r="AR983" s="248"/>
      <c r="AS983" s="248"/>
      <c r="AT983" s="248"/>
      <c r="AU983" s="248"/>
      <c r="AV983" s="248"/>
      <c r="AW983" s="248"/>
      <c r="AX983" s="248"/>
      <c r="AY983" s="256"/>
      <c r="AZ983" s="250"/>
      <c r="BA983" s="251"/>
      <c r="BB983" s="251"/>
      <c r="BC983" s="251"/>
      <c r="BD983" s="251"/>
      <c r="BE983" s="251"/>
      <c r="BF983" s="251"/>
      <c r="BG983" s="252"/>
      <c r="BH983" s="249"/>
      <c r="BI983" s="248"/>
      <c r="BJ983" s="248"/>
      <c r="BK983" s="248"/>
      <c r="BL983" s="248"/>
      <c r="BM983" s="248"/>
      <c r="BN983" s="248"/>
      <c r="BO983" s="248"/>
      <c r="BP983" s="248"/>
      <c r="BQ983" s="248"/>
      <c r="BR983" s="248"/>
      <c r="BS983" s="248"/>
      <c r="BT983" s="248"/>
      <c r="BU983" s="248"/>
      <c r="BV983" s="248"/>
      <c r="BW983" s="248"/>
      <c r="BX983" s="248"/>
      <c r="BY983" s="248"/>
      <c r="BZ983" s="248"/>
      <c r="CA983" s="248"/>
      <c r="CB983" s="248"/>
      <c r="CC983" s="250"/>
      <c r="CD983" s="251"/>
      <c r="CE983" s="251"/>
      <c r="CF983" s="251"/>
      <c r="CG983" s="251"/>
      <c r="CH983" s="251"/>
      <c r="CI983" s="251"/>
      <c r="CJ983" s="252"/>
      <c r="CK983" s="249"/>
      <c r="CL983" s="248"/>
      <c r="CM983" s="248"/>
      <c r="CN983" s="248"/>
      <c r="CO983" s="248"/>
      <c r="CP983" s="248"/>
      <c r="CQ983" s="248"/>
      <c r="CR983" s="248"/>
      <c r="CS983" s="248"/>
      <c r="CT983" s="248"/>
      <c r="CU983" s="248"/>
      <c r="CV983" s="248"/>
      <c r="CW983" s="248"/>
      <c r="CX983" s="248"/>
      <c r="CY983" s="248"/>
      <c r="CZ983" s="248"/>
      <c r="DA983" s="248"/>
      <c r="DB983" s="248"/>
      <c r="DC983" s="248"/>
      <c r="DD983" s="248"/>
      <c r="DE983" s="248"/>
      <c r="DF983" s="250"/>
      <c r="DG983" s="251"/>
      <c r="DH983" s="251"/>
      <c r="DI983" s="251"/>
      <c r="DJ983" s="251"/>
      <c r="DK983" s="251"/>
      <c r="DL983" s="251"/>
      <c r="DM983" s="252"/>
    </row>
    <row r="984">
      <c r="A984" s="248"/>
      <c r="B984" s="249"/>
      <c r="C984" s="250"/>
      <c r="D984" s="251"/>
      <c r="E984" s="251"/>
      <c r="F984" s="251"/>
      <c r="G984" s="251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  <c r="U984" s="251"/>
      <c r="V984" s="252"/>
      <c r="W984" s="253"/>
      <c r="X984" s="251"/>
      <c r="Y984" s="251"/>
      <c r="Z984" s="251"/>
      <c r="AA984" s="251"/>
      <c r="AB984" s="251"/>
      <c r="AC984" s="251"/>
      <c r="AD984" s="254"/>
      <c r="AE984" s="249"/>
      <c r="AF984" s="255"/>
      <c r="AG984" s="248"/>
      <c r="AH984" s="248"/>
      <c r="AI984" s="248"/>
      <c r="AJ984" s="248"/>
      <c r="AK984" s="248"/>
      <c r="AL984" s="248"/>
      <c r="AM984" s="248"/>
      <c r="AN984" s="248"/>
      <c r="AO984" s="248"/>
      <c r="AP984" s="248"/>
      <c r="AQ984" s="248"/>
      <c r="AR984" s="248"/>
      <c r="AS984" s="248"/>
      <c r="AT984" s="248"/>
      <c r="AU984" s="248"/>
      <c r="AV984" s="248"/>
      <c r="AW984" s="248"/>
      <c r="AX984" s="248"/>
      <c r="AY984" s="256"/>
      <c r="AZ984" s="250"/>
      <c r="BA984" s="251"/>
      <c r="BB984" s="251"/>
      <c r="BC984" s="251"/>
      <c r="BD984" s="251"/>
      <c r="BE984" s="251"/>
      <c r="BF984" s="251"/>
      <c r="BG984" s="252"/>
      <c r="BH984" s="249"/>
      <c r="BI984" s="248"/>
      <c r="BJ984" s="248"/>
      <c r="BK984" s="248"/>
      <c r="BL984" s="248"/>
      <c r="BM984" s="248"/>
      <c r="BN984" s="248"/>
      <c r="BO984" s="248"/>
      <c r="BP984" s="248"/>
      <c r="BQ984" s="248"/>
      <c r="BR984" s="248"/>
      <c r="BS984" s="248"/>
      <c r="BT984" s="248"/>
      <c r="BU984" s="248"/>
      <c r="BV984" s="248"/>
      <c r="BW984" s="248"/>
      <c r="BX984" s="248"/>
      <c r="BY984" s="248"/>
      <c r="BZ984" s="248"/>
      <c r="CA984" s="248"/>
      <c r="CB984" s="248"/>
      <c r="CC984" s="250"/>
      <c r="CD984" s="251"/>
      <c r="CE984" s="251"/>
      <c r="CF984" s="251"/>
      <c r="CG984" s="251"/>
      <c r="CH984" s="251"/>
      <c r="CI984" s="251"/>
      <c r="CJ984" s="252"/>
      <c r="CK984" s="249"/>
      <c r="CL984" s="248"/>
      <c r="CM984" s="248"/>
      <c r="CN984" s="248"/>
      <c r="CO984" s="248"/>
      <c r="CP984" s="248"/>
      <c r="CQ984" s="248"/>
      <c r="CR984" s="248"/>
      <c r="CS984" s="248"/>
      <c r="CT984" s="248"/>
      <c r="CU984" s="248"/>
      <c r="CV984" s="248"/>
      <c r="CW984" s="248"/>
      <c r="CX984" s="248"/>
      <c r="CY984" s="248"/>
      <c r="CZ984" s="248"/>
      <c r="DA984" s="248"/>
      <c r="DB984" s="248"/>
      <c r="DC984" s="248"/>
      <c r="DD984" s="248"/>
      <c r="DE984" s="248"/>
      <c r="DF984" s="250"/>
      <c r="DG984" s="251"/>
      <c r="DH984" s="251"/>
      <c r="DI984" s="251"/>
      <c r="DJ984" s="251"/>
      <c r="DK984" s="251"/>
      <c r="DL984" s="251"/>
      <c r="DM984" s="252"/>
    </row>
    <row r="985">
      <c r="A985" s="248"/>
      <c r="B985" s="249"/>
      <c r="C985" s="250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  <c r="U985" s="251"/>
      <c r="V985" s="252"/>
      <c r="W985" s="253"/>
      <c r="X985" s="251"/>
      <c r="Y985" s="251"/>
      <c r="Z985" s="251"/>
      <c r="AA985" s="251"/>
      <c r="AB985" s="251"/>
      <c r="AC985" s="251"/>
      <c r="AD985" s="254"/>
      <c r="AE985" s="249"/>
      <c r="AF985" s="255"/>
      <c r="AG985" s="248"/>
      <c r="AH985" s="248"/>
      <c r="AI985" s="248"/>
      <c r="AJ985" s="248"/>
      <c r="AK985" s="248"/>
      <c r="AL985" s="248"/>
      <c r="AM985" s="248"/>
      <c r="AN985" s="248"/>
      <c r="AO985" s="248"/>
      <c r="AP985" s="248"/>
      <c r="AQ985" s="248"/>
      <c r="AR985" s="248"/>
      <c r="AS985" s="248"/>
      <c r="AT985" s="248"/>
      <c r="AU985" s="248"/>
      <c r="AV985" s="248"/>
      <c r="AW985" s="248"/>
      <c r="AX985" s="248"/>
      <c r="AY985" s="256"/>
      <c r="AZ985" s="250"/>
      <c r="BA985" s="251"/>
      <c r="BB985" s="251"/>
      <c r="BC985" s="251"/>
      <c r="BD985" s="251"/>
      <c r="BE985" s="251"/>
      <c r="BF985" s="251"/>
      <c r="BG985" s="252"/>
      <c r="BH985" s="249"/>
      <c r="BI985" s="248"/>
      <c r="BJ985" s="248"/>
      <c r="BK985" s="248"/>
      <c r="BL985" s="248"/>
      <c r="BM985" s="248"/>
      <c r="BN985" s="248"/>
      <c r="BO985" s="248"/>
      <c r="BP985" s="248"/>
      <c r="BQ985" s="248"/>
      <c r="BR985" s="248"/>
      <c r="BS985" s="248"/>
      <c r="BT985" s="248"/>
      <c r="BU985" s="248"/>
      <c r="BV985" s="248"/>
      <c r="BW985" s="248"/>
      <c r="BX985" s="248"/>
      <c r="BY985" s="248"/>
      <c r="BZ985" s="248"/>
      <c r="CA985" s="248"/>
      <c r="CB985" s="248"/>
      <c r="CC985" s="250"/>
      <c r="CD985" s="251"/>
      <c r="CE985" s="251"/>
      <c r="CF985" s="251"/>
      <c r="CG985" s="251"/>
      <c r="CH985" s="251"/>
      <c r="CI985" s="251"/>
      <c r="CJ985" s="252"/>
      <c r="CK985" s="249"/>
      <c r="CL985" s="248"/>
      <c r="CM985" s="248"/>
      <c r="CN985" s="248"/>
      <c r="CO985" s="248"/>
      <c r="CP985" s="248"/>
      <c r="CQ985" s="248"/>
      <c r="CR985" s="248"/>
      <c r="CS985" s="248"/>
      <c r="CT985" s="248"/>
      <c r="CU985" s="248"/>
      <c r="CV985" s="248"/>
      <c r="CW985" s="248"/>
      <c r="CX985" s="248"/>
      <c r="CY985" s="248"/>
      <c r="CZ985" s="248"/>
      <c r="DA985" s="248"/>
      <c r="DB985" s="248"/>
      <c r="DC985" s="248"/>
      <c r="DD985" s="248"/>
      <c r="DE985" s="248"/>
      <c r="DF985" s="250"/>
      <c r="DG985" s="251"/>
      <c r="DH985" s="251"/>
      <c r="DI985" s="251"/>
      <c r="DJ985" s="251"/>
      <c r="DK985" s="251"/>
      <c r="DL985" s="251"/>
      <c r="DM985" s="252"/>
    </row>
    <row r="986">
      <c r="A986" s="248"/>
      <c r="B986" s="249"/>
      <c r="C986" s="250"/>
      <c r="D986" s="251"/>
      <c r="E986" s="251"/>
      <c r="F986" s="251"/>
      <c r="G986" s="251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  <c r="U986" s="251"/>
      <c r="V986" s="252"/>
      <c r="W986" s="253"/>
      <c r="X986" s="251"/>
      <c r="Y986" s="251"/>
      <c r="Z986" s="251"/>
      <c r="AA986" s="251"/>
      <c r="AB986" s="251"/>
      <c r="AC986" s="251"/>
      <c r="AD986" s="254"/>
      <c r="AE986" s="249"/>
      <c r="AF986" s="255"/>
      <c r="AG986" s="248"/>
      <c r="AH986" s="248"/>
      <c r="AI986" s="248"/>
      <c r="AJ986" s="248"/>
      <c r="AK986" s="248"/>
      <c r="AL986" s="248"/>
      <c r="AM986" s="248"/>
      <c r="AN986" s="248"/>
      <c r="AO986" s="248"/>
      <c r="AP986" s="248"/>
      <c r="AQ986" s="248"/>
      <c r="AR986" s="248"/>
      <c r="AS986" s="248"/>
      <c r="AT986" s="248"/>
      <c r="AU986" s="248"/>
      <c r="AV986" s="248"/>
      <c r="AW986" s="248"/>
      <c r="AX986" s="248"/>
      <c r="AY986" s="256"/>
      <c r="AZ986" s="250"/>
      <c r="BA986" s="251"/>
      <c r="BB986" s="251"/>
      <c r="BC986" s="251"/>
      <c r="BD986" s="251"/>
      <c r="BE986" s="251"/>
      <c r="BF986" s="251"/>
      <c r="BG986" s="252"/>
      <c r="BH986" s="249"/>
      <c r="BI986" s="248"/>
      <c r="BJ986" s="248"/>
      <c r="BK986" s="248"/>
      <c r="BL986" s="248"/>
      <c r="BM986" s="248"/>
      <c r="BN986" s="248"/>
      <c r="BO986" s="248"/>
      <c r="BP986" s="248"/>
      <c r="BQ986" s="248"/>
      <c r="BR986" s="248"/>
      <c r="BS986" s="248"/>
      <c r="BT986" s="248"/>
      <c r="BU986" s="248"/>
      <c r="BV986" s="248"/>
      <c r="BW986" s="248"/>
      <c r="BX986" s="248"/>
      <c r="BY986" s="248"/>
      <c r="BZ986" s="248"/>
      <c r="CA986" s="248"/>
      <c r="CB986" s="248"/>
      <c r="CC986" s="250"/>
      <c r="CD986" s="251"/>
      <c r="CE986" s="251"/>
      <c r="CF986" s="251"/>
      <c r="CG986" s="251"/>
      <c r="CH986" s="251"/>
      <c r="CI986" s="251"/>
      <c r="CJ986" s="252"/>
      <c r="CK986" s="249"/>
      <c r="CL986" s="248"/>
      <c r="CM986" s="248"/>
      <c r="CN986" s="248"/>
      <c r="CO986" s="248"/>
      <c r="CP986" s="248"/>
      <c r="CQ986" s="248"/>
      <c r="CR986" s="248"/>
      <c r="CS986" s="248"/>
      <c r="CT986" s="248"/>
      <c r="CU986" s="248"/>
      <c r="CV986" s="248"/>
      <c r="CW986" s="248"/>
      <c r="CX986" s="248"/>
      <c r="CY986" s="248"/>
      <c r="CZ986" s="248"/>
      <c r="DA986" s="248"/>
      <c r="DB986" s="248"/>
      <c r="DC986" s="248"/>
      <c r="DD986" s="248"/>
      <c r="DE986" s="248"/>
      <c r="DF986" s="250"/>
      <c r="DG986" s="251"/>
      <c r="DH986" s="251"/>
      <c r="DI986" s="251"/>
      <c r="DJ986" s="251"/>
      <c r="DK986" s="251"/>
      <c r="DL986" s="251"/>
      <c r="DM986" s="252"/>
    </row>
    <row r="987">
      <c r="A987" s="248"/>
      <c r="B987" s="249"/>
      <c r="C987" s="250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  <c r="U987" s="251"/>
      <c r="V987" s="252"/>
      <c r="W987" s="253"/>
      <c r="X987" s="251"/>
      <c r="Y987" s="251"/>
      <c r="Z987" s="251"/>
      <c r="AA987" s="251"/>
      <c r="AB987" s="251"/>
      <c r="AC987" s="251"/>
      <c r="AD987" s="254"/>
      <c r="AE987" s="249"/>
      <c r="AF987" s="255"/>
      <c r="AG987" s="248"/>
      <c r="AH987" s="248"/>
      <c r="AI987" s="248"/>
      <c r="AJ987" s="248"/>
      <c r="AK987" s="248"/>
      <c r="AL987" s="248"/>
      <c r="AM987" s="248"/>
      <c r="AN987" s="248"/>
      <c r="AO987" s="248"/>
      <c r="AP987" s="248"/>
      <c r="AQ987" s="248"/>
      <c r="AR987" s="248"/>
      <c r="AS987" s="248"/>
      <c r="AT987" s="248"/>
      <c r="AU987" s="248"/>
      <c r="AV987" s="248"/>
      <c r="AW987" s="248"/>
      <c r="AX987" s="248"/>
      <c r="AY987" s="256"/>
      <c r="AZ987" s="250"/>
      <c r="BA987" s="251"/>
      <c r="BB987" s="251"/>
      <c r="BC987" s="251"/>
      <c r="BD987" s="251"/>
      <c r="BE987" s="251"/>
      <c r="BF987" s="251"/>
      <c r="BG987" s="252"/>
      <c r="BH987" s="249"/>
      <c r="BI987" s="248"/>
      <c r="BJ987" s="248"/>
      <c r="BK987" s="248"/>
      <c r="BL987" s="248"/>
      <c r="BM987" s="248"/>
      <c r="BN987" s="248"/>
      <c r="BO987" s="248"/>
      <c r="BP987" s="248"/>
      <c r="BQ987" s="248"/>
      <c r="BR987" s="248"/>
      <c r="BS987" s="248"/>
      <c r="BT987" s="248"/>
      <c r="BU987" s="248"/>
      <c r="BV987" s="248"/>
      <c r="BW987" s="248"/>
      <c r="BX987" s="248"/>
      <c r="BY987" s="248"/>
      <c r="BZ987" s="248"/>
      <c r="CA987" s="248"/>
      <c r="CB987" s="248"/>
      <c r="CC987" s="250"/>
      <c r="CD987" s="251"/>
      <c r="CE987" s="251"/>
      <c r="CF987" s="251"/>
      <c r="CG987" s="251"/>
      <c r="CH987" s="251"/>
      <c r="CI987" s="251"/>
      <c r="CJ987" s="252"/>
      <c r="CK987" s="249"/>
      <c r="CL987" s="248"/>
      <c r="CM987" s="248"/>
      <c r="CN987" s="248"/>
      <c r="CO987" s="248"/>
      <c r="CP987" s="248"/>
      <c r="CQ987" s="248"/>
      <c r="CR987" s="248"/>
      <c r="CS987" s="248"/>
      <c r="CT987" s="248"/>
      <c r="CU987" s="248"/>
      <c r="CV987" s="248"/>
      <c r="CW987" s="248"/>
      <c r="CX987" s="248"/>
      <c r="CY987" s="248"/>
      <c r="CZ987" s="248"/>
      <c r="DA987" s="248"/>
      <c r="DB987" s="248"/>
      <c r="DC987" s="248"/>
      <c r="DD987" s="248"/>
      <c r="DE987" s="248"/>
      <c r="DF987" s="250"/>
      <c r="DG987" s="251"/>
      <c r="DH987" s="251"/>
      <c r="DI987" s="251"/>
      <c r="DJ987" s="251"/>
      <c r="DK987" s="251"/>
      <c r="DL987" s="251"/>
      <c r="DM987" s="252"/>
    </row>
    <row r="988">
      <c r="A988" s="248"/>
      <c r="B988" s="249"/>
      <c r="C988" s="250"/>
      <c r="D988" s="251"/>
      <c r="E988" s="251"/>
      <c r="F988" s="251"/>
      <c r="G988" s="251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  <c r="U988" s="251"/>
      <c r="V988" s="252"/>
      <c r="W988" s="253"/>
      <c r="X988" s="251"/>
      <c r="Y988" s="251"/>
      <c r="Z988" s="251"/>
      <c r="AA988" s="251"/>
      <c r="AB988" s="251"/>
      <c r="AC988" s="251"/>
      <c r="AD988" s="254"/>
      <c r="AE988" s="249"/>
      <c r="AF988" s="255"/>
      <c r="AG988" s="248"/>
      <c r="AH988" s="248"/>
      <c r="AI988" s="248"/>
      <c r="AJ988" s="248"/>
      <c r="AK988" s="248"/>
      <c r="AL988" s="248"/>
      <c r="AM988" s="248"/>
      <c r="AN988" s="248"/>
      <c r="AO988" s="248"/>
      <c r="AP988" s="248"/>
      <c r="AQ988" s="248"/>
      <c r="AR988" s="248"/>
      <c r="AS988" s="248"/>
      <c r="AT988" s="248"/>
      <c r="AU988" s="248"/>
      <c r="AV988" s="248"/>
      <c r="AW988" s="248"/>
      <c r="AX988" s="248"/>
      <c r="AY988" s="256"/>
      <c r="AZ988" s="250"/>
      <c r="BA988" s="251"/>
      <c r="BB988" s="251"/>
      <c r="BC988" s="251"/>
      <c r="BD988" s="251"/>
      <c r="BE988" s="251"/>
      <c r="BF988" s="251"/>
      <c r="BG988" s="252"/>
      <c r="BH988" s="249"/>
      <c r="BI988" s="248"/>
      <c r="BJ988" s="248"/>
      <c r="BK988" s="248"/>
      <c r="BL988" s="248"/>
      <c r="BM988" s="248"/>
      <c r="BN988" s="248"/>
      <c r="BO988" s="248"/>
      <c r="BP988" s="248"/>
      <c r="BQ988" s="248"/>
      <c r="BR988" s="248"/>
      <c r="BS988" s="248"/>
      <c r="BT988" s="248"/>
      <c r="BU988" s="248"/>
      <c r="BV988" s="248"/>
      <c r="BW988" s="248"/>
      <c r="BX988" s="248"/>
      <c r="BY988" s="248"/>
      <c r="BZ988" s="248"/>
      <c r="CA988" s="248"/>
      <c r="CB988" s="248"/>
      <c r="CC988" s="250"/>
      <c r="CD988" s="251"/>
      <c r="CE988" s="251"/>
      <c r="CF988" s="251"/>
      <c r="CG988" s="251"/>
      <c r="CH988" s="251"/>
      <c r="CI988" s="251"/>
      <c r="CJ988" s="252"/>
      <c r="CK988" s="249"/>
      <c r="CL988" s="248"/>
      <c r="CM988" s="248"/>
      <c r="CN988" s="248"/>
      <c r="CO988" s="248"/>
      <c r="CP988" s="248"/>
      <c r="CQ988" s="248"/>
      <c r="CR988" s="248"/>
      <c r="CS988" s="248"/>
      <c r="CT988" s="248"/>
      <c r="CU988" s="248"/>
      <c r="CV988" s="248"/>
      <c r="CW988" s="248"/>
      <c r="CX988" s="248"/>
      <c r="CY988" s="248"/>
      <c r="CZ988" s="248"/>
      <c r="DA988" s="248"/>
      <c r="DB988" s="248"/>
      <c r="DC988" s="248"/>
      <c r="DD988" s="248"/>
      <c r="DE988" s="248"/>
      <c r="DF988" s="250"/>
      <c r="DG988" s="251"/>
      <c r="DH988" s="251"/>
      <c r="DI988" s="251"/>
      <c r="DJ988" s="251"/>
      <c r="DK988" s="251"/>
      <c r="DL988" s="251"/>
      <c r="DM988" s="252"/>
    </row>
    <row r="989">
      <c r="A989" s="248"/>
      <c r="B989" s="249"/>
      <c r="C989" s="250"/>
      <c r="D989" s="251"/>
      <c r="E989" s="251"/>
      <c r="F989" s="251"/>
      <c r="G989" s="251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  <c r="U989" s="251"/>
      <c r="V989" s="252"/>
      <c r="W989" s="253"/>
      <c r="X989" s="251"/>
      <c r="Y989" s="251"/>
      <c r="Z989" s="251"/>
      <c r="AA989" s="251"/>
      <c r="AB989" s="251"/>
      <c r="AC989" s="251"/>
      <c r="AD989" s="254"/>
      <c r="AE989" s="249"/>
      <c r="AF989" s="255"/>
      <c r="AG989" s="248"/>
      <c r="AH989" s="248"/>
      <c r="AI989" s="248"/>
      <c r="AJ989" s="248"/>
      <c r="AK989" s="248"/>
      <c r="AL989" s="248"/>
      <c r="AM989" s="248"/>
      <c r="AN989" s="248"/>
      <c r="AO989" s="248"/>
      <c r="AP989" s="248"/>
      <c r="AQ989" s="248"/>
      <c r="AR989" s="248"/>
      <c r="AS989" s="248"/>
      <c r="AT989" s="248"/>
      <c r="AU989" s="248"/>
      <c r="AV989" s="248"/>
      <c r="AW989" s="248"/>
      <c r="AX989" s="248"/>
      <c r="AY989" s="256"/>
      <c r="AZ989" s="250"/>
      <c r="BA989" s="251"/>
      <c r="BB989" s="251"/>
      <c r="BC989" s="251"/>
      <c r="BD989" s="251"/>
      <c r="BE989" s="251"/>
      <c r="BF989" s="251"/>
      <c r="BG989" s="252"/>
      <c r="BH989" s="249"/>
      <c r="BI989" s="248"/>
      <c r="BJ989" s="248"/>
      <c r="BK989" s="248"/>
      <c r="BL989" s="248"/>
      <c r="BM989" s="248"/>
      <c r="BN989" s="248"/>
      <c r="BO989" s="248"/>
      <c r="BP989" s="248"/>
      <c r="BQ989" s="248"/>
      <c r="BR989" s="248"/>
      <c r="BS989" s="248"/>
      <c r="BT989" s="248"/>
      <c r="BU989" s="248"/>
      <c r="BV989" s="248"/>
      <c r="BW989" s="248"/>
      <c r="BX989" s="248"/>
      <c r="BY989" s="248"/>
      <c r="BZ989" s="248"/>
      <c r="CA989" s="248"/>
      <c r="CB989" s="248"/>
      <c r="CC989" s="250"/>
      <c r="CD989" s="251"/>
      <c r="CE989" s="251"/>
      <c r="CF989" s="251"/>
      <c r="CG989" s="251"/>
      <c r="CH989" s="251"/>
      <c r="CI989" s="251"/>
      <c r="CJ989" s="252"/>
      <c r="CK989" s="249"/>
      <c r="CL989" s="248"/>
      <c r="CM989" s="248"/>
      <c r="CN989" s="248"/>
      <c r="CO989" s="248"/>
      <c r="CP989" s="248"/>
      <c r="CQ989" s="248"/>
      <c r="CR989" s="248"/>
      <c r="CS989" s="248"/>
      <c r="CT989" s="248"/>
      <c r="CU989" s="248"/>
      <c r="CV989" s="248"/>
      <c r="CW989" s="248"/>
      <c r="CX989" s="248"/>
      <c r="CY989" s="248"/>
      <c r="CZ989" s="248"/>
      <c r="DA989" s="248"/>
      <c r="DB989" s="248"/>
      <c r="DC989" s="248"/>
      <c r="DD989" s="248"/>
      <c r="DE989" s="248"/>
      <c r="DF989" s="250"/>
      <c r="DG989" s="251"/>
      <c r="DH989" s="251"/>
      <c r="DI989" s="251"/>
      <c r="DJ989" s="251"/>
      <c r="DK989" s="251"/>
      <c r="DL989" s="251"/>
      <c r="DM989" s="252"/>
    </row>
    <row r="990">
      <c r="A990" s="248"/>
      <c r="B990" s="249"/>
      <c r="C990" s="250"/>
      <c r="D990" s="251"/>
      <c r="E990" s="251"/>
      <c r="F990" s="251"/>
      <c r="G990" s="251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  <c r="U990" s="251"/>
      <c r="V990" s="252"/>
      <c r="W990" s="253"/>
      <c r="X990" s="251"/>
      <c r="Y990" s="251"/>
      <c r="Z990" s="251"/>
      <c r="AA990" s="251"/>
      <c r="AB990" s="251"/>
      <c r="AC990" s="251"/>
      <c r="AD990" s="254"/>
      <c r="AE990" s="249"/>
      <c r="AF990" s="255"/>
      <c r="AG990" s="248"/>
      <c r="AH990" s="248"/>
      <c r="AI990" s="248"/>
      <c r="AJ990" s="248"/>
      <c r="AK990" s="248"/>
      <c r="AL990" s="248"/>
      <c r="AM990" s="248"/>
      <c r="AN990" s="248"/>
      <c r="AO990" s="248"/>
      <c r="AP990" s="248"/>
      <c r="AQ990" s="248"/>
      <c r="AR990" s="248"/>
      <c r="AS990" s="248"/>
      <c r="AT990" s="248"/>
      <c r="AU990" s="248"/>
      <c r="AV990" s="248"/>
      <c r="AW990" s="248"/>
      <c r="AX990" s="248"/>
      <c r="AY990" s="256"/>
      <c r="AZ990" s="250"/>
      <c r="BA990" s="251"/>
      <c r="BB990" s="251"/>
      <c r="BC990" s="251"/>
      <c r="BD990" s="251"/>
      <c r="BE990" s="251"/>
      <c r="BF990" s="251"/>
      <c r="BG990" s="252"/>
      <c r="BH990" s="249"/>
      <c r="BI990" s="248"/>
      <c r="BJ990" s="248"/>
      <c r="BK990" s="248"/>
      <c r="BL990" s="248"/>
      <c r="BM990" s="248"/>
      <c r="BN990" s="248"/>
      <c r="BO990" s="248"/>
      <c r="BP990" s="248"/>
      <c r="BQ990" s="248"/>
      <c r="BR990" s="248"/>
      <c r="BS990" s="248"/>
      <c r="BT990" s="248"/>
      <c r="BU990" s="248"/>
      <c r="BV990" s="248"/>
      <c r="BW990" s="248"/>
      <c r="BX990" s="248"/>
      <c r="BY990" s="248"/>
      <c r="BZ990" s="248"/>
      <c r="CA990" s="248"/>
      <c r="CB990" s="248"/>
      <c r="CC990" s="250"/>
      <c r="CD990" s="251"/>
      <c r="CE990" s="251"/>
      <c r="CF990" s="251"/>
      <c r="CG990" s="251"/>
      <c r="CH990" s="251"/>
      <c r="CI990" s="251"/>
      <c r="CJ990" s="252"/>
      <c r="CK990" s="249"/>
      <c r="CL990" s="248"/>
      <c r="CM990" s="248"/>
      <c r="CN990" s="248"/>
      <c r="CO990" s="248"/>
      <c r="CP990" s="248"/>
      <c r="CQ990" s="248"/>
      <c r="CR990" s="248"/>
      <c r="CS990" s="248"/>
      <c r="CT990" s="248"/>
      <c r="CU990" s="248"/>
      <c r="CV990" s="248"/>
      <c r="CW990" s="248"/>
      <c r="CX990" s="248"/>
      <c r="CY990" s="248"/>
      <c r="CZ990" s="248"/>
      <c r="DA990" s="248"/>
      <c r="DB990" s="248"/>
      <c r="DC990" s="248"/>
      <c r="DD990" s="248"/>
      <c r="DE990" s="248"/>
      <c r="DF990" s="250"/>
      <c r="DG990" s="251"/>
      <c r="DH990" s="251"/>
      <c r="DI990" s="251"/>
      <c r="DJ990" s="251"/>
      <c r="DK990" s="251"/>
      <c r="DL990" s="251"/>
      <c r="DM990" s="252"/>
    </row>
    <row r="991">
      <c r="A991" s="248"/>
      <c r="B991" s="249"/>
      <c r="C991" s="250"/>
      <c r="D991" s="251"/>
      <c r="E991" s="251"/>
      <c r="F991" s="251"/>
      <c r="G991" s="251"/>
      <c r="H991" s="251"/>
      <c r="I991" s="251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  <c r="T991" s="251"/>
      <c r="U991" s="251"/>
      <c r="V991" s="252"/>
      <c r="W991" s="253"/>
      <c r="X991" s="251"/>
      <c r="Y991" s="251"/>
      <c r="Z991" s="251"/>
      <c r="AA991" s="251"/>
      <c r="AB991" s="251"/>
      <c r="AC991" s="251"/>
      <c r="AD991" s="254"/>
      <c r="AE991" s="249"/>
      <c r="AF991" s="255"/>
      <c r="AG991" s="248"/>
      <c r="AH991" s="248"/>
      <c r="AI991" s="248"/>
      <c r="AJ991" s="248"/>
      <c r="AK991" s="248"/>
      <c r="AL991" s="248"/>
      <c r="AM991" s="248"/>
      <c r="AN991" s="248"/>
      <c r="AO991" s="248"/>
      <c r="AP991" s="248"/>
      <c r="AQ991" s="248"/>
      <c r="AR991" s="248"/>
      <c r="AS991" s="248"/>
      <c r="AT991" s="248"/>
      <c r="AU991" s="248"/>
      <c r="AV991" s="248"/>
      <c r="AW991" s="248"/>
      <c r="AX991" s="248"/>
      <c r="AY991" s="256"/>
      <c r="AZ991" s="250"/>
      <c r="BA991" s="251"/>
      <c r="BB991" s="251"/>
      <c r="BC991" s="251"/>
      <c r="BD991" s="251"/>
      <c r="BE991" s="251"/>
      <c r="BF991" s="251"/>
      <c r="BG991" s="252"/>
      <c r="BH991" s="249"/>
      <c r="BI991" s="248"/>
      <c r="BJ991" s="248"/>
      <c r="BK991" s="248"/>
      <c r="BL991" s="248"/>
      <c r="BM991" s="248"/>
      <c r="BN991" s="248"/>
      <c r="BO991" s="248"/>
      <c r="BP991" s="248"/>
      <c r="BQ991" s="248"/>
      <c r="BR991" s="248"/>
      <c r="BS991" s="248"/>
      <c r="BT991" s="248"/>
      <c r="BU991" s="248"/>
      <c r="BV991" s="248"/>
      <c r="BW991" s="248"/>
      <c r="BX991" s="248"/>
      <c r="BY991" s="248"/>
      <c r="BZ991" s="248"/>
      <c r="CA991" s="248"/>
      <c r="CB991" s="248"/>
      <c r="CC991" s="250"/>
      <c r="CD991" s="251"/>
      <c r="CE991" s="251"/>
      <c r="CF991" s="251"/>
      <c r="CG991" s="251"/>
      <c r="CH991" s="251"/>
      <c r="CI991" s="251"/>
      <c r="CJ991" s="252"/>
      <c r="CK991" s="249"/>
      <c r="CL991" s="248"/>
      <c r="CM991" s="248"/>
      <c r="CN991" s="248"/>
      <c r="CO991" s="248"/>
      <c r="CP991" s="248"/>
      <c r="CQ991" s="248"/>
      <c r="CR991" s="248"/>
      <c r="CS991" s="248"/>
      <c r="CT991" s="248"/>
      <c r="CU991" s="248"/>
      <c r="CV991" s="248"/>
      <c r="CW991" s="248"/>
      <c r="CX991" s="248"/>
      <c r="CY991" s="248"/>
      <c r="CZ991" s="248"/>
      <c r="DA991" s="248"/>
      <c r="DB991" s="248"/>
      <c r="DC991" s="248"/>
      <c r="DD991" s="248"/>
      <c r="DE991" s="248"/>
      <c r="DF991" s="250"/>
      <c r="DG991" s="251"/>
      <c r="DH991" s="251"/>
      <c r="DI991" s="251"/>
      <c r="DJ991" s="251"/>
      <c r="DK991" s="251"/>
      <c r="DL991" s="251"/>
      <c r="DM991" s="252"/>
    </row>
    <row r="992">
      <c r="A992" s="248"/>
      <c r="B992" s="249"/>
      <c r="C992" s="250"/>
      <c r="D992" s="251"/>
      <c r="E992" s="251"/>
      <c r="F992" s="251"/>
      <c r="G992" s="251"/>
      <c r="H992" s="251"/>
      <c r="I992" s="251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  <c r="T992" s="251"/>
      <c r="U992" s="251"/>
      <c r="V992" s="252"/>
      <c r="W992" s="253"/>
      <c r="X992" s="251"/>
      <c r="Y992" s="251"/>
      <c r="Z992" s="251"/>
      <c r="AA992" s="251"/>
      <c r="AB992" s="251"/>
      <c r="AC992" s="251"/>
      <c r="AD992" s="254"/>
      <c r="AE992" s="249"/>
      <c r="AF992" s="255"/>
      <c r="AG992" s="248"/>
      <c r="AH992" s="248"/>
      <c r="AI992" s="248"/>
      <c r="AJ992" s="248"/>
      <c r="AK992" s="248"/>
      <c r="AL992" s="248"/>
      <c r="AM992" s="248"/>
      <c r="AN992" s="248"/>
      <c r="AO992" s="248"/>
      <c r="AP992" s="248"/>
      <c r="AQ992" s="248"/>
      <c r="AR992" s="248"/>
      <c r="AS992" s="248"/>
      <c r="AT992" s="248"/>
      <c r="AU992" s="248"/>
      <c r="AV992" s="248"/>
      <c r="AW992" s="248"/>
      <c r="AX992" s="248"/>
      <c r="AY992" s="256"/>
      <c r="AZ992" s="250"/>
      <c r="BA992" s="251"/>
      <c r="BB992" s="251"/>
      <c r="BC992" s="251"/>
      <c r="BD992" s="251"/>
      <c r="BE992" s="251"/>
      <c r="BF992" s="251"/>
      <c r="BG992" s="252"/>
      <c r="BH992" s="249"/>
      <c r="BI992" s="248"/>
      <c r="BJ992" s="248"/>
      <c r="BK992" s="248"/>
      <c r="BL992" s="248"/>
      <c r="BM992" s="248"/>
      <c r="BN992" s="248"/>
      <c r="BO992" s="248"/>
      <c r="BP992" s="248"/>
      <c r="BQ992" s="248"/>
      <c r="BR992" s="248"/>
      <c r="BS992" s="248"/>
      <c r="BT992" s="248"/>
      <c r="BU992" s="248"/>
      <c r="BV992" s="248"/>
      <c r="BW992" s="248"/>
      <c r="BX992" s="248"/>
      <c r="BY992" s="248"/>
      <c r="BZ992" s="248"/>
      <c r="CA992" s="248"/>
      <c r="CB992" s="248"/>
      <c r="CC992" s="250"/>
      <c r="CD992" s="251"/>
      <c r="CE992" s="251"/>
      <c r="CF992" s="251"/>
      <c r="CG992" s="251"/>
      <c r="CH992" s="251"/>
      <c r="CI992" s="251"/>
      <c r="CJ992" s="252"/>
      <c r="CK992" s="249"/>
      <c r="CL992" s="248"/>
      <c r="CM992" s="248"/>
      <c r="CN992" s="248"/>
      <c r="CO992" s="248"/>
      <c r="CP992" s="248"/>
      <c r="CQ992" s="248"/>
      <c r="CR992" s="248"/>
      <c r="CS992" s="248"/>
      <c r="CT992" s="248"/>
      <c r="CU992" s="248"/>
      <c r="CV992" s="248"/>
      <c r="CW992" s="248"/>
      <c r="CX992" s="248"/>
      <c r="CY992" s="248"/>
      <c r="CZ992" s="248"/>
      <c r="DA992" s="248"/>
      <c r="DB992" s="248"/>
      <c r="DC992" s="248"/>
      <c r="DD992" s="248"/>
      <c r="DE992" s="248"/>
      <c r="DF992" s="250"/>
      <c r="DG992" s="251"/>
      <c r="DH992" s="251"/>
      <c r="DI992" s="251"/>
      <c r="DJ992" s="251"/>
      <c r="DK992" s="251"/>
      <c r="DL992" s="251"/>
      <c r="DM992" s="252"/>
    </row>
    <row r="993">
      <c r="A993" s="248"/>
      <c r="B993" s="249"/>
      <c r="C993" s="250"/>
      <c r="D993" s="251"/>
      <c r="E993" s="251"/>
      <c r="F993" s="251"/>
      <c r="G993" s="251"/>
      <c r="H993" s="251"/>
      <c r="I993" s="251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  <c r="T993" s="251"/>
      <c r="U993" s="251"/>
      <c r="V993" s="252"/>
      <c r="W993" s="253"/>
      <c r="X993" s="251"/>
      <c r="Y993" s="251"/>
      <c r="Z993" s="251"/>
      <c r="AA993" s="251"/>
      <c r="AB993" s="251"/>
      <c r="AC993" s="251"/>
      <c r="AD993" s="254"/>
      <c r="AE993" s="249"/>
      <c r="AF993" s="255"/>
      <c r="AG993" s="248"/>
      <c r="AH993" s="248"/>
      <c r="AI993" s="248"/>
      <c r="AJ993" s="248"/>
      <c r="AK993" s="248"/>
      <c r="AL993" s="248"/>
      <c r="AM993" s="248"/>
      <c r="AN993" s="248"/>
      <c r="AO993" s="248"/>
      <c r="AP993" s="248"/>
      <c r="AQ993" s="248"/>
      <c r="AR993" s="248"/>
      <c r="AS993" s="248"/>
      <c r="AT993" s="248"/>
      <c r="AU993" s="248"/>
      <c r="AV993" s="248"/>
      <c r="AW993" s="248"/>
      <c r="AX993" s="248"/>
      <c r="AY993" s="256"/>
      <c r="AZ993" s="250"/>
      <c r="BA993" s="251"/>
      <c r="BB993" s="251"/>
      <c r="BC993" s="251"/>
      <c r="BD993" s="251"/>
      <c r="BE993" s="251"/>
      <c r="BF993" s="251"/>
      <c r="BG993" s="252"/>
      <c r="BH993" s="249"/>
      <c r="BI993" s="248"/>
      <c r="BJ993" s="248"/>
      <c r="BK993" s="248"/>
      <c r="BL993" s="248"/>
      <c r="BM993" s="248"/>
      <c r="BN993" s="248"/>
      <c r="BO993" s="248"/>
      <c r="BP993" s="248"/>
      <c r="BQ993" s="248"/>
      <c r="BR993" s="248"/>
      <c r="BS993" s="248"/>
      <c r="BT993" s="248"/>
      <c r="BU993" s="248"/>
      <c r="BV993" s="248"/>
      <c r="BW993" s="248"/>
      <c r="BX993" s="248"/>
      <c r="BY993" s="248"/>
      <c r="BZ993" s="248"/>
      <c r="CA993" s="248"/>
      <c r="CB993" s="248"/>
      <c r="CC993" s="250"/>
      <c r="CD993" s="251"/>
      <c r="CE993" s="251"/>
      <c r="CF993" s="251"/>
      <c r="CG993" s="251"/>
      <c r="CH993" s="251"/>
      <c r="CI993" s="251"/>
      <c r="CJ993" s="252"/>
      <c r="CK993" s="249"/>
      <c r="CL993" s="248"/>
      <c r="CM993" s="248"/>
      <c r="CN993" s="248"/>
      <c r="CO993" s="248"/>
      <c r="CP993" s="248"/>
      <c r="CQ993" s="248"/>
      <c r="CR993" s="248"/>
      <c r="CS993" s="248"/>
      <c r="CT993" s="248"/>
      <c r="CU993" s="248"/>
      <c r="CV993" s="248"/>
      <c r="CW993" s="248"/>
      <c r="CX993" s="248"/>
      <c r="CY993" s="248"/>
      <c r="CZ993" s="248"/>
      <c r="DA993" s="248"/>
      <c r="DB993" s="248"/>
      <c r="DC993" s="248"/>
      <c r="DD993" s="248"/>
      <c r="DE993" s="248"/>
      <c r="DF993" s="250"/>
      <c r="DG993" s="251"/>
      <c r="DH993" s="251"/>
      <c r="DI993" s="251"/>
      <c r="DJ993" s="251"/>
      <c r="DK993" s="251"/>
      <c r="DL993" s="251"/>
      <c r="DM993" s="252"/>
    </row>
    <row r="994">
      <c r="A994" s="248"/>
      <c r="B994" s="249"/>
      <c r="C994" s="250"/>
      <c r="D994" s="251"/>
      <c r="E994" s="251"/>
      <c r="F994" s="251"/>
      <c r="G994" s="251"/>
      <c r="H994" s="251"/>
      <c r="I994" s="251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  <c r="T994" s="251"/>
      <c r="U994" s="251"/>
      <c r="V994" s="252"/>
      <c r="W994" s="253"/>
      <c r="X994" s="251"/>
      <c r="Y994" s="251"/>
      <c r="Z994" s="251"/>
      <c r="AA994" s="251"/>
      <c r="AB994" s="251"/>
      <c r="AC994" s="251"/>
      <c r="AD994" s="254"/>
      <c r="AE994" s="249"/>
      <c r="AF994" s="255"/>
      <c r="AG994" s="248"/>
      <c r="AH994" s="248"/>
      <c r="AI994" s="248"/>
      <c r="AJ994" s="248"/>
      <c r="AK994" s="248"/>
      <c r="AL994" s="248"/>
      <c r="AM994" s="248"/>
      <c r="AN994" s="248"/>
      <c r="AO994" s="248"/>
      <c r="AP994" s="248"/>
      <c r="AQ994" s="248"/>
      <c r="AR994" s="248"/>
      <c r="AS994" s="248"/>
      <c r="AT994" s="248"/>
      <c r="AU994" s="248"/>
      <c r="AV994" s="248"/>
      <c r="AW994" s="248"/>
      <c r="AX994" s="248"/>
      <c r="AY994" s="256"/>
      <c r="AZ994" s="250"/>
      <c r="BA994" s="251"/>
      <c r="BB994" s="251"/>
      <c r="BC994" s="251"/>
      <c r="BD994" s="251"/>
      <c r="BE994" s="251"/>
      <c r="BF994" s="251"/>
      <c r="BG994" s="252"/>
      <c r="BH994" s="249"/>
      <c r="BI994" s="248"/>
      <c r="BJ994" s="248"/>
      <c r="BK994" s="248"/>
      <c r="BL994" s="248"/>
      <c r="BM994" s="248"/>
      <c r="BN994" s="248"/>
      <c r="BO994" s="248"/>
      <c r="BP994" s="248"/>
      <c r="BQ994" s="248"/>
      <c r="BR994" s="248"/>
      <c r="BS994" s="248"/>
      <c r="BT994" s="248"/>
      <c r="BU994" s="248"/>
      <c r="BV994" s="248"/>
      <c r="BW994" s="248"/>
      <c r="BX994" s="248"/>
      <c r="BY994" s="248"/>
      <c r="BZ994" s="248"/>
      <c r="CA994" s="248"/>
      <c r="CB994" s="248"/>
      <c r="CC994" s="250"/>
      <c r="CD994" s="251"/>
      <c r="CE994" s="251"/>
      <c r="CF994" s="251"/>
      <c r="CG994" s="251"/>
      <c r="CH994" s="251"/>
      <c r="CI994" s="251"/>
      <c r="CJ994" s="252"/>
      <c r="CK994" s="249"/>
      <c r="CL994" s="248"/>
      <c r="CM994" s="248"/>
      <c r="CN994" s="248"/>
      <c r="CO994" s="248"/>
      <c r="CP994" s="248"/>
      <c r="CQ994" s="248"/>
      <c r="CR994" s="248"/>
      <c r="CS994" s="248"/>
      <c r="CT994" s="248"/>
      <c r="CU994" s="248"/>
      <c r="CV994" s="248"/>
      <c r="CW994" s="248"/>
      <c r="CX994" s="248"/>
      <c r="CY994" s="248"/>
      <c r="CZ994" s="248"/>
      <c r="DA994" s="248"/>
      <c r="DB994" s="248"/>
      <c r="DC994" s="248"/>
      <c r="DD994" s="248"/>
      <c r="DE994" s="248"/>
      <c r="DF994" s="250"/>
      <c r="DG994" s="251"/>
      <c r="DH994" s="251"/>
      <c r="DI994" s="251"/>
      <c r="DJ994" s="251"/>
      <c r="DK994" s="251"/>
      <c r="DL994" s="251"/>
      <c r="DM994" s="252"/>
    </row>
    <row r="995">
      <c r="A995" s="248"/>
      <c r="B995" s="249"/>
      <c r="C995" s="250"/>
      <c r="D995" s="251"/>
      <c r="E995" s="251"/>
      <c r="F995" s="251"/>
      <c r="G995" s="251"/>
      <c r="H995" s="251"/>
      <c r="I995" s="251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  <c r="T995" s="251"/>
      <c r="U995" s="251"/>
      <c r="V995" s="252"/>
      <c r="W995" s="253"/>
      <c r="X995" s="251"/>
      <c r="Y995" s="251"/>
      <c r="Z995" s="251"/>
      <c r="AA995" s="251"/>
      <c r="AB995" s="251"/>
      <c r="AC995" s="251"/>
      <c r="AD995" s="254"/>
      <c r="AE995" s="249"/>
      <c r="AF995" s="255"/>
      <c r="AG995" s="248"/>
      <c r="AH995" s="248"/>
      <c r="AI995" s="248"/>
      <c r="AJ995" s="248"/>
      <c r="AK995" s="248"/>
      <c r="AL995" s="248"/>
      <c r="AM995" s="248"/>
      <c r="AN995" s="248"/>
      <c r="AO995" s="248"/>
      <c r="AP995" s="248"/>
      <c r="AQ995" s="248"/>
      <c r="AR995" s="248"/>
      <c r="AS995" s="248"/>
      <c r="AT995" s="248"/>
      <c r="AU995" s="248"/>
      <c r="AV995" s="248"/>
      <c r="AW995" s="248"/>
      <c r="AX995" s="248"/>
      <c r="AY995" s="256"/>
      <c r="AZ995" s="250"/>
      <c r="BA995" s="251"/>
      <c r="BB995" s="251"/>
      <c r="BC995" s="251"/>
      <c r="BD995" s="251"/>
      <c r="BE995" s="251"/>
      <c r="BF995" s="251"/>
      <c r="BG995" s="252"/>
      <c r="BH995" s="249"/>
      <c r="BI995" s="248"/>
      <c r="BJ995" s="248"/>
      <c r="BK995" s="248"/>
      <c r="BL995" s="248"/>
      <c r="BM995" s="248"/>
      <c r="BN995" s="248"/>
      <c r="BO995" s="248"/>
      <c r="BP995" s="248"/>
      <c r="BQ995" s="248"/>
      <c r="BR995" s="248"/>
      <c r="BS995" s="248"/>
      <c r="BT995" s="248"/>
      <c r="BU995" s="248"/>
      <c r="BV995" s="248"/>
      <c r="BW995" s="248"/>
      <c r="BX995" s="248"/>
      <c r="BY995" s="248"/>
      <c r="BZ995" s="248"/>
      <c r="CA995" s="248"/>
      <c r="CB995" s="248"/>
      <c r="CC995" s="250"/>
      <c r="CD995" s="251"/>
      <c r="CE995" s="251"/>
      <c r="CF995" s="251"/>
      <c r="CG995" s="251"/>
      <c r="CH995" s="251"/>
      <c r="CI995" s="251"/>
      <c r="CJ995" s="252"/>
      <c r="CK995" s="249"/>
      <c r="CL995" s="248"/>
      <c r="CM995" s="248"/>
      <c r="CN995" s="248"/>
      <c r="CO995" s="248"/>
      <c r="CP995" s="248"/>
      <c r="CQ995" s="248"/>
      <c r="CR995" s="248"/>
      <c r="CS995" s="248"/>
      <c r="CT995" s="248"/>
      <c r="CU995" s="248"/>
      <c r="CV995" s="248"/>
      <c r="CW995" s="248"/>
      <c r="CX995" s="248"/>
      <c r="CY995" s="248"/>
      <c r="CZ995" s="248"/>
      <c r="DA995" s="248"/>
      <c r="DB995" s="248"/>
      <c r="DC995" s="248"/>
      <c r="DD995" s="248"/>
      <c r="DE995" s="248"/>
      <c r="DF995" s="250"/>
      <c r="DG995" s="251"/>
      <c r="DH995" s="251"/>
      <c r="DI995" s="251"/>
      <c r="DJ995" s="251"/>
      <c r="DK995" s="251"/>
      <c r="DL995" s="251"/>
      <c r="DM995" s="252"/>
    </row>
    <row r="996">
      <c r="A996" s="248"/>
      <c r="B996" s="249"/>
      <c r="C996" s="250"/>
      <c r="D996" s="251"/>
      <c r="E996" s="251"/>
      <c r="F996" s="251"/>
      <c r="G996" s="251"/>
      <c r="H996" s="251"/>
      <c r="I996" s="251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  <c r="T996" s="251"/>
      <c r="U996" s="251"/>
      <c r="V996" s="252"/>
      <c r="W996" s="253"/>
      <c r="X996" s="251"/>
      <c r="Y996" s="251"/>
      <c r="Z996" s="251"/>
      <c r="AA996" s="251"/>
      <c r="AB996" s="251"/>
      <c r="AC996" s="251"/>
      <c r="AD996" s="254"/>
      <c r="AE996" s="249"/>
      <c r="AF996" s="255"/>
      <c r="AG996" s="248"/>
      <c r="AH996" s="248"/>
      <c r="AI996" s="248"/>
      <c r="AJ996" s="248"/>
      <c r="AK996" s="248"/>
      <c r="AL996" s="248"/>
      <c r="AM996" s="248"/>
      <c r="AN996" s="248"/>
      <c r="AO996" s="248"/>
      <c r="AP996" s="248"/>
      <c r="AQ996" s="248"/>
      <c r="AR996" s="248"/>
      <c r="AS996" s="248"/>
      <c r="AT996" s="248"/>
      <c r="AU996" s="248"/>
      <c r="AV996" s="248"/>
      <c r="AW996" s="248"/>
      <c r="AX996" s="248"/>
      <c r="AY996" s="256"/>
      <c r="AZ996" s="250"/>
      <c r="BA996" s="251"/>
      <c r="BB996" s="251"/>
      <c r="BC996" s="251"/>
      <c r="BD996" s="251"/>
      <c r="BE996" s="251"/>
      <c r="BF996" s="251"/>
      <c r="BG996" s="252"/>
      <c r="BH996" s="249"/>
      <c r="BI996" s="248"/>
      <c r="BJ996" s="248"/>
      <c r="BK996" s="248"/>
      <c r="BL996" s="248"/>
      <c r="BM996" s="248"/>
      <c r="BN996" s="248"/>
      <c r="BO996" s="248"/>
      <c r="BP996" s="248"/>
      <c r="BQ996" s="248"/>
      <c r="BR996" s="248"/>
      <c r="BS996" s="248"/>
      <c r="BT996" s="248"/>
      <c r="BU996" s="248"/>
      <c r="BV996" s="248"/>
      <c r="BW996" s="248"/>
      <c r="BX996" s="248"/>
      <c r="BY996" s="248"/>
      <c r="BZ996" s="248"/>
      <c r="CA996" s="248"/>
      <c r="CB996" s="248"/>
      <c r="CC996" s="250"/>
      <c r="CD996" s="251"/>
      <c r="CE996" s="251"/>
      <c r="CF996" s="251"/>
      <c r="CG996" s="251"/>
      <c r="CH996" s="251"/>
      <c r="CI996" s="251"/>
      <c r="CJ996" s="252"/>
      <c r="CK996" s="249"/>
      <c r="CL996" s="248"/>
      <c r="CM996" s="248"/>
      <c r="CN996" s="248"/>
      <c r="CO996" s="248"/>
      <c r="CP996" s="248"/>
      <c r="CQ996" s="248"/>
      <c r="CR996" s="248"/>
      <c r="CS996" s="248"/>
      <c r="CT996" s="248"/>
      <c r="CU996" s="248"/>
      <c r="CV996" s="248"/>
      <c r="CW996" s="248"/>
      <c r="CX996" s="248"/>
      <c r="CY996" s="248"/>
      <c r="CZ996" s="248"/>
      <c r="DA996" s="248"/>
      <c r="DB996" s="248"/>
      <c r="DC996" s="248"/>
      <c r="DD996" s="248"/>
      <c r="DE996" s="248"/>
      <c r="DF996" s="250"/>
      <c r="DG996" s="251"/>
      <c r="DH996" s="251"/>
      <c r="DI996" s="251"/>
      <c r="DJ996" s="251"/>
      <c r="DK996" s="251"/>
      <c r="DL996" s="251"/>
      <c r="DM996" s="252"/>
    </row>
    <row r="997">
      <c r="A997" s="248"/>
      <c r="B997" s="249"/>
      <c r="C997" s="250"/>
      <c r="D997" s="251"/>
      <c r="E997" s="251"/>
      <c r="F997" s="251"/>
      <c r="G997" s="251"/>
      <c r="H997" s="251"/>
      <c r="I997" s="251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  <c r="T997" s="251"/>
      <c r="U997" s="251"/>
      <c r="V997" s="252"/>
      <c r="W997" s="253"/>
      <c r="X997" s="251"/>
      <c r="Y997" s="251"/>
      <c r="Z997" s="251"/>
      <c r="AA997" s="251"/>
      <c r="AB997" s="251"/>
      <c r="AC997" s="251"/>
      <c r="AD997" s="254"/>
      <c r="AE997" s="249"/>
      <c r="AF997" s="255"/>
      <c r="AG997" s="248"/>
      <c r="AH997" s="248"/>
      <c r="AI997" s="248"/>
      <c r="AJ997" s="248"/>
      <c r="AK997" s="248"/>
      <c r="AL997" s="248"/>
      <c r="AM997" s="248"/>
      <c r="AN997" s="248"/>
      <c r="AO997" s="248"/>
      <c r="AP997" s="248"/>
      <c r="AQ997" s="248"/>
      <c r="AR997" s="248"/>
      <c r="AS997" s="248"/>
      <c r="AT997" s="248"/>
      <c r="AU997" s="248"/>
      <c r="AV997" s="248"/>
      <c r="AW997" s="248"/>
      <c r="AX997" s="248"/>
      <c r="AY997" s="256"/>
      <c r="AZ997" s="250"/>
      <c r="BA997" s="251"/>
      <c r="BB997" s="251"/>
      <c r="BC997" s="251"/>
      <c r="BD997" s="251"/>
      <c r="BE997" s="251"/>
      <c r="BF997" s="251"/>
      <c r="BG997" s="252"/>
      <c r="BH997" s="249"/>
      <c r="BI997" s="248"/>
      <c r="BJ997" s="248"/>
      <c r="BK997" s="248"/>
      <c r="BL997" s="248"/>
      <c r="BM997" s="248"/>
      <c r="BN997" s="248"/>
      <c r="BO997" s="248"/>
      <c r="BP997" s="248"/>
      <c r="BQ997" s="248"/>
      <c r="BR997" s="248"/>
      <c r="BS997" s="248"/>
      <c r="BT997" s="248"/>
      <c r="BU997" s="248"/>
      <c r="BV997" s="248"/>
      <c r="BW997" s="248"/>
      <c r="BX997" s="248"/>
      <c r="BY997" s="248"/>
      <c r="BZ997" s="248"/>
      <c r="CA997" s="248"/>
      <c r="CB997" s="248"/>
      <c r="CC997" s="250"/>
      <c r="CD997" s="251"/>
      <c r="CE997" s="251"/>
      <c r="CF997" s="251"/>
      <c r="CG997" s="251"/>
      <c r="CH997" s="251"/>
      <c r="CI997" s="251"/>
      <c r="CJ997" s="252"/>
      <c r="CK997" s="249"/>
      <c r="CL997" s="248"/>
      <c r="CM997" s="248"/>
      <c r="CN997" s="248"/>
      <c r="CO997" s="248"/>
      <c r="CP997" s="248"/>
      <c r="CQ997" s="248"/>
      <c r="CR997" s="248"/>
      <c r="CS997" s="248"/>
      <c r="CT997" s="248"/>
      <c r="CU997" s="248"/>
      <c r="CV997" s="248"/>
      <c r="CW997" s="248"/>
      <c r="CX997" s="248"/>
      <c r="CY997" s="248"/>
      <c r="CZ997" s="248"/>
      <c r="DA997" s="248"/>
      <c r="DB997" s="248"/>
      <c r="DC997" s="248"/>
      <c r="DD997" s="248"/>
      <c r="DE997" s="248"/>
      <c r="DF997" s="250"/>
      <c r="DG997" s="251"/>
      <c r="DH997" s="251"/>
      <c r="DI997" s="251"/>
      <c r="DJ997" s="251"/>
      <c r="DK997" s="251"/>
      <c r="DL997" s="251"/>
      <c r="DM997" s="252"/>
    </row>
    <row r="998">
      <c r="A998" s="257"/>
      <c r="B998" s="258"/>
      <c r="C998" s="259"/>
      <c r="D998" s="260"/>
      <c r="E998" s="260"/>
      <c r="F998" s="260"/>
      <c r="G998" s="260"/>
      <c r="H998" s="260"/>
      <c r="I998" s="260"/>
      <c r="J998" s="260"/>
      <c r="K998" s="260"/>
      <c r="L998" s="260"/>
      <c r="M998" s="260"/>
      <c r="N998" s="260"/>
      <c r="O998" s="260"/>
      <c r="P998" s="260"/>
      <c r="Q998" s="260"/>
      <c r="R998" s="260"/>
      <c r="S998" s="260"/>
      <c r="T998" s="260"/>
      <c r="U998" s="260"/>
      <c r="V998" s="261"/>
      <c r="W998" s="262"/>
      <c r="X998" s="263"/>
      <c r="Y998" s="263"/>
      <c r="Z998" s="263"/>
      <c r="AA998" s="263"/>
      <c r="AB998" s="263"/>
      <c r="AC998" s="263"/>
      <c r="AD998" s="264"/>
      <c r="AE998" s="258"/>
      <c r="AF998" s="265"/>
      <c r="AG998" s="266"/>
      <c r="AH998" s="266"/>
      <c r="AI998" s="266"/>
      <c r="AJ998" s="266"/>
      <c r="AK998" s="266"/>
      <c r="AL998" s="266"/>
      <c r="AM998" s="266"/>
      <c r="AN998" s="266"/>
      <c r="AO998" s="266"/>
      <c r="AP998" s="266"/>
      <c r="AQ998" s="266"/>
      <c r="AR998" s="266"/>
      <c r="AS998" s="266"/>
      <c r="AT998" s="266"/>
      <c r="AU998" s="266"/>
      <c r="AV998" s="266"/>
      <c r="AW998" s="266"/>
      <c r="AX998" s="266"/>
      <c r="AY998" s="267"/>
      <c r="AZ998" s="259"/>
      <c r="BA998" s="260"/>
      <c r="BB998" s="260"/>
      <c r="BC998" s="260"/>
      <c r="BD998" s="260"/>
      <c r="BE998" s="260"/>
      <c r="BF998" s="260"/>
      <c r="BG998" s="261"/>
      <c r="BH998" s="258"/>
      <c r="BI998" s="257"/>
      <c r="BJ998" s="257"/>
      <c r="BK998" s="257"/>
      <c r="BL998" s="257"/>
      <c r="BM998" s="257"/>
      <c r="BN998" s="257"/>
      <c r="BO998" s="257"/>
      <c r="BP998" s="257"/>
      <c r="BQ998" s="257"/>
      <c r="BR998" s="257"/>
      <c r="BS998" s="257"/>
      <c r="BT998" s="257"/>
      <c r="BU998" s="257"/>
      <c r="BV998" s="257"/>
      <c r="BW998" s="257"/>
      <c r="BX998" s="257"/>
      <c r="BY998" s="257"/>
      <c r="BZ998" s="257"/>
      <c r="CA998" s="257"/>
      <c r="CB998" s="257"/>
      <c r="CC998" s="259"/>
      <c r="CD998" s="260"/>
      <c r="CE998" s="260"/>
      <c r="CF998" s="260"/>
      <c r="CG998" s="260"/>
      <c r="CH998" s="260"/>
      <c r="CI998" s="260"/>
      <c r="CJ998" s="261"/>
      <c r="CK998" s="258"/>
      <c r="CL998" s="257"/>
      <c r="CM998" s="257"/>
      <c r="CN998" s="257"/>
      <c r="CO998" s="257"/>
      <c r="CP998" s="257"/>
      <c r="CQ998" s="257"/>
      <c r="CR998" s="257"/>
      <c r="CS998" s="257"/>
      <c r="CT998" s="257"/>
      <c r="CU998" s="257"/>
      <c r="CV998" s="257"/>
      <c r="CW998" s="257"/>
      <c r="CX998" s="257"/>
      <c r="CY998" s="257"/>
      <c r="CZ998" s="257"/>
      <c r="DA998" s="257"/>
      <c r="DB998" s="257"/>
      <c r="DC998" s="257"/>
      <c r="DD998" s="257"/>
      <c r="DE998" s="257"/>
      <c r="DF998" s="259"/>
      <c r="DG998" s="260"/>
      <c r="DH998" s="260"/>
      <c r="DI998" s="260"/>
      <c r="DJ998" s="260"/>
      <c r="DK998" s="260"/>
      <c r="DL998" s="260"/>
      <c r="DM998" s="261"/>
    </row>
  </sheetData>
  <autoFilter ref="$A$2:$DM$107">
    <sortState ref="A2:DM107">
      <sortCondition ref="A2:A107"/>
    </sortState>
  </autoFilter>
  <mergeCells count="8">
    <mergeCell ref="C1:V1"/>
    <mergeCell ref="W1:AD1"/>
    <mergeCell ref="AF1:AY1"/>
    <mergeCell ref="AZ1:BG1"/>
    <mergeCell ref="BI1:CB1"/>
    <mergeCell ref="CC1:CJ1"/>
    <mergeCell ref="CL1:DE1"/>
    <mergeCell ref="DF1:DM1"/>
  </mergeCells>
  <conditionalFormatting sqref="B1:B82 B105:B998">
    <cfRule type="cellIs" dxfId="2" priority="1" operator="equal">
      <formula>"Missing"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25"/>
    <col customWidth="1" min="2" max="2" width="8.5"/>
    <col customWidth="1" min="3" max="3" width="21.38"/>
    <col customWidth="1" min="4" max="4" width="13.63"/>
    <col customWidth="1" min="5" max="5" width="7.63"/>
    <col customWidth="1" min="6" max="6" width="7.75"/>
    <col customWidth="1" min="7" max="7" width="16.13"/>
    <col customWidth="1" hidden="1" min="8" max="15" width="5.75"/>
    <col customWidth="1" hidden="1" min="16" max="19" width="4.5"/>
    <col customWidth="1" min="20" max="21" width="4.5"/>
    <col customWidth="1" min="22" max="22" width="16.75"/>
    <col customWidth="1" min="23" max="23" width="7.0"/>
    <col customWidth="1" min="24" max="24" width="7.13"/>
  </cols>
  <sheetData>
    <row r="1">
      <c r="A1" s="268"/>
      <c r="B1" s="269" t="s">
        <v>278</v>
      </c>
      <c r="C1" s="270"/>
      <c r="D1" s="271" t="s">
        <v>190</v>
      </c>
      <c r="E1" s="272"/>
      <c r="F1" s="270"/>
      <c r="G1" s="273" t="s">
        <v>279</v>
      </c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0"/>
      <c r="V1" s="274" t="s">
        <v>191</v>
      </c>
      <c r="W1" s="272"/>
      <c r="X1" s="270"/>
    </row>
    <row r="2">
      <c r="A2" s="275"/>
      <c r="B2" s="276" t="s">
        <v>280</v>
      </c>
      <c r="C2" s="277" t="s">
        <v>281</v>
      </c>
      <c r="D2" s="278" t="s">
        <v>192</v>
      </c>
      <c r="E2" s="278" t="s">
        <v>282</v>
      </c>
      <c r="F2" s="278" t="s">
        <v>30</v>
      </c>
      <c r="G2" s="279" t="s">
        <v>12</v>
      </c>
      <c r="H2" s="280">
        <v>1.0</v>
      </c>
      <c r="I2" s="280">
        <v>2.0</v>
      </c>
      <c r="J2" s="281">
        <v>3.0</v>
      </c>
      <c r="K2" s="281">
        <v>4.0</v>
      </c>
      <c r="L2" s="280" t="s">
        <v>283</v>
      </c>
      <c r="M2" s="280" t="s">
        <v>284</v>
      </c>
      <c r="N2" s="281" t="s">
        <v>285</v>
      </c>
      <c r="O2" s="281" t="s">
        <v>286</v>
      </c>
      <c r="P2" s="280">
        <v>1.0</v>
      </c>
      <c r="Q2" s="280">
        <v>2.0</v>
      </c>
      <c r="R2" s="281">
        <v>3.0</v>
      </c>
      <c r="S2" s="282">
        <v>4.0</v>
      </c>
      <c r="T2" s="283" t="s">
        <v>287</v>
      </c>
      <c r="U2" s="284" t="s">
        <v>288</v>
      </c>
      <c r="V2" s="285" t="s">
        <v>192</v>
      </c>
      <c r="W2" s="285" t="s">
        <v>282</v>
      </c>
      <c r="X2" s="286" t="s">
        <v>30</v>
      </c>
    </row>
    <row r="3" ht="1.5" customHeight="1">
      <c r="A3" s="287"/>
      <c r="B3" s="288"/>
      <c r="C3" s="289"/>
      <c r="D3" s="290"/>
      <c r="E3" s="291"/>
      <c r="F3" s="292"/>
      <c r="G3" s="293"/>
      <c r="H3" s="294"/>
      <c r="I3" s="295"/>
      <c r="J3" s="296"/>
      <c r="K3" s="297"/>
      <c r="L3" s="298"/>
      <c r="M3" s="295"/>
      <c r="N3" s="296"/>
      <c r="O3" s="296"/>
      <c r="P3" s="294"/>
      <c r="Q3" s="295"/>
      <c r="R3" s="296"/>
      <c r="S3" s="297"/>
      <c r="T3" s="298"/>
      <c r="U3" s="299"/>
      <c r="V3" s="300"/>
      <c r="W3" s="291"/>
      <c r="X3" s="301"/>
    </row>
    <row r="4">
      <c r="A4" s="302">
        <v>1.0</v>
      </c>
      <c r="B4" s="303">
        <v>0.0</v>
      </c>
      <c r="C4" s="304" t="str">
        <f>IF(BattleStartButton=TRUE,BattleStart,"Idle")</f>
        <v>Battle Start!</v>
      </c>
      <c r="D4" s="305" t="str">
        <f>IF(C4=BattleStart,Fleet1Ship1,"")</f>
        <v>Callisto [A]</v>
      </c>
      <c r="E4" s="306" t="str">
        <f>iferror(if($F3="","",IF($F4&gt;0,Alive,if($F4="","")),""),"")</f>
        <v/>
      </c>
      <c r="F4" s="307">
        <f>IF(C4=BattleStart,Fleet1Ship1HP,"")</f>
        <v>70810</v>
      </c>
      <c r="G4" s="308" t="str">
        <f>IF(C4=BattleStart,Fleet1Ship1Wep,"")</f>
        <v>Torpedo [M]</v>
      </c>
      <c r="H4" s="309" t="str">
        <f>iferror(IF($C4=BattleEnd,"",IF($C4="","",IF($C4=Attacking,RANDBETWEEN(1,100),""))),"")</f>
        <v/>
      </c>
      <c r="I4" s="310" t="str">
        <f>iferror(IF($C4=BattleEnd,"",IF($C4="","",IF($C4=Attacking,RANDBETWEEN(1,100),""))),"")</f>
        <v/>
      </c>
      <c r="J4" s="310" t="str">
        <f>iferror(IF($C4=BattleEnd,"",IF($C4="","",IF($C4=Attacking,RANDBETWEEN(1,100),""))),"")</f>
        <v/>
      </c>
      <c r="K4" s="311" t="str">
        <f>iferror(IF($C4=BattleEnd,"",IF($C4="","",IF($C4=Attacking,RANDBETWEEN(1,100),""))),"")</f>
        <v/>
      </c>
      <c r="L4" s="312" t="str">
        <f>if($C4=Attacking,if(H4&gt;70,Hit,Miss),"")</f>
        <v/>
      </c>
      <c r="M4" s="313" t="str">
        <f>if($C4=Attacking,if(I4&gt;70,Hit,Miss),"")</f>
        <v/>
      </c>
      <c r="N4" s="313" t="str">
        <f>if($C4=Attacking,if(J4&gt;70,Hit,Miss),"")</f>
        <v/>
      </c>
      <c r="O4" s="314" t="str">
        <f>if($C4=Attacking,if(K4&gt;70,Hit,Miss),"")</f>
        <v/>
      </c>
      <c r="P4" s="309" t="str">
        <f>IF(L4=Hit,Fleet1Ship1WepDPH,IF(L4=Miss,0,""))</f>
        <v/>
      </c>
      <c r="Q4" s="310" t="str">
        <f>IF(M4=Hit,Fleet1Ship1WepDPH,IF(M4=Miss,0,""))</f>
        <v/>
      </c>
      <c r="R4" s="310" t="str">
        <f>IF(N4=Hit,Fleet1Ship1WepDPH,IF(N4=Miss,0,""))</f>
        <v/>
      </c>
      <c r="S4" s="311" t="str">
        <f>IF(O4=Hit,Fleet1Ship1WepDPH,IF(O4=Miss,0,""))</f>
        <v/>
      </c>
      <c r="T4" s="315" t="str">
        <f>if($C4=Attacking,COUNTIF(P4:S4,"&gt;0"),"")</f>
        <v/>
      </c>
      <c r="U4" s="316" t="str">
        <f>IF($C4=Attacking,SUM(P4:S4),"")</f>
        <v/>
      </c>
      <c r="V4" s="317" t="str">
        <f>IF($C4=BattleStart,Setup!F3,"")</f>
        <v>Spear of Uranus [A]</v>
      </c>
      <c r="W4" s="306" t="str">
        <f>iferror(if($X4="","",IF($X4&gt;0,Alive,if($X4=0,"")),""),"")</f>
        <v/>
      </c>
      <c r="X4" s="318">
        <f>IF($C4=BattleStart,Fleet2Ship1HP,"")</f>
        <v>160450</v>
      </c>
    </row>
    <row r="5">
      <c r="A5" s="319">
        <v>2.0</v>
      </c>
      <c r="B5" s="320">
        <f t="shared" ref="B5:C5" si="1">B4</f>
        <v>0</v>
      </c>
      <c r="C5" s="321" t="str">
        <f t="shared" si="1"/>
        <v>Battle Start!</v>
      </c>
      <c r="D5" s="322" t="str">
        <f>if(C4=BattleStart,Fleet2Ship1," ")</f>
        <v>Spear of Uranus [A]</v>
      </c>
      <c r="E5" s="323" t="str">
        <f>iferror(if($F4="","",IF($F5&gt;0,Alive,if($F5="","")),""),"")</f>
        <v/>
      </c>
      <c r="F5" s="324">
        <f>IF(C4=BattleStart,Fleet2Ship1HP,"")</f>
        <v>160450</v>
      </c>
      <c r="G5" s="325" t="str">
        <f>if(C5=BattleStart,Fleet2Ship1Wep,"")</f>
        <v>Railgun [M]</v>
      </c>
      <c r="H5" s="326" t="str">
        <f>iferror(IF($C5=BattleEnd,"",IF($C5="","",IF($C5=Attacking,RANDBETWEEN(1,100),""))),"")</f>
        <v/>
      </c>
      <c r="I5" s="327" t="str">
        <f>iferror(IF($C5=BattleEnd,"",IF($C5="","",IF($C5=Attacking,RANDBETWEEN(1,100),""))),"")</f>
        <v/>
      </c>
      <c r="J5" s="327" t="str">
        <f>iferror(IF($C5=BattleEnd,"",IF($C5="","",IF($C5=Attacking,RANDBETWEEN(1,100),""))),"")</f>
        <v/>
      </c>
      <c r="K5" s="328" t="str">
        <f>iferror(IF($C5=BattleEnd,"",IF($C5="","",IF($C5=Attacking,RANDBETWEEN(1,100),""))),"")</f>
        <v/>
      </c>
      <c r="L5" s="329" t="str">
        <f>if($C5=Attacking,if(H5&gt;70,Hit,Miss),"")</f>
        <v/>
      </c>
      <c r="M5" s="330" t="str">
        <f>if($C5=Attacking,if(I5&gt;70,Hit,Miss),"")</f>
        <v/>
      </c>
      <c r="N5" s="330" t="str">
        <f>if($C5=Attacking,if(J5&gt;70,Hit,Miss),"")</f>
        <v/>
      </c>
      <c r="O5" s="331" t="str">
        <f>if($C5=Attacking,if(K5&gt;70,Hit,Miss),"")</f>
        <v/>
      </c>
      <c r="P5" s="326" t="str">
        <f>IF(L5=Hit,Fleet1Ship1WepDPH,IF(L5=Miss,0,""))</f>
        <v/>
      </c>
      <c r="Q5" s="327" t="str">
        <f>IF(M5=Hit,Fleet1Ship1WepDPH,IF(M5=Miss,0,""))</f>
        <v/>
      </c>
      <c r="R5" s="327" t="str">
        <f>IF(N5=Hit,Fleet1Ship1WepDPH,IF(N5=Miss,0,""))</f>
        <v/>
      </c>
      <c r="S5" s="328" t="str">
        <f>IF(O5=Hit,Fleet1Ship1WepDPH,IF(O5=Miss,0,""))</f>
        <v/>
      </c>
      <c r="T5" s="332" t="str">
        <f>if($C5=Attacking,COUNTIF(P5:S5,"&gt;0"),"")</f>
        <v/>
      </c>
      <c r="U5" s="333" t="str">
        <f>IF($C5=Attacking,SUM(P5:S5),"")</f>
        <v/>
      </c>
      <c r="V5" s="334" t="str">
        <f>IF($C4=BattleStart,D4,"")</f>
        <v>Callisto [A]</v>
      </c>
      <c r="W5" s="323" t="str">
        <f>iferror(if($X5="","",IF($X5&gt;0,Alive,if($X5=0,"")),""),"")</f>
        <v/>
      </c>
      <c r="X5" s="335">
        <f>IF($C4=BattleStart,Fleet1Ship1HP,"")</f>
        <v>70810</v>
      </c>
    </row>
    <row r="6">
      <c r="A6" s="336">
        <v>3.0</v>
      </c>
      <c r="B6" s="337">
        <f>IF(C4=BattleStart,B4+1,"")</f>
        <v>1</v>
      </c>
      <c r="C6" s="338" t="str">
        <f>IF(C4=BattleStart,SearchTarget,"")</f>
        <v>Searching for Target.</v>
      </c>
      <c r="D6" s="339" t="str">
        <f>iferror(IF($D$4=Fleet1Ship1,Fleet1Ship1,""),"")</f>
        <v>Callisto [A]</v>
      </c>
      <c r="E6" s="340" t="str">
        <f>iferror(if($F5="","",IF($F6&gt;0,Alive,if($F6="","")),""),"")</f>
        <v/>
      </c>
      <c r="F6" s="341">
        <f>iferror(IF(D6=Fleet1Ship1,Fleet1Ship1HP,Fleet2Ship1HP),"")</f>
        <v>70810</v>
      </c>
      <c r="G6" s="342" t="str">
        <f>iferror(if(D6=Fleet1Ship1,Fleet1Ship1Wep,Fleet2Ship1Wep),"")</f>
        <v>Torpedo [M]</v>
      </c>
      <c r="H6" s="343" t="str">
        <f>iferror(IF($C6=BattleEnd,"",IF($C6="","",IF($C6=Attacking,RANDBETWEEN(1,100),""))),"")</f>
        <v/>
      </c>
      <c r="I6" s="344" t="str">
        <f>iferror(IF($C6=BattleEnd,"",IF($C6="","",IF($C6=Attacking,RANDBETWEEN(1,100),""))),"")</f>
        <v/>
      </c>
      <c r="J6" s="344" t="str">
        <f>iferror(IF($C6=BattleEnd,"",IF($C6="","",IF($C6=Attacking,RANDBETWEEN(1,100),""))),"")</f>
        <v/>
      </c>
      <c r="K6" s="345" t="str">
        <f>iferror(IF($C6=BattleEnd,"",IF($C6="","",IF($C6=Attacking,RANDBETWEEN(1,100),""))),"")</f>
        <v/>
      </c>
      <c r="L6" s="346" t="str">
        <f>if($C6=Attacking,if(H6&gt;70,Hit,Miss),"")</f>
        <v/>
      </c>
      <c r="M6" s="347" t="str">
        <f>if($C6=Attacking,if(I6&gt;70,Hit,Miss),"")</f>
        <v/>
      </c>
      <c r="N6" s="347" t="str">
        <f>if($C6=Attacking,if(J6&gt;70,Hit,Miss),"")</f>
        <v/>
      </c>
      <c r="O6" s="348" t="str">
        <f>if($C6=Attacking,if(K6&gt;70,Hit,Miss),"")</f>
        <v/>
      </c>
      <c r="P6" s="343" t="str">
        <f>IF(L6=Hit,Fleet1Ship1WepDPH,IF(L6=Miss,0,""))</f>
        <v/>
      </c>
      <c r="Q6" s="344" t="str">
        <f>IF(M6=Hit,Fleet1Ship1WepDPH,IF(M6=Miss,0,""))</f>
        <v/>
      </c>
      <c r="R6" s="344" t="str">
        <f>IF(N6=Hit,Fleet1Ship1WepDPH,IF(N6=Miss,0,""))</f>
        <v/>
      </c>
      <c r="S6" s="345" t="str">
        <f>IF(O6=Hit,Fleet1Ship1WepDPH,IF(O6=Miss,0,""))</f>
        <v/>
      </c>
      <c r="T6" s="349" t="str">
        <f>if($C6=Attacking,COUNTIF(P6:S6,"&gt;0"),"")</f>
        <v/>
      </c>
      <c r="U6" s="350" t="str">
        <f>IF($C6=Attacking,SUM(P6:S6),"")</f>
        <v/>
      </c>
      <c r="V6" s="351" t="str">
        <f>IF(W4=Alive,$V$4,"")</f>
        <v/>
      </c>
      <c r="W6" s="340" t="str">
        <f>iferror(if($X6="","",IF($X6&gt;0,Alive,if($X6=0,"")),""),"")</f>
        <v/>
      </c>
      <c r="X6" s="352">
        <f t="shared" ref="X6:X9" si="2">X4</f>
        <v>160450</v>
      </c>
    </row>
    <row r="7">
      <c r="A7" s="319">
        <v>4.0</v>
      </c>
      <c r="B7" s="320">
        <f>IF(C5=BattleStart,B5+1,"")</f>
        <v>1</v>
      </c>
      <c r="C7" s="321" t="str">
        <f>IF(C5=BattleStart,SearchTarget,"")</f>
        <v>Searching for Target.</v>
      </c>
      <c r="D7" s="322" t="str">
        <f>iferror(IF($D$5=Fleet2Ship1,Fleet2Ship1,""),"")</f>
        <v>Spear of Uranus [A]</v>
      </c>
      <c r="E7" s="323" t="str">
        <f>iferror(if($F6="","",IF($F7&gt;0,Alive,if($F7="","")),""),"")</f>
        <v/>
      </c>
      <c r="F7" s="324">
        <f>iferror(IF(D7=Fleet1Ship1,Fleet1Ship1HP,Fleet2Ship1HP),"")</f>
        <v>160450</v>
      </c>
      <c r="G7" s="325" t="str">
        <f>iferror(if(D7=Fleet1Ship1,Fleet1Ship1Wep,Fleet2Ship1Wep),"")</f>
        <v>Railgun [M]</v>
      </c>
      <c r="H7" s="326" t="str">
        <f>iferror(IF($C7=BattleEnd,"",IF($C7="","",IF($C7=Attacking,RANDBETWEEN(1,100),""))),"")</f>
        <v/>
      </c>
      <c r="I7" s="327" t="str">
        <f>iferror(IF($C7=BattleEnd,"",IF($C7="","",IF($C7=Attacking,RANDBETWEEN(1,100),""))),"")</f>
        <v/>
      </c>
      <c r="J7" s="327" t="str">
        <f>iferror(IF($C7=BattleEnd,"",IF($C7="","",IF($C7=Attacking,RANDBETWEEN(1,100),""))),"")</f>
        <v/>
      </c>
      <c r="K7" s="328" t="str">
        <f>iferror(IF($C7=BattleEnd,"",IF($C7="","",IF($C7=Attacking,RANDBETWEEN(1,100),""))),"")</f>
        <v/>
      </c>
      <c r="L7" s="329" t="str">
        <f>if($C7=Attacking,if(H7&gt;70,Hit,Miss),"")</f>
        <v/>
      </c>
      <c r="M7" s="330" t="str">
        <f>if($C7=Attacking,if(I7&gt;70,Hit,Miss),"")</f>
        <v/>
      </c>
      <c r="N7" s="330" t="str">
        <f>if($C7=Attacking,if(J7&gt;70,Hit,Miss),"")</f>
        <v/>
      </c>
      <c r="O7" s="331" t="str">
        <f>if($C7=Attacking,if(K7&gt;70,Hit,Miss),"")</f>
        <v/>
      </c>
      <c r="P7" s="326" t="str">
        <f>IF(L7=Hit,Fleet1Ship1WepDPH,IF(L7=Miss,0,""))</f>
        <v/>
      </c>
      <c r="Q7" s="327" t="str">
        <f>IF(M7=Hit,Fleet1Ship1WepDPH,IF(M7=Miss,0,""))</f>
        <v/>
      </c>
      <c r="R7" s="327" t="str">
        <f>IF(N7=Hit,Fleet1Ship1WepDPH,IF(N7=Miss,0,""))</f>
        <v/>
      </c>
      <c r="S7" s="328" t="str">
        <f>IF(O7=Hit,Fleet1Ship1WepDPH,IF(O7=Miss,0,""))</f>
        <v/>
      </c>
      <c r="T7" s="332" t="str">
        <f>if($C7=Attacking,COUNTIF(P7:S7,"&gt;0"),"")</f>
        <v/>
      </c>
      <c r="U7" s="333" t="str">
        <f>IF($C7=Attacking,SUM(P7:S7),"")</f>
        <v/>
      </c>
      <c r="V7" s="334" t="str">
        <f>IF(W5=Alive,$V$5,"")</f>
        <v/>
      </c>
      <c r="W7" s="323" t="str">
        <f>iferror(if($X7="","",IF($X7&gt;0,Alive,if($X7=0,"")),""),"")</f>
        <v/>
      </c>
      <c r="X7" s="353">
        <f t="shared" si="2"/>
        <v>70810</v>
      </c>
    </row>
    <row r="8">
      <c r="A8" s="336">
        <v>5.0</v>
      </c>
      <c r="B8" s="337">
        <f>IF(C6=SearchTarget,B6+Fleet1Ship1WepLockon,"")</f>
        <v>6</v>
      </c>
      <c r="C8" s="338" t="str">
        <f>IF(C6=SearchTarget,TargetAquired,"")</f>
        <v>Target Aquired!</v>
      </c>
      <c r="D8" s="339" t="str">
        <f>iferror(if(E6="","",IF(E6=Alive,$D$4,IF(E6=Dead,"")),""),"")</f>
        <v/>
      </c>
      <c r="E8" s="340" t="str">
        <f>iferror(if($F7="","",IF($F8&gt;0,Alive,if($F8="","")),""),"")</f>
        <v/>
      </c>
      <c r="F8" s="341">
        <f>iferror(IF(D8=Fleet1Ship1,Fleet1Ship1HP,Fleet2Ship1HP),"")</f>
        <v>160450</v>
      </c>
      <c r="G8" s="342" t="str">
        <f>iferror(if(D8=Fleet1Ship1,Fleet1Ship1Wep,Fleet2Ship1Wep),"")</f>
        <v>Railgun [M]</v>
      </c>
      <c r="H8" s="343" t="str">
        <f>iferror(IF($C8=BattleEnd,"",IF($C8="","",IF($C8=Attacking,RANDBETWEEN(1,100),""))),"")</f>
        <v/>
      </c>
      <c r="I8" s="344" t="str">
        <f>iferror(IF($C8=BattleEnd,"",IF($C8="","",IF($C8=Attacking,RANDBETWEEN(1,100),""))),"")</f>
        <v/>
      </c>
      <c r="J8" s="344" t="str">
        <f>iferror(IF($C8=BattleEnd,"",IF($C8="","",IF($C8=Attacking,RANDBETWEEN(1,100),""))),"")</f>
        <v/>
      </c>
      <c r="K8" s="345" t="str">
        <f>iferror(IF($C8=BattleEnd,"",IF($C8="","",IF($C8=Attacking,RANDBETWEEN(1,100),""))),"")</f>
        <v/>
      </c>
      <c r="L8" s="346" t="str">
        <f>if($C8=Attacking,if(H8&gt;70,Hit,Miss),"")</f>
        <v/>
      </c>
      <c r="M8" s="347" t="str">
        <f>if($C8=Attacking,if(I8&gt;70,Hit,Miss),"")</f>
        <v/>
      </c>
      <c r="N8" s="347" t="str">
        <f>if($C8=Attacking,if(J8&gt;70,Hit,Miss),"")</f>
        <v/>
      </c>
      <c r="O8" s="348" t="str">
        <f>if($C8=Attacking,if(K8&gt;70,Hit,Miss),"")</f>
        <v/>
      </c>
      <c r="P8" s="343" t="str">
        <f>IF(L8=Hit,Fleet1Ship1WepDPH,IF(L8=Miss,0,""))</f>
        <v/>
      </c>
      <c r="Q8" s="344" t="str">
        <f>IF(M8=Hit,Fleet1Ship1WepDPH,IF(M8=Miss,0,""))</f>
        <v/>
      </c>
      <c r="R8" s="344" t="str">
        <f>IF(N8=Hit,Fleet1Ship1WepDPH,IF(N8=Miss,0,""))</f>
        <v/>
      </c>
      <c r="S8" s="345" t="str">
        <f>IF(O8=Hit,Fleet1Ship1WepDPH,IF(O8=Miss,0,""))</f>
        <v/>
      </c>
      <c r="T8" s="349" t="str">
        <f>if($C8=Attacking,COUNTIF(P8:S8,"&gt;0"),"")</f>
        <v/>
      </c>
      <c r="U8" s="350" t="str">
        <f>IF($C8=Attacking,SUM(P8:S8),"")</f>
        <v/>
      </c>
      <c r="V8" s="351" t="str">
        <f>IF(W6=Alive,$V$4,"")</f>
        <v/>
      </c>
      <c r="W8" s="340" t="str">
        <f>iferror(if($X8="","",IF($X8&gt;0,Alive,if($X8=0,"")),""),"")</f>
        <v/>
      </c>
      <c r="X8" s="352">
        <f t="shared" si="2"/>
        <v>160450</v>
      </c>
    </row>
    <row r="9">
      <c r="A9" s="319">
        <v>6.0</v>
      </c>
      <c r="B9" s="320">
        <f>IF(C7=SearchTarget,B7+Fleet2Ship1WepLockon,"")</f>
        <v>1</v>
      </c>
      <c r="C9" s="321" t="str">
        <f>IF(C7=SearchTarget,TargetAquired,"")</f>
        <v>Target Aquired!</v>
      </c>
      <c r="D9" s="322" t="str">
        <f>iferror(if(E7="","",IF(E7=Alive,$D$4,IF(E7=Dead,"")),""),"")</f>
        <v/>
      </c>
      <c r="E9" s="323" t="str">
        <f>iferror(if($F8="","",IF($F9&gt;0,Alive,if($F9="","")),""),"")</f>
        <v/>
      </c>
      <c r="F9" s="324">
        <f>iferror(IF(D9=Fleet1Ship1,Fleet1Ship1HP,Fleet2Ship1HP),"")</f>
        <v>160450</v>
      </c>
      <c r="G9" s="325" t="str">
        <f>iferror(if(D9=Fleet1Ship1,Fleet1Ship1Wep,Fleet2Ship1Wep),"")</f>
        <v>Railgun [M]</v>
      </c>
      <c r="H9" s="326" t="str">
        <f>iferror(IF($C9=BattleEnd,"",IF($C9="","",IF($C9=Attacking,RANDBETWEEN(1,100),""))),"")</f>
        <v/>
      </c>
      <c r="I9" s="327" t="str">
        <f>iferror(IF($C9=BattleEnd,"",IF($C9="","",IF($C9=Attacking,RANDBETWEEN(1,100),""))),"")</f>
        <v/>
      </c>
      <c r="J9" s="327" t="str">
        <f>iferror(IF($C9=BattleEnd,"",IF($C9="","",IF($C9=Attacking,RANDBETWEEN(1,100),""))),"")</f>
        <v/>
      </c>
      <c r="K9" s="328" t="str">
        <f>iferror(IF($C9=BattleEnd,"",IF($C9="","",IF($C9=Attacking,RANDBETWEEN(1,100),""))),"")</f>
        <v/>
      </c>
      <c r="L9" s="329" t="str">
        <f>if($C9=Attacking,if(H9&gt;70,Hit,Miss),"")</f>
        <v/>
      </c>
      <c r="M9" s="330" t="str">
        <f>if($C9=Attacking,if(I9&gt;70,Hit,Miss),"")</f>
        <v/>
      </c>
      <c r="N9" s="330" t="str">
        <f>if($C9=Attacking,if(J9&gt;70,Hit,Miss),"")</f>
        <v/>
      </c>
      <c r="O9" s="331" t="str">
        <f>if($C9=Attacking,if(K9&gt;70,Hit,Miss),"")</f>
        <v/>
      </c>
      <c r="P9" s="326" t="str">
        <f>IF(L9=Hit,Fleet1Ship1WepDPH,IF(L9=Miss,0,""))</f>
        <v/>
      </c>
      <c r="Q9" s="327" t="str">
        <f>IF(M9=Hit,Fleet1Ship1WepDPH,IF(M9=Miss,0,""))</f>
        <v/>
      </c>
      <c r="R9" s="327" t="str">
        <f>IF(N9=Hit,Fleet1Ship1WepDPH,IF(N9=Miss,0,""))</f>
        <v/>
      </c>
      <c r="S9" s="328" t="str">
        <f>IF(O9=Hit,Fleet1Ship1WepDPH,IF(O9=Miss,0,""))</f>
        <v/>
      </c>
      <c r="T9" s="332" t="str">
        <f>if($C9=Attacking,COUNTIF(P9:S9,"&gt;0"),"")</f>
        <v/>
      </c>
      <c r="U9" s="333" t="str">
        <f>IF($C9=Attacking,SUM(P9:S9),"")</f>
        <v/>
      </c>
      <c r="V9" s="334" t="str">
        <f>IF(W7=Alive,$V$5,"")</f>
        <v/>
      </c>
      <c r="W9" s="323" t="str">
        <f>iferror(if($X9="","",IF($X9&gt;0,Alive,if($X9=0,"")),""),"")</f>
        <v/>
      </c>
      <c r="X9" s="353">
        <f t="shared" si="2"/>
        <v>70810</v>
      </c>
    </row>
    <row r="10">
      <c r="A10" s="336">
        <v>7.0</v>
      </c>
      <c r="B10" s="337">
        <f>IF(C8=TargetAquired,B8+1,"")</f>
        <v>7</v>
      </c>
      <c r="C10" s="338" t="str">
        <f>IF(C8=TargetAquired,Attacking,"")</f>
        <v>Attacking!</v>
      </c>
      <c r="D10" s="339" t="str">
        <f>iferror(if(E8="","",IF(E8=Alive,$D$4,IF(E8=Dead,"")),""),"")</f>
        <v/>
      </c>
      <c r="E10" s="340" t="str">
        <f>iferror(if($F9="","",IF($F10&gt;0,Alive,if($F10="","")),""),"")</f>
        <v/>
      </c>
      <c r="F10" s="341">
        <f>iferror(IF(D10=Fleet1Ship1,Fleet1Ship1HP,Fleet2Ship1HP),"")</f>
        <v>160450</v>
      </c>
      <c r="G10" s="342" t="str">
        <f>iferror(if(D10=Fleet1Ship1,Fleet1Ship1Wep,Fleet2Ship1Wep),"")</f>
        <v>Railgun [M]</v>
      </c>
      <c r="H10" s="343">
        <f>iferror(IF($C10=BattleEnd,"",IF($C10="","",IF($C10=Attacking,RANDBETWEEN(1,100),""))),"")</f>
        <v>68</v>
      </c>
      <c r="I10" s="344">
        <f>iferror(IF($C10=BattleEnd,"",IF($C10="","",IF($C10=Attacking,RANDBETWEEN(1,100),""))),"")</f>
        <v>19</v>
      </c>
      <c r="J10" s="344">
        <f>iferror(IF($C10=BattleEnd,"",IF($C10="","",IF($C10=Attacking,RANDBETWEEN(1,100),""))),"")</f>
        <v>82</v>
      </c>
      <c r="K10" s="345">
        <f>iferror(IF($C10=BattleEnd,"",IF($C10="","",IF($C10=Attacking,RANDBETWEEN(1,100),""))),"")</f>
        <v>95</v>
      </c>
      <c r="L10" s="346" t="str">
        <f>if($C10=Attacking,if(H10&gt;70,Hit,Miss),"")</f>
        <v>Miss!</v>
      </c>
      <c r="M10" s="347" t="str">
        <f>if($C10=Attacking,if(I10&gt;70,Hit,Miss),"")</f>
        <v>Miss!</v>
      </c>
      <c r="N10" s="347" t="str">
        <f>if($C10=Attacking,if(J10&gt;70,Hit,Miss),"")</f>
        <v>Hit!</v>
      </c>
      <c r="O10" s="348" t="str">
        <f>if($C10=Attacking,if(K10&gt;70,Hit,Miss),"")</f>
        <v>Hit!</v>
      </c>
      <c r="P10" s="343">
        <f>IF(L10=Hit,Fleet1Ship1WepDPH,IF(L10=Miss,0,""))</f>
        <v>0</v>
      </c>
      <c r="Q10" s="344">
        <f>IF(M10=Hit,Fleet1Ship1WepDPH,IF(M10=Miss,0,""))</f>
        <v>0</v>
      </c>
      <c r="R10" s="344">
        <f>IF(N10=Hit,Fleet1Ship1WepDPH,IF(N10=Miss,0,""))</f>
        <v>350</v>
      </c>
      <c r="S10" s="345">
        <f>IF(O10=Hit,Fleet1Ship1WepDPH,IF(O10=Miss,0,""))</f>
        <v>350</v>
      </c>
      <c r="T10" s="349">
        <f>if($C10=Attacking,COUNTIF(P10:S10,"&gt;0"),"")</f>
        <v>2</v>
      </c>
      <c r="U10" s="350">
        <f>IF($C10=Attacking,SUM(P10:S10),"")</f>
        <v>700</v>
      </c>
      <c r="V10" s="351" t="str">
        <f>iferror(if(W8="","",IF(W8=Alive,$V$4,IF(W8=Dead,"")),""),"")</f>
        <v/>
      </c>
      <c r="W10" s="340" t="str">
        <f>iferror(if($X10="","",IF($X10&gt;0,Alive,if($X10=0,"")),""),"")</f>
        <v/>
      </c>
      <c r="X10" s="352">
        <f>iferror(IF(C10=Attacking,X8-U10,X8),"")</f>
        <v>159750</v>
      </c>
    </row>
    <row r="11">
      <c r="A11" s="319">
        <v>8.0</v>
      </c>
      <c r="B11" s="320">
        <f>IF(C9=TargetAquired,B9+1,"")</f>
        <v>2</v>
      </c>
      <c r="C11" s="321" t="str">
        <f>IF(C9=TargetAquired,Attacking,"")</f>
        <v>Attacking!</v>
      </c>
      <c r="D11" s="322" t="str">
        <f>iferror(if(E9="","",IF(E9=Alive,$D$4,IF(E9=Dead,"")),""),"")</f>
        <v/>
      </c>
      <c r="E11" s="323" t="str">
        <f>iferror(if($F10="","",IF($F11&gt;0,Alive,if($F11="","")),""),"")</f>
        <v/>
      </c>
      <c r="F11" s="324">
        <f>iferror(IF(D11=Fleet1Ship1,Fleet1Ship1HP,Fleet2Ship1HP),"")</f>
        <v>160450</v>
      </c>
      <c r="G11" s="325" t="str">
        <f>iferror(if(D11=Fleet1Ship1,Fleet1Ship1Wep,Fleet2Ship1Wep),"")</f>
        <v>Railgun [M]</v>
      </c>
      <c r="H11" s="326">
        <f>iferror(IF($C11=BattleEnd,"",IF($C11="","",IF($C11=Attacking,RANDBETWEEN(1,100),""))),"")</f>
        <v>18</v>
      </c>
      <c r="I11" s="327">
        <f>iferror(IF($C11=BattleEnd,"",IF($C11="","",IF($C11=Attacking,RANDBETWEEN(1,100),""))),"")</f>
        <v>40</v>
      </c>
      <c r="J11" s="327">
        <f>iferror(IF($C11=BattleEnd,"",IF($C11="","",IF($C11=Attacking,RANDBETWEEN(1,100),""))),"")</f>
        <v>33</v>
      </c>
      <c r="K11" s="328">
        <f>iferror(IF($C11=BattleEnd,"",IF($C11="","",IF($C11=Attacking,RANDBETWEEN(1,100),""))),"")</f>
        <v>88</v>
      </c>
      <c r="L11" s="329" t="str">
        <f>if($C11=Attacking,if(H11&gt;70,Hit,Miss),"")</f>
        <v>Miss!</v>
      </c>
      <c r="M11" s="330" t="str">
        <f>if($C11=Attacking,if(I11&gt;70,Hit,Miss),"")</f>
        <v>Miss!</v>
      </c>
      <c r="N11" s="330" t="str">
        <f>if($C11=Attacking,if(J11&gt;70,Hit,Miss),"")</f>
        <v>Miss!</v>
      </c>
      <c r="O11" s="331" t="str">
        <f>if($C11=Attacking,if(K11&gt;70,Hit,Miss),"")</f>
        <v>Hit!</v>
      </c>
      <c r="P11" s="326">
        <f>IF(L11=Hit,Fleet1Ship1WepDPH,IF(L11=Miss,0,""))</f>
        <v>0</v>
      </c>
      <c r="Q11" s="327">
        <f>IF(M11=Hit,Fleet1Ship1WepDPH,IF(M11=Miss,0,""))</f>
        <v>0</v>
      </c>
      <c r="R11" s="327">
        <f>IF(N11=Hit,Fleet1Ship1WepDPH,IF(N11=Miss,0,""))</f>
        <v>0</v>
      </c>
      <c r="S11" s="328">
        <f>IF(O11=Hit,Fleet1Ship1WepDPH,IF(O11=Miss,0,""))</f>
        <v>350</v>
      </c>
      <c r="T11" s="332">
        <f>if($C11=Attacking,COUNTIF(P11:S11,"&gt;0"),"")</f>
        <v>1</v>
      </c>
      <c r="U11" s="333">
        <f>IF($C11=Attacking,SUM(P11:S11),"")</f>
        <v>350</v>
      </c>
      <c r="V11" s="334" t="str">
        <f>iferror(if(W9="","",IF(W9=Alive,$V$4,IF(W9=Dead,"")),""),"")</f>
        <v/>
      </c>
      <c r="W11" s="323" t="str">
        <f>iferror(if($X11="","",IF($X11&gt;0,Alive,if($X11=0,"")),""),"")</f>
        <v/>
      </c>
      <c r="X11" s="353">
        <f>iferror(IF(C11=Attacking,X9-U11,X9),"")</f>
        <v>70460</v>
      </c>
    </row>
    <row r="12">
      <c r="A12" s="336">
        <v>9.0</v>
      </c>
      <c r="B12" s="337">
        <f>IF(C10=Attacking,B10+1,"")</f>
        <v>8</v>
      </c>
      <c r="C12" s="338" t="str">
        <f>iferror(if(W10="","",IF(W10=Alive,Attacking,if(W10=Dead,"")),""),"")</f>
        <v/>
      </c>
      <c r="D12" s="339" t="str">
        <f>iferror(if(E10="","",IF(E10=Alive,$D$4,IF(E10=Dead,"")),""),"")</f>
        <v/>
      </c>
      <c r="E12" s="340" t="str">
        <f>iferror(if($F11="","",IF($F12&gt;0,Alive,if($F12="","")),""),"")</f>
        <v/>
      </c>
      <c r="F12" s="354">
        <f t="shared" ref="F12:F17" si="3">(X10)</f>
        <v>159750</v>
      </c>
      <c r="G12" s="342" t="str">
        <f>iferror(if(C12="","",if(C12=BattleEnd,"",if(D12=Fleet1Ship1,Fleet1Ship1Wep,Fleet2Ship1Wep))),"")</f>
        <v/>
      </c>
      <c r="H12" s="343" t="str">
        <f>iferror(IF($C12=BattleEnd,"",IF($C12="","",IF($C12=Attacking,RANDBETWEEN(1,100),""))),"")</f>
        <v/>
      </c>
      <c r="I12" s="344" t="str">
        <f>iferror(IF($C12=BattleEnd,"",IF($C12="","",IF($C12=Attacking,RANDBETWEEN(1,100),""))),"")</f>
        <v/>
      </c>
      <c r="J12" s="344" t="str">
        <f>iferror(IF($C12=BattleEnd,"",IF($C12="","",IF($C12=Attacking,RANDBETWEEN(1,100),""))),"")</f>
        <v/>
      </c>
      <c r="K12" s="345" t="str">
        <f>iferror(IF($C12=BattleEnd,"",IF($C12="","",IF($C12=Attacking,RANDBETWEEN(1,100),""))),"")</f>
        <v/>
      </c>
      <c r="L12" s="346" t="str">
        <f>if($C12=Attacking,if(H12&gt;70,Hit,Miss),"")</f>
        <v/>
      </c>
      <c r="M12" s="347" t="str">
        <f>if($C12=Attacking,if(I12&gt;70,Hit,Miss),"")</f>
        <v/>
      </c>
      <c r="N12" s="347" t="str">
        <f>if($C12=Attacking,if(J12&gt;70,Hit,Miss),"")</f>
        <v/>
      </c>
      <c r="O12" s="348" t="str">
        <f>if($C12=Attacking,if(K12&gt;70,Hit,Miss),"")</f>
        <v/>
      </c>
      <c r="P12" s="343" t="str">
        <f>IF(L12=Hit,Fleet1Ship1WepDPH,IF(L12=Miss,0,""))</f>
        <v/>
      </c>
      <c r="Q12" s="344" t="str">
        <f>IF(M12=Hit,Fleet1Ship1WepDPH,IF(M12=Miss,0,""))</f>
        <v/>
      </c>
      <c r="R12" s="344" t="str">
        <f>IF(N12=Hit,Fleet1Ship1WepDPH,IF(N12=Miss,0,""))</f>
        <v/>
      </c>
      <c r="S12" s="345" t="str">
        <f>IF(O12=Hit,Fleet1Ship1WepDPH,IF(O12=Miss,0,""))</f>
        <v/>
      </c>
      <c r="T12" s="349" t="str">
        <f>if($C12=Attacking,COUNTIF(P12:S12,"&gt;0"),"")</f>
        <v/>
      </c>
      <c r="U12" s="350" t="str">
        <f>IF($C12=Attacking,SUM(P12:S12),"")</f>
        <v/>
      </c>
      <c r="V12" s="351" t="str">
        <f>iferror(if(W10="","",IF(W10=Alive,$V$4,IF(W10=Dead,"")),""),"")</f>
        <v/>
      </c>
      <c r="W12" s="340" t="str">
        <f>iferror(if($X12="","",IF($X12&gt;0,Alive,if($X12=0,"")),""),"")</f>
        <v/>
      </c>
      <c r="X12" s="352">
        <f>iferror(IF(C12=Attacking,X10-U12,X10),"")</f>
        <v>159750</v>
      </c>
    </row>
    <row r="13">
      <c r="A13" s="319">
        <v>10.0</v>
      </c>
      <c r="B13" s="320">
        <f>IF(C11=Attacking,B11+1,"")</f>
        <v>3</v>
      </c>
      <c r="C13" s="321" t="str">
        <f>iferror(if(W11="","",IF(W11=Alive,Attacking,if(W11=Dead,"")),""),"")</f>
        <v/>
      </c>
      <c r="D13" s="322" t="str">
        <f>iferror(if(E11="","",IF(E11=Alive,$D$4,IF(E11=Dead,"")),""),"")</f>
        <v/>
      </c>
      <c r="E13" s="323" t="str">
        <f>iferror(if($F12="","",IF($F13&gt;0,Alive,if($F13="","")),""),"")</f>
        <v/>
      </c>
      <c r="F13" s="355">
        <f t="shared" si="3"/>
        <v>70460</v>
      </c>
      <c r="G13" s="325" t="str">
        <f>iferror(if(C13="","",if(C13=BattleEnd,"",if(D13=Fleet1Ship1,Fleet1Ship1Wep,Fleet2Ship1Wep))),"")</f>
        <v/>
      </c>
      <c r="H13" s="326" t="str">
        <f>iferror(IF($C13=BattleEnd,"",IF($C13="","",IF($C13=Attacking,RANDBETWEEN(1,100),""))),"")</f>
        <v/>
      </c>
      <c r="I13" s="327" t="str">
        <f>iferror(IF($C13=BattleEnd,"",IF($C13="","",IF($C13=Attacking,RANDBETWEEN(1,100),""))),"")</f>
        <v/>
      </c>
      <c r="J13" s="327" t="str">
        <f>iferror(IF($C13=BattleEnd,"",IF($C13="","",IF($C13=Attacking,RANDBETWEEN(1,100),""))),"")</f>
        <v/>
      </c>
      <c r="K13" s="328" t="str">
        <f>iferror(IF($C13=BattleEnd,"",IF($C13="","",IF($C13=Attacking,RANDBETWEEN(1,100),""))),"")</f>
        <v/>
      </c>
      <c r="L13" s="329" t="str">
        <f>if($C13=Attacking,if(H13&gt;70,Hit,Miss),"")</f>
        <v/>
      </c>
      <c r="M13" s="330" t="str">
        <f>if($C13=Attacking,if(I13&gt;70,Hit,Miss),"")</f>
        <v/>
      </c>
      <c r="N13" s="330" t="str">
        <f>if($C13=Attacking,if(J13&gt;70,Hit,Miss),"")</f>
        <v/>
      </c>
      <c r="O13" s="331" t="str">
        <f>if($C13=Attacking,if(K13&gt;70,Hit,Miss),"")</f>
        <v/>
      </c>
      <c r="P13" s="326" t="str">
        <f>IF(L13=Hit,Fleet1Ship1WepDPH,IF(L13=Miss,0,""))</f>
        <v/>
      </c>
      <c r="Q13" s="327" t="str">
        <f>IF(M13=Hit,Fleet1Ship1WepDPH,IF(M13=Miss,0,""))</f>
        <v/>
      </c>
      <c r="R13" s="327" t="str">
        <f>IF(N13=Hit,Fleet1Ship1WepDPH,IF(N13=Miss,0,""))</f>
        <v/>
      </c>
      <c r="S13" s="328" t="str">
        <f>IF(O13=Hit,Fleet1Ship1WepDPH,IF(O13=Miss,0,""))</f>
        <v/>
      </c>
      <c r="T13" s="332" t="str">
        <f>if($C13=Attacking,COUNTIF(P13:S13,"&gt;0"),"")</f>
        <v/>
      </c>
      <c r="U13" s="333" t="str">
        <f>IF($C13=Attacking,SUM(P13:S13),"")</f>
        <v/>
      </c>
      <c r="V13" s="334" t="str">
        <f>iferror(if(W11="","",IF(W11=Alive,$V$4,IF(W11=Dead,"")),""),"")</f>
        <v/>
      </c>
      <c r="W13" s="323" t="str">
        <f>iferror(if($X13="","",IF($X13&gt;0,Alive,if($X13=0,"")),""),"")</f>
        <v/>
      </c>
      <c r="X13" s="353">
        <f>iferror(IF(C13=Attacking,X11-U13,X11),"")</f>
        <v>70460</v>
      </c>
    </row>
    <row r="14">
      <c r="A14" s="336">
        <v>11.0</v>
      </c>
      <c r="B14" s="337" t="str">
        <f>IF(C12=Attacking,B12+1,"")</f>
        <v/>
      </c>
      <c r="C14" s="338" t="str">
        <f>iferror(if(W12="","",IF(W12=Alive,Attacking,if(W12=Dead,"")),""),"")</f>
        <v/>
      </c>
      <c r="D14" s="339" t="str">
        <f>iferror(if(E12="","",IF(E12=Alive,$D$4,IF(E12=Dead,"")),""),"")</f>
        <v/>
      </c>
      <c r="E14" s="340" t="str">
        <f>iferror(if($F13="","",IF($F14&gt;0,Alive,if($F14="","")),""),"")</f>
        <v/>
      </c>
      <c r="F14" s="354">
        <f t="shared" si="3"/>
        <v>159750</v>
      </c>
      <c r="G14" s="342" t="str">
        <f>iferror(if(C14="","",if(C14=BattleEnd,"",if(D14=Fleet1Ship1,Fleet1Ship1Wep,Fleet2Ship1Wep))),"")</f>
        <v/>
      </c>
      <c r="H14" s="343" t="str">
        <f>iferror(IF($C14=BattleEnd,"",IF($C14="","",IF($C14=Attacking,RANDBETWEEN(1,100),""))),"")</f>
        <v/>
      </c>
      <c r="I14" s="344" t="str">
        <f>iferror(IF($C14=BattleEnd,"",IF($C14="","",IF($C14=Attacking,RANDBETWEEN(1,100),""))),"")</f>
        <v/>
      </c>
      <c r="J14" s="344" t="str">
        <f>iferror(IF($C14=BattleEnd,"",IF($C14="","",IF($C14=Attacking,RANDBETWEEN(1,100),""))),"")</f>
        <v/>
      </c>
      <c r="K14" s="345" t="str">
        <f>iferror(IF($C14=BattleEnd,"",IF($C14="","",IF($C14=Attacking,RANDBETWEEN(1,100),""))),"")</f>
        <v/>
      </c>
      <c r="L14" s="346" t="str">
        <f>if($C14=Attacking,if(H14&gt;70,Hit,Miss),"")</f>
        <v/>
      </c>
      <c r="M14" s="347" t="str">
        <f>if($C14=Attacking,if(I14&gt;70,Hit,Miss),"")</f>
        <v/>
      </c>
      <c r="N14" s="347" t="str">
        <f>if($C14=Attacking,if(J14&gt;70,Hit,Miss),"")</f>
        <v/>
      </c>
      <c r="O14" s="348" t="str">
        <f>if($C14=Attacking,if(K14&gt;70,Hit,Miss),"")</f>
        <v/>
      </c>
      <c r="P14" s="343" t="str">
        <f>IF(L14=Hit,Fleet1Ship1WepDPH,IF(L14=Miss,0,""))</f>
        <v/>
      </c>
      <c r="Q14" s="344" t="str">
        <f>IF(M14=Hit,Fleet1Ship1WepDPH,IF(M14=Miss,0,""))</f>
        <v/>
      </c>
      <c r="R14" s="344" t="str">
        <f>IF(N14=Hit,Fleet1Ship1WepDPH,IF(N14=Miss,0,""))</f>
        <v/>
      </c>
      <c r="S14" s="345" t="str">
        <f>IF(O14=Hit,Fleet1Ship1WepDPH,IF(O14=Miss,0,""))</f>
        <v/>
      </c>
      <c r="T14" s="349" t="str">
        <f>if($C14=Attacking,COUNTIF(P14:S14,"&gt;0"),"")</f>
        <v/>
      </c>
      <c r="U14" s="350" t="str">
        <f>IF($C14=Attacking,SUM(P14:S14),"")</f>
        <v/>
      </c>
      <c r="V14" s="351" t="str">
        <f>iferror(if(W12="","",IF(W12=Alive,$V$4,IF(W12=Dead,"")),""),"")</f>
        <v/>
      </c>
      <c r="W14" s="340" t="str">
        <f>iferror(if($X14="","",IF($X14&gt;0,Alive,if($X14=0,"")),""),"")</f>
        <v/>
      </c>
      <c r="X14" s="352" t="str">
        <f>iferror(if(C14="","",IF(C14=Attacking,X12-U14,X12)),"")</f>
        <v/>
      </c>
    </row>
    <row r="15">
      <c r="A15" s="319">
        <v>12.0</v>
      </c>
      <c r="B15" s="320" t="str">
        <f>IF(C13=Attacking,B13+1,"")</f>
        <v/>
      </c>
      <c r="C15" s="321" t="str">
        <f>iferror(if(W13="","",IF(W13=Alive,Attacking,if(W13=Dead,"")),""),"")</f>
        <v/>
      </c>
      <c r="D15" s="322" t="str">
        <f>iferror(if(E13="","",IF(E13=Alive,$D$4,IF(E13=Dead,"")),""),"")</f>
        <v/>
      </c>
      <c r="E15" s="323" t="str">
        <f>iferror(if($F14="","",IF($F15&gt;0,Alive,if($F15="","")),""),"")</f>
        <v/>
      </c>
      <c r="F15" s="355">
        <f t="shared" si="3"/>
        <v>70460</v>
      </c>
      <c r="G15" s="325" t="str">
        <f>iferror(if(C15="","",if(C15=BattleEnd,"",if(D15=Fleet1Ship1,Fleet1Ship1Wep,Fleet2Ship1Wep))),"")</f>
        <v/>
      </c>
      <c r="H15" s="326" t="str">
        <f>iferror(IF($C15=BattleEnd,"",IF($C15="","",IF($C15=Attacking,RANDBETWEEN(1,100),""))),"")</f>
        <v/>
      </c>
      <c r="I15" s="327" t="str">
        <f>iferror(IF($C15=BattleEnd,"",IF($C15="","",IF($C15=Attacking,RANDBETWEEN(1,100),""))),"")</f>
        <v/>
      </c>
      <c r="J15" s="327" t="str">
        <f>iferror(IF($C15=BattleEnd,"",IF($C15="","",IF($C15=Attacking,RANDBETWEEN(1,100),""))),"")</f>
        <v/>
      </c>
      <c r="K15" s="328" t="str">
        <f>iferror(IF($C15=BattleEnd,"",IF($C15="","",IF($C15=Attacking,RANDBETWEEN(1,100),""))),"")</f>
        <v/>
      </c>
      <c r="L15" s="329" t="str">
        <f>if($C15=Attacking,if(H15&gt;70,Hit,Miss),"")</f>
        <v/>
      </c>
      <c r="M15" s="330" t="str">
        <f>if($C15=Attacking,if(I15&gt;70,Hit,Miss),"")</f>
        <v/>
      </c>
      <c r="N15" s="330" t="str">
        <f>if($C15=Attacking,if(J15&gt;70,Hit,Miss),"")</f>
        <v/>
      </c>
      <c r="O15" s="331" t="str">
        <f>if($C15=Attacking,if(K15&gt;70,Hit,Miss),"")</f>
        <v/>
      </c>
      <c r="P15" s="326" t="str">
        <f>IF(L15=Hit,Fleet1Ship1WepDPH,IF(L15=Miss,0,""))</f>
        <v/>
      </c>
      <c r="Q15" s="327" t="str">
        <f>IF(M15=Hit,Fleet1Ship1WepDPH,IF(M15=Miss,0,""))</f>
        <v/>
      </c>
      <c r="R15" s="327" t="str">
        <f>IF(N15=Hit,Fleet1Ship1WepDPH,IF(N15=Miss,0,""))</f>
        <v/>
      </c>
      <c r="S15" s="328" t="str">
        <f>IF(O15=Hit,Fleet1Ship1WepDPH,IF(O15=Miss,0,""))</f>
        <v/>
      </c>
      <c r="T15" s="332" t="str">
        <f>if($C15=Attacking,COUNTIF(P15:S15,"&gt;0"),"")</f>
        <v/>
      </c>
      <c r="U15" s="333" t="str">
        <f>IF($C15=Attacking,SUM(P15:S15),"")</f>
        <v/>
      </c>
      <c r="V15" s="334" t="str">
        <f>iferror(if(W13="","",IF(W13=Alive,$V$4,IF(W13=Dead,"")),""),"")</f>
        <v/>
      </c>
      <c r="W15" s="323" t="str">
        <f>iferror(if($X15="","",IF($X15&gt;0,Alive,if($X15=0,"")),""),"")</f>
        <v/>
      </c>
      <c r="X15" s="353" t="str">
        <f>iferror(if(C15="","",IF(C15=Attacking,X13-U15,X13)),"")</f>
        <v/>
      </c>
    </row>
    <row r="16">
      <c r="A16" s="336">
        <v>13.0</v>
      </c>
      <c r="B16" s="337" t="str">
        <f>IF(C14=Attacking,B14+1,"")</f>
        <v/>
      </c>
      <c r="C16" s="338" t="str">
        <f>iferror(if(W14="","",IF(W14=Alive,Attacking,if(W14=Dead,"")),""),"")</f>
        <v/>
      </c>
      <c r="D16" s="339" t="str">
        <f>iferror(if(E14="","",IF(E14=Alive,$D$4,IF(E14=Dead,"")),""),"")</f>
        <v/>
      </c>
      <c r="E16" s="340" t="str">
        <f>iferror(if($F15="","",IF($F16&gt;0,Alive,if($F16="","")),""),"")</f>
        <v/>
      </c>
      <c r="F16" s="354" t="str">
        <f t="shared" si="3"/>
        <v/>
      </c>
      <c r="G16" s="342" t="str">
        <f>iferror(if(C16="","",if(C16=BattleEnd,"",if(D16=Fleet1Ship1,Fleet1Ship1Wep,Fleet2Ship1Wep))),"")</f>
        <v/>
      </c>
      <c r="H16" s="343" t="str">
        <f>iferror(IF($C16=BattleEnd,"",IF($C16="","",IF($C16=Attacking,RANDBETWEEN(1,100),""))),"")</f>
        <v/>
      </c>
      <c r="I16" s="344" t="str">
        <f>iferror(IF($C16=BattleEnd,"",IF($C16="","",IF($C16=Attacking,RANDBETWEEN(1,100),""))),"")</f>
        <v/>
      </c>
      <c r="J16" s="344" t="str">
        <f>iferror(IF($C16=BattleEnd,"",IF($C16="","",IF($C16=Attacking,RANDBETWEEN(1,100),""))),"")</f>
        <v/>
      </c>
      <c r="K16" s="345" t="str">
        <f>iferror(IF($C16=BattleEnd,"",IF($C16="","",IF($C16=Attacking,RANDBETWEEN(1,100),""))),"")</f>
        <v/>
      </c>
      <c r="L16" s="346" t="str">
        <f>if($C16=Attacking,if(H16&gt;70,Hit,Miss),"")</f>
        <v/>
      </c>
      <c r="M16" s="347" t="str">
        <f>if($C16=Attacking,if(I16&gt;70,Hit,Miss),"")</f>
        <v/>
      </c>
      <c r="N16" s="347" t="str">
        <f>if($C16=Attacking,if(J16&gt;70,Hit,Miss),"")</f>
        <v/>
      </c>
      <c r="O16" s="348" t="str">
        <f>if($C16=Attacking,if(K16&gt;70,Hit,Miss),"")</f>
        <v/>
      </c>
      <c r="P16" s="343" t="str">
        <f>IF(L16=Hit,Fleet1Ship1WepDPH,IF(L16=Miss,0,""))</f>
        <v/>
      </c>
      <c r="Q16" s="344" t="str">
        <f>IF(M16=Hit,Fleet1Ship1WepDPH,IF(M16=Miss,0,""))</f>
        <v/>
      </c>
      <c r="R16" s="344" t="str">
        <f>IF(N16=Hit,Fleet1Ship1WepDPH,IF(N16=Miss,0,""))</f>
        <v/>
      </c>
      <c r="S16" s="345" t="str">
        <f>IF(O16=Hit,Fleet1Ship1WepDPH,IF(O16=Miss,0,""))</f>
        <v/>
      </c>
      <c r="T16" s="349" t="str">
        <f>if($C16=Attacking,COUNTIF(P16:S16,"&gt;0"),"")</f>
        <v/>
      </c>
      <c r="U16" s="350" t="str">
        <f>IF($C16=Attacking,SUM(P16:S16),"")</f>
        <v/>
      </c>
      <c r="V16" s="351" t="str">
        <f>iferror(if(W14="","",IF(W14=Alive,$V$4,IF(W14=Dead,"")),""),"")</f>
        <v/>
      </c>
      <c r="W16" s="340" t="str">
        <f>iferror(if($X16="","",IF($X16&gt;0,Alive,if($X16=0,"")),""),"")</f>
        <v/>
      </c>
      <c r="X16" s="352" t="str">
        <f>iferror(if(C16="","",IF(C16=Attacking,X14-U16,X14)),"")</f>
        <v/>
      </c>
    </row>
    <row r="17">
      <c r="A17" s="319">
        <v>14.0</v>
      </c>
      <c r="B17" s="320" t="str">
        <f>IF(C15=Attacking,B15+1,"")</f>
        <v/>
      </c>
      <c r="C17" s="321" t="str">
        <f>iferror(if(W15="","",IF(W15=Alive,Attacking,if(W15=Dead,"")),""),"")</f>
        <v/>
      </c>
      <c r="D17" s="322" t="str">
        <f>iferror(if(E15="","",IF(E15=Alive,$D$4,IF(E15=Dead,"")),""),"")</f>
        <v/>
      </c>
      <c r="E17" s="323" t="str">
        <f>iferror(if($F16="","",IF($F17&gt;0,Alive,if($F17="","")),""),"")</f>
        <v/>
      </c>
      <c r="F17" s="355" t="str">
        <f t="shared" si="3"/>
        <v/>
      </c>
      <c r="G17" s="325" t="str">
        <f>iferror(if(C17="","",if(C17=BattleEnd,"",if(D17=Fleet1Ship1,Fleet1Ship1Wep,Fleet2Ship1Wep))),"")</f>
        <v/>
      </c>
      <c r="H17" s="326" t="str">
        <f>iferror(IF($C17=BattleEnd,"",IF($C17="","",IF($C17=Attacking,RANDBETWEEN(1,100),""))),"")</f>
        <v/>
      </c>
      <c r="I17" s="327" t="str">
        <f>iferror(IF($C17=BattleEnd,"",IF($C17="","",IF($C17=Attacking,RANDBETWEEN(1,100),""))),"")</f>
        <v/>
      </c>
      <c r="J17" s="327" t="str">
        <f>iferror(IF($C17=BattleEnd,"",IF($C17="","",IF($C17=Attacking,RANDBETWEEN(1,100),""))),"")</f>
        <v/>
      </c>
      <c r="K17" s="328" t="str">
        <f>iferror(IF($C17=BattleEnd,"",IF($C17="","",IF($C17=Attacking,RANDBETWEEN(1,100),""))),"")</f>
        <v/>
      </c>
      <c r="L17" s="329" t="str">
        <f>if($C17=Attacking,if(H17&gt;70,Hit,Miss),"")</f>
        <v/>
      </c>
      <c r="M17" s="330" t="str">
        <f>if($C17=Attacking,if(I17&gt;70,Hit,Miss),"")</f>
        <v/>
      </c>
      <c r="N17" s="330" t="str">
        <f>if($C17=Attacking,if(J17&gt;70,Hit,Miss),"")</f>
        <v/>
      </c>
      <c r="O17" s="331" t="str">
        <f>if($C17=Attacking,if(K17&gt;70,Hit,Miss),"")</f>
        <v/>
      </c>
      <c r="P17" s="326" t="str">
        <f>IF(L17=Hit,Fleet1Ship1WepDPH,IF(L17=Miss,0,""))</f>
        <v/>
      </c>
      <c r="Q17" s="327" t="str">
        <f>IF(M17=Hit,Fleet1Ship1WepDPH,IF(M17=Miss,0,""))</f>
        <v/>
      </c>
      <c r="R17" s="327" t="str">
        <f>IF(N17=Hit,Fleet1Ship1WepDPH,IF(N17=Miss,0,""))</f>
        <v/>
      </c>
      <c r="S17" s="328" t="str">
        <f>IF(O17=Hit,Fleet1Ship1WepDPH,IF(O17=Miss,0,""))</f>
        <v/>
      </c>
      <c r="T17" s="332" t="str">
        <f>if($C17=Attacking,COUNTIF(P17:S17,"&gt;0"),"")</f>
        <v/>
      </c>
      <c r="U17" s="333" t="str">
        <f>IF($C17=Attacking,SUM(P17:S17),"")</f>
        <v/>
      </c>
      <c r="V17" s="334" t="str">
        <f>iferror(if(W15="","",IF(W15=Alive,$V$4,IF(W15=Dead,"")),""),"")</f>
        <v/>
      </c>
      <c r="W17" s="323" t="str">
        <f>iferror(if($X17="","",IF($X17&gt;0,Alive,if($X17=0,"")),""),"")</f>
        <v/>
      </c>
      <c r="X17" s="353" t="str">
        <f>iferror(if(C17="","",IF(C17=Attacking,X15-U17,X15)),"")</f>
        <v/>
      </c>
    </row>
    <row r="18">
      <c r="A18" s="336">
        <v>15.0</v>
      </c>
      <c r="B18" s="337" t="str">
        <f>IF(C16=Reloading,B16+1,"")</f>
        <v/>
      </c>
      <c r="C18" s="338" t="str">
        <f>iferror(if(W16="","",IF(W16=Alive,Attacking,if(W16=Dead,"")),""),"")</f>
        <v/>
      </c>
      <c r="D18" s="339" t="str">
        <f>iferror(if(E16="","",IF(E16=Alive,$D$4,IF(E16=Dead,"")),""),"")</f>
        <v/>
      </c>
      <c r="E18" s="340" t="str">
        <f>iferror(if($F17="","",IF($F18&gt;0,Alive,if($F18="","")),""),"")</f>
        <v/>
      </c>
      <c r="F18" s="341" t="str">
        <f t="shared" ref="F18:F1143" si="4">if(C18="","",X16)</f>
        <v/>
      </c>
      <c r="G18" s="342" t="str">
        <f>iferror(if(C18="","",if(C18=BattleEnd,"",if(D18=Fleet1Ship1,Fleet1Ship1Wep,Fleet2Ship1Wep))),"")</f>
        <v/>
      </c>
      <c r="H18" s="343" t="str">
        <f>iferror(IF($C18=BattleEnd,"",IF($C18="","",IF($C18=Attacking,RANDBETWEEN(1,100),""))),"")</f>
        <v/>
      </c>
      <c r="I18" s="344" t="str">
        <f>iferror(IF($C18=BattleEnd,"",IF($C18="","",IF($C18=Attacking,RANDBETWEEN(1,100),""))),"")</f>
        <v/>
      </c>
      <c r="J18" s="344" t="str">
        <f>iferror(IF($C18=BattleEnd,"",IF($C18="","",IF($C18=Attacking,RANDBETWEEN(1,100),""))),"")</f>
        <v/>
      </c>
      <c r="K18" s="345" t="str">
        <f>iferror(IF($C18=BattleEnd,"",IF($C18="","",IF($C18=Attacking,RANDBETWEEN(1,100),""))),"")</f>
        <v/>
      </c>
      <c r="L18" s="346" t="str">
        <f>if($C18=Attacking,if(H18&gt;70,Hit,Miss),"")</f>
        <v/>
      </c>
      <c r="M18" s="347" t="str">
        <f>if($C18=Attacking,if(I18&gt;70,Hit,Miss),"")</f>
        <v/>
      </c>
      <c r="N18" s="347" t="str">
        <f>if($C18=Attacking,if(J18&gt;70,Hit,Miss),"")</f>
        <v/>
      </c>
      <c r="O18" s="348" t="str">
        <f>if($C18=Attacking,if(K18&gt;70,Hit,Miss),"")</f>
        <v/>
      </c>
      <c r="P18" s="343" t="str">
        <f>IF(L18=Hit,Fleet1Ship1WepDPH,IF(L18=Miss,0,""))</f>
        <v/>
      </c>
      <c r="Q18" s="344" t="str">
        <f>IF(M18=Hit,Fleet1Ship1WepDPH,IF(M18=Miss,0,""))</f>
        <v/>
      </c>
      <c r="R18" s="344" t="str">
        <f>IF(N18=Hit,Fleet1Ship1WepDPH,IF(N18=Miss,0,""))</f>
        <v/>
      </c>
      <c r="S18" s="345" t="str">
        <f>IF(O18=Hit,Fleet1Ship1WepDPH,IF(O18=Miss,0,""))</f>
        <v/>
      </c>
      <c r="T18" s="349" t="str">
        <f>if($C18=Attacking,COUNTIF(P18:S18,"&gt;0"),"")</f>
        <v/>
      </c>
      <c r="U18" s="350" t="str">
        <f>IF($C18=Attacking,SUM(P18:S18),"")</f>
        <v/>
      </c>
      <c r="V18" s="351" t="str">
        <f>iferror(if(W16="","",IF(W16=Alive,$V$4,IF(W16=Dead,"")),""),"")</f>
        <v/>
      </c>
      <c r="W18" s="340" t="str">
        <f>iferror(if($X18="","",IF($X18&gt;0,Alive,if($X18=0,"")),""),"")</f>
        <v/>
      </c>
      <c r="X18" s="352" t="str">
        <f>iferror(if(C18="","",IF(C18=Attacking,X16-U18,X16)),"")</f>
        <v/>
      </c>
    </row>
    <row r="19">
      <c r="A19" s="319">
        <v>16.0</v>
      </c>
      <c r="B19" s="320" t="str">
        <f>IF(C17=Reloading,B17+1,"")</f>
        <v/>
      </c>
      <c r="C19" s="321" t="str">
        <f>iferror(if(W17="","",IF(W17=Alive,Attacking,if(W17=Dead,"")),""),"")</f>
        <v/>
      </c>
      <c r="D19" s="322" t="str">
        <f>iferror(if(E17="","",IF(E17=Alive,$D$4,IF(E17=Dead,"")),""),"")</f>
        <v/>
      </c>
      <c r="E19" s="323" t="str">
        <f>iferror(if($F18="","",IF($F19&gt;0,Alive,if($F19="","")),""),"")</f>
        <v/>
      </c>
      <c r="F19" s="324" t="str">
        <f t="shared" si="4"/>
        <v/>
      </c>
      <c r="G19" s="325" t="str">
        <f>iferror(if(C19="","",if(C19=BattleEnd,"",if(D19=Fleet1Ship1,Fleet1Ship1Wep,Fleet2Ship1Wep))),"")</f>
        <v/>
      </c>
      <c r="H19" s="326" t="str">
        <f>iferror(IF($C19=BattleEnd,"",IF($C19="","",IF($C19=Attacking,RANDBETWEEN(1,100),""))),"")</f>
        <v/>
      </c>
      <c r="I19" s="327" t="str">
        <f>iferror(IF($C19=BattleEnd,"",IF($C19="","",IF($C19=Attacking,RANDBETWEEN(1,100),""))),"")</f>
        <v/>
      </c>
      <c r="J19" s="327" t="str">
        <f>iferror(IF($C19=BattleEnd,"",IF($C19="","",IF($C19=Attacking,RANDBETWEEN(1,100),""))),"")</f>
        <v/>
      </c>
      <c r="K19" s="328" t="str">
        <f>iferror(IF($C19=BattleEnd,"",IF($C19="","",IF($C19=Attacking,RANDBETWEEN(1,100),""))),"")</f>
        <v/>
      </c>
      <c r="L19" s="329" t="str">
        <f>if($C19=Attacking,if(H19&gt;70,Hit,Miss),"")</f>
        <v/>
      </c>
      <c r="M19" s="330" t="str">
        <f>if($C19=Attacking,if(I19&gt;70,Hit,Miss),"")</f>
        <v/>
      </c>
      <c r="N19" s="330" t="str">
        <f>if($C19=Attacking,if(J19&gt;70,Hit,Miss),"")</f>
        <v/>
      </c>
      <c r="O19" s="331" t="str">
        <f>if($C19=Attacking,if(K19&gt;70,Hit,Miss),"")</f>
        <v/>
      </c>
      <c r="P19" s="326" t="str">
        <f>IF(L19=Hit,Fleet1Ship1WepDPH,IF(L19=Miss,0,""))</f>
        <v/>
      </c>
      <c r="Q19" s="327" t="str">
        <f>IF(M19=Hit,Fleet1Ship1WepDPH,IF(M19=Miss,0,""))</f>
        <v/>
      </c>
      <c r="R19" s="327" t="str">
        <f>IF(N19=Hit,Fleet1Ship1WepDPH,IF(N19=Miss,0,""))</f>
        <v/>
      </c>
      <c r="S19" s="328" t="str">
        <f>IF(O19=Hit,Fleet1Ship1WepDPH,IF(O19=Miss,0,""))</f>
        <v/>
      </c>
      <c r="T19" s="332" t="str">
        <f>if($C19=Attacking,COUNTIF(P19:S19,"&gt;0"),"")</f>
        <v/>
      </c>
      <c r="U19" s="333" t="str">
        <f>IF($C19=Attacking,SUM(P19:S19),"")</f>
        <v/>
      </c>
      <c r="V19" s="334" t="str">
        <f>iferror(if(W17="","",IF(W17=Alive,$V$4,IF(W17=Dead,"")),""),"")</f>
        <v/>
      </c>
      <c r="W19" s="323" t="str">
        <f>iferror(if($X19="","",IF($X19&gt;0,Alive,if($X19=0,"")),""),"")</f>
        <v/>
      </c>
      <c r="X19" s="353" t="str">
        <f>iferror(if(C19="","",IF(C19=Attacking,X17-U19,X17)),"")</f>
        <v/>
      </c>
    </row>
    <row r="20">
      <c r="A20" s="336">
        <v>17.0</v>
      </c>
      <c r="B20" s="337" t="str">
        <f>IF(C18=Attacking,B18+1,"")</f>
        <v/>
      </c>
      <c r="C20" s="338" t="str">
        <f>iferror(if(W18="","",IF(W18=Alive,Attacking,if(W18=Dead,"")),""),"")</f>
        <v/>
      </c>
      <c r="D20" s="339" t="str">
        <f>iferror(if(E18="","",IF(E18=Alive,$D$4,IF(E18=Dead,"")),""),"")</f>
        <v/>
      </c>
      <c r="E20" s="340" t="str">
        <f>iferror(if($F19="","",IF($F20&gt;0,Alive,if($F20="","")),""),"")</f>
        <v/>
      </c>
      <c r="F20" s="341" t="str">
        <f t="shared" si="4"/>
        <v/>
      </c>
      <c r="G20" s="342" t="str">
        <f>iferror(if(C20="","",if(C20=BattleEnd,"",if(D20=Fleet1Ship1,Fleet1Ship1Wep,Fleet2Ship1Wep))),"")</f>
        <v/>
      </c>
      <c r="H20" s="343" t="str">
        <f>iferror(IF($C20=BattleEnd,"",IF($C20="","",IF($C20=Attacking,RANDBETWEEN(1,100),""))),"")</f>
        <v/>
      </c>
      <c r="I20" s="344" t="str">
        <f>iferror(IF($C20=BattleEnd,"",IF($C20="","",IF($C20=Attacking,RANDBETWEEN(1,100),""))),"")</f>
        <v/>
      </c>
      <c r="J20" s="344" t="str">
        <f>iferror(IF($C20=BattleEnd,"",IF($C20="","",IF($C20=Attacking,RANDBETWEEN(1,100),""))),"")</f>
        <v/>
      </c>
      <c r="K20" s="345" t="str">
        <f>iferror(IF($C20=BattleEnd,"",IF($C20="","",IF($C20=Attacking,RANDBETWEEN(1,100),""))),"")</f>
        <v/>
      </c>
      <c r="L20" s="346" t="str">
        <f>if($C20=Attacking,if(H20&gt;70,Hit,Miss),"")</f>
        <v/>
      </c>
      <c r="M20" s="347" t="str">
        <f>if($C20=Attacking,if(I20&gt;70,Hit,Miss),"")</f>
        <v/>
      </c>
      <c r="N20" s="347" t="str">
        <f>if($C20=Attacking,if(J20&gt;70,Hit,Miss),"")</f>
        <v/>
      </c>
      <c r="O20" s="348" t="str">
        <f>if($C20=Attacking,if(K20&gt;70,Hit,Miss),"")</f>
        <v/>
      </c>
      <c r="P20" s="343" t="str">
        <f>IF(L20=Hit,Fleet1Ship1WepDPH,IF(L20=Miss,0,""))</f>
        <v/>
      </c>
      <c r="Q20" s="344" t="str">
        <f>IF(M20=Hit,Fleet1Ship1WepDPH,IF(M20=Miss,0,""))</f>
        <v/>
      </c>
      <c r="R20" s="344" t="str">
        <f>IF(N20=Hit,Fleet1Ship1WepDPH,IF(N20=Miss,0,""))</f>
        <v/>
      </c>
      <c r="S20" s="345" t="str">
        <f>IF(O20=Hit,Fleet1Ship1WepDPH,IF(O20=Miss,0,""))</f>
        <v/>
      </c>
      <c r="T20" s="349" t="str">
        <f>if($C20=Attacking,COUNTIF(P20:S20,"&gt;0"),"")</f>
        <v/>
      </c>
      <c r="U20" s="350" t="str">
        <f>IF($C20=Attacking,SUM(P20:S20),"")</f>
        <v/>
      </c>
      <c r="V20" s="351" t="str">
        <f>iferror(if(W18="","",IF(W18=Alive,$V$4,IF(W18=Dead,"")),""),"")</f>
        <v/>
      </c>
      <c r="W20" s="340" t="str">
        <f>iferror(if($X20="","",IF($X20&gt;0,Alive,if($X20=0,"")),""),"")</f>
        <v/>
      </c>
      <c r="X20" s="352" t="str">
        <f>iferror(if(C20="","",IF(C20=Attacking,X18-U20,X18)),"")</f>
        <v/>
      </c>
    </row>
    <row r="21">
      <c r="A21" s="319">
        <v>18.0</v>
      </c>
      <c r="B21" s="320" t="str">
        <f>IF(C19=Attacking,B19+1,"")</f>
        <v/>
      </c>
      <c r="C21" s="321" t="str">
        <f>iferror(if(W19="","",IF(W19=Alive,Attacking,if(W19=Dead,"")),""),"")</f>
        <v/>
      </c>
      <c r="D21" s="322" t="str">
        <f>iferror(if(E19="","",IF(E19=Alive,$D$4,IF(E19=Dead,"")),""),"")</f>
        <v/>
      </c>
      <c r="E21" s="323" t="str">
        <f>iferror(if($F20="","",IF($F21&gt;0,Alive,if($F21="","")),""),"")</f>
        <v/>
      </c>
      <c r="F21" s="324" t="str">
        <f t="shared" si="4"/>
        <v/>
      </c>
      <c r="G21" s="325" t="str">
        <f>iferror(if(C21="","",if(C21=BattleEnd,"",if(D21=Fleet1Ship1,Fleet1Ship1Wep,Fleet2Ship1Wep))),"")</f>
        <v/>
      </c>
      <c r="H21" s="326" t="str">
        <f>iferror(IF($C21=BattleEnd,"",IF($C21="","",IF($C21=Attacking,RANDBETWEEN(1,100),""))),"")</f>
        <v/>
      </c>
      <c r="I21" s="327" t="str">
        <f>iferror(IF($C21=BattleEnd,"",IF($C21="","",IF($C21=Attacking,RANDBETWEEN(1,100),""))),"")</f>
        <v/>
      </c>
      <c r="J21" s="327" t="str">
        <f>iferror(IF($C21=BattleEnd,"",IF($C21="","",IF($C21=Attacking,RANDBETWEEN(1,100),""))),"")</f>
        <v/>
      </c>
      <c r="K21" s="328" t="str">
        <f>iferror(IF($C21=BattleEnd,"",IF($C21="","",IF($C21=Attacking,RANDBETWEEN(1,100),""))),"")</f>
        <v/>
      </c>
      <c r="L21" s="329" t="str">
        <f>if($C21=Attacking,if(H21&gt;70,Hit,Miss),"")</f>
        <v/>
      </c>
      <c r="M21" s="330" t="str">
        <f>if($C21=Attacking,if(I21&gt;70,Hit,Miss),"")</f>
        <v/>
      </c>
      <c r="N21" s="330" t="str">
        <f>if($C21=Attacking,if(J21&gt;70,Hit,Miss),"")</f>
        <v/>
      </c>
      <c r="O21" s="331" t="str">
        <f>if($C21=Attacking,if(K21&gt;70,Hit,Miss),"")</f>
        <v/>
      </c>
      <c r="P21" s="326" t="str">
        <f>IF(L21=Hit,Fleet1Ship1WepDPH,IF(L21=Miss,0,""))</f>
        <v/>
      </c>
      <c r="Q21" s="327" t="str">
        <f>IF(M21=Hit,Fleet1Ship1WepDPH,IF(M21=Miss,0,""))</f>
        <v/>
      </c>
      <c r="R21" s="327" t="str">
        <f>IF(N21=Hit,Fleet1Ship1WepDPH,IF(N21=Miss,0,""))</f>
        <v/>
      </c>
      <c r="S21" s="328" t="str">
        <f>IF(O21=Hit,Fleet1Ship1WepDPH,IF(O21=Miss,0,""))</f>
        <v/>
      </c>
      <c r="T21" s="332" t="str">
        <f>if($C21=Attacking,COUNTIF(P21:S21,"&gt;0"),"")</f>
        <v/>
      </c>
      <c r="U21" s="333" t="str">
        <f>IF($C21=Attacking,SUM(P21:S21),"")</f>
        <v/>
      </c>
      <c r="V21" s="334" t="str">
        <f>iferror(if(W19="","",IF(W19=Alive,$V$4,IF(W19=Dead,"")),""),"")</f>
        <v/>
      </c>
      <c r="W21" s="323" t="str">
        <f>iferror(if($X21="","",IF($X21&gt;0,Alive,if($X21=0,"")),""),"")</f>
        <v/>
      </c>
      <c r="X21" s="353" t="str">
        <f>iferror(if(C21="","",IF(C21=Attacking,X19-U21,X19)),"")</f>
        <v/>
      </c>
    </row>
    <row r="22" hidden="1">
      <c r="A22" s="336">
        <v>19.0</v>
      </c>
      <c r="B22" s="337" t="str">
        <f>IF(C20=Attacking,B20+1,"")</f>
        <v/>
      </c>
      <c r="C22" s="338" t="str">
        <f>iferror(if(W20="","",IF(W20=Alive,Attacking,if(W20=Dead,"")),""),"")</f>
        <v/>
      </c>
      <c r="D22" s="339" t="str">
        <f>iferror(if(E20="","",IF(E20=Alive,$D$4,IF(E20=Dead,"")),""),"")</f>
        <v/>
      </c>
      <c r="E22" s="340" t="str">
        <f>iferror(if($F21="","",IF($F22&gt;0,Alive,if($F22="","")),""),"")</f>
        <v/>
      </c>
      <c r="F22" s="341" t="str">
        <f t="shared" si="4"/>
        <v/>
      </c>
      <c r="G22" s="342" t="str">
        <f>iferror(if(C22="","",if(C22=BattleEnd,"",if(D22=Fleet1Ship1,Fleet1Ship1Wep,Fleet2Ship1Wep))),"")</f>
        <v/>
      </c>
      <c r="H22" s="343" t="str">
        <f>iferror(IF($C22=BattleEnd,"",IF($C22="","",IF($C22=Attacking,RANDBETWEEN(1,100),""))),"")</f>
        <v/>
      </c>
      <c r="I22" s="344" t="str">
        <f>iferror(IF($C22=BattleEnd,"",IF($C22="","",IF($C22=Attacking,RANDBETWEEN(1,100),""))),"")</f>
        <v/>
      </c>
      <c r="J22" s="344" t="str">
        <f>iferror(IF($C22=BattleEnd,"",IF($C22="","",IF($C22=Attacking,RANDBETWEEN(1,100),""))),"")</f>
        <v/>
      </c>
      <c r="K22" s="345" t="str">
        <f>iferror(IF($C22=BattleEnd,"",IF($C22="","",IF($C22=Attacking,RANDBETWEEN(1,100),""))),"")</f>
        <v/>
      </c>
      <c r="L22" s="346" t="str">
        <f>if($C22=Attacking,if(H22&gt;70,Hit,Miss),"")</f>
        <v/>
      </c>
      <c r="M22" s="347" t="str">
        <f>if($C22=Attacking,if(I22&gt;70,Hit,Miss),"")</f>
        <v/>
      </c>
      <c r="N22" s="347" t="str">
        <f>if($C22=Attacking,if(J22&gt;70,Hit,Miss),"")</f>
        <v/>
      </c>
      <c r="O22" s="348" t="str">
        <f>if($C22=Attacking,if(K22&gt;70,Hit,Miss),"")</f>
        <v/>
      </c>
      <c r="P22" s="343" t="str">
        <f>IF(L22=Hit,Fleet1Ship1WepDPH,IF(L22=Miss,0,""))</f>
        <v/>
      </c>
      <c r="Q22" s="344" t="str">
        <f>IF(M22=Hit,Fleet1Ship1WepDPH,IF(M22=Miss,0,""))</f>
        <v/>
      </c>
      <c r="R22" s="344" t="str">
        <f>IF(N22=Hit,Fleet1Ship1WepDPH,IF(N22=Miss,0,""))</f>
        <v/>
      </c>
      <c r="S22" s="345" t="str">
        <f>IF(O22=Hit,Fleet1Ship1WepDPH,IF(O22=Miss,0,""))</f>
        <v/>
      </c>
      <c r="T22" s="349" t="str">
        <f>if($C22=Attacking,COUNTIF(P22:S22,"&gt;0"),"")</f>
        <v/>
      </c>
      <c r="U22" s="350" t="str">
        <f>IF($C22=Attacking,SUM(P22:S22),"")</f>
        <v/>
      </c>
      <c r="V22" s="351" t="str">
        <f>iferror(if(W20="","",IF(W20=Alive,$V$4,IF(W20=Dead,"")),""),"")</f>
        <v/>
      </c>
      <c r="W22" s="340" t="str">
        <f>iferror(if($X22="","",IF($X22&gt;0,Alive,if($X22=0,"")),""),"")</f>
        <v/>
      </c>
      <c r="X22" s="352" t="str">
        <f>iferror(if(C22="","",IF(C22=Attacking,X20-U22,X20)),"")</f>
        <v/>
      </c>
    </row>
    <row r="23" hidden="1">
      <c r="A23" s="319">
        <v>20.0</v>
      </c>
      <c r="B23" s="320" t="str">
        <f>IF(C21=Attacking,B21+1,"")</f>
        <v/>
      </c>
      <c r="C23" s="321" t="str">
        <f>iferror(if(W21="","",IF(W21=Alive,Attacking,if(W21=Dead,"")),""),"")</f>
        <v/>
      </c>
      <c r="D23" s="322" t="str">
        <f>iferror(if(E21="","",IF(E21=Alive,$D$4,IF(E21=Dead,"")),""),"")</f>
        <v/>
      </c>
      <c r="E23" s="323" t="str">
        <f>iferror(if($F22="","",IF($F23&gt;0,Alive,if($F23="","")),""),"")</f>
        <v/>
      </c>
      <c r="F23" s="324" t="str">
        <f t="shared" si="4"/>
        <v/>
      </c>
      <c r="G23" s="325" t="str">
        <f>iferror(if(C23="","",if(C23=BattleEnd,"",if(D23=Fleet1Ship1,Fleet1Ship1Wep,Fleet2Ship1Wep))),"")</f>
        <v/>
      </c>
      <c r="H23" s="326" t="str">
        <f>iferror(IF($C23=BattleEnd,"",IF($C23="","",IF($C23=Attacking,RANDBETWEEN(1,100),""))),"")</f>
        <v/>
      </c>
      <c r="I23" s="327" t="str">
        <f>iferror(IF($C23=BattleEnd,"",IF($C23="","",IF($C23=Attacking,RANDBETWEEN(1,100),""))),"")</f>
        <v/>
      </c>
      <c r="J23" s="327" t="str">
        <f>iferror(IF($C23=BattleEnd,"",IF($C23="","",IF($C23=Attacking,RANDBETWEEN(1,100),""))),"")</f>
        <v/>
      </c>
      <c r="K23" s="328" t="str">
        <f>iferror(IF($C23=BattleEnd,"",IF($C23="","",IF($C23=Attacking,RANDBETWEEN(1,100),""))),"")</f>
        <v/>
      </c>
      <c r="L23" s="329" t="str">
        <f>if($C23=Attacking,if(H23&gt;70,Hit,Miss),"")</f>
        <v/>
      </c>
      <c r="M23" s="330" t="str">
        <f>if($C23=Attacking,if(I23&gt;70,Hit,Miss),"")</f>
        <v/>
      </c>
      <c r="N23" s="330" t="str">
        <f>if($C23=Attacking,if(J23&gt;70,Hit,Miss),"")</f>
        <v/>
      </c>
      <c r="O23" s="331" t="str">
        <f>if($C23=Attacking,if(K23&gt;70,Hit,Miss),"")</f>
        <v/>
      </c>
      <c r="P23" s="326" t="str">
        <f>IF(L23=Hit,Fleet1Ship1WepDPH,IF(L23=Miss,0,""))</f>
        <v/>
      </c>
      <c r="Q23" s="327" t="str">
        <f>IF(M23=Hit,Fleet1Ship1WepDPH,IF(M23=Miss,0,""))</f>
        <v/>
      </c>
      <c r="R23" s="327" t="str">
        <f>IF(N23=Hit,Fleet1Ship1WepDPH,IF(N23=Miss,0,""))</f>
        <v/>
      </c>
      <c r="S23" s="328" t="str">
        <f>IF(O23=Hit,Fleet1Ship1WepDPH,IF(O23=Miss,0,""))</f>
        <v/>
      </c>
      <c r="T23" s="332" t="str">
        <f>if($C23=Attacking,COUNTIF(P23:S23,"&gt;0"),"")</f>
        <v/>
      </c>
      <c r="U23" s="333" t="str">
        <f>IF($C23=Attacking,SUM(P23:S23),"")</f>
        <v/>
      </c>
      <c r="V23" s="334" t="str">
        <f>iferror(if(W21="","",IF(W21=Alive,$V$4,IF(W21=Dead,"")),""),"")</f>
        <v/>
      </c>
      <c r="W23" s="323" t="str">
        <f>iferror(if($X23="","",IF($X23&gt;0,Alive,if($X23=0,"")),""),"")</f>
        <v/>
      </c>
      <c r="X23" s="353" t="str">
        <f>iferror(if(C23="","",IF(C23=Attacking,X21-U23,X21)),"")</f>
        <v/>
      </c>
    </row>
    <row r="24" hidden="1">
      <c r="A24" s="336">
        <v>21.0</v>
      </c>
      <c r="B24" s="337" t="str">
        <f>IF(C22=Attacking,B22+1,"")</f>
        <v/>
      </c>
      <c r="C24" s="338" t="str">
        <f>iferror(if(W22="","",IF(W22=Alive,Attacking,if(W22=Dead,"")),""),"")</f>
        <v/>
      </c>
      <c r="D24" s="339" t="str">
        <f>iferror(if(E22="","",IF(E22=Alive,$D$4,IF(E22=Dead,"")),""),"")</f>
        <v/>
      </c>
      <c r="E24" s="340" t="str">
        <f>iferror(if($F23="","",IF($F24&gt;0,Alive,if($F24="","")),""),"")</f>
        <v/>
      </c>
      <c r="F24" s="341" t="str">
        <f t="shared" si="4"/>
        <v/>
      </c>
      <c r="G24" s="342" t="str">
        <f>iferror(if(C24="","",if(C24=BattleEnd,"",if(D24=Fleet1Ship1,Fleet1Ship1Wep,Fleet2Ship1Wep))),"")</f>
        <v/>
      </c>
      <c r="H24" s="343" t="str">
        <f>iferror(IF($C24=BattleEnd,"",IF($C24="","",IF($C24=Attacking,RANDBETWEEN(1,100),""))),"")</f>
        <v/>
      </c>
      <c r="I24" s="344" t="str">
        <f>iferror(IF($C24=BattleEnd,"",IF($C24="","",IF($C24=Attacking,RANDBETWEEN(1,100),""))),"")</f>
        <v/>
      </c>
      <c r="J24" s="344" t="str">
        <f>iferror(IF($C24=BattleEnd,"",IF($C24="","",IF($C24=Attacking,RANDBETWEEN(1,100),""))),"")</f>
        <v/>
      </c>
      <c r="K24" s="345" t="str">
        <f>iferror(IF($C24=BattleEnd,"",IF($C24="","",IF($C24=Attacking,RANDBETWEEN(1,100),""))),"")</f>
        <v/>
      </c>
      <c r="L24" s="346" t="str">
        <f>if($C24=Attacking,if(H24&gt;70,Hit,Miss),"")</f>
        <v/>
      </c>
      <c r="M24" s="347" t="str">
        <f>if($C24=Attacking,if(I24&gt;70,Hit,Miss),"")</f>
        <v/>
      </c>
      <c r="N24" s="347" t="str">
        <f>if($C24=Attacking,if(J24&gt;70,Hit,Miss),"")</f>
        <v/>
      </c>
      <c r="O24" s="348" t="str">
        <f>if($C24=Attacking,if(K24&gt;70,Hit,Miss),"")</f>
        <v/>
      </c>
      <c r="P24" s="343" t="str">
        <f>IF(L24=Hit,Fleet1Ship1WepDPH,IF(L24=Miss,0,""))</f>
        <v/>
      </c>
      <c r="Q24" s="344" t="str">
        <f>IF(M24=Hit,Fleet1Ship1WepDPH,IF(M24=Miss,0,""))</f>
        <v/>
      </c>
      <c r="R24" s="344" t="str">
        <f>IF(N24=Hit,Fleet1Ship1WepDPH,IF(N24=Miss,0,""))</f>
        <v/>
      </c>
      <c r="S24" s="345" t="str">
        <f>IF(O24=Hit,Fleet1Ship1WepDPH,IF(O24=Miss,0,""))</f>
        <v/>
      </c>
      <c r="T24" s="349" t="str">
        <f>if($C24=Attacking,COUNTIF(P24:S24,"&gt;0"),"")</f>
        <v/>
      </c>
      <c r="U24" s="350" t="str">
        <f>IF($C24=Attacking,SUM(P24:S24),"")</f>
        <v/>
      </c>
      <c r="V24" s="351" t="str">
        <f>iferror(if(W22="","",IF(W22=Alive,$V$4,IF(W22=Dead,"")),""),"")</f>
        <v/>
      </c>
      <c r="W24" s="340" t="str">
        <f>iferror(if($X24="","",IF($X24&gt;0,Alive,if($X24=0,"")),""),"")</f>
        <v/>
      </c>
      <c r="X24" s="352" t="str">
        <f>iferror(if(C24="","",IF(C24=Attacking,X22-U24,X22)),"")</f>
        <v/>
      </c>
    </row>
    <row r="25" hidden="1">
      <c r="A25" s="319">
        <v>22.0</v>
      </c>
      <c r="B25" s="320" t="str">
        <f>IF(C23=Attacking,B23+1,"")</f>
        <v/>
      </c>
      <c r="C25" s="321" t="str">
        <f>iferror(if(W23="","",IF(W23=Alive,Attacking,if(W23=Dead,"")),""),"")</f>
        <v/>
      </c>
      <c r="D25" s="322" t="str">
        <f>iferror(if(E23="","",IF(E23=Alive,$D$4,IF(E23=Dead,"")),""),"")</f>
        <v/>
      </c>
      <c r="E25" s="323" t="str">
        <f>iferror(if($F24="","",IF($F25&gt;0,Alive,if($F25="","")),""),"")</f>
        <v/>
      </c>
      <c r="F25" s="324" t="str">
        <f t="shared" si="4"/>
        <v/>
      </c>
      <c r="G25" s="325" t="str">
        <f>iferror(if(C25="","",if(C25=BattleEnd,"",if(D25=Fleet1Ship1,Fleet1Ship1Wep,Fleet2Ship1Wep))),"")</f>
        <v/>
      </c>
      <c r="H25" s="326" t="str">
        <f>iferror(IF($C25=BattleEnd,"",IF($C25="","",IF($C25=Attacking,RANDBETWEEN(1,100),""))),"")</f>
        <v/>
      </c>
      <c r="I25" s="327" t="str">
        <f>iferror(IF($C25=BattleEnd,"",IF($C25="","",IF($C25=Attacking,RANDBETWEEN(1,100),""))),"")</f>
        <v/>
      </c>
      <c r="J25" s="327" t="str">
        <f>iferror(IF($C25=BattleEnd,"",IF($C25="","",IF($C25=Attacking,RANDBETWEEN(1,100),""))),"")</f>
        <v/>
      </c>
      <c r="K25" s="328" t="str">
        <f>iferror(IF($C25=BattleEnd,"",IF($C25="","",IF($C25=Attacking,RANDBETWEEN(1,100),""))),"")</f>
        <v/>
      </c>
      <c r="L25" s="329" t="str">
        <f>if($C25=Attacking,if(H25&gt;70,Hit,Miss),"")</f>
        <v/>
      </c>
      <c r="M25" s="330" t="str">
        <f>if($C25=Attacking,if(I25&gt;70,Hit,Miss),"")</f>
        <v/>
      </c>
      <c r="N25" s="330" t="str">
        <f>if($C25=Attacking,if(J25&gt;70,Hit,Miss),"")</f>
        <v/>
      </c>
      <c r="O25" s="331" t="str">
        <f>if($C25=Attacking,if(K25&gt;70,Hit,Miss),"")</f>
        <v/>
      </c>
      <c r="P25" s="326" t="str">
        <f>IF(L25=Hit,Fleet1Ship1WepDPH,IF(L25=Miss,0,""))</f>
        <v/>
      </c>
      <c r="Q25" s="327" t="str">
        <f>IF(M25=Hit,Fleet1Ship1WepDPH,IF(M25=Miss,0,""))</f>
        <v/>
      </c>
      <c r="R25" s="327" t="str">
        <f>IF(N25=Hit,Fleet1Ship1WepDPH,IF(N25=Miss,0,""))</f>
        <v/>
      </c>
      <c r="S25" s="328" t="str">
        <f>IF(O25=Hit,Fleet1Ship1WepDPH,IF(O25=Miss,0,""))</f>
        <v/>
      </c>
      <c r="T25" s="332" t="str">
        <f>if($C25=Attacking,COUNTIF(P25:S25,"&gt;0"),"")</f>
        <v/>
      </c>
      <c r="U25" s="333" t="str">
        <f>IF($C25=Attacking,SUM(P25:S25),"")</f>
        <v/>
      </c>
      <c r="V25" s="334" t="str">
        <f>iferror(if(W23="","",IF(W23=Alive,$V$4,IF(W23=Dead,"")),""),"")</f>
        <v/>
      </c>
      <c r="W25" s="323" t="str">
        <f>iferror(if($X25="","",IF($X25&gt;0,Alive,if($X25=0,"")),""),"")</f>
        <v/>
      </c>
      <c r="X25" s="353" t="str">
        <f>iferror(if(C25="","",IF(C25=Attacking,X23-U25,X23)),"")</f>
        <v/>
      </c>
    </row>
    <row r="26" hidden="1">
      <c r="A26" s="336">
        <v>23.0</v>
      </c>
      <c r="B26" s="337" t="str">
        <f>IF(C24=Reloading,B24+1,"")</f>
        <v/>
      </c>
      <c r="C26" s="338" t="str">
        <f>iferror(if(W24="","",IF(W24=Alive,Attacking,if(W24=Dead,"")),""),"")</f>
        <v/>
      </c>
      <c r="D26" s="339" t="str">
        <f>iferror(if(E24="","",IF(E24=Alive,$D$4,IF(E24=Dead,"")),""),"")</f>
        <v/>
      </c>
      <c r="E26" s="340" t="str">
        <f>iferror(if($F25="","",IF($F26&gt;0,Alive,if($F26="","")),""),"")</f>
        <v/>
      </c>
      <c r="F26" s="341" t="str">
        <f t="shared" si="4"/>
        <v/>
      </c>
      <c r="G26" s="342" t="str">
        <f>iferror(if(C26="","",if(C26=BattleEnd,"",if(D26=Fleet1Ship1,Fleet1Ship1Wep,Fleet2Ship1Wep))),"")</f>
        <v/>
      </c>
      <c r="H26" s="343" t="str">
        <f>iferror(IF($C26=BattleEnd,"",IF($C26="","",IF($C26=Attacking,RANDBETWEEN(1,100),""))),"")</f>
        <v/>
      </c>
      <c r="I26" s="344" t="str">
        <f>iferror(IF($C26=BattleEnd,"",IF($C26="","",IF($C26=Attacking,RANDBETWEEN(1,100),""))),"")</f>
        <v/>
      </c>
      <c r="J26" s="344" t="str">
        <f>iferror(IF($C26=BattleEnd,"",IF($C26="","",IF($C26=Attacking,RANDBETWEEN(1,100),""))),"")</f>
        <v/>
      </c>
      <c r="K26" s="345" t="str">
        <f>iferror(IF($C26=BattleEnd,"",IF($C26="","",IF($C26=Attacking,RANDBETWEEN(1,100),""))),"")</f>
        <v/>
      </c>
      <c r="L26" s="346" t="str">
        <f>if($C26=Attacking,if(H26&gt;70,Hit,Miss),"")</f>
        <v/>
      </c>
      <c r="M26" s="347" t="str">
        <f>if($C26=Attacking,if(I26&gt;70,Hit,Miss),"")</f>
        <v/>
      </c>
      <c r="N26" s="347" t="str">
        <f>if($C26=Attacking,if(J26&gt;70,Hit,Miss),"")</f>
        <v/>
      </c>
      <c r="O26" s="348" t="str">
        <f>if($C26=Attacking,if(K26&gt;70,Hit,Miss),"")</f>
        <v/>
      </c>
      <c r="P26" s="343" t="str">
        <f>IF(L26=Hit,Fleet1Ship1WepDPH,IF(L26=Miss,0,""))</f>
        <v/>
      </c>
      <c r="Q26" s="344" t="str">
        <f>IF(M26=Hit,Fleet1Ship1WepDPH,IF(M26=Miss,0,""))</f>
        <v/>
      </c>
      <c r="R26" s="344" t="str">
        <f>IF(N26=Hit,Fleet1Ship1WepDPH,IF(N26=Miss,0,""))</f>
        <v/>
      </c>
      <c r="S26" s="345" t="str">
        <f>IF(O26=Hit,Fleet1Ship1WepDPH,IF(O26=Miss,0,""))</f>
        <v/>
      </c>
      <c r="T26" s="349" t="str">
        <f>if($C26=Attacking,COUNTIF(P26:S26,"&gt;0"),"")</f>
        <v/>
      </c>
      <c r="U26" s="350" t="str">
        <f>IF($C26=Attacking,SUM(P26:S26),"")</f>
        <v/>
      </c>
      <c r="V26" s="351" t="str">
        <f>iferror(if(W24="","",IF(W24=Alive,$V$4,IF(W24=Dead,"")),""),"")</f>
        <v/>
      </c>
      <c r="W26" s="340" t="str">
        <f>iferror(if($X26="","",IF($X26&gt;0,Alive,if($X26=0,"")),""),"")</f>
        <v/>
      </c>
      <c r="X26" s="352" t="str">
        <f>iferror(if(C26="","",IF(C26=Attacking,X24-U26,X24)),"")</f>
        <v/>
      </c>
    </row>
    <row r="27" hidden="1">
      <c r="A27" s="319">
        <v>24.0</v>
      </c>
      <c r="B27" s="320" t="str">
        <f>IF(C25=Reloading,B25+1,"")</f>
        <v/>
      </c>
      <c r="C27" s="321" t="str">
        <f>iferror(if(W25="","",IF(W25=Alive,Attacking,if(W25=Dead,"")),""),"")</f>
        <v/>
      </c>
      <c r="D27" s="322" t="str">
        <f>iferror(if(E25="","",IF(E25=Alive,$D$4,IF(E25=Dead,"")),""),"")</f>
        <v/>
      </c>
      <c r="E27" s="323" t="str">
        <f>iferror(if($F26="","",IF($F27&gt;0,Alive,if($F27="","")),""),"")</f>
        <v/>
      </c>
      <c r="F27" s="324" t="str">
        <f t="shared" si="4"/>
        <v/>
      </c>
      <c r="G27" s="325" t="str">
        <f>iferror(if(C27="","",if(C27=BattleEnd,"",if(D27=Fleet1Ship1,Fleet1Ship1Wep,Fleet2Ship1Wep))),"")</f>
        <v/>
      </c>
      <c r="H27" s="326" t="str">
        <f>iferror(IF($C27=BattleEnd,"",IF($C27="","",IF($C27=Attacking,RANDBETWEEN(1,100),""))),"")</f>
        <v/>
      </c>
      <c r="I27" s="327" t="str">
        <f>iferror(IF($C27=BattleEnd,"",IF($C27="","",IF($C27=Attacking,RANDBETWEEN(1,100),""))),"")</f>
        <v/>
      </c>
      <c r="J27" s="327" t="str">
        <f>iferror(IF($C27=BattleEnd,"",IF($C27="","",IF($C27=Attacking,RANDBETWEEN(1,100),""))),"")</f>
        <v/>
      </c>
      <c r="K27" s="328" t="str">
        <f>iferror(IF($C27=BattleEnd,"",IF($C27="","",IF($C27=Attacking,RANDBETWEEN(1,100),""))),"")</f>
        <v/>
      </c>
      <c r="L27" s="329" t="str">
        <f>if($C27=Attacking,if(H27&gt;70,Hit,Miss),"")</f>
        <v/>
      </c>
      <c r="M27" s="330" t="str">
        <f>if($C27=Attacking,if(I27&gt;70,Hit,Miss),"")</f>
        <v/>
      </c>
      <c r="N27" s="330" t="str">
        <f>if($C27=Attacking,if(J27&gt;70,Hit,Miss),"")</f>
        <v/>
      </c>
      <c r="O27" s="331" t="str">
        <f>if($C27=Attacking,if(K27&gt;70,Hit,Miss),"")</f>
        <v/>
      </c>
      <c r="P27" s="326" t="str">
        <f>IF(L27=Hit,Fleet1Ship1WepDPH,IF(L27=Miss,0,""))</f>
        <v/>
      </c>
      <c r="Q27" s="327" t="str">
        <f>IF(M27=Hit,Fleet1Ship1WepDPH,IF(M27=Miss,0,""))</f>
        <v/>
      </c>
      <c r="R27" s="327" t="str">
        <f>IF(N27=Hit,Fleet1Ship1WepDPH,IF(N27=Miss,0,""))</f>
        <v/>
      </c>
      <c r="S27" s="328" t="str">
        <f>IF(O27=Hit,Fleet1Ship1WepDPH,IF(O27=Miss,0,""))</f>
        <v/>
      </c>
      <c r="T27" s="332" t="str">
        <f>if($C27=Attacking,COUNTIF(P27:S27,"&gt;0"),"")</f>
        <v/>
      </c>
      <c r="U27" s="333" t="str">
        <f>IF($C27=Attacking,SUM(P27:S27),"")</f>
        <v/>
      </c>
      <c r="V27" s="334" t="str">
        <f>iferror(if(W25="","",IF(W25=Alive,$V$4,IF(W25=Dead,"")),""),"")</f>
        <v/>
      </c>
      <c r="W27" s="323" t="str">
        <f>iferror(if($X27="","",IF($X27&gt;0,Alive,if($X27=0,"")),""),"")</f>
        <v/>
      </c>
      <c r="X27" s="353" t="str">
        <f>iferror(if(C27="","",IF(C27=Attacking,X25-U27,X25)),"")</f>
        <v/>
      </c>
    </row>
    <row r="28" hidden="1">
      <c r="A28" s="336">
        <v>25.0</v>
      </c>
      <c r="B28" s="356" t="str">
        <f>IF(C26=Attacking,B26+1,"")</f>
        <v/>
      </c>
      <c r="C28" s="338" t="str">
        <f>iferror(if(W26="","",IF(W26=Alive,Attacking,if(W26=Dead,"")),""),"")</f>
        <v/>
      </c>
      <c r="D28" s="339" t="str">
        <f>iferror(if(E26="","",IF(E26=Alive,$D$4,IF(E26=Dead,"")),""),"")</f>
        <v/>
      </c>
      <c r="E28" s="340" t="str">
        <f>iferror(if($F27="","",IF($F28&gt;0,Alive,if($F28="","")),""),"")</f>
        <v/>
      </c>
      <c r="F28" s="341" t="str">
        <f t="shared" si="4"/>
        <v/>
      </c>
      <c r="G28" s="342" t="str">
        <f>iferror(if(C28="","",if(C28=BattleEnd,"",if(D28=Fleet1Ship1,Fleet1Ship1Wep,Fleet2Ship1Wep))),"")</f>
        <v/>
      </c>
      <c r="H28" s="343" t="str">
        <f>iferror(IF($C28=BattleEnd,"",IF($C28="","",IF($C28=Attacking,RANDBETWEEN(1,100),""))),"")</f>
        <v/>
      </c>
      <c r="I28" s="344" t="str">
        <f>iferror(IF($C28=BattleEnd,"",IF($C28="","",IF($C28=Attacking,RANDBETWEEN(1,100),""))),"")</f>
        <v/>
      </c>
      <c r="J28" s="344" t="str">
        <f>iferror(IF($C28=BattleEnd,"",IF($C28="","",IF($C28=Attacking,RANDBETWEEN(1,100),""))),"")</f>
        <v/>
      </c>
      <c r="K28" s="345" t="str">
        <f>iferror(IF($C28=BattleEnd,"",IF($C28="","",IF($C28=Attacking,RANDBETWEEN(1,100),""))),"")</f>
        <v/>
      </c>
      <c r="L28" s="346" t="str">
        <f>if($C28=Attacking,if(H28&gt;70,Hit,Miss),"")</f>
        <v/>
      </c>
      <c r="M28" s="347" t="str">
        <f>if($C28=Attacking,if(I28&gt;70,Hit,Miss),"")</f>
        <v/>
      </c>
      <c r="N28" s="347" t="str">
        <f>if($C28=Attacking,if(J28&gt;70,Hit,Miss),"")</f>
        <v/>
      </c>
      <c r="O28" s="348" t="str">
        <f>if($C28=Attacking,if(K28&gt;70,Hit,Miss),"")</f>
        <v/>
      </c>
      <c r="P28" s="343" t="str">
        <f>IF(L28=Hit,Fleet1Ship1WepDPH,IF(L28=Miss,0,""))</f>
        <v/>
      </c>
      <c r="Q28" s="344" t="str">
        <f>IF(M28=Hit,Fleet1Ship1WepDPH,IF(M28=Miss,0,""))</f>
        <v/>
      </c>
      <c r="R28" s="344" t="str">
        <f>IF(N28=Hit,Fleet1Ship1WepDPH,IF(N28=Miss,0,""))</f>
        <v/>
      </c>
      <c r="S28" s="345" t="str">
        <f>IF(O28=Hit,Fleet1Ship1WepDPH,IF(O28=Miss,0,""))</f>
        <v/>
      </c>
      <c r="T28" s="349" t="str">
        <f>if($C28=Attacking,COUNTIF(P28:S28,"&gt;0"),"")</f>
        <v/>
      </c>
      <c r="U28" s="350" t="str">
        <f>IF($C28=Attacking,SUM(P28:S28),"")</f>
        <v/>
      </c>
      <c r="V28" s="351" t="str">
        <f>iferror(if(W26="","",IF(W26=Alive,$V$4,IF(W26=Dead,"")),""),"")</f>
        <v/>
      </c>
      <c r="W28" s="340" t="str">
        <f>iferror(if($X28="","",IF($X28&gt;0,Alive,if($X28=0,"")),""),"")</f>
        <v/>
      </c>
      <c r="X28" s="352" t="str">
        <f>iferror(if(C28="","",IF(C28=Attacking,X26-U28,X26)),"")</f>
        <v/>
      </c>
    </row>
    <row r="29" hidden="1">
      <c r="A29" s="319">
        <v>26.0</v>
      </c>
      <c r="B29" s="357" t="str">
        <f>IF(C27=Attacking,B27+1,"")</f>
        <v/>
      </c>
      <c r="C29" s="321" t="str">
        <f>iferror(if(W27="","",IF(W27=Alive,Attacking,if(W27=Dead,"")),""),"")</f>
        <v/>
      </c>
      <c r="D29" s="322" t="str">
        <f>iferror(if(E27="","",IF(E27=Alive,$D$4,IF(E27=Dead,"")),""),"")</f>
        <v/>
      </c>
      <c r="E29" s="323" t="str">
        <f>iferror(if($F28="","",IF($F29&gt;0,Alive,if($F29="","")),""),"")</f>
        <v/>
      </c>
      <c r="F29" s="324" t="str">
        <f t="shared" si="4"/>
        <v/>
      </c>
      <c r="G29" s="325" t="str">
        <f>iferror(if(C29="","",if(C29=BattleEnd,"",if(D29=Fleet1Ship1,Fleet1Ship1Wep,Fleet2Ship1Wep))),"")</f>
        <v/>
      </c>
      <c r="H29" s="326" t="str">
        <f>iferror(IF($C29=BattleEnd,"",IF($C29="","",IF($C29=Attacking,RANDBETWEEN(1,100),""))),"")</f>
        <v/>
      </c>
      <c r="I29" s="327" t="str">
        <f>iferror(IF($C29=BattleEnd,"",IF($C29="","",IF($C29=Attacking,RANDBETWEEN(1,100),""))),"")</f>
        <v/>
      </c>
      <c r="J29" s="327" t="str">
        <f>iferror(IF($C29=BattleEnd,"",IF($C29="","",IF($C29=Attacking,RANDBETWEEN(1,100),""))),"")</f>
        <v/>
      </c>
      <c r="K29" s="328" t="str">
        <f>iferror(IF($C29=BattleEnd,"",IF($C29="","",IF($C29=Attacking,RANDBETWEEN(1,100),""))),"")</f>
        <v/>
      </c>
      <c r="L29" s="329" t="str">
        <f>if($C29=Attacking,if(H29&gt;70,Hit,Miss),"")</f>
        <v/>
      </c>
      <c r="M29" s="330" t="str">
        <f>if($C29=Attacking,if(I29&gt;70,Hit,Miss),"")</f>
        <v/>
      </c>
      <c r="N29" s="330" t="str">
        <f>if($C29=Attacking,if(J29&gt;70,Hit,Miss),"")</f>
        <v/>
      </c>
      <c r="O29" s="331" t="str">
        <f>if($C29=Attacking,if(K29&gt;70,Hit,Miss),"")</f>
        <v/>
      </c>
      <c r="P29" s="326" t="str">
        <f>IF(L29=Hit,Fleet1Ship1WepDPH,IF(L29=Miss,0,""))</f>
        <v/>
      </c>
      <c r="Q29" s="327" t="str">
        <f>IF(M29=Hit,Fleet1Ship1WepDPH,IF(M29=Miss,0,""))</f>
        <v/>
      </c>
      <c r="R29" s="327" t="str">
        <f>IF(N29=Hit,Fleet1Ship1WepDPH,IF(N29=Miss,0,""))</f>
        <v/>
      </c>
      <c r="S29" s="328" t="str">
        <f>IF(O29=Hit,Fleet1Ship1WepDPH,IF(O29=Miss,0,""))</f>
        <v/>
      </c>
      <c r="T29" s="332" t="str">
        <f>if($C29=Attacking,COUNTIF(P29:S29,"&gt;0"),"")</f>
        <v/>
      </c>
      <c r="U29" s="333" t="str">
        <f>IF($C29=Attacking,SUM(P29:S29),"")</f>
        <v/>
      </c>
      <c r="V29" s="334" t="str">
        <f>iferror(if(W27="","",IF(W27=Alive,$V$4,IF(W27=Dead,"")),""),"")</f>
        <v/>
      </c>
      <c r="W29" s="323" t="str">
        <f>iferror(if($X29="","",IF($X29&gt;0,Alive,if($X29=0,"")),""),"")</f>
        <v/>
      </c>
      <c r="X29" s="353" t="str">
        <f>iferror(if(C29="","",IF(C29=Attacking,X27-U29,X27)),"")</f>
        <v/>
      </c>
    </row>
    <row r="30" hidden="1">
      <c r="A30" s="336">
        <v>27.0</v>
      </c>
      <c r="B30" s="356" t="str">
        <f>IF(C28=Attacking,B28+1,"")</f>
        <v/>
      </c>
      <c r="C30" s="338" t="str">
        <f>iferror(if(W28="","",IF(W28=Alive,Attacking,if(W28=Dead,"")),""),"")</f>
        <v/>
      </c>
      <c r="D30" s="339" t="str">
        <f>iferror(if(E28="","",IF(E28=Alive,$D$4,IF(E28=Dead,"")),""),"")</f>
        <v/>
      </c>
      <c r="E30" s="340" t="str">
        <f>iferror(if($F29="","",IF($F30&gt;0,Alive,if($F30="","")),""),"")</f>
        <v/>
      </c>
      <c r="F30" s="341" t="str">
        <f t="shared" si="4"/>
        <v/>
      </c>
      <c r="G30" s="342" t="str">
        <f>iferror(if(C30="","",if(C30=BattleEnd,"",if(D30=Fleet1Ship1,Fleet1Ship1Wep,Fleet2Ship1Wep))),"")</f>
        <v/>
      </c>
      <c r="H30" s="343" t="str">
        <f>iferror(IF($C30=BattleEnd,"",IF($C30="","",IF($C30=Attacking,RANDBETWEEN(1,100),""))),"")</f>
        <v/>
      </c>
      <c r="I30" s="344" t="str">
        <f>iferror(IF($C30=BattleEnd,"",IF($C30="","",IF($C30=Attacking,RANDBETWEEN(1,100),""))),"")</f>
        <v/>
      </c>
      <c r="J30" s="344" t="str">
        <f>iferror(IF($C30=BattleEnd,"",IF($C30="","",IF($C30=Attacking,RANDBETWEEN(1,100),""))),"")</f>
        <v/>
      </c>
      <c r="K30" s="345" t="str">
        <f>iferror(IF($C30=BattleEnd,"",IF($C30="","",IF($C30=Attacking,RANDBETWEEN(1,100),""))),"")</f>
        <v/>
      </c>
      <c r="L30" s="346" t="str">
        <f>if($C30=Attacking,if(H30&gt;70,Hit,Miss),"")</f>
        <v/>
      </c>
      <c r="M30" s="347" t="str">
        <f>if($C30=Attacking,if(I30&gt;70,Hit,Miss),"")</f>
        <v/>
      </c>
      <c r="N30" s="347" t="str">
        <f>if($C30=Attacking,if(J30&gt;70,Hit,Miss),"")</f>
        <v/>
      </c>
      <c r="O30" s="348" t="str">
        <f>if($C30=Attacking,if(K30&gt;70,Hit,Miss),"")</f>
        <v/>
      </c>
      <c r="P30" s="343" t="str">
        <f>IF(L30=Hit,Fleet1Ship1WepDPH,IF(L30=Miss,0,""))</f>
        <v/>
      </c>
      <c r="Q30" s="344" t="str">
        <f>IF(M30=Hit,Fleet1Ship1WepDPH,IF(M30=Miss,0,""))</f>
        <v/>
      </c>
      <c r="R30" s="344" t="str">
        <f>IF(N30=Hit,Fleet1Ship1WepDPH,IF(N30=Miss,0,""))</f>
        <v/>
      </c>
      <c r="S30" s="345" t="str">
        <f>IF(O30=Hit,Fleet1Ship1WepDPH,IF(O30=Miss,0,""))</f>
        <v/>
      </c>
      <c r="T30" s="349" t="str">
        <f>if($C30=Attacking,COUNTIF(P30:S30,"&gt;0"),"")</f>
        <v/>
      </c>
      <c r="U30" s="350" t="str">
        <f>IF($C30=Attacking,SUM(P30:S30),"")</f>
        <v/>
      </c>
      <c r="V30" s="351" t="str">
        <f>iferror(if(W28="","",IF(W28=Alive,$V$4,IF(W28=Dead,"")),""),"")</f>
        <v/>
      </c>
      <c r="W30" s="340" t="str">
        <f>iferror(if($X30="","",IF($X30&gt;0,Alive,if($X30=0,"")),""),"")</f>
        <v/>
      </c>
      <c r="X30" s="352" t="str">
        <f>iferror(if(C30="","",IF(C30=Attacking,X28-U30,X28)),"")</f>
        <v/>
      </c>
    </row>
    <row r="31" hidden="1">
      <c r="A31" s="319">
        <v>28.0</v>
      </c>
      <c r="B31" s="357" t="str">
        <f>IF(C29=Attacking,B29+1,"")</f>
        <v/>
      </c>
      <c r="C31" s="321" t="str">
        <f>iferror(if(W29="","",IF(W29=Alive,Attacking,if(W29=Dead,"")),""),"")</f>
        <v/>
      </c>
      <c r="D31" s="322" t="str">
        <f>iferror(if(E29="","",IF(E29=Alive,$D$4,IF(E29=Dead,"")),""),"")</f>
        <v/>
      </c>
      <c r="E31" s="323" t="str">
        <f>iferror(if($F30="","",IF($F31&gt;0,Alive,if($F31="","")),""),"")</f>
        <v/>
      </c>
      <c r="F31" s="324" t="str">
        <f t="shared" si="4"/>
        <v/>
      </c>
      <c r="G31" s="325" t="str">
        <f>iferror(if(C31="","",if(C31=BattleEnd,"",if(D31=Fleet1Ship1,Fleet1Ship1Wep,Fleet2Ship1Wep))),"")</f>
        <v/>
      </c>
      <c r="H31" s="326" t="str">
        <f>iferror(IF($C31=BattleEnd,"",IF($C31="","",IF($C31=Attacking,RANDBETWEEN(1,100),""))),"")</f>
        <v/>
      </c>
      <c r="I31" s="327" t="str">
        <f>iferror(IF($C31=BattleEnd,"",IF($C31="","",IF($C31=Attacking,RANDBETWEEN(1,100),""))),"")</f>
        <v/>
      </c>
      <c r="J31" s="327" t="str">
        <f>iferror(IF($C31=BattleEnd,"",IF($C31="","",IF($C31=Attacking,RANDBETWEEN(1,100),""))),"")</f>
        <v/>
      </c>
      <c r="K31" s="328" t="str">
        <f>iferror(IF($C31=BattleEnd,"",IF($C31="","",IF($C31=Attacking,RANDBETWEEN(1,100),""))),"")</f>
        <v/>
      </c>
      <c r="L31" s="329" t="str">
        <f>if($C31=Attacking,if(H31&gt;70,Hit,Miss),"")</f>
        <v/>
      </c>
      <c r="M31" s="330" t="str">
        <f>if($C31=Attacking,if(I31&gt;70,Hit,Miss),"")</f>
        <v/>
      </c>
      <c r="N31" s="330" t="str">
        <f>if($C31=Attacking,if(J31&gt;70,Hit,Miss),"")</f>
        <v/>
      </c>
      <c r="O31" s="331" t="str">
        <f>if($C31=Attacking,if(K31&gt;70,Hit,Miss),"")</f>
        <v/>
      </c>
      <c r="P31" s="326" t="str">
        <f>IF(L31=Hit,Fleet1Ship1WepDPH,IF(L31=Miss,0,""))</f>
        <v/>
      </c>
      <c r="Q31" s="327" t="str">
        <f>IF(M31=Hit,Fleet1Ship1WepDPH,IF(M31=Miss,0,""))</f>
        <v/>
      </c>
      <c r="R31" s="327" t="str">
        <f>IF(N31=Hit,Fleet1Ship1WepDPH,IF(N31=Miss,0,""))</f>
        <v/>
      </c>
      <c r="S31" s="328" t="str">
        <f>IF(O31=Hit,Fleet1Ship1WepDPH,IF(O31=Miss,0,""))</f>
        <v/>
      </c>
      <c r="T31" s="332" t="str">
        <f>if($C31=Attacking,COUNTIF(P31:S31,"&gt;0"),"")</f>
        <v/>
      </c>
      <c r="U31" s="333" t="str">
        <f>IF($C31=Attacking,SUM(P31:S31),"")</f>
        <v/>
      </c>
      <c r="V31" s="334" t="str">
        <f>iferror(if(W29="","",IF(W29=Alive,$V$4,IF(W29=Dead,"")),""),"")</f>
        <v/>
      </c>
      <c r="W31" s="323" t="str">
        <f>iferror(if($X31="","",IF($X31&gt;0,Alive,if($X31=0,"")),""),"")</f>
        <v/>
      </c>
      <c r="X31" s="353" t="str">
        <f>iferror(if(C31="","",IF(C31=Attacking,X29-U31,X29)),"")</f>
        <v/>
      </c>
    </row>
    <row r="32" hidden="1">
      <c r="A32" s="336">
        <v>29.0</v>
      </c>
      <c r="B32" s="356" t="str">
        <f>IF(C30=Attacking,B30+1,"")</f>
        <v/>
      </c>
      <c r="C32" s="338" t="str">
        <f>iferror(if(W30="","",IF(W30=Alive,Attacking,if(W30=Dead,"")),""),"")</f>
        <v/>
      </c>
      <c r="D32" s="339" t="str">
        <f>iferror(if(E30="","",IF(E30=Alive,$D$4,IF(E30=Dead,"")),""),"")</f>
        <v/>
      </c>
      <c r="E32" s="340" t="str">
        <f>iferror(if($F31="","",IF($F32&gt;0,Alive,if($F32="","")),""),"")</f>
        <v/>
      </c>
      <c r="F32" s="341" t="str">
        <f t="shared" si="4"/>
        <v/>
      </c>
      <c r="G32" s="342" t="str">
        <f>iferror(if(C32="","",if(C32=BattleEnd,"",if(D32=Fleet1Ship1,Fleet1Ship1Wep,Fleet2Ship1Wep))),"")</f>
        <v/>
      </c>
      <c r="H32" s="343" t="str">
        <f>iferror(IF($C32=BattleEnd,"",IF($C32="","",IF($C32=Attacking,RANDBETWEEN(1,100),""))),"")</f>
        <v/>
      </c>
      <c r="I32" s="344" t="str">
        <f>iferror(IF($C32=BattleEnd,"",IF($C32="","",IF($C32=Attacking,RANDBETWEEN(1,100),""))),"")</f>
        <v/>
      </c>
      <c r="J32" s="344" t="str">
        <f>iferror(IF($C32=BattleEnd,"",IF($C32="","",IF($C32=Attacking,RANDBETWEEN(1,100),""))),"")</f>
        <v/>
      </c>
      <c r="K32" s="345" t="str">
        <f>iferror(IF($C32=BattleEnd,"",IF($C32="","",IF($C32=Attacking,RANDBETWEEN(1,100),""))),"")</f>
        <v/>
      </c>
      <c r="L32" s="346" t="str">
        <f>if($C32=Attacking,if(H32&gt;70,Hit,Miss),"")</f>
        <v/>
      </c>
      <c r="M32" s="347" t="str">
        <f>if($C32=Attacking,if(I32&gt;70,Hit,Miss),"")</f>
        <v/>
      </c>
      <c r="N32" s="347" t="str">
        <f>if($C32=Attacking,if(J32&gt;70,Hit,Miss),"")</f>
        <v/>
      </c>
      <c r="O32" s="348" t="str">
        <f>if($C32=Attacking,if(K32&gt;70,Hit,Miss),"")</f>
        <v/>
      </c>
      <c r="P32" s="343" t="str">
        <f>IF(L32=Hit,Fleet1Ship1WepDPH,IF(L32=Miss,0,""))</f>
        <v/>
      </c>
      <c r="Q32" s="344" t="str">
        <f>IF(M32=Hit,Fleet1Ship1WepDPH,IF(M32=Miss,0,""))</f>
        <v/>
      </c>
      <c r="R32" s="344" t="str">
        <f>IF(N32=Hit,Fleet1Ship1WepDPH,IF(N32=Miss,0,""))</f>
        <v/>
      </c>
      <c r="S32" s="345" t="str">
        <f>IF(O32=Hit,Fleet1Ship1WepDPH,IF(O32=Miss,0,""))</f>
        <v/>
      </c>
      <c r="T32" s="349" t="str">
        <f>if($C32=Attacking,COUNTIF(P32:S32,"&gt;0"),"")</f>
        <v/>
      </c>
      <c r="U32" s="350" t="str">
        <f>IF($C32=Attacking,SUM(P32:S32),"")</f>
        <v/>
      </c>
      <c r="V32" s="351" t="str">
        <f>iferror(if(W30="","",IF(W30=Alive,$V$4,IF(W30=Dead,"")),""),"")</f>
        <v/>
      </c>
      <c r="W32" s="340" t="str">
        <f>iferror(if($X32="","",IF($X32&gt;0,Alive,if($X32=0,"")),""),"")</f>
        <v/>
      </c>
      <c r="X32" s="352" t="str">
        <f>iferror(if(C32="","",IF(C32=Attacking,X30-U32,X30)),"")</f>
        <v/>
      </c>
    </row>
    <row r="33" hidden="1">
      <c r="A33" s="319">
        <v>30.0</v>
      </c>
      <c r="B33" s="357" t="str">
        <f>IF(C31=Attacking,B31+1,"")</f>
        <v/>
      </c>
      <c r="C33" s="321" t="str">
        <f>iferror(if(W31="","",IF(W31=Alive,Attacking,if(W31=Dead,"")),""),"")</f>
        <v/>
      </c>
      <c r="D33" s="322" t="str">
        <f>iferror(if(E31="","",IF(E31=Alive,$D$4,IF(E31=Dead,"")),""),"")</f>
        <v/>
      </c>
      <c r="E33" s="323" t="str">
        <f>iferror(if($F32="","",IF($F33&gt;0,Alive,if($F33="","")),""),"")</f>
        <v/>
      </c>
      <c r="F33" s="324" t="str">
        <f t="shared" si="4"/>
        <v/>
      </c>
      <c r="G33" s="325" t="str">
        <f>iferror(if(C33="","",if(C33=BattleEnd,"",if(D33=Fleet1Ship1,Fleet1Ship1Wep,Fleet2Ship1Wep))),"")</f>
        <v/>
      </c>
      <c r="H33" s="326" t="str">
        <f>iferror(IF($C33=BattleEnd,"",IF($C33="","",IF($C33=Attacking,RANDBETWEEN(1,100),""))),"")</f>
        <v/>
      </c>
      <c r="I33" s="327" t="str">
        <f>iferror(IF($C33=BattleEnd,"",IF($C33="","",IF($C33=Attacking,RANDBETWEEN(1,100),""))),"")</f>
        <v/>
      </c>
      <c r="J33" s="327" t="str">
        <f>iferror(IF($C33=BattleEnd,"",IF($C33="","",IF($C33=Attacking,RANDBETWEEN(1,100),""))),"")</f>
        <v/>
      </c>
      <c r="K33" s="328" t="str">
        <f>iferror(IF($C33=BattleEnd,"",IF($C33="","",IF($C33=Attacking,RANDBETWEEN(1,100),""))),"")</f>
        <v/>
      </c>
      <c r="L33" s="329" t="str">
        <f>if($C33=Attacking,if(H33&gt;70,Hit,Miss),"")</f>
        <v/>
      </c>
      <c r="M33" s="330" t="str">
        <f>if($C33=Attacking,if(I33&gt;70,Hit,Miss),"")</f>
        <v/>
      </c>
      <c r="N33" s="330" t="str">
        <f>if($C33=Attacking,if(J33&gt;70,Hit,Miss),"")</f>
        <v/>
      </c>
      <c r="O33" s="331" t="str">
        <f>if($C33=Attacking,if(K33&gt;70,Hit,Miss),"")</f>
        <v/>
      </c>
      <c r="P33" s="326" t="str">
        <f>IF(L33=Hit,Fleet1Ship1WepDPH,IF(L33=Miss,0,""))</f>
        <v/>
      </c>
      <c r="Q33" s="327" t="str">
        <f>IF(M33=Hit,Fleet1Ship1WepDPH,IF(M33=Miss,0,""))</f>
        <v/>
      </c>
      <c r="R33" s="327" t="str">
        <f>IF(N33=Hit,Fleet1Ship1WepDPH,IF(N33=Miss,0,""))</f>
        <v/>
      </c>
      <c r="S33" s="328" t="str">
        <f>IF(O33=Hit,Fleet1Ship1WepDPH,IF(O33=Miss,0,""))</f>
        <v/>
      </c>
      <c r="T33" s="332" t="str">
        <f>if($C33=Attacking,COUNTIF(P33:S33,"&gt;0"),"")</f>
        <v/>
      </c>
      <c r="U33" s="333" t="str">
        <f>IF($C33=Attacking,SUM(P33:S33),"")</f>
        <v/>
      </c>
      <c r="V33" s="334" t="str">
        <f>iferror(if(W31="","",IF(W31=Alive,$V$4,IF(W31=Dead,"")),""),"")</f>
        <v/>
      </c>
      <c r="W33" s="323" t="str">
        <f>iferror(if($X33="","",IF($X33&gt;0,Alive,if($X33=0,"")),""),"")</f>
        <v/>
      </c>
      <c r="X33" s="353" t="str">
        <f>iferror(if(C33="","",IF(C33=Attacking,X31-U33,X31)),"")</f>
        <v/>
      </c>
    </row>
    <row r="34" hidden="1">
      <c r="A34" s="336">
        <v>31.0</v>
      </c>
      <c r="B34" s="356" t="str">
        <f>IF(C32=Reloading,B32+1,"")</f>
        <v/>
      </c>
      <c r="C34" s="338" t="str">
        <f>iferror(if(W32="","",IF(W32=Alive,Attacking,if(W32=Dead,"")),""),"")</f>
        <v/>
      </c>
      <c r="D34" s="339" t="str">
        <f>iferror(if(E32="","",IF(E32=Alive,$D$4,IF(E32=Dead,"")),""),"")</f>
        <v/>
      </c>
      <c r="E34" s="340" t="str">
        <f>iferror(if($F33="","",IF($F34&gt;0,Alive,if($F34="","")),""),"")</f>
        <v/>
      </c>
      <c r="F34" s="341" t="str">
        <f t="shared" si="4"/>
        <v/>
      </c>
      <c r="G34" s="342" t="str">
        <f>iferror(if(C34="","",if(C34=BattleEnd,"",if(D34=Fleet1Ship1,Fleet1Ship1Wep,Fleet2Ship1Wep))),"")</f>
        <v/>
      </c>
      <c r="H34" s="343" t="str">
        <f>iferror(IF($C34=BattleEnd,"",IF($C34="","",IF($C34=Attacking,RANDBETWEEN(1,100),""))),"")</f>
        <v/>
      </c>
      <c r="I34" s="344" t="str">
        <f>iferror(IF($C34=BattleEnd,"",IF($C34="","",IF($C34=Attacking,RANDBETWEEN(1,100),""))),"")</f>
        <v/>
      </c>
      <c r="J34" s="344" t="str">
        <f>iferror(IF($C34=BattleEnd,"",IF($C34="","",IF($C34=Attacking,RANDBETWEEN(1,100),""))),"")</f>
        <v/>
      </c>
      <c r="K34" s="345" t="str">
        <f>iferror(IF($C34=BattleEnd,"",IF($C34="","",IF($C34=Attacking,RANDBETWEEN(1,100),""))),"")</f>
        <v/>
      </c>
      <c r="L34" s="346" t="str">
        <f>if($C34=Attacking,if(H34&gt;70,Hit,Miss),"")</f>
        <v/>
      </c>
      <c r="M34" s="347" t="str">
        <f>if($C34=Attacking,if(I34&gt;70,Hit,Miss),"")</f>
        <v/>
      </c>
      <c r="N34" s="347" t="str">
        <f>if($C34=Attacking,if(J34&gt;70,Hit,Miss),"")</f>
        <v/>
      </c>
      <c r="O34" s="348" t="str">
        <f>if($C34=Attacking,if(K34&gt;70,Hit,Miss),"")</f>
        <v/>
      </c>
      <c r="P34" s="343" t="str">
        <f>IF(L34=Hit,Fleet1Ship1WepDPH,IF(L34=Miss,0,""))</f>
        <v/>
      </c>
      <c r="Q34" s="344" t="str">
        <f>IF(M34=Hit,Fleet1Ship1WepDPH,IF(M34=Miss,0,""))</f>
        <v/>
      </c>
      <c r="R34" s="344" t="str">
        <f>IF(N34=Hit,Fleet1Ship1WepDPH,IF(N34=Miss,0,""))</f>
        <v/>
      </c>
      <c r="S34" s="345" t="str">
        <f>IF(O34=Hit,Fleet1Ship1WepDPH,IF(O34=Miss,0,""))</f>
        <v/>
      </c>
      <c r="T34" s="349" t="str">
        <f>if($C34=Attacking,COUNTIF(P34:S34,"&gt;0"),"")</f>
        <v/>
      </c>
      <c r="U34" s="350" t="str">
        <f>IF($C34=Attacking,SUM(P34:S34),"")</f>
        <v/>
      </c>
      <c r="V34" s="351" t="str">
        <f>iferror(if(W32="","",IF(W32=Alive,$V$4,IF(W32=Dead,"")),""),"")</f>
        <v/>
      </c>
      <c r="W34" s="340" t="str">
        <f>iferror(if($X34="","",IF($X34&gt;0,Alive,if($X34=0,"")),""),"")</f>
        <v/>
      </c>
      <c r="X34" s="352" t="str">
        <f>iferror(if(C34="","",IF(C34=Attacking,X32-U34,X32)),"")</f>
        <v/>
      </c>
    </row>
    <row r="35" hidden="1">
      <c r="A35" s="319">
        <v>32.0</v>
      </c>
      <c r="B35" s="357" t="str">
        <f>IF(C33=Reloading,B33+1,"")</f>
        <v/>
      </c>
      <c r="C35" s="321" t="str">
        <f>iferror(if(W33="","",IF(W33=Alive,Attacking,if(W33=Dead,"")),""),"")</f>
        <v/>
      </c>
      <c r="D35" s="322" t="str">
        <f>iferror(if(E33="","",IF(E33=Alive,$D$4,IF(E33=Dead,"")),""),"")</f>
        <v/>
      </c>
      <c r="E35" s="323" t="str">
        <f>iferror(if($F34="","",IF($F35&gt;0,Alive,if($F35="","")),""),"")</f>
        <v/>
      </c>
      <c r="F35" s="324" t="str">
        <f t="shared" si="4"/>
        <v/>
      </c>
      <c r="G35" s="325" t="str">
        <f>iferror(if(C35="","",if(C35=BattleEnd,"",if(D35=Fleet1Ship1,Fleet1Ship1Wep,Fleet2Ship1Wep))),"")</f>
        <v/>
      </c>
      <c r="H35" s="326" t="str">
        <f>iferror(IF($C35=BattleEnd,"",IF($C35="","",IF($C35=Attacking,RANDBETWEEN(1,100),""))),"")</f>
        <v/>
      </c>
      <c r="I35" s="327" t="str">
        <f>iferror(IF($C35=BattleEnd,"",IF($C35="","",IF($C35=Attacking,RANDBETWEEN(1,100),""))),"")</f>
        <v/>
      </c>
      <c r="J35" s="327" t="str">
        <f>iferror(IF($C35=BattleEnd,"",IF($C35="","",IF($C35=Attacking,RANDBETWEEN(1,100),""))),"")</f>
        <v/>
      </c>
      <c r="K35" s="328" t="str">
        <f>iferror(IF($C35=BattleEnd,"",IF($C35="","",IF($C35=Attacking,RANDBETWEEN(1,100),""))),"")</f>
        <v/>
      </c>
      <c r="L35" s="329" t="str">
        <f>if($C35=Attacking,if(H35&gt;70,Hit,Miss),"")</f>
        <v/>
      </c>
      <c r="M35" s="330" t="str">
        <f>if($C35=Attacking,if(I35&gt;70,Hit,Miss),"")</f>
        <v/>
      </c>
      <c r="N35" s="330" t="str">
        <f>if($C35=Attacking,if(J35&gt;70,Hit,Miss),"")</f>
        <v/>
      </c>
      <c r="O35" s="331" t="str">
        <f>if($C35=Attacking,if(K35&gt;70,Hit,Miss),"")</f>
        <v/>
      </c>
      <c r="P35" s="326" t="str">
        <f>IF(L35=Hit,Fleet1Ship1WepDPH,IF(L35=Miss,0,""))</f>
        <v/>
      </c>
      <c r="Q35" s="327" t="str">
        <f>IF(M35=Hit,Fleet1Ship1WepDPH,IF(M35=Miss,0,""))</f>
        <v/>
      </c>
      <c r="R35" s="327" t="str">
        <f>IF(N35=Hit,Fleet1Ship1WepDPH,IF(N35=Miss,0,""))</f>
        <v/>
      </c>
      <c r="S35" s="328" t="str">
        <f>IF(O35=Hit,Fleet1Ship1WepDPH,IF(O35=Miss,0,""))</f>
        <v/>
      </c>
      <c r="T35" s="332" t="str">
        <f>if($C35=Attacking,COUNTIF(P35:S35,"&gt;0"),"")</f>
        <v/>
      </c>
      <c r="U35" s="333" t="str">
        <f>IF($C35=Attacking,SUM(P35:S35),"")</f>
        <v/>
      </c>
      <c r="V35" s="334" t="str">
        <f>iferror(if(W33="","",IF(W33=Alive,$V$4,IF(W33=Dead,"")),""),"")</f>
        <v/>
      </c>
      <c r="W35" s="323" t="str">
        <f>iferror(if($X35="","",IF($X35&gt;0,Alive,if($X35=0,"")),""),"")</f>
        <v/>
      </c>
      <c r="X35" s="353" t="str">
        <f>iferror(if(C35="","",IF(C35=Attacking,X33-U35,X33)),"")</f>
        <v/>
      </c>
    </row>
    <row r="36" hidden="1">
      <c r="A36" s="336">
        <v>33.0</v>
      </c>
      <c r="B36" s="356" t="str">
        <f>IF(C34=Attacking,B34+1,"")</f>
        <v/>
      </c>
      <c r="C36" s="338" t="str">
        <f>iferror(if(W34="","",IF(W34=Alive,Attacking,if(W34=Dead,"")),""),"")</f>
        <v/>
      </c>
      <c r="D36" s="339" t="str">
        <f>iferror(if(E34="","",IF(E34=Alive,$D$4,IF(E34=Dead,"")),""),"")</f>
        <v/>
      </c>
      <c r="E36" s="340" t="str">
        <f>iferror(if($F35="","",IF($F36&gt;0,Alive,if($F36="","")),""),"")</f>
        <v/>
      </c>
      <c r="F36" s="341" t="str">
        <f t="shared" si="4"/>
        <v/>
      </c>
      <c r="G36" s="342" t="str">
        <f>iferror(if(C36="","",if(C36=BattleEnd,"",if(D36=Fleet1Ship1,Fleet1Ship1Wep,Fleet2Ship1Wep))),"")</f>
        <v/>
      </c>
      <c r="H36" s="343" t="str">
        <f>iferror(IF($C36=BattleEnd,"",IF($C36="","",IF($C36=Attacking,RANDBETWEEN(1,100),""))),"")</f>
        <v/>
      </c>
      <c r="I36" s="344" t="str">
        <f>iferror(IF($C36=BattleEnd,"",IF($C36="","",IF($C36=Attacking,RANDBETWEEN(1,100),""))),"")</f>
        <v/>
      </c>
      <c r="J36" s="344" t="str">
        <f>iferror(IF($C36=BattleEnd,"",IF($C36="","",IF($C36=Attacking,RANDBETWEEN(1,100),""))),"")</f>
        <v/>
      </c>
      <c r="K36" s="345" t="str">
        <f>iferror(IF($C36=BattleEnd,"",IF($C36="","",IF($C36=Attacking,RANDBETWEEN(1,100),""))),"")</f>
        <v/>
      </c>
      <c r="L36" s="346" t="str">
        <f>if($C36=Attacking,if(H36&gt;70,Hit,Miss),"")</f>
        <v/>
      </c>
      <c r="M36" s="347" t="str">
        <f>if($C36=Attacking,if(I36&gt;70,Hit,Miss),"")</f>
        <v/>
      </c>
      <c r="N36" s="347" t="str">
        <f>if($C36=Attacking,if(J36&gt;70,Hit,Miss),"")</f>
        <v/>
      </c>
      <c r="O36" s="348" t="str">
        <f>if($C36=Attacking,if(K36&gt;70,Hit,Miss),"")</f>
        <v/>
      </c>
      <c r="P36" s="343" t="str">
        <f>IF(L36=Hit,Fleet1Ship1WepDPH,IF(L36=Miss,0,""))</f>
        <v/>
      </c>
      <c r="Q36" s="344" t="str">
        <f>IF(M36=Hit,Fleet1Ship1WepDPH,IF(M36=Miss,0,""))</f>
        <v/>
      </c>
      <c r="R36" s="344" t="str">
        <f>IF(N36=Hit,Fleet1Ship1WepDPH,IF(N36=Miss,0,""))</f>
        <v/>
      </c>
      <c r="S36" s="345" t="str">
        <f>IF(O36=Hit,Fleet1Ship1WepDPH,IF(O36=Miss,0,""))</f>
        <v/>
      </c>
      <c r="T36" s="349" t="str">
        <f>if($C36=Attacking,COUNTIF(P36:S36,"&gt;0"),"")</f>
        <v/>
      </c>
      <c r="U36" s="350" t="str">
        <f>IF($C36=Attacking,SUM(P36:S36),"")</f>
        <v/>
      </c>
      <c r="V36" s="351" t="str">
        <f>iferror(if(W34="","",IF(W34=Alive,$V$4,IF(W34=Dead,"")),""),"")</f>
        <v/>
      </c>
      <c r="W36" s="340" t="str">
        <f>iferror(if($X36="","",IF($X36&gt;0,Alive,if($X36=0,"")),""),"")</f>
        <v/>
      </c>
      <c r="X36" s="352" t="str">
        <f>iferror(if(C36="","",IF(C36=Attacking,X34-U36,X34)),"")</f>
        <v/>
      </c>
    </row>
    <row r="37" hidden="1">
      <c r="A37" s="319">
        <v>34.0</v>
      </c>
      <c r="B37" s="357" t="str">
        <f>IF(C35=Attacking,B35+1,"")</f>
        <v/>
      </c>
      <c r="C37" s="321" t="str">
        <f>iferror(if(W35="","",IF(W35=Alive,Attacking,if(W35=Dead,"")),""),"")</f>
        <v/>
      </c>
      <c r="D37" s="322" t="str">
        <f>iferror(if(E35="","",IF(E35=Alive,$D$4,IF(E35=Dead,"")),""),"")</f>
        <v/>
      </c>
      <c r="E37" s="323" t="str">
        <f>iferror(if($F36="","",IF($F37&gt;0,Alive,if($F37="","")),""),"")</f>
        <v/>
      </c>
      <c r="F37" s="324" t="str">
        <f t="shared" si="4"/>
        <v/>
      </c>
      <c r="G37" s="325" t="str">
        <f>iferror(if(C37="","",if(C37=BattleEnd,"",if(D37=Fleet1Ship1,Fleet1Ship1Wep,Fleet2Ship1Wep))),"")</f>
        <v/>
      </c>
      <c r="H37" s="326" t="str">
        <f>iferror(IF($C37=BattleEnd,"",IF($C37="","",IF($C37=Attacking,RANDBETWEEN(1,100),""))),"")</f>
        <v/>
      </c>
      <c r="I37" s="327" t="str">
        <f>iferror(IF($C37=BattleEnd,"",IF($C37="","",IF($C37=Attacking,RANDBETWEEN(1,100),""))),"")</f>
        <v/>
      </c>
      <c r="J37" s="327" t="str">
        <f>iferror(IF($C37=BattleEnd,"",IF($C37="","",IF($C37=Attacking,RANDBETWEEN(1,100),""))),"")</f>
        <v/>
      </c>
      <c r="K37" s="328" t="str">
        <f>iferror(IF($C37=BattleEnd,"",IF($C37="","",IF($C37=Attacking,RANDBETWEEN(1,100),""))),"")</f>
        <v/>
      </c>
      <c r="L37" s="329" t="str">
        <f>if($C37=Attacking,if(H37&gt;70,Hit,Miss),"")</f>
        <v/>
      </c>
      <c r="M37" s="330" t="str">
        <f>if($C37=Attacking,if(I37&gt;70,Hit,Miss),"")</f>
        <v/>
      </c>
      <c r="N37" s="330" t="str">
        <f>if($C37=Attacking,if(J37&gt;70,Hit,Miss),"")</f>
        <v/>
      </c>
      <c r="O37" s="331" t="str">
        <f>if($C37=Attacking,if(K37&gt;70,Hit,Miss),"")</f>
        <v/>
      </c>
      <c r="P37" s="326" t="str">
        <f>IF(L37=Hit,Fleet1Ship1WepDPH,IF(L37=Miss,0,""))</f>
        <v/>
      </c>
      <c r="Q37" s="327" t="str">
        <f>IF(M37=Hit,Fleet1Ship1WepDPH,IF(M37=Miss,0,""))</f>
        <v/>
      </c>
      <c r="R37" s="327" t="str">
        <f>IF(N37=Hit,Fleet1Ship1WepDPH,IF(N37=Miss,0,""))</f>
        <v/>
      </c>
      <c r="S37" s="328" t="str">
        <f>IF(O37=Hit,Fleet1Ship1WepDPH,IF(O37=Miss,0,""))</f>
        <v/>
      </c>
      <c r="T37" s="332" t="str">
        <f>if($C37=Attacking,COUNTIF(P37:S37,"&gt;0"),"")</f>
        <v/>
      </c>
      <c r="U37" s="333" t="str">
        <f>IF($C37=Attacking,SUM(P37:S37),"")</f>
        <v/>
      </c>
      <c r="V37" s="334" t="str">
        <f>iferror(if(W35="","",IF(W35=Alive,$V$4,IF(W35=Dead,"")),""),"")</f>
        <v/>
      </c>
      <c r="W37" s="323" t="str">
        <f>iferror(if($X37="","",IF($X37&gt;0,Alive,if($X37=0,"")),""),"")</f>
        <v/>
      </c>
      <c r="X37" s="353" t="str">
        <f>iferror(if(C37="","",IF(C37=Attacking,X35-U37,X35)),"")</f>
        <v/>
      </c>
    </row>
    <row r="38" hidden="1">
      <c r="A38" s="336">
        <v>35.0</v>
      </c>
      <c r="B38" s="356" t="str">
        <f>IF(C36=Attacking,B36+1,"")</f>
        <v/>
      </c>
      <c r="C38" s="338" t="str">
        <f>iferror(if(W36="","",IF(W36=Alive,Attacking,if(W36=Dead,"")),""),"")</f>
        <v/>
      </c>
      <c r="D38" s="339" t="str">
        <f>iferror(if(E36="","",IF(E36=Alive,$D$4,IF(E36=Dead,"")),""),"")</f>
        <v/>
      </c>
      <c r="E38" s="340" t="str">
        <f>iferror(if($F37="","",IF($F38&gt;0,Alive,if($F38="","")),""),"")</f>
        <v/>
      </c>
      <c r="F38" s="341" t="str">
        <f t="shared" si="4"/>
        <v/>
      </c>
      <c r="G38" s="342" t="str">
        <f>iferror(if(C38="","",if(C38=BattleEnd,"",if(D38=Fleet1Ship1,Fleet1Ship1Wep,Fleet2Ship1Wep))),"")</f>
        <v/>
      </c>
      <c r="H38" s="343" t="str">
        <f>iferror(IF($C38=BattleEnd,"",IF($C38="","",IF($C38=Attacking,RANDBETWEEN(1,100),""))),"")</f>
        <v/>
      </c>
      <c r="I38" s="344" t="str">
        <f>iferror(IF($C38=BattleEnd,"",IF($C38="","",IF($C38=Attacking,RANDBETWEEN(1,100),""))),"")</f>
        <v/>
      </c>
      <c r="J38" s="344" t="str">
        <f>iferror(IF($C38=BattleEnd,"",IF($C38="","",IF($C38=Attacking,RANDBETWEEN(1,100),""))),"")</f>
        <v/>
      </c>
      <c r="K38" s="345" t="str">
        <f>iferror(IF($C38=BattleEnd,"",IF($C38="","",IF($C38=Attacking,RANDBETWEEN(1,100),""))),"")</f>
        <v/>
      </c>
      <c r="L38" s="346" t="str">
        <f>if($C38=Attacking,if(H38&gt;70,Hit,Miss),"")</f>
        <v/>
      </c>
      <c r="M38" s="347" t="str">
        <f>if($C38=Attacking,if(I38&gt;70,Hit,Miss),"")</f>
        <v/>
      </c>
      <c r="N38" s="347" t="str">
        <f>if($C38=Attacking,if(J38&gt;70,Hit,Miss),"")</f>
        <v/>
      </c>
      <c r="O38" s="348" t="str">
        <f>if($C38=Attacking,if(K38&gt;70,Hit,Miss),"")</f>
        <v/>
      </c>
      <c r="P38" s="343" t="str">
        <f>IF(L38=Hit,Fleet1Ship1WepDPH,IF(L38=Miss,0,""))</f>
        <v/>
      </c>
      <c r="Q38" s="344" t="str">
        <f>IF(M38=Hit,Fleet1Ship1WepDPH,IF(M38=Miss,0,""))</f>
        <v/>
      </c>
      <c r="R38" s="344" t="str">
        <f>IF(N38=Hit,Fleet1Ship1WepDPH,IF(N38=Miss,0,""))</f>
        <v/>
      </c>
      <c r="S38" s="345" t="str">
        <f>IF(O38=Hit,Fleet1Ship1WepDPH,IF(O38=Miss,0,""))</f>
        <v/>
      </c>
      <c r="T38" s="349" t="str">
        <f>if($C38=Attacking,COUNTIF(P38:S38,"&gt;0"),"")</f>
        <v/>
      </c>
      <c r="U38" s="350" t="str">
        <f>IF($C38=Attacking,SUM(P38:S38),"")</f>
        <v/>
      </c>
      <c r="V38" s="351" t="str">
        <f>iferror(if(W36="","",IF(W36=Alive,$V$4,IF(W36=Dead,"")),""),"")</f>
        <v/>
      </c>
      <c r="W38" s="340" t="str">
        <f>iferror(if($X38="","",IF($X38&gt;0,Alive,if($X38=0,"")),""),"")</f>
        <v/>
      </c>
      <c r="X38" s="352" t="str">
        <f>iferror(if(C38="","",IF(C38=Attacking,X36-U38,X36)),"")</f>
        <v/>
      </c>
    </row>
    <row r="39" hidden="1">
      <c r="A39" s="319">
        <v>36.0</v>
      </c>
      <c r="B39" s="357" t="str">
        <f>IF(C37=Attacking,B37+1,"")</f>
        <v/>
      </c>
      <c r="C39" s="321" t="str">
        <f>iferror(if(W37="","",IF(W37=Alive,Attacking,if(W37=Dead,"")),""),"")</f>
        <v/>
      </c>
      <c r="D39" s="322" t="str">
        <f>iferror(if(E37="","",IF(E37=Alive,$D$4,IF(E37=Dead,"")),""),"")</f>
        <v/>
      </c>
      <c r="E39" s="323" t="str">
        <f>iferror(if($F38="","",IF($F39&gt;0,Alive,if($F39="","")),""),"")</f>
        <v/>
      </c>
      <c r="F39" s="324" t="str">
        <f t="shared" si="4"/>
        <v/>
      </c>
      <c r="G39" s="325" t="str">
        <f>iferror(if(C39="","",if(C39=BattleEnd,"",if(D39=Fleet1Ship1,Fleet1Ship1Wep,Fleet2Ship1Wep))),"")</f>
        <v/>
      </c>
      <c r="H39" s="326" t="str">
        <f>iferror(IF($C39=BattleEnd,"",IF($C39="","",IF($C39=Attacking,RANDBETWEEN(1,100),""))),"")</f>
        <v/>
      </c>
      <c r="I39" s="327" t="str">
        <f>iferror(IF($C39=BattleEnd,"",IF($C39="","",IF($C39=Attacking,RANDBETWEEN(1,100),""))),"")</f>
        <v/>
      </c>
      <c r="J39" s="327" t="str">
        <f>iferror(IF($C39=BattleEnd,"",IF($C39="","",IF($C39=Attacking,RANDBETWEEN(1,100),""))),"")</f>
        <v/>
      </c>
      <c r="K39" s="328" t="str">
        <f>iferror(IF($C39=BattleEnd,"",IF($C39="","",IF($C39=Attacking,RANDBETWEEN(1,100),""))),"")</f>
        <v/>
      </c>
      <c r="L39" s="329" t="str">
        <f>if($C39=Attacking,if(H39&gt;70,Hit,Miss),"")</f>
        <v/>
      </c>
      <c r="M39" s="330" t="str">
        <f>if($C39=Attacking,if(I39&gt;70,Hit,Miss),"")</f>
        <v/>
      </c>
      <c r="N39" s="330" t="str">
        <f>if($C39=Attacking,if(J39&gt;70,Hit,Miss),"")</f>
        <v/>
      </c>
      <c r="O39" s="331" t="str">
        <f>if($C39=Attacking,if(K39&gt;70,Hit,Miss),"")</f>
        <v/>
      </c>
      <c r="P39" s="326" t="str">
        <f>IF(L39=Hit,Fleet1Ship1WepDPH,IF(L39=Miss,0,""))</f>
        <v/>
      </c>
      <c r="Q39" s="327" t="str">
        <f>IF(M39=Hit,Fleet1Ship1WepDPH,IF(M39=Miss,0,""))</f>
        <v/>
      </c>
      <c r="R39" s="327" t="str">
        <f>IF(N39=Hit,Fleet1Ship1WepDPH,IF(N39=Miss,0,""))</f>
        <v/>
      </c>
      <c r="S39" s="328" t="str">
        <f>IF(O39=Hit,Fleet1Ship1WepDPH,IF(O39=Miss,0,""))</f>
        <v/>
      </c>
      <c r="T39" s="332" t="str">
        <f>if($C39=Attacking,COUNTIF(P39:S39,"&gt;0"),"")</f>
        <v/>
      </c>
      <c r="U39" s="333" t="str">
        <f>IF($C39=Attacking,SUM(P39:S39),"")</f>
        <v/>
      </c>
      <c r="V39" s="334" t="str">
        <f>iferror(if(W37="","",IF(W37=Alive,$V$4,IF(W37=Dead,"")),""),"")</f>
        <v/>
      </c>
      <c r="W39" s="323" t="str">
        <f>iferror(if($X39="","",IF($X39&gt;0,Alive,if($X39=0,"")),""),"")</f>
        <v/>
      </c>
      <c r="X39" s="353" t="str">
        <f>iferror(if(C39="","",IF(C39=Attacking,X37-U39,X37)),"")</f>
        <v/>
      </c>
    </row>
    <row r="40" hidden="1">
      <c r="A40" s="336">
        <v>37.0</v>
      </c>
      <c r="B40" s="356" t="str">
        <f>IF(C38=Attacking,B38+1,"")</f>
        <v/>
      </c>
      <c r="C40" s="338" t="str">
        <f>iferror(if(W38="","",IF(W38=Alive,Attacking,if(W38=Dead,"")),""),"")</f>
        <v/>
      </c>
      <c r="D40" s="339" t="str">
        <f>iferror(if(E38="","",IF(E38=Alive,$D$4,IF(E38=Dead,"")),""),"")</f>
        <v/>
      </c>
      <c r="E40" s="340" t="str">
        <f>iferror(if($F39="","",IF($F40&gt;0,Alive,if($F40="","")),""),"")</f>
        <v/>
      </c>
      <c r="F40" s="341" t="str">
        <f t="shared" si="4"/>
        <v/>
      </c>
      <c r="G40" s="342" t="str">
        <f>iferror(if(C40="","",if(C40=BattleEnd,"",if(D40=Fleet1Ship1,Fleet1Ship1Wep,Fleet2Ship1Wep))),"")</f>
        <v/>
      </c>
      <c r="H40" s="343" t="str">
        <f>iferror(IF($C40=BattleEnd,"",IF($C40="","",IF($C40=Attacking,RANDBETWEEN(1,100),""))),"")</f>
        <v/>
      </c>
      <c r="I40" s="344" t="str">
        <f>iferror(IF($C40=BattleEnd,"",IF($C40="","",IF($C40=Attacking,RANDBETWEEN(1,100),""))),"")</f>
        <v/>
      </c>
      <c r="J40" s="344" t="str">
        <f>iferror(IF($C40=BattleEnd,"",IF($C40="","",IF($C40=Attacking,RANDBETWEEN(1,100),""))),"")</f>
        <v/>
      </c>
      <c r="K40" s="345" t="str">
        <f>iferror(IF($C40=BattleEnd,"",IF($C40="","",IF($C40=Attacking,RANDBETWEEN(1,100),""))),"")</f>
        <v/>
      </c>
      <c r="L40" s="346" t="str">
        <f>if($C40=Attacking,if(H40&gt;70,Hit,Miss),"")</f>
        <v/>
      </c>
      <c r="M40" s="347" t="str">
        <f>if($C40=Attacking,if(I40&gt;70,Hit,Miss),"")</f>
        <v/>
      </c>
      <c r="N40" s="347" t="str">
        <f>if($C40=Attacking,if(J40&gt;70,Hit,Miss),"")</f>
        <v/>
      </c>
      <c r="O40" s="348" t="str">
        <f>if($C40=Attacking,if(K40&gt;70,Hit,Miss),"")</f>
        <v/>
      </c>
      <c r="P40" s="343" t="str">
        <f>IF(L40=Hit,Fleet1Ship1WepDPH,IF(L40=Miss,0,""))</f>
        <v/>
      </c>
      <c r="Q40" s="344" t="str">
        <f>IF(M40=Hit,Fleet1Ship1WepDPH,IF(M40=Miss,0,""))</f>
        <v/>
      </c>
      <c r="R40" s="344" t="str">
        <f>IF(N40=Hit,Fleet1Ship1WepDPH,IF(N40=Miss,0,""))</f>
        <v/>
      </c>
      <c r="S40" s="345" t="str">
        <f>IF(O40=Hit,Fleet1Ship1WepDPH,IF(O40=Miss,0,""))</f>
        <v/>
      </c>
      <c r="T40" s="349" t="str">
        <f>if($C40=Attacking,COUNTIF(P40:S40,"&gt;0"),"")</f>
        <v/>
      </c>
      <c r="U40" s="350" t="str">
        <f>IF($C40=Attacking,SUM(P40:S40),"")</f>
        <v/>
      </c>
      <c r="V40" s="351" t="str">
        <f>iferror(if(W38="","",IF(W38=Alive,$V$4,IF(W38=Dead,"")),""),"")</f>
        <v/>
      </c>
      <c r="W40" s="340" t="str">
        <f>iferror(if($X40="","",IF($X40&gt;0,Alive,if($X40=0,"")),""),"")</f>
        <v/>
      </c>
      <c r="X40" s="352" t="str">
        <f>iferror(if(C40="","",IF(C40=Attacking,X38-U40,X38)),"")</f>
        <v/>
      </c>
    </row>
    <row r="41" hidden="1">
      <c r="A41" s="319">
        <v>38.0</v>
      </c>
      <c r="B41" s="357" t="str">
        <f>IF(C39=Attacking,B39+1,"")</f>
        <v/>
      </c>
      <c r="C41" s="321" t="str">
        <f>iferror(if(W39="","",IF(W39=Alive,Attacking,if(W39=Dead,"")),""),"")</f>
        <v/>
      </c>
      <c r="D41" s="322" t="str">
        <f>iferror(if(E39="","",IF(E39=Alive,$D$4,IF(E39=Dead,"")),""),"")</f>
        <v/>
      </c>
      <c r="E41" s="323" t="str">
        <f>iferror(if($F40="","",IF($F41&gt;0,Alive,if($F41="","")),""),"")</f>
        <v/>
      </c>
      <c r="F41" s="324" t="str">
        <f t="shared" si="4"/>
        <v/>
      </c>
      <c r="G41" s="325" t="str">
        <f>iferror(if(C41="","",if(C41=BattleEnd,"",if(D41=Fleet1Ship1,Fleet1Ship1Wep,Fleet2Ship1Wep))),"")</f>
        <v/>
      </c>
      <c r="H41" s="326" t="str">
        <f>iferror(IF($C41=BattleEnd,"",IF($C41="","",IF($C41=Attacking,RANDBETWEEN(1,100),""))),"")</f>
        <v/>
      </c>
      <c r="I41" s="327" t="str">
        <f>iferror(IF($C41=BattleEnd,"",IF($C41="","",IF($C41=Attacking,RANDBETWEEN(1,100),""))),"")</f>
        <v/>
      </c>
      <c r="J41" s="327" t="str">
        <f>iferror(IF($C41=BattleEnd,"",IF($C41="","",IF($C41=Attacking,RANDBETWEEN(1,100),""))),"")</f>
        <v/>
      </c>
      <c r="K41" s="328" t="str">
        <f>iferror(IF($C41=BattleEnd,"",IF($C41="","",IF($C41=Attacking,RANDBETWEEN(1,100),""))),"")</f>
        <v/>
      </c>
      <c r="L41" s="329" t="str">
        <f>if($C41=Attacking,if(H41&gt;70,Hit,Miss),"")</f>
        <v/>
      </c>
      <c r="M41" s="330" t="str">
        <f>if($C41=Attacking,if(I41&gt;70,Hit,Miss),"")</f>
        <v/>
      </c>
      <c r="N41" s="330" t="str">
        <f>if($C41=Attacking,if(J41&gt;70,Hit,Miss),"")</f>
        <v/>
      </c>
      <c r="O41" s="331" t="str">
        <f>if($C41=Attacking,if(K41&gt;70,Hit,Miss),"")</f>
        <v/>
      </c>
      <c r="P41" s="326" t="str">
        <f>IF(L41=Hit,Fleet1Ship1WepDPH,IF(L41=Miss,0,""))</f>
        <v/>
      </c>
      <c r="Q41" s="327" t="str">
        <f>IF(M41=Hit,Fleet1Ship1WepDPH,IF(M41=Miss,0,""))</f>
        <v/>
      </c>
      <c r="R41" s="327" t="str">
        <f>IF(N41=Hit,Fleet1Ship1WepDPH,IF(N41=Miss,0,""))</f>
        <v/>
      </c>
      <c r="S41" s="328" t="str">
        <f>IF(O41=Hit,Fleet1Ship1WepDPH,IF(O41=Miss,0,""))</f>
        <v/>
      </c>
      <c r="T41" s="332" t="str">
        <f>if($C41=Attacking,COUNTIF(P41:S41,"&gt;0"),"")</f>
        <v/>
      </c>
      <c r="U41" s="333" t="str">
        <f>IF($C41=Attacking,SUM(P41:S41),"")</f>
        <v/>
      </c>
      <c r="V41" s="334" t="str">
        <f>iferror(if(W39="","",IF(W39=Alive,$V$4,IF(W39=Dead,"")),""),"")</f>
        <v/>
      </c>
      <c r="W41" s="323" t="str">
        <f>iferror(if($X41="","",IF($X41&gt;0,Alive,if($X41=0,"")),""),"")</f>
        <v/>
      </c>
      <c r="X41" s="353" t="str">
        <f>iferror(if(C41="","",IF(C41=Attacking,X39-U41,X39)),"")</f>
        <v/>
      </c>
    </row>
    <row r="42" hidden="1">
      <c r="A42" s="336">
        <v>39.0</v>
      </c>
      <c r="B42" s="356" t="str">
        <f>IF(C40=Reloading,B40+1,"")</f>
        <v/>
      </c>
      <c r="C42" s="338" t="str">
        <f>iferror(if(W40="","",IF(W40=Alive,Attacking,if(W40=Dead,"")),""),"")</f>
        <v/>
      </c>
      <c r="D42" s="339" t="str">
        <f>iferror(if(E40="","",IF(E40=Alive,$D$4,IF(E40=Dead,"")),""),"")</f>
        <v/>
      </c>
      <c r="E42" s="340" t="str">
        <f>iferror(if($F41="","",IF($F42&gt;0,Alive,if($F42="","")),""),"")</f>
        <v/>
      </c>
      <c r="F42" s="341" t="str">
        <f t="shared" si="4"/>
        <v/>
      </c>
      <c r="G42" s="342" t="str">
        <f>iferror(if(C42="","",if(C42=BattleEnd,"",if(D42=Fleet1Ship1,Fleet1Ship1Wep,Fleet2Ship1Wep))),"")</f>
        <v/>
      </c>
      <c r="H42" s="343" t="str">
        <f>iferror(IF($C42=BattleEnd,"",IF($C42="","",IF($C42=Attacking,RANDBETWEEN(1,100),""))),"")</f>
        <v/>
      </c>
      <c r="I42" s="344" t="str">
        <f>iferror(IF($C42=BattleEnd,"",IF($C42="","",IF($C42=Attacking,RANDBETWEEN(1,100),""))),"")</f>
        <v/>
      </c>
      <c r="J42" s="344" t="str">
        <f>iferror(IF($C42=BattleEnd,"",IF($C42="","",IF($C42=Attacking,RANDBETWEEN(1,100),""))),"")</f>
        <v/>
      </c>
      <c r="K42" s="345" t="str">
        <f>iferror(IF($C42=BattleEnd,"",IF($C42="","",IF($C42=Attacking,RANDBETWEEN(1,100),""))),"")</f>
        <v/>
      </c>
      <c r="L42" s="346" t="str">
        <f>if($C42=Attacking,if(H42&gt;70,Hit,Miss),"")</f>
        <v/>
      </c>
      <c r="M42" s="347" t="str">
        <f>if($C42=Attacking,if(I42&gt;70,Hit,Miss),"")</f>
        <v/>
      </c>
      <c r="N42" s="347" t="str">
        <f>if($C42=Attacking,if(J42&gt;70,Hit,Miss),"")</f>
        <v/>
      </c>
      <c r="O42" s="348" t="str">
        <f>if($C42=Attacking,if(K42&gt;70,Hit,Miss),"")</f>
        <v/>
      </c>
      <c r="P42" s="343" t="str">
        <f>IF(L42=Hit,Fleet1Ship1WepDPH,IF(L42=Miss,0,""))</f>
        <v/>
      </c>
      <c r="Q42" s="344" t="str">
        <f>IF(M42=Hit,Fleet1Ship1WepDPH,IF(M42=Miss,0,""))</f>
        <v/>
      </c>
      <c r="R42" s="344" t="str">
        <f>IF(N42=Hit,Fleet1Ship1WepDPH,IF(N42=Miss,0,""))</f>
        <v/>
      </c>
      <c r="S42" s="345" t="str">
        <f>IF(O42=Hit,Fleet1Ship1WepDPH,IF(O42=Miss,0,""))</f>
        <v/>
      </c>
      <c r="T42" s="349" t="str">
        <f>if($C42=Attacking,COUNTIF(P42:S42,"&gt;0"),"")</f>
        <v/>
      </c>
      <c r="U42" s="350" t="str">
        <f>IF($C42=Attacking,SUM(P42:S42),"")</f>
        <v/>
      </c>
      <c r="V42" s="351" t="str">
        <f>iferror(if(W40="","",IF(W40=Alive,$V$4,IF(W40=Dead,"")),""),"")</f>
        <v/>
      </c>
      <c r="W42" s="340" t="str">
        <f>iferror(if($X42="","",IF($X42&gt;0,Alive,if($X42=0,"")),""),"")</f>
        <v/>
      </c>
      <c r="X42" s="352" t="str">
        <f>iferror(if(C42="","",IF(C42=Attacking,X40-U42,X40)),"")</f>
        <v/>
      </c>
    </row>
    <row r="43" hidden="1">
      <c r="A43" s="319">
        <v>40.0</v>
      </c>
      <c r="B43" s="357" t="str">
        <f>IF(C41=Reloading,B41+1,"")</f>
        <v/>
      </c>
      <c r="C43" s="321" t="str">
        <f>iferror(if(W41="","",IF(W41=Alive,Attacking,if(W41=Dead,"")),""),"")</f>
        <v/>
      </c>
      <c r="D43" s="322" t="str">
        <f>iferror(if(E41="","",IF(E41=Alive,$D$4,IF(E41=Dead,"")),""),"")</f>
        <v/>
      </c>
      <c r="E43" s="323" t="str">
        <f>iferror(if($F42="","",IF($F43&gt;0,Alive,if($F43="","")),""),"")</f>
        <v/>
      </c>
      <c r="F43" s="324" t="str">
        <f t="shared" si="4"/>
        <v/>
      </c>
      <c r="G43" s="325" t="str">
        <f>iferror(if(C43="","",if(C43=BattleEnd,"",if(D43=Fleet1Ship1,Fleet1Ship1Wep,Fleet2Ship1Wep))),"")</f>
        <v/>
      </c>
      <c r="H43" s="326" t="str">
        <f>iferror(IF($C43=BattleEnd,"",IF($C43="","",IF($C43=Attacking,RANDBETWEEN(1,100),""))),"")</f>
        <v/>
      </c>
      <c r="I43" s="327" t="str">
        <f>iferror(IF($C43=BattleEnd,"",IF($C43="","",IF($C43=Attacking,RANDBETWEEN(1,100),""))),"")</f>
        <v/>
      </c>
      <c r="J43" s="327" t="str">
        <f>iferror(IF($C43=BattleEnd,"",IF($C43="","",IF($C43=Attacking,RANDBETWEEN(1,100),""))),"")</f>
        <v/>
      </c>
      <c r="K43" s="328" t="str">
        <f>iferror(IF($C43=BattleEnd,"",IF($C43="","",IF($C43=Attacking,RANDBETWEEN(1,100),""))),"")</f>
        <v/>
      </c>
      <c r="L43" s="329" t="str">
        <f>if($C43=Attacking,if(H43&gt;70,Hit,Miss),"")</f>
        <v/>
      </c>
      <c r="M43" s="330" t="str">
        <f>if($C43=Attacking,if(I43&gt;70,Hit,Miss),"")</f>
        <v/>
      </c>
      <c r="N43" s="330" t="str">
        <f>if($C43=Attacking,if(J43&gt;70,Hit,Miss),"")</f>
        <v/>
      </c>
      <c r="O43" s="331" t="str">
        <f>if($C43=Attacking,if(K43&gt;70,Hit,Miss),"")</f>
        <v/>
      </c>
      <c r="P43" s="326" t="str">
        <f>IF(L43=Hit,Fleet1Ship1WepDPH,IF(L43=Miss,0,""))</f>
        <v/>
      </c>
      <c r="Q43" s="327" t="str">
        <f>IF(M43=Hit,Fleet1Ship1WepDPH,IF(M43=Miss,0,""))</f>
        <v/>
      </c>
      <c r="R43" s="327" t="str">
        <f>IF(N43=Hit,Fleet1Ship1WepDPH,IF(N43=Miss,0,""))</f>
        <v/>
      </c>
      <c r="S43" s="328" t="str">
        <f>IF(O43=Hit,Fleet1Ship1WepDPH,IF(O43=Miss,0,""))</f>
        <v/>
      </c>
      <c r="T43" s="332" t="str">
        <f>if($C43=Attacking,COUNTIF(P43:S43,"&gt;0"),"")</f>
        <v/>
      </c>
      <c r="U43" s="333" t="str">
        <f>IF($C43=Attacking,SUM(P43:S43),"")</f>
        <v/>
      </c>
      <c r="V43" s="334" t="str">
        <f>iferror(if(W41="","",IF(W41=Alive,$V$4,IF(W41=Dead,"")),""),"")</f>
        <v/>
      </c>
      <c r="W43" s="323" t="str">
        <f>iferror(if($X43="","",IF($X43&gt;0,Alive,if($X43=0,"")),""),"")</f>
        <v/>
      </c>
      <c r="X43" s="353" t="str">
        <f>iferror(if(C43="","",IF(C43=Attacking,X41-U43,X41)),"")</f>
        <v/>
      </c>
    </row>
    <row r="44" hidden="1">
      <c r="A44" s="336">
        <v>41.0</v>
      </c>
      <c r="B44" s="356" t="str">
        <f>IF(C42=Attacking,B42+1,"")</f>
        <v/>
      </c>
      <c r="C44" s="338" t="str">
        <f>iferror(if(W42="","",IF(W42=Alive,Attacking,if(W42=Dead,"")),""),"")</f>
        <v/>
      </c>
      <c r="D44" s="339" t="str">
        <f>iferror(if(E42="","",IF(E42=Alive,$D$4,IF(E42=Dead,"")),""),"")</f>
        <v/>
      </c>
      <c r="E44" s="340" t="str">
        <f>iferror(if($F43="","",IF($F44&gt;0,Alive,if($F44="","")),""),"")</f>
        <v/>
      </c>
      <c r="F44" s="341" t="str">
        <f t="shared" si="4"/>
        <v/>
      </c>
      <c r="G44" s="342" t="str">
        <f>iferror(if(C44="","",if(C44=BattleEnd,"",if(D44=Fleet1Ship1,Fleet1Ship1Wep,Fleet2Ship1Wep))),"")</f>
        <v/>
      </c>
      <c r="H44" s="343" t="str">
        <f>iferror(IF($C44=BattleEnd,"",IF($C44="","",IF($C44=Attacking,RANDBETWEEN(1,100),""))),"")</f>
        <v/>
      </c>
      <c r="I44" s="344" t="str">
        <f>iferror(IF($C44=BattleEnd,"",IF($C44="","",IF($C44=Attacking,RANDBETWEEN(1,100),""))),"")</f>
        <v/>
      </c>
      <c r="J44" s="344" t="str">
        <f>iferror(IF($C44=BattleEnd,"",IF($C44="","",IF($C44=Attacking,RANDBETWEEN(1,100),""))),"")</f>
        <v/>
      </c>
      <c r="K44" s="345" t="str">
        <f>iferror(IF($C44=BattleEnd,"",IF($C44="","",IF($C44=Attacking,RANDBETWEEN(1,100),""))),"")</f>
        <v/>
      </c>
      <c r="L44" s="346" t="str">
        <f>if($C44=Attacking,if(H44&gt;70,Hit,Miss),"")</f>
        <v/>
      </c>
      <c r="M44" s="347" t="str">
        <f>if($C44=Attacking,if(I44&gt;70,Hit,Miss),"")</f>
        <v/>
      </c>
      <c r="N44" s="347" t="str">
        <f>if($C44=Attacking,if(J44&gt;70,Hit,Miss),"")</f>
        <v/>
      </c>
      <c r="O44" s="348" t="str">
        <f>if($C44=Attacking,if(K44&gt;70,Hit,Miss),"")</f>
        <v/>
      </c>
      <c r="P44" s="343" t="str">
        <f>IF(L44=Hit,Fleet1Ship1WepDPH,IF(L44=Miss,0,""))</f>
        <v/>
      </c>
      <c r="Q44" s="344" t="str">
        <f>IF(M44=Hit,Fleet1Ship1WepDPH,IF(M44=Miss,0,""))</f>
        <v/>
      </c>
      <c r="R44" s="344" t="str">
        <f>IF(N44=Hit,Fleet1Ship1WepDPH,IF(N44=Miss,0,""))</f>
        <v/>
      </c>
      <c r="S44" s="345" t="str">
        <f>IF(O44=Hit,Fleet1Ship1WepDPH,IF(O44=Miss,0,""))</f>
        <v/>
      </c>
      <c r="T44" s="349" t="str">
        <f>if($C44=Attacking,COUNTIF(P44:S44,"&gt;0"),"")</f>
        <v/>
      </c>
      <c r="U44" s="350" t="str">
        <f>IF($C44=Attacking,SUM(P44:S44),"")</f>
        <v/>
      </c>
      <c r="V44" s="351" t="str">
        <f>iferror(if(W42="","",IF(W42=Alive,$V$4,IF(W42=Dead,"")),""),"")</f>
        <v/>
      </c>
      <c r="W44" s="340" t="str">
        <f>iferror(if($X44="","",IF($X44&gt;0,Alive,if($X44=0,"")),""),"")</f>
        <v/>
      </c>
      <c r="X44" s="352" t="str">
        <f>iferror(if(C44="","",IF(C44=Attacking,X42-U44,X42)),"")</f>
        <v/>
      </c>
    </row>
    <row r="45" hidden="1">
      <c r="A45" s="319">
        <v>42.0</v>
      </c>
      <c r="B45" s="357" t="str">
        <f>IF(C43=Attacking,B43+1,"")</f>
        <v/>
      </c>
      <c r="C45" s="321" t="str">
        <f>iferror(if(W43="","",IF(W43=Alive,Attacking,if(W43=Dead,"")),""),"")</f>
        <v/>
      </c>
      <c r="D45" s="322" t="str">
        <f>iferror(if(E43="","",IF(E43=Alive,$D$4,IF(E43=Dead,"")),""),"")</f>
        <v/>
      </c>
      <c r="E45" s="323" t="str">
        <f>iferror(if($F44="","",IF($F45&gt;0,Alive,if($F45="","")),""),"")</f>
        <v/>
      </c>
      <c r="F45" s="324" t="str">
        <f t="shared" si="4"/>
        <v/>
      </c>
      <c r="G45" s="325" t="str">
        <f>iferror(if(C45="","",if(C45=BattleEnd,"",if(D45=Fleet1Ship1,Fleet1Ship1Wep,Fleet2Ship1Wep))),"")</f>
        <v/>
      </c>
      <c r="H45" s="326" t="str">
        <f>iferror(IF($C45=BattleEnd,"",IF($C45="","",IF($C45=Attacking,RANDBETWEEN(1,100),""))),"")</f>
        <v/>
      </c>
      <c r="I45" s="327" t="str">
        <f>iferror(IF($C45=BattleEnd,"",IF($C45="","",IF($C45=Attacking,RANDBETWEEN(1,100),""))),"")</f>
        <v/>
      </c>
      <c r="J45" s="327" t="str">
        <f>iferror(IF($C45=BattleEnd,"",IF($C45="","",IF($C45=Attacking,RANDBETWEEN(1,100),""))),"")</f>
        <v/>
      </c>
      <c r="K45" s="328" t="str">
        <f>iferror(IF($C45=BattleEnd,"",IF($C45="","",IF($C45=Attacking,RANDBETWEEN(1,100),""))),"")</f>
        <v/>
      </c>
      <c r="L45" s="329" t="str">
        <f>if($C45=Attacking,if(H45&gt;70,Hit,Miss),"")</f>
        <v/>
      </c>
      <c r="M45" s="330" t="str">
        <f>if($C45=Attacking,if(I45&gt;70,Hit,Miss),"")</f>
        <v/>
      </c>
      <c r="N45" s="330" t="str">
        <f>if($C45=Attacking,if(J45&gt;70,Hit,Miss),"")</f>
        <v/>
      </c>
      <c r="O45" s="331" t="str">
        <f>if($C45=Attacking,if(K45&gt;70,Hit,Miss),"")</f>
        <v/>
      </c>
      <c r="P45" s="326" t="str">
        <f>IF(L45=Hit,Fleet1Ship1WepDPH,IF(L45=Miss,0,""))</f>
        <v/>
      </c>
      <c r="Q45" s="327" t="str">
        <f>IF(M45=Hit,Fleet1Ship1WepDPH,IF(M45=Miss,0,""))</f>
        <v/>
      </c>
      <c r="R45" s="327" t="str">
        <f>IF(N45=Hit,Fleet1Ship1WepDPH,IF(N45=Miss,0,""))</f>
        <v/>
      </c>
      <c r="S45" s="328" t="str">
        <f>IF(O45=Hit,Fleet1Ship1WepDPH,IF(O45=Miss,0,""))</f>
        <v/>
      </c>
      <c r="T45" s="332" t="str">
        <f>if($C45=Attacking,COUNTIF(P45:S45,"&gt;0"),"")</f>
        <v/>
      </c>
      <c r="U45" s="333" t="str">
        <f>IF($C45=Attacking,SUM(P45:S45),"")</f>
        <v/>
      </c>
      <c r="V45" s="334" t="str">
        <f>iferror(if(W43="","",IF(W43=Alive,$V$4,IF(W43=Dead,"")),""),"")</f>
        <v/>
      </c>
      <c r="W45" s="323" t="str">
        <f>iferror(if($X45="","",IF($X45&gt;0,Alive,if($X45=0,"")),""),"")</f>
        <v/>
      </c>
      <c r="X45" s="353" t="str">
        <f>iferror(if(C45="","",IF(C45=Attacking,X43-U45,X43)),"")</f>
        <v/>
      </c>
    </row>
    <row r="46" hidden="1">
      <c r="A46" s="336">
        <v>43.0</v>
      </c>
      <c r="B46" s="356" t="str">
        <f>IF(C44=Attacking,B44+1,"")</f>
        <v/>
      </c>
      <c r="C46" s="338" t="str">
        <f>iferror(if(W44="","",IF(W44=Alive,Attacking,if(W44=Dead,"")),""),"")</f>
        <v/>
      </c>
      <c r="D46" s="339" t="str">
        <f>iferror(if(E44="","",IF(E44=Alive,$D$4,IF(E44=Dead,"")),""),"")</f>
        <v/>
      </c>
      <c r="E46" s="340" t="str">
        <f>iferror(if($F45="","",IF($F46&gt;0,Alive,if($F46="","")),""),"")</f>
        <v/>
      </c>
      <c r="F46" s="341" t="str">
        <f t="shared" si="4"/>
        <v/>
      </c>
      <c r="G46" s="342" t="str">
        <f>iferror(if(C46="","",if(C46=BattleEnd,"",if(D46=Fleet1Ship1,Fleet1Ship1Wep,Fleet2Ship1Wep))),"")</f>
        <v/>
      </c>
      <c r="H46" s="343" t="str">
        <f>iferror(IF($C46=BattleEnd,"",IF($C46="","",IF($C46=Attacking,RANDBETWEEN(1,100),""))),"")</f>
        <v/>
      </c>
      <c r="I46" s="344" t="str">
        <f>iferror(IF($C46=BattleEnd,"",IF($C46="","",IF($C46=Attacking,RANDBETWEEN(1,100),""))),"")</f>
        <v/>
      </c>
      <c r="J46" s="344" t="str">
        <f>iferror(IF($C46=BattleEnd,"",IF($C46="","",IF($C46=Attacking,RANDBETWEEN(1,100),""))),"")</f>
        <v/>
      </c>
      <c r="K46" s="345" t="str">
        <f>iferror(IF($C46=BattleEnd,"",IF($C46="","",IF($C46=Attacking,RANDBETWEEN(1,100),""))),"")</f>
        <v/>
      </c>
      <c r="L46" s="346" t="str">
        <f>if($C46=Attacking,if(H46&gt;70,Hit,Miss),"")</f>
        <v/>
      </c>
      <c r="M46" s="347" t="str">
        <f>if($C46=Attacking,if(I46&gt;70,Hit,Miss),"")</f>
        <v/>
      </c>
      <c r="N46" s="347" t="str">
        <f>if($C46=Attacking,if(J46&gt;70,Hit,Miss),"")</f>
        <v/>
      </c>
      <c r="O46" s="348" t="str">
        <f>if($C46=Attacking,if(K46&gt;70,Hit,Miss),"")</f>
        <v/>
      </c>
      <c r="P46" s="343" t="str">
        <f>IF(L46=Hit,Fleet1Ship1WepDPH,IF(L46=Miss,0,""))</f>
        <v/>
      </c>
      <c r="Q46" s="344" t="str">
        <f>IF(M46=Hit,Fleet1Ship1WepDPH,IF(M46=Miss,0,""))</f>
        <v/>
      </c>
      <c r="R46" s="344" t="str">
        <f>IF(N46=Hit,Fleet1Ship1WepDPH,IF(N46=Miss,0,""))</f>
        <v/>
      </c>
      <c r="S46" s="345" t="str">
        <f>IF(O46=Hit,Fleet1Ship1WepDPH,IF(O46=Miss,0,""))</f>
        <v/>
      </c>
      <c r="T46" s="349" t="str">
        <f>if($C46=Attacking,COUNTIF(P46:S46,"&gt;0"),"")</f>
        <v/>
      </c>
      <c r="U46" s="350" t="str">
        <f>IF($C46=Attacking,SUM(P46:S46),"")</f>
        <v/>
      </c>
      <c r="V46" s="351" t="str">
        <f>iferror(if(W44="","",IF(W44=Alive,$V$4,IF(W44=Dead,"")),""),"")</f>
        <v/>
      </c>
      <c r="W46" s="340" t="str">
        <f>iferror(if($X46="","",IF($X46&gt;0,Alive,if($X46=0,"")),""),"")</f>
        <v/>
      </c>
      <c r="X46" s="352" t="str">
        <f>iferror(if(C46="","",IF(C46=Attacking,X44-U46,X44)),"")</f>
        <v/>
      </c>
    </row>
    <row r="47" hidden="1">
      <c r="A47" s="319">
        <v>44.0</v>
      </c>
      <c r="B47" s="357" t="str">
        <f>IF(C45=Attacking,B45+1,"")</f>
        <v/>
      </c>
      <c r="C47" s="321" t="str">
        <f>iferror(if(W45="","",IF(W45=Alive,Attacking,if(W45=Dead,"")),""),"")</f>
        <v/>
      </c>
      <c r="D47" s="322" t="str">
        <f>iferror(if(E45="","",IF(E45=Alive,$D$4,IF(E45=Dead,"")),""),"")</f>
        <v/>
      </c>
      <c r="E47" s="323" t="str">
        <f>iferror(if($F46="","",IF($F47&gt;0,Alive,if($F47="","")),""),"")</f>
        <v/>
      </c>
      <c r="F47" s="324" t="str">
        <f t="shared" si="4"/>
        <v/>
      </c>
      <c r="G47" s="325" t="str">
        <f>iferror(if(C47="","",if(C47=BattleEnd,"",if(D47=Fleet1Ship1,Fleet1Ship1Wep,Fleet2Ship1Wep))),"")</f>
        <v/>
      </c>
      <c r="H47" s="326" t="str">
        <f>iferror(IF($C47=BattleEnd,"",IF($C47="","",IF($C47=Attacking,RANDBETWEEN(1,100),""))),"")</f>
        <v/>
      </c>
      <c r="I47" s="327" t="str">
        <f>iferror(IF($C47=BattleEnd,"",IF($C47="","",IF($C47=Attacking,RANDBETWEEN(1,100),""))),"")</f>
        <v/>
      </c>
      <c r="J47" s="327" t="str">
        <f>iferror(IF($C47=BattleEnd,"",IF($C47="","",IF($C47=Attacking,RANDBETWEEN(1,100),""))),"")</f>
        <v/>
      </c>
      <c r="K47" s="328" t="str">
        <f>iferror(IF($C47=BattleEnd,"",IF($C47="","",IF($C47=Attacking,RANDBETWEEN(1,100),""))),"")</f>
        <v/>
      </c>
      <c r="L47" s="329" t="str">
        <f>if($C47=Attacking,if(H47&gt;70,Hit,Miss),"")</f>
        <v/>
      </c>
      <c r="M47" s="330" t="str">
        <f>if($C47=Attacking,if(I47&gt;70,Hit,Miss),"")</f>
        <v/>
      </c>
      <c r="N47" s="330" t="str">
        <f>if($C47=Attacking,if(J47&gt;70,Hit,Miss),"")</f>
        <v/>
      </c>
      <c r="O47" s="331" t="str">
        <f>if($C47=Attacking,if(K47&gt;70,Hit,Miss),"")</f>
        <v/>
      </c>
      <c r="P47" s="326" t="str">
        <f>IF(L47=Hit,Fleet1Ship1WepDPH,IF(L47=Miss,0,""))</f>
        <v/>
      </c>
      <c r="Q47" s="327" t="str">
        <f>IF(M47=Hit,Fleet1Ship1WepDPH,IF(M47=Miss,0,""))</f>
        <v/>
      </c>
      <c r="R47" s="327" t="str">
        <f>IF(N47=Hit,Fleet1Ship1WepDPH,IF(N47=Miss,0,""))</f>
        <v/>
      </c>
      <c r="S47" s="328" t="str">
        <f>IF(O47=Hit,Fleet1Ship1WepDPH,IF(O47=Miss,0,""))</f>
        <v/>
      </c>
      <c r="T47" s="332" t="str">
        <f>if($C47=Attacking,COUNTIF(P47:S47,"&gt;0"),"")</f>
        <v/>
      </c>
      <c r="U47" s="333" t="str">
        <f>IF($C47=Attacking,SUM(P47:S47),"")</f>
        <v/>
      </c>
      <c r="V47" s="334" t="str">
        <f>iferror(if(W45="","",IF(W45=Alive,$V$4,IF(W45=Dead,"")),""),"")</f>
        <v/>
      </c>
      <c r="W47" s="323" t="str">
        <f>iferror(if($X47="","",IF($X47&gt;0,Alive,if($X47=0,"")),""),"")</f>
        <v/>
      </c>
      <c r="X47" s="353" t="str">
        <f>iferror(if(C47="","",IF(C47=Attacking,X45-U47,X45)),"")</f>
        <v/>
      </c>
    </row>
    <row r="48" hidden="1">
      <c r="A48" s="336">
        <v>45.0</v>
      </c>
      <c r="B48" s="356" t="str">
        <f>IF(C46=Attacking,B46+1,"")</f>
        <v/>
      </c>
      <c r="C48" s="338" t="str">
        <f>iferror(if(W46="","",IF(W46=Alive,Attacking,if(W46=Dead,"")),""),"")</f>
        <v/>
      </c>
      <c r="D48" s="339" t="str">
        <f>iferror(if(E46="","",IF(E46=Alive,$D$4,IF(E46=Dead,"")),""),"")</f>
        <v/>
      </c>
      <c r="E48" s="340" t="str">
        <f>iferror(if($F47="","",IF($F48&gt;0,Alive,if($F48="","")),""),"")</f>
        <v/>
      </c>
      <c r="F48" s="341" t="str">
        <f t="shared" si="4"/>
        <v/>
      </c>
      <c r="G48" s="342" t="str">
        <f>iferror(if(C48="","",if(C48=BattleEnd,"",if(D48=Fleet1Ship1,Fleet1Ship1Wep,Fleet2Ship1Wep))),"")</f>
        <v/>
      </c>
      <c r="H48" s="343" t="str">
        <f>iferror(IF($C48=BattleEnd,"",IF($C48="","",IF($C48=Attacking,RANDBETWEEN(1,100),""))),"")</f>
        <v/>
      </c>
      <c r="I48" s="344" t="str">
        <f>iferror(IF($C48=BattleEnd,"",IF($C48="","",IF($C48=Attacking,RANDBETWEEN(1,100),""))),"")</f>
        <v/>
      </c>
      <c r="J48" s="344" t="str">
        <f>iferror(IF($C48=BattleEnd,"",IF($C48="","",IF($C48=Attacking,RANDBETWEEN(1,100),""))),"")</f>
        <v/>
      </c>
      <c r="K48" s="345" t="str">
        <f>iferror(IF($C48=BattleEnd,"",IF($C48="","",IF($C48=Attacking,RANDBETWEEN(1,100),""))),"")</f>
        <v/>
      </c>
      <c r="L48" s="346" t="str">
        <f>if($C48=Attacking,if(H48&gt;70,Hit,Miss),"")</f>
        <v/>
      </c>
      <c r="M48" s="347" t="str">
        <f>if($C48=Attacking,if(I48&gt;70,Hit,Miss),"")</f>
        <v/>
      </c>
      <c r="N48" s="347" t="str">
        <f>if($C48=Attacking,if(J48&gt;70,Hit,Miss),"")</f>
        <v/>
      </c>
      <c r="O48" s="348" t="str">
        <f>if($C48=Attacking,if(K48&gt;70,Hit,Miss),"")</f>
        <v/>
      </c>
      <c r="P48" s="343" t="str">
        <f>IF(L48=Hit,Fleet1Ship1WepDPH,IF(L48=Miss,0,""))</f>
        <v/>
      </c>
      <c r="Q48" s="344" t="str">
        <f>IF(M48=Hit,Fleet1Ship1WepDPH,IF(M48=Miss,0,""))</f>
        <v/>
      </c>
      <c r="R48" s="344" t="str">
        <f>IF(N48=Hit,Fleet1Ship1WepDPH,IF(N48=Miss,0,""))</f>
        <v/>
      </c>
      <c r="S48" s="345" t="str">
        <f>IF(O48=Hit,Fleet1Ship1WepDPH,IF(O48=Miss,0,""))</f>
        <v/>
      </c>
      <c r="T48" s="349" t="str">
        <f>if($C48=Attacking,COUNTIF(P48:S48,"&gt;0"),"")</f>
        <v/>
      </c>
      <c r="U48" s="350" t="str">
        <f>IF($C48=Attacking,SUM(P48:S48),"")</f>
        <v/>
      </c>
      <c r="V48" s="351" t="str">
        <f>iferror(if(W46="","",IF(W46=Alive,$V$4,IF(W46=Dead,"")),""),"")</f>
        <v/>
      </c>
      <c r="W48" s="340" t="str">
        <f>iferror(if($X48="","",IF($X48&gt;0,Alive,if($X48=0,"")),""),"")</f>
        <v/>
      </c>
      <c r="X48" s="352" t="str">
        <f>iferror(if(C48="","",IF(C48=Attacking,X46-U48,X46)),"")</f>
        <v/>
      </c>
    </row>
    <row r="49" hidden="1">
      <c r="A49" s="319">
        <v>46.0</v>
      </c>
      <c r="B49" s="357" t="str">
        <f>IF(C47=Attacking,B47+1,"")</f>
        <v/>
      </c>
      <c r="C49" s="321" t="str">
        <f>iferror(if(W47="","",IF(W47=Alive,Attacking,if(W47=Dead,"")),""),"")</f>
        <v/>
      </c>
      <c r="D49" s="322" t="str">
        <f>iferror(if(E47="","",IF(E47=Alive,$D$4,IF(E47=Dead,"")),""),"")</f>
        <v/>
      </c>
      <c r="E49" s="323" t="str">
        <f>iferror(if($F48="","",IF($F49&gt;0,Alive,if($F49="","")),""),"")</f>
        <v/>
      </c>
      <c r="F49" s="324" t="str">
        <f t="shared" si="4"/>
        <v/>
      </c>
      <c r="G49" s="325" t="str">
        <f>iferror(if(C49="","",if(C49=BattleEnd,"",if(D49=Fleet1Ship1,Fleet1Ship1Wep,Fleet2Ship1Wep))),"")</f>
        <v/>
      </c>
      <c r="H49" s="326" t="str">
        <f>iferror(IF($C49=BattleEnd,"",IF($C49="","",IF($C49=Attacking,RANDBETWEEN(1,100),""))),"")</f>
        <v/>
      </c>
      <c r="I49" s="327" t="str">
        <f>iferror(IF($C49=BattleEnd,"",IF($C49="","",IF($C49=Attacking,RANDBETWEEN(1,100),""))),"")</f>
        <v/>
      </c>
      <c r="J49" s="327" t="str">
        <f>iferror(IF($C49=BattleEnd,"",IF($C49="","",IF($C49=Attacking,RANDBETWEEN(1,100),""))),"")</f>
        <v/>
      </c>
      <c r="K49" s="328" t="str">
        <f>iferror(IF($C49=BattleEnd,"",IF($C49="","",IF($C49=Attacking,RANDBETWEEN(1,100),""))),"")</f>
        <v/>
      </c>
      <c r="L49" s="329" t="str">
        <f>if($C49=Attacking,if(H49&gt;70,Hit,Miss),"")</f>
        <v/>
      </c>
      <c r="M49" s="330" t="str">
        <f>if($C49=Attacking,if(I49&gt;70,Hit,Miss),"")</f>
        <v/>
      </c>
      <c r="N49" s="330" t="str">
        <f>if($C49=Attacking,if(J49&gt;70,Hit,Miss),"")</f>
        <v/>
      </c>
      <c r="O49" s="331" t="str">
        <f>if($C49=Attacking,if(K49&gt;70,Hit,Miss),"")</f>
        <v/>
      </c>
      <c r="P49" s="326" t="str">
        <f>IF(L49=Hit,Fleet1Ship1WepDPH,IF(L49=Miss,0,""))</f>
        <v/>
      </c>
      <c r="Q49" s="327" t="str">
        <f>IF(M49=Hit,Fleet1Ship1WepDPH,IF(M49=Miss,0,""))</f>
        <v/>
      </c>
      <c r="R49" s="327" t="str">
        <f>IF(N49=Hit,Fleet1Ship1WepDPH,IF(N49=Miss,0,""))</f>
        <v/>
      </c>
      <c r="S49" s="328" t="str">
        <f>IF(O49=Hit,Fleet1Ship1WepDPH,IF(O49=Miss,0,""))</f>
        <v/>
      </c>
      <c r="T49" s="332" t="str">
        <f>if($C49=Attacking,COUNTIF(P49:S49,"&gt;0"),"")</f>
        <v/>
      </c>
      <c r="U49" s="333" t="str">
        <f>IF($C49=Attacking,SUM(P49:S49),"")</f>
        <v/>
      </c>
      <c r="V49" s="334" t="str">
        <f>iferror(if(W47="","",IF(W47=Alive,$V$4,IF(W47=Dead,"")),""),"")</f>
        <v/>
      </c>
      <c r="W49" s="323" t="str">
        <f>iferror(if($X49="","",IF($X49&gt;0,Alive,if($X49=0,"")),""),"")</f>
        <v/>
      </c>
      <c r="X49" s="353" t="str">
        <f>iferror(if(C49="","",IF(C49=Attacking,X47-U49,X47)),"")</f>
        <v/>
      </c>
    </row>
    <row r="50" hidden="1">
      <c r="A50" s="336">
        <v>47.0</v>
      </c>
      <c r="B50" s="356" t="str">
        <f>IF(C48=Reloading,B48+1,"")</f>
        <v/>
      </c>
      <c r="C50" s="338" t="str">
        <f>iferror(if(W48="","",IF(W48=Alive,Attacking,if(W48=Dead,"")),""),"")</f>
        <v/>
      </c>
      <c r="D50" s="339" t="str">
        <f>iferror(if(E48="","",IF(E48=Alive,$D$4,IF(E48=Dead,"")),""),"")</f>
        <v/>
      </c>
      <c r="E50" s="340" t="str">
        <f>iferror(if($F49="","",IF($F50&gt;0,Alive,if($F50="","")),""),"")</f>
        <v/>
      </c>
      <c r="F50" s="341" t="str">
        <f t="shared" si="4"/>
        <v/>
      </c>
      <c r="G50" s="342" t="str">
        <f>iferror(if(C50="","",if(C50=BattleEnd,"",if(D50=Fleet1Ship1,Fleet1Ship1Wep,Fleet2Ship1Wep))),"")</f>
        <v/>
      </c>
      <c r="H50" s="343" t="str">
        <f>iferror(IF($C50=BattleEnd,"",IF($C50="","",IF($C50=Attacking,RANDBETWEEN(1,100),""))),"")</f>
        <v/>
      </c>
      <c r="I50" s="344" t="str">
        <f>iferror(IF($C50=BattleEnd,"",IF($C50="","",IF($C50=Attacking,RANDBETWEEN(1,100),""))),"")</f>
        <v/>
      </c>
      <c r="J50" s="344" t="str">
        <f>iferror(IF($C50=BattleEnd,"",IF($C50="","",IF($C50=Attacking,RANDBETWEEN(1,100),""))),"")</f>
        <v/>
      </c>
      <c r="K50" s="345" t="str">
        <f>iferror(IF($C50=BattleEnd,"",IF($C50="","",IF($C50=Attacking,RANDBETWEEN(1,100),""))),"")</f>
        <v/>
      </c>
      <c r="L50" s="346" t="str">
        <f>if($C50=Attacking,if(H50&gt;70,Hit,Miss),"")</f>
        <v/>
      </c>
      <c r="M50" s="347" t="str">
        <f>if($C50=Attacking,if(I50&gt;70,Hit,Miss),"")</f>
        <v/>
      </c>
      <c r="N50" s="347" t="str">
        <f>if($C50=Attacking,if(J50&gt;70,Hit,Miss),"")</f>
        <v/>
      </c>
      <c r="O50" s="348" t="str">
        <f>if($C50=Attacking,if(K50&gt;70,Hit,Miss),"")</f>
        <v/>
      </c>
      <c r="P50" s="343" t="str">
        <f>IF(L50=Hit,Fleet1Ship1WepDPH,IF(L50=Miss,0,""))</f>
        <v/>
      </c>
      <c r="Q50" s="344" t="str">
        <f>IF(M50=Hit,Fleet1Ship1WepDPH,IF(M50=Miss,0,""))</f>
        <v/>
      </c>
      <c r="R50" s="344" t="str">
        <f>IF(N50=Hit,Fleet1Ship1WepDPH,IF(N50=Miss,0,""))</f>
        <v/>
      </c>
      <c r="S50" s="345" t="str">
        <f>IF(O50=Hit,Fleet1Ship1WepDPH,IF(O50=Miss,0,""))</f>
        <v/>
      </c>
      <c r="T50" s="349" t="str">
        <f>if($C50=Attacking,COUNTIF(P50:S50,"&gt;0"),"")</f>
        <v/>
      </c>
      <c r="U50" s="350" t="str">
        <f>IF($C50=Attacking,SUM(P50:S50),"")</f>
        <v/>
      </c>
      <c r="V50" s="351" t="str">
        <f>iferror(if(W48="","",IF(W48=Alive,$V$4,IF(W48=Dead,"")),""),"")</f>
        <v/>
      </c>
      <c r="W50" s="340" t="str">
        <f>iferror(if($X50="","",IF($X50&gt;0,Alive,if($X50=0,"")),""),"")</f>
        <v/>
      </c>
      <c r="X50" s="352" t="str">
        <f>iferror(if(C50="","",IF(C50=Attacking,X48-U50,X48)),"")</f>
        <v/>
      </c>
    </row>
    <row r="51" hidden="1">
      <c r="A51" s="319">
        <v>48.0</v>
      </c>
      <c r="B51" s="357" t="str">
        <f>IF(C49=Reloading,B49+1,"")</f>
        <v/>
      </c>
      <c r="C51" s="321" t="str">
        <f>iferror(if(W49="","",IF(W49=Alive,Attacking,if(W49=Dead,"")),""),"")</f>
        <v/>
      </c>
      <c r="D51" s="322" t="str">
        <f>iferror(if(E49="","",IF(E49=Alive,$D$4,IF(E49=Dead,"")),""),"")</f>
        <v/>
      </c>
      <c r="E51" s="323" t="str">
        <f>iferror(if($F50="","",IF($F51&gt;0,Alive,if($F51="","")),""),"")</f>
        <v/>
      </c>
      <c r="F51" s="324" t="str">
        <f t="shared" si="4"/>
        <v/>
      </c>
      <c r="G51" s="325" t="str">
        <f>iferror(if(C51="","",if(C51=BattleEnd,"",if(D51=Fleet1Ship1,Fleet1Ship1Wep,Fleet2Ship1Wep))),"")</f>
        <v/>
      </c>
      <c r="H51" s="326" t="str">
        <f>iferror(IF($C51=BattleEnd,"",IF($C51="","",IF($C51=Attacking,RANDBETWEEN(1,100),""))),"")</f>
        <v/>
      </c>
      <c r="I51" s="327" t="str">
        <f>iferror(IF($C51=BattleEnd,"",IF($C51="","",IF($C51=Attacking,RANDBETWEEN(1,100),""))),"")</f>
        <v/>
      </c>
      <c r="J51" s="327" t="str">
        <f>iferror(IF($C51=BattleEnd,"",IF($C51="","",IF($C51=Attacking,RANDBETWEEN(1,100),""))),"")</f>
        <v/>
      </c>
      <c r="K51" s="328" t="str">
        <f>iferror(IF($C51=BattleEnd,"",IF($C51="","",IF($C51=Attacking,RANDBETWEEN(1,100),""))),"")</f>
        <v/>
      </c>
      <c r="L51" s="329" t="str">
        <f>if($C51=Attacking,if(H51&gt;70,Hit,Miss),"")</f>
        <v/>
      </c>
      <c r="M51" s="330" t="str">
        <f>if($C51=Attacking,if(I51&gt;70,Hit,Miss),"")</f>
        <v/>
      </c>
      <c r="N51" s="330" t="str">
        <f>if($C51=Attacking,if(J51&gt;70,Hit,Miss),"")</f>
        <v/>
      </c>
      <c r="O51" s="331" t="str">
        <f>if($C51=Attacking,if(K51&gt;70,Hit,Miss),"")</f>
        <v/>
      </c>
      <c r="P51" s="326" t="str">
        <f>IF(L51=Hit,Fleet1Ship1WepDPH,IF(L51=Miss,0,""))</f>
        <v/>
      </c>
      <c r="Q51" s="327" t="str">
        <f>IF(M51=Hit,Fleet1Ship1WepDPH,IF(M51=Miss,0,""))</f>
        <v/>
      </c>
      <c r="R51" s="327" t="str">
        <f>IF(N51=Hit,Fleet1Ship1WepDPH,IF(N51=Miss,0,""))</f>
        <v/>
      </c>
      <c r="S51" s="328" t="str">
        <f>IF(O51=Hit,Fleet1Ship1WepDPH,IF(O51=Miss,0,""))</f>
        <v/>
      </c>
      <c r="T51" s="332" t="str">
        <f>if($C51=Attacking,COUNTIF(P51:S51,"&gt;0"),"")</f>
        <v/>
      </c>
      <c r="U51" s="333" t="str">
        <f>IF($C51=Attacking,SUM(P51:S51),"")</f>
        <v/>
      </c>
      <c r="V51" s="334" t="str">
        <f>iferror(if(W49="","",IF(W49=Alive,$V$4,IF(W49=Dead,"")),""),"")</f>
        <v/>
      </c>
      <c r="W51" s="323" t="str">
        <f>iferror(if($X51="","",IF($X51&gt;0,Alive,if($X51=0,"")),""),"")</f>
        <v/>
      </c>
      <c r="X51" s="353" t="str">
        <f>iferror(if(C51="","",IF(C51=Attacking,X49-U51,X49)),"")</f>
        <v/>
      </c>
    </row>
    <row r="52" hidden="1">
      <c r="A52" s="336">
        <v>49.0</v>
      </c>
      <c r="B52" s="356" t="str">
        <f>IF(C50=Attacking,B50+1,"")</f>
        <v/>
      </c>
      <c r="C52" s="338" t="str">
        <f>iferror(if(W50="","",IF(W50=Alive,Attacking,if(W50=Dead,"")),""),"")</f>
        <v/>
      </c>
      <c r="D52" s="339" t="str">
        <f>iferror(if(E50="","",IF(E50=Alive,$D$4,IF(E50=Dead,"")),""),"")</f>
        <v/>
      </c>
      <c r="E52" s="340" t="str">
        <f>iferror(if($F51="","",IF($F52&gt;0,Alive,if($F52="","")),""),"")</f>
        <v/>
      </c>
      <c r="F52" s="341" t="str">
        <f t="shared" si="4"/>
        <v/>
      </c>
      <c r="G52" s="342" t="str">
        <f>iferror(if(C52="","",if(C52=BattleEnd,"",if(D52=Fleet1Ship1,Fleet1Ship1Wep,Fleet2Ship1Wep))),"")</f>
        <v/>
      </c>
      <c r="H52" s="343" t="str">
        <f>iferror(IF($C52=BattleEnd,"",IF($C52="","",IF($C52=Attacking,RANDBETWEEN(1,100),""))),"")</f>
        <v/>
      </c>
      <c r="I52" s="344" t="str">
        <f>iferror(IF($C52=BattleEnd,"",IF($C52="","",IF($C52=Attacking,RANDBETWEEN(1,100),""))),"")</f>
        <v/>
      </c>
      <c r="J52" s="344" t="str">
        <f>iferror(IF($C52=BattleEnd,"",IF($C52="","",IF($C52=Attacking,RANDBETWEEN(1,100),""))),"")</f>
        <v/>
      </c>
      <c r="K52" s="345" t="str">
        <f>iferror(IF($C52=BattleEnd,"",IF($C52="","",IF($C52=Attacking,RANDBETWEEN(1,100),""))),"")</f>
        <v/>
      </c>
      <c r="L52" s="346" t="str">
        <f>if($C52=Attacking,if(H52&gt;70,Hit,Miss),"")</f>
        <v/>
      </c>
      <c r="M52" s="347" t="str">
        <f>if($C52=Attacking,if(I52&gt;70,Hit,Miss),"")</f>
        <v/>
      </c>
      <c r="N52" s="347" t="str">
        <f>if($C52=Attacking,if(J52&gt;70,Hit,Miss),"")</f>
        <v/>
      </c>
      <c r="O52" s="348" t="str">
        <f>if($C52=Attacking,if(K52&gt;70,Hit,Miss),"")</f>
        <v/>
      </c>
      <c r="P52" s="343" t="str">
        <f>IF(L52=Hit,Fleet1Ship1WepDPH,IF(L52=Miss,0,""))</f>
        <v/>
      </c>
      <c r="Q52" s="344" t="str">
        <f>IF(M52=Hit,Fleet1Ship1WepDPH,IF(M52=Miss,0,""))</f>
        <v/>
      </c>
      <c r="R52" s="344" t="str">
        <f>IF(N52=Hit,Fleet1Ship1WepDPH,IF(N52=Miss,0,""))</f>
        <v/>
      </c>
      <c r="S52" s="345" t="str">
        <f>IF(O52=Hit,Fleet1Ship1WepDPH,IF(O52=Miss,0,""))</f>
        <v/>
      </c>
      <c r="T52" s="349" t="str">
        <f>if($C52=Attacking,COUNTIF(P52:S52,"&gt;0"),"")</f>
        <v/>
      </c>
      <c r="U52" s="350" t="str">
        <f>IF($C52=Attacking,SUM(P52:S52),"")</f>
        <v/>
      </c>
      <c r="V52" s="351" t="str">
        <f>iferror(if(W50="","",IF(W50=Alive,$V$4,IF(W50=Dead,"")),""),"")</f>
        <v/>
      </c>
      <c r="W52" s="340" t="str">
        <f>iferror(if($X52="","",IF($X52&gt;0,Alive,if($X52=0,"")),""),"")</f>
        <v/>
      </c>
      <c r="X52" s="352" t="str">
        <f>iferror(if(C52="","",IF(C52=Attacking,X50-U52,X50)),"")</f>
        <v/>
      </c>
    </row>
    <row r="53" hidden="1">
      <c r="A53" s="319">
        <v>50.0</v>
      </c>
      <c r="B53" s="357" t="str">
        <f>IF(C51=Attacking,B51+1,"")</f>
        <v/>
      </c>
      <c r="C53" s="321" t="str">
        <f>iferror(if(W51="","",IF(W51=Alive,Attacking,if(W51=Dead,"")),""),"")</f>
        <v/>
      </c>
      <c r="D53" s="322" t="str">
        <f>iferror(if(E51="","",IF(E51=Alive,$D$4,IF(E51=Dead,"")),""),"")</f>
        <v/>
      </c>
      <c r="E53" s="323" t="str">
        <f>iferror(if($F52="","",IF($F53&gt;0,Alive,if($F53="","")),""),"")</f>
        <v/>
      </c>
      <c r="F53" s="324" t="str">
        <f t="shared" si="4"/>
        <v/>
      </c>
      <c r="G53" s="325" t="str">
        <f>iferror(if(C53="","",if(C53=BattleEnd,"",if(D53=Fleet1Ship1,Fleet1Ship1Wep,Fleet2Ship1Wep))),"")</f>
        <v/>
      </c>
      <c r="H53" s="326" t="str">
        <f>iferror(IF($C53=BattleEnd,"",IF($C53="","",IF($C53=Attacking,RANDBETWEEN(1,100),""))),"")</f>
        <v/>
      </c>
      <c r="I53" s="327" t="str">
        <f>iferror(IF($C53=BattleEnd,"",IF($C53="","",IF($C53=Attacking,RANDBETWEEN(1,100),""))),"")</f>
        <v/>
      </c>
      <c r="J53" s="327" t="str">
        <f>iferror(IF($C53=BattleEnd,"",IF($C53="","",IF($C53=Attacking,RANDBETWEEN(1,100),""))),"")</f>
        <v/>
      </c>
      <c r="K53" s="328" t="str">
        <f>iferror(IF($C53=BattleEnd,"",IF($C53="","",IF($C53=Attacking,RANDBETWEEN(1,100),""))),"")</f>
        <v/>
      </c>
      <c r="L53" s="329" t="str">
        <f>if($C53=Attacking,if(H53&gt;70,Hit,Miss),"")</f>
        <v/>
      </c>
      <c r="M53" s="330" t="str">
        <f>if($C53=Attacking,if(I53&gt;70,Hit,Miss),"")</f>
        <v/>
      </c>
      <c r="N53" s="330" t="str">
        <f>if($C53=Attacking,if(J53&gt;70,Hit,Miss),"")</f>
        <v/>
      </c>
      <c r="O53" s="331" t="str">
        <f>if($C53=Attacking,if(K53&gt;70,Hit,Miss),"")</f>
        <v/>
      </c>
      <c r="P53" s="326" t="str">
        <f>IF(L53=Hit,Fleet1Ship1WepDPH,IF(L53=Miss,0,""))</f>
        <v/>
      </c>
      <c r="Q53" s="327" t="str">
        <f>IF(M53=Hit,Fleet1Ship1WepDPH,IF(M53=Miss,0,""))</f>
        <v/>
      </c>
      <c r="R53" s="327" t="str">
        <f>IF(N53=Hit,Fleet1Ship1WepDPH,IF(N53=Miss,0,""))</f>
        <v/>
      </c>
      <c r="S53" s="328" t="str">
        <f>IF(O53=Hit,Fleet1Ship1WepDPH,IF(O53=Miss,0,""))</f>
        <v/>
      </c>
      <c r="T53" s="332" t="str">
        <f>if($C53=Attacking,COUNTIF(P53:S53,"&gt;0"),"")</f>
        <v/>
      </c>
      <c r="U53" s="333" t="str">
        <f>IF($C53=Attacking,SUM(P53:S53),"")</f>
        <v/>
      </c>
      <c r="V53" s="334" t="str">
        <f>iferror(if(W51="","",IF(W51=Alive,$V$4,IF(W51=Dead,"")),""),"")</f>
        <v/>
      </c>
      <c r="W53" s="323" t="str">
        <f>iferror(if($X53="","",IF($X53&gt;0,Alive,if($X53=0,"")),""),"")</f>
        <v/>
      </c>
      <c r="X53" s="353" t="str">
        <f>iferror(if(C53="","",IF(C53=Attacking,X51-U53,X51)),"")</f>
        <v/>
      </c>
    </row>
    <row r="54" hidden="1">
      <c r="A54" s="336">
        <v>51.0</v>
      </c>
      <c r="B54" s="356" t="str">
        <f>IF(C52=Attacking,B52+1,"")</f>
        <v/>
      </c>
      <c r="C54" s="338" t="str">
        <f>iferror(if(W52="","",IF(W52=Alive,Attacking,if(W52=Dead,"")),""),"")</f>
        <v/>
      </c>
      <c r="D54" s="339" t="str">
        <f>iferror(if(E52="","",IF(E52=Alive,$D$4,IF(E52=Dead,"")),""),"")</f>
        <v/>
      </c>
      <c r="E54" s="340" t="str">
        <f>iferror(if($F53="","",IF($F54&gt;0,Alive,if($F54="","")),""),"")</f>
        <v/>
      </c>
      <c r="F54" s="341" t="str">
        <f t="shared" si="4"/>
        <v/>
      </c>
      <c r="G54" s="342" t="str">
        <f>iferror(if(C54="","",if(C54=BattleEnd,"",if(D54=Fleet1Ship1,Fleet1Ship1Wep,Fleet2Ship1Wep))),"")</f>
        <v/>
      </c>
      <c r="H54" s="343" t="str">
        <f>iferror(IF($C54=BattleEnd,"",IF($C54="","",IF($C54=Attacking,RANDBETWEEN(1,100),""))),"")</f>
        <v/>
      </c>
      <c r="I54" s="344" t="str">
        <f>iferror(IF($C54=BattleEnd,"",IF($C54="","",IF($C54=Attacking,RANDBETWEEN(1,100),""))),"")</f>
        <v/>
      </c>
      <c r="J54" s="344" t="str">
        <f>iferror(IF($C54=BattleEnd,"",IF($C54="","",IF($C54=Attacking,RANDBETWEEN(1,100),""))),"")</f>
        <v/>
      </c>
      <c r="K54" s="345" t="str">
        <f>iferror(IF($C54=BattleEnd,"",IF($C54="","",IF($C54=Attacking,RANDBETWEEN(1,100),""))),"")</f>
        <v/>
      </c>
      <c r="L54" s="346" t="str">
        <f>if($C54=Attacking,if(H54&gt;70,Hit,Miss),"")</f>
        <v/>
      </c>
      <c r="M54" s="347" t="str">
        <f>if($C54=Attacking,if(I54&gt;70,Hit,Miss),"")</f>
        <v/>
      </c>
      <c r="N54" s="347" t="str">
        <f>if($C54=Attacking,if(J54&gt;70,Hit,Miss),"")</f>
        <v/>
      </c>
      <c r="O54" s="348" t="str">
        <f>if($C54=Attacking,if(K54&gt;70,Hit,Miss),"")</f>
        <v/>
      </c>
      <c r="P54" s="343" t="str">
        <f>IF(L54=Hit,Fleet1Ship1WepDPH,IF(L54=Miss,0,""))</f>
        <v/>
      </c>
      <c r="Q54" s="344" t="str">
        <f>IF(M54=Hit,Fleet1Ship1WepDPH,IF(M54=Miss,0,""))</f>
        <v/>
      </c>
      <c r="R54" s="344" t="str">
        <f>IF(N54=Hit,Fleet1Ship1WepDPH,IF(N54=Miss,0,""))</f>
        <v/>
      </c>
      <c r="S54" s="345" t="str">
        <f>IF(O54=Hit,Fleet1Ship1WepDPH,IF(O54=Miss,0,""))</f>
        <v/>
      </c>
      <c r="T54" s="349" t="str">
        <f>if($C54=Attacking,COUNTIF(P54:S54,"&gt;0"),"")</f>
        <v/>
      </c>
      <c r="U54" s="350" t="str">
        <f>IF($C54=Attacking,SUM(P54:S54),"")</f>
        <v/>
      </c>
      <c r="V54" s="351" t="str">
        <f>iferror(if(W52="","",IF(W52=Alive,$V$4,IF(W52=Dead,"")),""),"")</f>
        <v/>
      </c>
      <c r="W54" s="340" t="str">
        <f>iferror(if($X54="","",IF($X54&gt;0,Alive,if($X54=0,"")),""),"")</f>
        <v/>
      </c>
      <c r="X54" s="352" t="str">
        <f>iferror(if(C54="","",IF(C54=Attacking,X52-U54,X52)),"")</f>
        <v/>
      </c>
    </row>
    <row r="55" hidden="1">
      <c r="A55" s="319">
        <v>52.0</v>
      </c>
      <c r="B55" s="357" t="str">
        <f>IF(C53=Attacking,B53+1,"")</f>
        <v/>
      </c>
      <c r="C55" s="321" t="str">
        <f>iferror(if(W53="","",IF(W53=Alive,Attacking,if(W53=Dead,"")),""),"")</f>
        <v/>
      </c>
      <c r="D55" s="322" t="str">
        <f>iferror(if(E53="","",IF(E53=Alive,$D$4,IF(E53=Dead,"")),""),"")</f>
        <v/>
      </c>
      <c r="E55" s="323" t="str">
        <f>iferror(if($F54="","",IF($F55&gt;0,Alive,if($F55="","")),""),"")</f>
        <v/>
      </c>
      <c r="F55" s="324" t="str">
        <f t="shared" si="4"/>
        <v/>
      </c>
      <c r="G55" s="325" t="str">
        <f>iferror(if(C55="","",if(C55=BattleEnd,"",if(D55=Fleet1Ship1,Fleet1Ship1Wep,Fleet2Ship1Wep))),"")</f>
        <v/>
      </c>
      <c r="H55" s="326" t="str">
        <f>iferror(IF($C55=BattleEnd,"",IF($C55="","",IF($C55=Attacking,RANDBETWEEN(1,100),""))),"")</f>
        <v/>
      </c>
      <c r="I55" s="327" t="str">
        <f>iferror(IF($C55=BattleEnd,"",IF($C55="","",IF($C55=Attacking,RANDBETWEEN(1,100),""))),"")</f>
        <v/>
      </c>
      <c r="J55" s="327" t="str">
        <f>iferror(IF($C55=BattleEnd,"",IF($C55="","",IF($C55=Attacking,RANDBETWEEN(1,100),""))),"")</f>
        <v/>
      </c>
      <c r="K55" s="328" t="str">
        <f>iferror(IF($C55=BattleEnd,"",IF($C55="","",IF($C55=Attacking,RANDBETWEEN(1,100),""))),"")</f>
        <v/>
      </c>
      <c r="L55" s="329" t="str">
        <f>if($C55=Attacking,if(H55&gt;70,Hit,Miss),"")</f>
        <v/>
      </c>
      <c r="M55" s="330" t="str">
        <f>if($C55=Attacking,if(I55&gt;70,Hit,Miss),"")</f>
        <v/>
      </c>
      <c r="N55" s="330" t="str">
        <f>if($C55=Attacking,if(J55&gt;70,Hit,Miss),"")</f>
        <v/>
      </c>
      <c r="O55" s="331" t="str">
        <f>if($C55=Attacking,if(K55&gt;70,Hit,Miss),"")</f>
        <v/>
      </c>
      <c r="P55" s="326" t="str">
        <f>IF(L55=Hit,Fleet1Ship1WepDPH,IF(L55=Miss,0,""))</f>
        <v/>
      </c>
      <c r="Q55" s="327" t="str">
        <f>IF(M55=Hit,Fleet1Ship1WepDPH,IF(M55=Miss,0,""))</f>
        <v/>
      </c>
      <c r="R55" s="327" t="str">
        <f>IF(N55=Hit,Fleet1Ship1WepDPH,IF(N55=Miss,0,""))</f>
        <v/>
      </c>
      <c r="S55" s="328" t="str">
        <f>IF(O55=Hit,Fleet1Ship1WepDPH,IF(O55=Miss,0,""))</f>
        <v/>
      </c>
      <c r="T55" s="332" t="str">
        <f>if($C55=Attacking,COUNTIF(P55:S55,"&gt;0"),"")</f>
        <v/>
      </c>
      <c r="U55" s="333" t="str">
        <f>IF($C55=Attacking,SUM(P55:S55),"")</f>
        <v/>
      </c>
      <c r="V55" s="334" t="str">
        <f>iferror(if(W53="","",IF(W53=Alive,$V$4,IF(W53=Dead,"")),""),"")</f>
        <v/>
      </c>
      <c r="W55" s="323" t="str">
        <f>iferror(if($X55="","",IF($X55&gt;0,Alive,if($X55=0,"")),""),"")</f>
        <v/>
      </c>
      <c r="X55" s="353" t="str">
        <f>iferror(if(C55="","",IF(C55=Attacking,X53-U55,X53)),"")</f>
        <v/>
      </c>
    </row>
    <row r="56" hidden="1">
      <c r="A56" s="336">
        <v>53.0</v>
      </c>
      <c r="B56" s="356" t="str">
        <f>IF(C54=Attacking,B54+1,"")</f>
        <v/>
      </c>
      <c r="C56" s="338" t="str">
        <f>iferror(if(W54="","",IF(W54=Alive,Attacking,if(W54=Dead,"")),""),"")</f>
        <v/>
      </c>
      <c r="D56" s="339" t="str">
        <f>iferror(if(E54="","",IF(E54=Alive,$D$4,IF(E54=Dead,"")),""),"")</f>
        <v/>
      </c>
      <c r="E56" s="340" t="str">
        <f>iferror(if($F55="","",IF($F56&gt;0,Alive,if($F56="","")),""),"")</f>
        <v/>
      </c>
      <c r="F56" s="341" t="str">
        <f t="shared" si="4"/>
        <v/>
      </c>
      <c r="G56" s="342" t="str">
        <f>iferror(if(C56="","",if(C56=BattleEnd,"",if(D56=Fleet1Ship1,Fleet1Ship1Wep,Fleet2Ship1Wep))),"")</f>
        <v/>
      </c>
      <c r="H56" s="343" t="str">
        <f>iferror(IF($C56=BattleEnd,"",IF($C56="","",IF($C56=Attacking,RANDBETWEEN(1,100),""))),"")</f>
        <v/>
      </c>
      <c r="I56" s="344" t="str">
        <f>iferror(IF($C56=BattleEnd,"",IF($C56="","",IF($C56=Attacking,RANDBETWEEN(1,100),""))),"")</f>
        <v/>
      </c>
      <c r="J56" s="344" t="str">
        <f>iferror(IF($C56=BattleEnd,"",IF($C56="","",IF($C56=Attacking,RANDBETWEEN(1,100),""))),"")</f>
        <v/>
      </c>
      <c r="K56" s="345" t="str">
        <f>iferror(IF($C56=BattleEnd,"",IF($C56="","",IF($C56=Attacking,RANDBETWEEN(1,100),""))),"")</f>
        <v/>
      </c>
      <c r="L56" s="346" t="str">
        <f>if($C56=Attacking,if(H56&gt;70,Hit,Miss),"")</f>
        <v/>
      </c>
      <c r="M56" s="347" t="str">
        <f>if($C56=Attacking,if(I56&gt;70,Hit,Miss),"")</f>
        <v/>
      </c>
      <c r="N56" s="347" t="str">
        <f>if($C56=Attacking,if(J56&gt;70,Hit,Miss),"")</f>
        <v/>
      </c>
      <c r="O56" s="348" t="str">
        <f>if($C56=Attacking,if(K56&gt;70,Hit,Miss),"")</f>
        <v/>
      </c>
      <c r="P56" s="343" t="str">
        <f>IF(L56=Hit,Fleet1Ship1WepDPH,IF(L56=Miss,0,""))</f>
        <v/>
      </c>
      <c r="Q56" s="344" t="str">
        <f>IF(M56=Hit,Fleet1Ship1WepDPH,IF(M56=Miss,0,""))</f>
        <v/>
      </c>
      <c r="R56" s="344" t="str">
        <f>IF(N56=Hit,Fleet1Ship1WepDPH,IF(N56=Miss,0,""))</f>
        <v/>
      </c>
      <c r="S56" s="345" t="str">
        <f>IF(O56=Hit,Fleet1Ship1WepDPH,IF(O56=Miss,0,""))</f>
        <v/>
      </c>
      <c r="T56" s="349" t="str">
        <f>if($C56=Attacking,COUNTIF(P56:S56,"&gt;0"),"")</f>
        <v/>
      </c>
      <c r="U56" s="350" t="str">
        <f>IF($C56=Attacking,SUM(P56:S56),"")</f>
        <v/>
      </c>
      <c r="V56" s="351" t="str">
        <f>iferror(if(W54="","",IF(W54=Alive,$V$4,IF(W54=Dead,"")),""),"")</f>
        <v/>
      </c>
      <c r="W56" s="340" t="str">
        <f>iferror(if($X56="","",IF($X56&gt;0,Alive,if($X56=0,"")),""),"")</f>
        <v/>
      </c>
      <c r="X56" s="352" t="str">
        <f>iferror(if(C56="","",IF(C56=Attacking,X54-U56,X54)),"")</f>
        <v/>
      </c>
    </row>
    <row r="57" hidden="1">
      <c r="A57" s="319">
        <v>54.0</v>
      </c>
      <c r="B57" s="357" t="str">
        <f>IF(C55=Attacking,B55+1,"")</f>
        <v/>
      </c>
      <c r="C57" s="321" t="str">
        <f>iferror(if(W55="","",IF(W55=Alive,Attacking,if(W55=Dead,"")),""),"")</f>
        <v/>
      </c>
      <c r="D57" s="322" t="str">
        <f>iferror(if(E55="","",IF(E55=Alive,$D$4,IF(E55=Dead,"")),""),"")</f>
        <v/>
      </c>
      <c r="E57" s="323" t="str">
        <f>iferror(if($F56="","",IF($F57&gt;0,Alive,if($F57="","")),""),"")</f>
        <v/>
      </c>
      <c r="F57" s="324" t="str">
        <f t="shared" si="4"/>
        <v/>
      </c>
      <c r="G57" s="325" t="str">
        <f>iferror(if(C57="","",if(C57=BattleEnd,"",if(D57=Fleet1Ship1,Fleet1Ship1Wep,Fleet2Ship1Wep))),"")</f>
        <v/>
      </c>
      <c r="H57" s="326" t="str">
        <f>iferror(IF($C57=BattleEnd,"",IF($C57="","",IF($C57=Attacking,RANDBETWEEN(1,100),""))),"")</f>
        <v/>
      </c>
      <c r="I57" s="327" t="str">
        <f>iferror(IF($C57=BattleEnd,"",IF($C57="","",IF($C57=Attacking,RANDBETWEEN(1,100),""))),"")</f>
        <v/>
      </c>
      <c r="J57" s="327" t="str">
        <f>iferror(IF($C57=BattleEnd,"",IF($C57="","",IF($C57=Attacking,RANDBETWEEN(1,100),""))),"")</f>
        <v/>
      </c>
      <c r="K57" s="328" t="str">
        <f>iferror(IF($C57=BattleEnd,"",IF($C57="","",IF($C57=Attacking,RANDBETWEEN(1,100),""))),"")</f>
        <v/>
      </c>
      <c r="L57" s="329" t="str">
        <f>if($C57=Attacking,if(H57&gt;70,Hit,Miss),"")</f>
        <v/>
      </c>
      <c r="M57" s="330" t="str">
        <f>if($C57=Attacking,if(I57&gt;70,Hit,Miss),"")</f>
        <v/>
      </c>
      <c r="N57" s="330" t="str">
        <f>if($C57=Attacking,if(J57&gt;70,Hit,Miss),"")</f>
        <v/>
      </c>
      <c r="O57" s="331" t="str">
        <f>if($C57=Attacking,if(K57&gt;70,Hit,Miss),"")</f>
        <v/>
      </c>
      <c r="P57" s="326" t="str">
        <f>IF(L57=Hit,Fleet1Ship1WepDPH,IF(L57=Miss,0,""))</f>
        <v/>
      </c>
      <c r="Q57" s="327" t="str">
        <f>IF(M57=Hit,Fleet1Ship1WepDPH,IF(M57=Miss,0,""))</f>
        <v/>
      </c>
      <c r="R57" s="327" t="str">
        <f>IF(N57=Hit,Fleet1Ship1WepDPH,IF(N57=Miss,0,""))</f>
        <v/>
      </c>
      <c r="S57" s="328" t="str">
        <f>IF(O57=Hit,Fleet1Ship1WepDPH,IF(O57=Miss,0,""))</f>
        <v/>
      </c>
      <c r="T57" s="332" t="str">
        <f>if($C57=Attacking,COUNTIF(P57:S57,"&gt;0"),"")</f>
        <v/>
      </c>
      <c r="U57" s="333" t="str">
        <f>IF($C57=Attacking,SUM(P57:S57),"")</f>
        <v/>
      </c>
      <c r="V57" s="334" t="str">
        <f>iferror(if(W55="","",IF(W55=Alive,$V$4,IF(W55=Dead,"")),""),"")</f>
        <v/>
      </c>
      <c r="W57" s="323" t="str">
        <f>iferror(if($X57="","",IF($X57&gt;0,Alive,if($X57=0,"")),""),"")</f>
        <v/>
      </c>
      <c r="X57" s="353" t="str">
        <f>iferror(if(C57="","",IF(C57=Attacking,X55-U57,X55)),"")</f>
        <v/>
      </c>
    </row>
    <row r="58" hidden="1">
      <c r="A58" s="336">
        <v>55.0</v>
      </c>
      <c r="B58" s="356" t="str">
        <f>IF(C56=Reloading,B56+1,"")</f>
        <v/>
      </c>
      <c r="C58" s="338" t="str">
        <f>iferror(if(W56="","",IF(W56=Alive,Attacking,if(W56=Dead,"")),""),"")</f>
        <v/>
      </c>
      <c r="D58" s="339" t="str">
        <f>iferror(if(E56="","",IF(E56=Alive,$D$4,IF(E56=Dead,"")),""),"")</f>
        <v/>
      </c>
      <c r="E58" s="340" t="str">
        <f>iferror(if($F57="","",IF($F58&gt;0,Alive,if($F58="","")),""),"")</f>
        <v/>
      </c>
      <c r="F58" s="341" t="str">
        <f t="shared" si="4"/>
        <v/>
      </c>
      <c r="G58" s="342" t="str">
        <f>iferror(if(C58="","",if(C58=BattleEnd,"",if(D58=Fleet1Ship1,Fleet1Ship1Wep,Fleet2Ship1Wep))),"")</f>
        <v/>
      </c>
      <c r="H58" s="343" t="str">
        <f>iferror(IF($C58=BattleEnd,"",IF($C58="","",IF($C58=Attacking,RANDBETWEEN(1,100),""))),"")</f>
        <v/>
      </c>
      <c r="I58" s="344" t="str">
        <f>iferror(IF($C58=BattleEnd,"",IF($C58="","",IF($C58=Attacking,RANDBETWEEN(1,100),""))),"")</f>
        <v/>
      </c>
      <c r="J58" s="344" t="str">
        <f>iferror(IF($C58=BattleEnd,"",IF($C58="","",IF($C58=Attacking,RANDBETWEEN(1,100),""))),"")</f>
        <v/>
      </c>
      <c r="K58" s="345" t="str">
        <f>iferror(IF($C58=BattleEnd,"",IF($C58="","",IF($C58=Attacking,RANDBETWEEN(1,100),""))),"")</f>
        <v/>
      </c>
      <c r="L58" s="346" t="str">
        <f>if($C58=Attacking,if(H58&gt;70,Hit,Miss),"")</f>
        <v/>
      </c>
      <c r="M58" s="347" t="str">
        <f>if($C58=Attacking,if(I58&gt;70,Hit,Miss),"")</f>
        <v/>
      </c>
      <c r="N58" s="347" t="str">
        <f>if($C58=Attacking,if(J58&gt;70,Hit,Miss),"")</f>
        <v/>
      </c>
      <c r="O58" s="348" t="str">
        <f>if($C58=Attacking,if(K58&gt;70,Hit,Miss),"")</f>
        <v/>
      </c>
      <c r="P58" s="343" t="str">
        <f>IF(L58=Hit,Fleet1Ship1WepDPH,IF(L58=Miss,0,""))</f>
        <v/>
      </c>
      <c r="Q58" s="344" t="str">
        <f>IF(M58=Hit,Fleet1Ship1WepDPH,IF(M58=Miss,0,""))</f>
        <v/>
      </c>
      <c r="R58" s="344" t="str">
        <f>IF(N58=Hit,Fleet1Ship1WepDPH,IF(N58=Miss,0,""))</f>
        <v/>
      </c>
      <c r="S58" s="345" t="str">
        <f>IF(O58=Hit,Fleet1Ship1WepDPH,IF(O58=Miss,0,""))</f>
        <v/>
      </c>
      <c r="T58" s="349" t="str">
        <f>if($C58=Attacking,COUNTIF(P58:S58,"&gt;0"),"")</f>
        <v/>
      </c>
      <c r="U58" s="350" t="str">
        <f>IF($C58=Attacking,SUM(P58:S58),"")</f>
        <v/>
      </c>
      <c r="V58" s="351" t="str">
        <f>iferror(if(W56="","",IF(W56=Alive,$V$4,IF(W56=Dead,"")),""),"")</f>
        <v/>
      </c>
      <c r="W58" s="340" t="str">
        <f>iferror(if($X58="","",IF($X58&gt;0,Alive,if($X58=0,"")),""),"")</f>
        <v/>
      </c>
      <c r="X58" s="352" t="str">
        <f>iferror(if(C58="","",IF(C58=Attacking,X56-U58,X56)),"")</f>
        <v/>
      </c>
    </row>
    <row r="59" hidden="1">
      <c r="A59" s="319">
        <v>56.0</v>
      </c>
      <c r="B59" s="357" t="str">
        <f>IF(C57=Reloading,B57+1,"")</f>
        <v/>
      </c>
      <c r="C59" s="321" t="str">
        <f>iferror(if(W57="","",IF(W57=Alive,Attacking,if(W57=Dead,"")),""),"")</f>
        <v/>
      </c>
      <c r="D59" s="322" t="str">
        <f>iferror(if(E57="","",IF(E57=Alive,$D$4,IF(E57=Dead,"")),""),"")</f>
        <v/>
      </c>
      <c r="E59" s="323" t="str">
        <f>iferror(if($F58="","",IF($F59&gt;0,Alive,if($F59="","")),""),"")</f>
        <v/>
      </c>
      <c r="F59" s="324" t="str">
        <f t="shared" si="4"/>
        <v/>
      </c>
      <c r="G59" s="325" t="str">
        <f>iferror(if(C59="","",if(C59=BattleEnd,"",if(D59=Fleet1Ship1,Fleet1Ship1Wep,Fleet2Ship1Wep))),"")</f>
        <v/>
      </c>
      <c r="H59" s="326" t="str">
        <f>iferror(IF($C59=BattleEnd,"",IF($C59="","",IF($C59=Attacking,RANDBETWEEN(1,100),""))),"")</f>
        <v/>
      </c>
      <c r="I59" s="327" t="str">
        <f>iferror(IF($C59=BattleEnd,"",IF($C59="","",IF($C59=Attacking,RANDBETWEEN(1,100),""))),"")</f>
        <v/>
      </c>
      <c r="J59" s="327" t="str">
        <f>iferror(IF($C59=BattleEnd,"",IF($C59="","",IF($C59=Attacking,RANDBETWEEN(1,100),""))),"")</f>
        <v/>
      </c>
      <c r="K59" s="328" t="str">
        <f>iferror(IF($C59=BattleEnd,"",IF($C59="","",IF($C59=Attacking,RANDBETWEEN(1,100),""))),"")</f>
        <v/>
      </c>
      <c r="L59" s="329" t="str">
        <f>if($C59=Attacking,if(H59&gt;70,Hit,Miss),"")</f>
        <v/>
      </c>
      <c r="M59" s="330" t="str">
        <f>if($C59=Attacking,if(I59&gt;70,Hit,Miss),"")</f>
        <v/>
      </c>
      <c r="N59" s="330" t="str">
        <f>if($C59=Attacking,if(J59&gt;70,Hit,Miss),"")</f>
        <v/>
      </c>
      <c r="O59" s="331" t="str">
        <f>if($C59=Attacking,if(K59&gt;70,Hit,Miss),"")</f>
        <v/>
      </c>
      <c r="P59" s="326" t="str">
        <f>IF(L59=Hit,Fleet1Ship1WepDPH,IF(L59=Miss,0,""))</f>
        <v/>
      </c>
      <c r="Q59" s="327" t="str">
        <f>IF(M59=Hit,Fleet1Ship1WepDPH,IF(M59=Miss,0,""))</f>
        <v/>
      </c>
      <c r="R59" s="327" t="str">
        <f>IF(N59=Hit,Fleet1Ship1WepDPH,IF(N59=Miss,0,""))</f>
        <v/>
      </c>
      <c r="S59" s="328" t="str">
        <f>IF(O59=Hit,Fleet1Ship1WepDPH,IF(O59=Miss,0,""))</f>
        <v/>
      </c>
      <c r="T59" s="332" t="str">
        <f>if($C59=Attacking,COUNTIF(P59:S59,"&gt;0"),"")</f>
        <v/>
      </c>
      <c r="U59" s="333" t="str">
        <f>IF($C59=Attacking,SUM(P59:S59),"")</f>
        <v/>
      </c>
      <c r="V59" s="334" t="str">
        <f>iferror(if(W57="","",IF(W57=Alive,$V$4,IF(W57=Dead,"")),""),"")</f>
        <v/>
      </c>
      <c r="W59" s="323" t="str">
        <f>iferror(if($X59="","",IF($X59&gt;0,Alive,if($X59=0,"")),""),"")</f>
        <v/>
      </c>
      <c r="X59" s="353" t="str">
        <f>iferror(if(C59="","",IF(C59=Attacking,X57-U59,X57)),"")</f>
        <v/>
      </c>
    </row>
    <row r="60" hidden="1">
      <c r="A60" s="336">
        <v>57.0</v>
      </c>
      <c r="B60" s="356" t="str">
        <f>IF(C58=Attacking,B58+1,"")</f>
        <v/>
      </c>
      <c r="C60" s="338" t="str">
        <f>iferror(if(W58="","",IF(W58=Alive,Attacking,if(W58=Dead,"")),""),"")</f>
        <v/>
      </c>
      <c r="D60" s="339" t="str">
        <f>iferror(if(E58="","",IF(E58=Alive,$D$4,IF(E58=Dead,"")),""),"")</f>
        <v/>
      </c>
      <c r="E60" s="340" t="str">
        <f>iferror(if($F59="","",IF($F60&gt;0,Alive,if($F60="","")),""),"")</f>
        <v/>
      </c>
      <c r="F60" s="341" t="str">
        <f t="shared" si="4"/>
        <v/>
      </c>
      <c r="G60" s="342" t="str">
        <f>iferror(if(C60="","",if(C60=BattleEnd,"",if(D60=Fleet1Ship1,Fleet1Ship1Wep,Fleet2Ship1Wep))),"")</f>
        <v/>
      </c>
      <c r="H60" s="343" t="str">
        <f>iferror(IF($C60=BattleEnd,"",IF($C60="","",IF($C60=Attacking,RANDBETWEEN(1,100),""))),"")</f>
        <v/>
      </c>
      <c r="I60" s="344" t="str">
        <f>iferror(IF($C60=BattleEnd,"",IF($C60="","",IF($C60=Attacking,RANDBETWEEN(1,100),""))),"")</f>
        <v/>
      </c>
      <c r="J60" s="344" t="str">
        <f>iferror(IF($C60=BattleEnd,"",IF($C60="","",IF($C60=Attacking,RANDBETWEEN(1,100),""))),"")</f>
        <v/>
      </c>
      <c r="K60" s="345" t="str">
        <f>iferror(IF($C60=BattleEnd,"",IF($C60="","",IF($C60=Attacking,RANDBETWEEN(1,100),""))),"")</f>
        <v/>
      </c>
      <c r="L60" s="346" t="str">
        <f>if($C60=Attacking,if(H60&gt;70,Hit,Miss),"")</f>
        <v/>
      </c>
      <c r="M60" s="347" t="str">
        <f>if($C60=Attacking,if(I60&gt;70,Hit,Miss),"")</f>
        <v/>
      </c>
      <c r="N60" s="347" t="str">
        <f>if($C60=Attacking,if(J60&gt;70,Hit,Miss),"")</f>
        <v/>
      </c>
      <c r="O60" s="348" t="str">
        <f>if($C60=Attacking,if(K60&gt;70,Hit,Miss),"")</f>
        <v/>
      </c>
      <c r="P60" s="343" t="str">
        <f>IF(L60=Hit,Fleet1Ship1WepDPH,IF(L60=Miss,0,""))</f>
        <v/>
      </c>
      <c r="Q60" s="344" t="str">
        <f>IF(M60=Hit,Fleet1Ship1WepDPH,IF(M60=Miss,0,""))</f>
        <v/>
      </c>
      <c r="R60" s="344" t="str">
        <f>IF(N60=Hit,Fleet1Ship1WepDPH,IF(N60=Miss,0,""))</f>
        <v/>
      </c>
      <c r="S60" s="345" t="str">
        <f>IF(O60=Hit,Fleet1Ship1WepDPH,IF(O60=Miss,0,""))</f>
        <v/>
      </c>
      <c r="T60" s="349" t="str">
        <f>if($C60=Attacking,COUNTIF(P60:S60,"&gt;0"),"")</f>
        <v/>
      </c>
      <c r="U60" s="350" t="str">
        <f>IF($C60=Attacking,SUM(P60:S60),"")</f>
        <v/>
      </c>
      <c r="V60" s="351" t="str">
        <f>iferror(if(W58="","",IF(W58=Alive,$V$4,IF(W58=Dead,"")),""),"")</f>
        <v/>
      </c>
      <c r="W60" s="340" t="str">
        <f>iferror(if($X60="","",IF($X60&gt;0,Alive,if($X60=0,"")),""),"")</f>
        <v/>
      </c>
      <c r="X60" s="352" t="str">
        <f>iferror(if(C60="","",IF(C60=Attacking,X58-U60,X58)),"")</f>
        <v/>
      </c>
    </row>
    <row r="61" hidden="1">
      <c r="A61" s="319">
        <v>58.0</v>
      </c>
      <c r="B61" s="357" t="str">
        <f>IF(C59=Attacking,B59+1,"")</f>
        <v/>
      </c>
      <c r="C61" s="321" t="str">
        <f>iferror(if(W59="","",IF(W59=Alive,Attacking,if(W59=Dead,"")),""),"")</f>
        <v/>
      </c>
      <c r="D61" s="322" t="str">
        <f>iferror(if(E59="","",IF(E59=Alive,$D$4,IF(E59=Dead,"")),""),"")</f>
        <v/>
      </c>
      <c r="E61" s="323" t="str">
        <f>iferror(if($F60="","",IF($F61&gt;0,Alive,if($F61="","")),""),"")</f>
        <v/>
      </c>
      <c r="F61" s="324" t="str">
        <f t="shared" si="4"/>
        <v/>
      </c>
      <c r="G61" s="325" t="str">
        <f>iferror(if(C61="","",if(C61=BattleEnd,"",if(D61=Fleet1Ship1,Fleet1Ship1Wep,Fleet2Ship1Wep))),"")</f>
        <v/>
      </c>
      <c r="H61" s="326" t="str">
        <f>iferror(IF($C61=BattleEnd,"",IF($C61="","",IF($C61=Attacking,RANDBETWEEN(1,100),""))),"")</f>
        <v/>
      </c>
      <c r="I61" s="327" t="str">
        <f>iferror(IF($C61=BattleEnd,"",IF($C61="","",IF($C61=Attacking,RANDBETWEEN(1,100),""))),"")</f>
        <v/>
      </c>
      <c r="J61" s="327" t="str">
        <f>iferror(IF($C61=BattleEnd,"",IF($C61="","",IF($C61=Attacking,RANDBETWEEN(1,100),""))),"")</f>
        <v/>
      </c>
      <c r="K61" s="328" t="str">
        <f>iferror(IF($C61=BattleEnd,"",IF($C61="","",IF($C61=Attacking,RANDBETWEEN(1,100),""))),"")</f>
        <v/>
      </c>
      <c r="L61" s="329" t="str">
        <f>if($C61=Attacking,if(H61&gt;70,Hit,Miss),"")</f>
        <v/>
      </c>
      <c r="M61" s="330" t="str">
        <f>if($C61=Attacking,if(I61&gt;70,Hit,Miss),"")</f>
        <v/>
      </c>
      <c r="N61" s="330" t="str">
        <f>if($C61=Attacking,if(J61&gt;70,Hit,Miss),"")</f>
        <v/>
      </c>
      <c r="O61" s="331" t="str">
        <f>if($C61=Attacking,if(K61&gt;70,Hit,Miss),"")</f>
        <v/>
      </c>
      <c r="P61" s="326" t="str">
        <f>IF(L61=Hit,Fleet1Ship1WepDPH,IF(L61=Miss,0,""))</f>
        <v/>
      </c>
      <c r="Q61" s="327" t="str">
        <f>IF(M61=Hit,Fleet1Ship1WepDPH,IF(M61=Miss,0,""))</f>
        <v/>
      </c>
      <c r="R61" s="327" t="str">
        <f>IF(N61=Hit,Fleet1Ship1WepDPH,IF(N61=Miss,0,""))</f>
        <v/>
      </c>
      <c r="S61" s="328" t="str">
        <f>IF(O61=Hit,Fleet1Ship1WepDPH,IF(O61=Miss,0,""))</f>
        <v/>
      </c>
      <c r="T61" s="332" t="str">
        <f>if($C61=Attacking,COUNTIF(P61:S61,"&gt;0"),"")</f>
        <v/>
      </c>
      <c r="U61" s="333" t="str">
        <f>IF($C61=Attacking,SUM(P61:S61),"")</f>
        <v/>
      </c>
      <c r="V61" s="334" t="str">
        <f>iferror(if(W59="","",IF(W59=Alive,$V$4,IF(W59=Dead,"")),""),"")</f>
        <v/>
      </c>
      <c r="W61" s="323" t="str">
        <f>iferror(if($X61="","",IF($X61&gt;0,Alive,if($X61=0,"")),""),"")</f>
        <v/>
      </c>
      <c r="X61" s="353" t="str">
        <f>iferror(if(C61="","",IF(C61=Attacking,X59-U61,X59)),"")</f>
        <v/>
      </c>
    </row>
    <row r="62" hidden="1">
      <c r="A62" s="336">
        <v>59.0</v>
      </c>
      <c r="B62" s="356" t="str">
        <f>IF(C60=Attacking,B60+1,"")</f>
        <v/>
      </c>
      <c r="C62" s="338" t="str">
        <f>iferror(if(W60="","",IF(W60=Alive,Attacking,if(W60=Dead,"")),""),"")</f>
        <v/>
      </c>
      <c r="D62" s="339" t="str">
        <f>iferror(if(E60="","",IF(E60=Alive,$D$4,IF(E60=Dead,"")),""),"")</f>
        <v/>
      </c>
      <c r="E62" s="340" t="str">
        <f>iferror(if($F61="","",IF($F62&gt;0,Alive,if($F62="","")),""),"")</f>
        <v/>
      </c>
      <c r="F62" s="341" t="str">
        <f t="shared" si="4"/>
        <v/>
      </c>
      <c r="G62" s="342" t="str">
        <f>iferror(if(C62="","",if(C62=BattleEnd,"",if(D62=Fleet1Ship1,Fleet1Ship1Wep,Fleet2Ship1Wep))),"")</f>
        <v/>
      </c>
      <c r="H62" s="343" t="str">
        <f>iferror(IF($C62=BattleEnd,"",IF($C62="","",IF($C62=Attacking,RANDBETWEEN(1,100),""))),"")</f>
        <v/>
      </c>
      <c r="I62" s="344" t="str">
        <f>iferror(IF($C62=BattleEnd,"",IF($C62="","",IF($C62=Attacking,RANDBETWEEN(1,100),""))),"")</f>
        <v/>
      </c>
      <c r="J62" s="344" t="str">
        <f>iferror(IF($C62=BattleEnd,"",IF($C62="","",IF($C62=Attacking,RANDBETWEEN(1,100),""))),"")</f>
        <v/>
      </c>
      <c r="K62" s="345" t="str">
        <f>iferror(IF($C62=BattleEnd,"",IF($C62="","",IF($C62=Attacking,RANDBETWEEN(1,100),""))),"")</f>
        <v/>
      </c>
      <c r="L62" s="346" t="str">
        <f>if($C62=Attacking,if(H62&gt;70,Hit,Miss),"")</f>
        <v/>
      </c>
      <c r="M62" s="347" t="str">
        <f>if($C62=Attacking,if(I62&gt;70,Hit,Miss),"")</f>
        <v/>
      </c>
      <c r="N62" s="347" t="str">
        <f>if($C62=Attacking,if(J62&gt;70,Hit,Miss),"")</f>
        <v/>
      </c>
      <c r="O62" s="348" t="str">
        <f>if($C62=Attacking,if(K62&gt;70,Hit,Miss),"")</f>
        <v/>
      </c>
      <c r="P62" s="343" t="str">
        <f>IF(L62=Hit,Fleet1Ship1WepDPH,IF(L62=Miss,0,""))</f>
        <v/>
      </c>
      <c r="Q62" s="344" t="str">
        <f>IF(M62=Hit,Fleet1Ship1WepDPH,IF(M62=Miss,0,""))</f>
        <v/>
      </c>
      <c r="R62" s="344" t="str">
        <f>IF(N62=Hit,Fleet1Ship1WepDPH,IF(N62=Miss,0,""))</f>
        <v/>
      </c>
      <c r="S62" s="345" t="str">
        <f>IF(O62=Hit,Fleet1Ship1WepDPH,IF(O62=Miss,0,""))</f>
        <v/>
      </c>
      <c r="T62" s="349" t="str">
        <f>if($C62=Attacking,COUNTIF(P62:S62,"&gt;0"),"")</f>
        <v/>
      </c>
      <c r="U62" s="350" t="str">
        <f>IF($C62=Attacking,SUM(P62:S62),"")</f>
        <v/>
      </c>
      <c r="V62" s="351" t="str">
        <f>iferror(if(W60="","",IF(W60=Alive,$V$4,IF(W60=Dead,"")),""),"")</f>
        <v/>
      </c>
      <c r="W62" s="340" t="str">
        <f>iferror(if($X62="","",IF($X62&gt;0,Alive,if($X62=0,"")),""),"")</f>
        <v/>
      </c>
      <c r="X62" s="352" t="str">
        <f>iferror(if(C62="","",IF(C62=Attacking,X60-U62,X60)),"")</f>
        <v/>
      </c>
    </row>
    <row r="63" hidden="1">
      <c r="A63" s="319">
        <v>60.0</v>
      </c>
      <c r="B63" s="357" t="str">
        <f>IF(C61=Attacking,B61+1,"")</f>
        <v/>
      </c>
      <c r="C63" s="321" t="str">
        <f>iferror(if(W61="","",IF(W61=Alive,Attacking,if(W61=Dead,"")),""),"")</f>
        <v/>
      </c>
      <c r="D63" s="322" t="str">
        <f>iferror(if(E61="","",IF(E61=Alive,$D$4,IF(E61=Dead,"")),""),"")</f>
        <v/>
      </c>
      <c r="E63" s="323" t="str">
        <f>iferror(if($F62="","",IF($F63&gt;0,Alive,if($F63="","")),""),"")</f>
        <v/>
      </c>
      <c r="F63" s="324" t="str">
        <f t="shared" si="4"/>
        <v/>
      </c>
      <c r="G63" s="325" t="str">
        <f>iferror(if(C63="","",if(C63=BattleEnd,"",if(D63=Fleet1Ship1,Fleet1Ship1Wep,Fleet2Ship1Wep))),"")</f>
        <v/>
      </c>
      <c r="H63" s="326" t="str">
        <f>iferror(IF($C63=BattleEnd,"",IF($C63="","",IF($C63=Attacking,RANDBETWEEN(1,100),""))),"")</f>
        <v/>
      </c>
      <c r="I63" s="327" t="str">
        <f>iferror(IF($C63=BattleEnd,"",IF($C63="","",IF($C63=Attacking,RANDBETWEEN(1,100),""))),"")</f>
        <v/>
      </c>
      <c r="J63" s="327" t="str">
        <f>iferror(IF($C63=BattleEnd,"",IF($C63="","",IF($C63=Attacking,RANDBETWEEN(1,100),""))),"")</f>
        <v/>
      </c>
      <c r="K63" s="328" t="str">
        <f>iferror(IF($C63=BattleEnd,"",IF($C63="","",IF($C63=Attacking,RANDBETWEEN(1,100),""))),"")</f>
        <v/>
      </c>
      <c r="L63" s="329" t="str">
        <f>if($C63=Attacking,if(H63&gt;70,Hit,Miss),"")</f>
        <v/>
      </c>
      <c r="M63" s="330" t="str">
        <f>if($C63=Attacking,if(I63&gt;70,Hit,Miss),"")</f>
        <v/>
      </c>
      <c r="N63" s="330" t="str">
        <f>if($C63=Attacking,if(J63&gt;70,Hit,Miss),"")</f>
        <v/>
      </c>
      <c r="O63" s="331" t="str">
        <f>if($C63=Attacking,if(K63&gt;70,Hit,Miss),"")</f>
        <v/>
      </c>
      <c r="P63" s="326" t="str">
        <f>IF(L63=Hit,Fleet1Ship1WepDPH,IF(L63=Miss,0,""))</f>
        <v/>
      </c>
      <c r="Q63" s="327" t="str">
        <f>IF(M63=Hit,Fleet1Ship1WepDPH,IF(M63=Miss,0,""))</f>
        <v/>
      </c>
      <c r="R63" s="327" t="str">
        <f>IF(N63=Hit,Fleet1Ship1WepDPH,IF(N63=Miss,0,""))</f>
        <v/>
      </c>
      <c r="S63" s="328" t="str">
        <f>IF(O63=Hit,Fleet1Ship1WepDPH,IF(O63=Miss,0,""))</f>
        <v/>
      </c>
      <c r="T63" s="332" t="str">
        <f>if($C63=Attacking,COUNTIF(P63:S63,"&gt;0"),"")</f>
        <v/>
      </c>
      <c r="U63" s="333" t="str">
        <f>IF($C63=Attacking,SUM(P63:S63),"")</f>
        <v/>
      </c>
      <c r="V63" s="334" t="str">
        <f>iferror(if(W61="","",IF(W61=Alive,$V$4,IF(W61=Dead,"")),""),"")</f>
        <v/>
      </c>
      <c r="W63" s="323" t="str">
        <f>iferror(if($X63="","",IF($X63&gt;0,Alive,if($X63=0,"")),""),"")</f>
        <v/>
      </c>
      <c r="X63" s="353" t="str">
        <f>iferror(if(C63="","",IF(C63=Attacking,X61-U63,X61)),"")</f>
        <v/>
      </c>
    </row>
    <row r="64" hidden="1">
      <c r="A64" s="336">
        <v>61.0</v>
      </c>
      <c r="B64" s="356" t="str">
        <f>IF(C62=Attacking,B62+1,"")</f>
        <v/>
      </c>
      <c r="C64" s="338" t="str">
        <f>iferror(if(W62="","",IF(W62=Alive,Attacking,if(W62=Dead,"")),""),"")</f>
        <v/>
      </c>
      <c r="D64" s="339" t="str">
        <f>iferror(if(E62="","",IF(E62=Alive,$D$4,IF(E62=Dead,"")),""),"")</f>
        <v/>
      </c>
      <c r="E64" s="340" t="str">
        <f>iferror(if($F63="","",IF($F64&gt;0,Alive,if($F64="","")),""),"")</f>
        <v/>
      </c>
      <c r="F64" s="341" t="str">
        <f t="shared" si="4"/>
        <v/>
      </c>
      <c r="G64" s="342" t="str">
        <f>iferror(if(C64="","",if(C64=BattleEnd,"",if(D64=Fleet1Ship1,Fleet1Ship1Wep,Fleet2Ship1Wep))),"")</f>
        <v/>
      </c>
      <c r="H64" s="343" t="str">
        <f>iferror(IF($C64=BattleEnd,"",IF($C64="","",IF($C64=Attacking,RANDBETWEEN(1,100),""))),"")</f>
        <v/>
      </c>
      <c r="I64" s="344" t="str">
        <f>iferror(IF($C64=BattleEnd,"",IF($C64="","",IF($C64=Attacking,RANDBETWEEN(1,100),""))),"")</f>
        <v/>
      </c>
      <c r="J64" s="344" t="str">
        <f>iferror(IF($C64=BattleEnd,"",IF($C64="","",IF($C64=Attacking,RANDBETWEEN(1,100),""))),"")</f>
        <v/>
      </c>
      <c r="K64" s="345" t="str">
        <f>iferror(IF($C64=BattleEnd,"",IF($C64="","",IF($C64=Attacking,RANDBETWEEN(1,100),""))),"")</f>
        <v/>
      </c>
      <c r="L64" s="346" t="str">
        <f>if($C64=Attacking,if(H64&gt;70,Hit,Miss),"")</f>
        <v/>
      </c>
      <c r="M64" s="347" t="str">
        <f>if($C64=Attacking,if(I64&gt;70,Hit,Miss),"")</f>
        <v/>
      </c>
      <c r="N64" s="347" t="str">
        <f>if($C64=Attacking,if(J64&gt;70,Hit,Miss),"")</f>
        <v/>
      </c>
      <c r="O64" s="348" t="str">
        <f>if($C64=Attacking,if(K64&gt;70,Hit,Miss),"")</f>
        <v/>
      </c>
      <c r="P64" s="343" t="str">
        <f>IF(L64=Hit,Fleet1Ship1WepDPH,IF(L64=Miss,0,""))</f>
        <v/>
      </c>
      <c r="Q64" s="344" t="str">
        <f>IF(M64=Hit,Fleet1Ship1WepDPH,IF(M64=Miss,0,""))</f>
        <v/>
      </c>
      <c r="R64" s="344" t="str">
        <f>IF(N64=Hit,Fleet1Ship1WepDPH,IF(N64=Miss,0,""))</f>
        <v/>
      </c>
      <c r="S64" s="345" t="str">
        <f>IF(O64=Hit,Fleet1Ship1WepDPH,IF(O64=Miss,0,""))</f>
        <v/>
      </c>
      <c r="T64" s="349" t="str">
        <f>if($C64=Attacking,COUNTIF(P64:S64,"&gt;0"),"")</f>
        <v/>
      </c>
      <c r="U64" s="350" t="str">
        <f>IF($C64=Attacking,SUM(P64:S64),"")</f>
        <v/>
      </c>
      <c r="V64" s="351" t="str">
        <f>iferror(if(W62="","",IF(W62=Alive,$V$4,IF(W62=Dead,"")),""),"")</f>
        <v/>
      </c>
      <c r="W64" s="340" t="str">
        <f>iferror(if($X64="","",IF($X64&gt;0,Alive,if($X64=0,"")),""),"")</f>
        <v/>
      </c>
      <c r="X64" s="352" t="str">
        <f>iferror(if(C64="","",IF(C64=Attacking,X62-U64,X62)),"")</f>
        <v/>
      </c>
    </row>
    <row r="65" hidden="1">
      <c r="A65" s="319">
        <v>62.0</v>
      </c>
      <c r="B65" s="357" t="str">
        <f>IF(C63=Attacking,B63+1,"")</f>
        <v/>
      </c>
      <c r="C65" s="321" t="str">
        <f>iferror(if(W63="","",IF(W63=Alive,Attacking,if(W63=Dead,"")),""),"")</f>
        <v/>
      </c>
      <c r="D65" s="322" t="str">
        <f>iferror(if(E63="","",IF(E63=Alive,$D$4,IF(E63=Dead,"")),""),"")</f>
        <v/>
      </c>
      <c r="E65" s="323" t="str">
        <f>iferror(if($F64="","",IF($F65&gt;0,Alive,if($F65="","")),""),"")</f>
        <v/>
      </c>
      <c r="F65" s="324" t="str">
        <f t="shared" si="4"/>
        <v/>
      </c>
      <c r="G65" s="325" t="str">
        <f>iferror(if(C65="","",if(C65=BattleEnd,"",if(D65=Fleet1Ship1,Fleet1Ship1Wep,Fleet2Ship1Wep))),"")</f>
        <v/>
      </c>
      <c r="H65" s="326" t="str">
        <f>iferror(IF($C65=BattleEnd,"",IF($C65="","",IF($C65=Attacking,RANDBETWEEN(1,100),""))),"")</f>
        <v/>
      </c>
      <c r="I65" s="327" t="str">
        <f>iferror(IF($C65=BattleEnd,"",IF($C65="","",IF($C65=Attacking,RANDBETWEEN(1,100),""))),"")</f>
        <v/>
      </c>
      <c r="J65" s="327" t="str">
        <f>iferror(IF($C65=BattleEnd,"",IF($C65="","",IF($C65=Attacking,RANDBETWEEN(1,100),""))),"")</f>
        <v/>
      </c>
      <c r="K65" s="328" t="str">
        <f>iferror(IF($C65=BattleEnd,"",IF($C65="","",IF($C65=Attacking,RANDBETWEEN(1,100),""))),"")</f>
        <v/>
      </c>
      <c r="L65" s="329" t="str">
        <f>if($C65=Attacking,if(H65&gt;70,Hit,Miss),"")</f>
        <v/>
      </c>
      <c r="M65" s="330" t="str">
        <f>if($C65=Attacking,if(I65&gt;70,Hit,Miss),"")</f>
        <v/>
      </c>
      <c r="N65" s="330" t="str">
        <f>if($C65=Attacking,if(J65&gt;70,Hit,Miss),"")</f>
        <v/>
      </c>
      <c r="O65" s="331" t="str">
        <f>if($C65=Attacking,if(K65&gt;70,Hit,Miss),"")</f>
        <v/>
      </c>
      <c r="P65" s="326" t="str">
        <f>IF(L65=Hit,Fleet1Ship1WepDPH,IF(L65=Miss,0,""))</f>
        <v/>
      </c>
      <c r="Q65" s="327" t="str">
        <f>IF(M65=Hit,Fleet1Ship1WepDPH,IF(M65=Miss,0,""))</f>
        <v/>
      </c>
      <c r="R65" s="327" t="str">
        <f>IF(N65=Hit,Fleet1Ship1WepDPH,IF(N65=Miss,0,""))</f>
        <v/>
      </c>
      <c r="S65" s="328" t="str">
        <f>IF(O65=Hit,Fleet1Ship1WepDPH,IF(O65=Miss,0,""))</f>
        <v/>
      </c>
      <c r="T65" s="332" t="str">
        <f>if($C65=Attacking,COUNTIF(P65:S65,"&gt;0"),"")</f>
        <v/>
      </c>
      <c r="U65" s="333" t="str">
        <f>IF($C65=Attacking,SUM(P65:S65),"")</f>
        <v/>
      </c>
      <c r="V65" s="334" t="str">
        <f>iferror(if(W63="","",IF(W63=Alive,$V$4,IF(W63=Dead,"")),""),"")</f>
        <v/>
      </c>
      <c r="W65" s="323" t="str">
        <f>iferror(if($X65="","",IF($X65&gt;0,Alive,if($X65=0,"")),""),"")</f>
        <v/>
      </c>
      <c r="X65" s="353" t="str">
        <f>iferror(if(C65="","",IF(C65=Attacking,X63-U65,X63)),"")</f>
        <v/>
      </c>
    </row>
    <row r="66" hidden="1">
      <c r="A66" s="336">
        <v>63.0</v>
      </c>
      <c r="B66" s="356" t="str">
        <f>IF(C64=Reloading,B64+1,"")</f>
        <v/>
      </c>
      <c r="C66" s="338" t="str">
        <f>iferror(if(W64="","",IF(W64=Alive,Attacking,if(W64=Dead,"")),""),"")</f>
        <v/>
      </c>
      <c r="D66" s="339" t="str">
        <f>iferror(if(E64="","",IF(E64=Alive,$D$4,IF(E64=Dead,"")),""),"")</f>
        <v/>
      </c>
      <c r="E66" s="340" t="str">
        <f>iferror(if($F65="","",IF($F66&gt;0,Alive,if($F66="","")),""),"")</f>
        <v/>
      </c>
      <c r="F66" s="341" t="str">
        <f t="shared" si="4"/>
        <v/>
      </c>
      <c r="G66" s="342" t="str">
        <f>iferror(if(C66="","",if(C66=BattleEnd,"",if(D66=Fleet1Ship1,Fleet1Ship1Wep,Fleet2Ship1Wep))),"")</f>
        <v/>
      </c>
      <c r="H66" s="343" t="str">
        <f>iferror(IF($C66=BattleEnd,"",IF($C66="","",IF($C66=Attacking,RANDBETWEEN(1,100),""))),"")</f>
        <v/>
      </c>
      <c r="I66" s="344" t="str">
        <f>iferror(IF($C66=BattleEnd,"",IF($C66="","",IF($C66=Attacking,RANDBETWEEN(1,100),""))),"")</f>
        <v/>
      </c>
      <c r="J66" s="344" t="str">
        <f>iferror(IF($C66=BattleEnd,"",IF($C66="","",IF($C66=Attacking,RANDBETWEEN(1,100),""))),"")</f>
        <v/>
      </c>
      <c r="K66" s="345" t="str">
        <f>iferror(IF($C66=BattleEnd,"",IF($C66="","",IF($C66=Attacking,RANDBETWEEN(1,100),""))),"")</f>
        <v/>
      </c>
      <c r="L66" s="346" t="str">
        <f>if($C66=Attacking,if(H66&gt;70,Hit,Miss),"")</f>
        <v/>
      </c>
      <c r="M66" s="347" t="str">
        <f>if($C66=Attacking,if(I66&gt;70,Hit,Miss),"")</f>
        <v/>
      </c>
      <c r="N66" s="347" t="str">
        <f>if($C66=Attacking,if(J66&gt;70,Hit,Miss),"")</f>
        <v/>
      </c>
      <c r="O66" s="348" t="str">
        <f>if($C66=Attacking,if(K66&gt;70,Hit,Miss),"")</f>
        <v/>
      </c>
      <c r="P66" s="343" t="str">
        <f>IF(L66=Hit,Fleet1Ship1WepDPH,IF(L66=Miss,0,""))</f>
        <v/>
      </c>
      <c r="Q66" s="344" t="str">
        <f>IF(M66=Hit,Fleet1Ship1WepDPH,IF(M66=Miss,0,""))</f>
        <v/>
      </c>
      <c r="R66" s="344" t="str">
        <f>IF(N66=Hit,Fleet1Ship1WepDPH,IF(N66=Miss,0,""))</f>
        <v/>
      </c>
      <c r="S66" s="345" t="str">
        <f>IF(O66=Hit,Fleet1Ship1WepDPH,IF(O66=Miss,0,""))</f>
        <v/>
      </c>
      <c r="T66" s="349" t="str">
        <f>if($C66=Attacking,COUNTIF(P66:S66,"&gt;0"),"")</f>
        <v/>
      </c>
      <c r="U66" s="350" t="str">
        <f>IF($C66=Attacking,SUM(P66:S66),"")</f>
        <v/>
      </c>
      <c r="V66" s="351" t="str">
        <f>iferror(if(W64="","",IF(W64=Alive,$V$4,IF(W64=Dead,"")),""),"")</f>
        <v/>
      </c>
      <c r="W66" s="340" t="str">
        <f>iferror(if($X66="","",IF($X66&gt;0,Alive,if($X66=0,"")),""),"")</f>
        <v/>
      </c>
      <c r="X66" s="352" t="str">
        <f>iferror(if(C66="","",IF(C66=Attacking,X64-U66,X64)),"")</f>
        <v/>
      </c>
    </row>
    <row r="67" hidden="1">
      <c r="A67" s="319">
        <v>64.0</v>
      </c>
      <c r="B67" s="357" t="str">
        <f>IF(C65=Reloading,B65+1,"")</f>
        <v/>
      </c>
      <c r="C67" s="321" t="str">
        <f>iferror(if(W65="","",IF(W65=Alive,Attacking,if(W65=Dead,"")),""),"")</f>
        <v/>
      </c>
      <c r="D67" s="322" t="str">
        <f>iferror(if(E65="","",IF(E65=Alive,$D$4,IF(E65=Dead,"")),""),"")</f>
        <v/>
      </c>
      <c r="E67" s="323" t="str">
        <f>iferror(if($F66="","",IF($F67&gt;0,Alive,if($F67="","")),""),"")</f>
        <v/>
      </c>
      <c r="F67" s="324" t="str">
        <f t="shared" si="4"/>
        <v/>
      </c>
      <c r="G67" s="325" t="str">
        <f>iferror(if(C67="","",if(C67=BattleEnd,"",if(D67=Fleet1Ship1,Fleet1Ship1Wep,Fleet2Ship1Wep))),"")</f>
        <v/>
      </c>
      <c r="H67" s="326" t="str">
        <f>iferror(IF($C67=BattleEnd,"",IF($C67="","",IF($C67=Attacking,RANDBETWEEN(1,100),""))),"")</f>
        <v/>
      </c>
      <c r="I67" s="327" t="str">
        <f>iferror(IF($C67=BattleEnd,"",IF($C67="","",IF($C67=Attacking,RANDBETWEEN(1,100),""))),"")</f>
        <v/>
      </c>
      <c r="J67" s="327" t="str">
        <f>iferror(IF($C67=BattleEnd,"",IF($C67="","",IF($C67=Attacking,RANDBETWEEN(1,100),""))),"")</f>
        <v/>
      </c>
      <c r="K67" s="328" t="str">
        <f>iferror(IF($C67=BattleEnd,"",IF($C67="","",IF($C67=Attacking,RANDBETWEEN(1,100),""))),"")</f>
        <v/>
      </c>
      <c r="L67" s="329" t="str">
        <f>if($C67=Attacking,if(H67&gt;70,Hit,Miss),"")</f>
        <v/>
      </c>
      <c r="M67" s="330" t="str">
        <f>if($C67=Attacking,if(I67&gt;70,Hit,Miss),"")</f>
        <v/>
      </c>
      <c r="N67" s="330" t="str">
        <f>if($C67=Attacking,if(J67&gt;70,Hit,Miss),"")</f>
        <v/>
      </c>
      <c r="O67" s="331" t="str">
        <f>if($C67=Attacking,if(K67&gt;70,Hit,Miss),"")</f>
        <v/>
      </c>
      <c r="P67" s="326" t="str">
        <f>IF(L67=Hit,Fleet1Ship1WepDPH,IF(L67=Miss,0,""))</f>
        <v/>
      </c>
      <c r="Q67" s="327" t="str">
        <f>IF(M67=Hit,Fleet1Ship1WepDPH,IF(M67=Miss,0,""))</f>
        <v/>
      </c>
      <c r="R67" s="327" t="str">
        <f>IF(N67=Hit,Fleet1Ship1WepDPH,IF(N67=Miss,0,""))</f>
        <v/>
      </c>
      <c r="S67" s="328" t="str">
        <f>IF(O67=Hit,Fleet1Ship1WepDPH,IF(O67=Miss,0,""))</f>
        <v/>
      </c>
      <c r="T67" s="332" t="str">
        <f>if($C67=Attacking,COUNTIF(P67:S67,"&gt;0"),"")</f>
        <v/>
      </c>
      <c r="U67" s="333" t="str">
        <f>IF($C67=Attacking,SUM(P67:S67),"")</f>
        <v/>
      </c>
      <c r="V67" s="334" t="str">
        <f>iferror(if(W65="","",IF(W65=Alive,$V$4,IF(W65=Dead,"")),""),"")</f>
        <v/>
      </c>
      <c r="W67" s="323" t="str">
        <f>iferror(if($X67="","",IF($X67&gt;0,Alive,if($X67=0,"")),""),"")</f>
        <v/>
      </c>
      <c r="X67" s="353" t="str">
        <f>iferror(if(C67="","",IF(C67=Attacking,X65-U67,X65)),"")</f>
        <v/>
      </c>
    </row>
    <row r="68" hidden="1">
      <c r="A68" s="336">
        <v>65.0</v>
      </c>
      <c r="B68" s="356" t="str">
        <f>IF(C66=Attacking,B66+1,"")</f>
        <v/>
      </c>
      <c r="C68" s="338" t="str">
        <f>iferror(if(W66="","",IF(W66=Alive,Attacking,if(W66=Dead,"")),""),"")</f>
        <v/>
      </c>
      <c r="D68" s="339" t="str">
        <f>iferror(if(E66="","",IF(E66=Alive,$D$4,IF(E66=Dead,"")),""),"")</f>
        <v/>
      </c>
      <c r="E68" s="340" t="str">
        <f>iferror(if($F67="","",IF($F68&gt;0,Alive,if($F68="","")),""),"")</f>
        <v/>
      </c>
      <c r="F68" s="341" t="str">
        <f t="shared" si="4"/>
        <v/>
      </c>
      <c r="G68" s="342" t="str">
        <f>iferror(if(C68="","",if(C68=BattleEnd,"",if(D68=Fleet1Ship1,Fleet1Ship1Wep,Fleet2Ship1Wep))),"")</f>
        <v/>
      </c>
      <c r="H68" s="343" t="str">
        <f>iferror(IF($C68=BattleEnd,"",IF($C68="","",IF($C68=Attacking,RANDBETWEEN(1,100),""))),"")</f>
        <v/>
      </c>
      <c r="I68" s="344" t="str">
        <f>iferror(IF($C68=BattleEnd,"",IF($C68="","",IF($C68=Attacking,RANDBETWEEN(1,100),""))),"")</f>
        <v/>
      </c>
      <c r="J68" s="344" t="str">
        <f>iferror(IF($C68=BattleEnd,"",IF($C68="","",IF($C68=Attacking,RANDBETWEEN(1,100),""))),"")</f>
        <v/>
      </c>
      <c r="K68" s="345" t="str">
        <f>iferror(IF($C68=BattleEnd,"",IF($C68="","",IF($C68=Attacking,RANDBETWEEN(1,100),""))),"")</f>
        <v/>
      </c>
      <c r="L68" s="346" t="str">
        <f>if($C68=Attacking,if(H68&gt;70,Hit,Miss),"")</f>
        <v/>
      </c>
      <c r="M68" s="347" t="str">
        <f>if($C68=Attacking,if(I68&gt;70,Hit,Miss),"")</f>
        <v/>
      </c>
      <c r="N68" s="347" t="str">
        <f>if($C68=Attacking,if(J68&gt;70,Hit,Miss),"")</f>
        <v/>
      </c>
      <c r="O68" s="348" t="str">
        <f>if($C68=Attacking,if(K68&gt;70,Hit,Miss),"")</f>
        <v/>
      </c>
      <c r="P68" s="343" t="str">
        <f>IF(L68=Hit,Fleet1Ship1WepDPH,IF(L68=Miss,0,""))</f>
        <v/>
      </c>
      <c r="Q68" s="344" t="str">
        <f>IF(M68=Hit,Fleet1Ship1WepDPH,IF(M68=Miss,0,""))</f>
        <v/>
      </c>
      <c r="R68" s="344" t="str">
        <f>IF(N68=Hit,Fleet1Ship1WepDPH,IF(N68=Miss,0,""))</f>
        <v/>
      </c>
      <c r="S68" s="345" t="str">
        <f>IF(O68=Hit,Fleet1Ship1WepDPH,IF(O68=Miss,0,""))</f>
        <v/>
      </c>
      <c r="T68" s="349" t="str">
        <f>if($C68=Attacking,COUNTIF(P68:S68,"&gt;0"),"")</f>
        <v/>
      </c>
      <c r="U68" s="350" t="str">
        <f>IF($C68=Attacking,SUM(P68:S68),"")</f>
        <v/>
      </c>
      <c r="V68" s="351" t="str">
        <f>iferror(if(W66="","",IF(W66=Alive,$V$4,IF(W66=Dead,"")),""),"")</f>
        <v/>
      </c>
      <c r="W68" s="340" t="str">
        <f>iferror(if($X68="","",IF($X68&gt;0,Alive,if($X68=0,"")),""),"")</f>
        <v/>
      </c>
      <c r="X68" s="352" t="str">
        <f>iferror(if(C68="","",IF(C68=Attacking,X66-U68,X66)),"")</f>
        <v/>
      </c>
    </row>
    <row r="69" hidden="1">
      <c r="A69" s="319">
        <v>66.0</v>
      </c>
      <c r="B69" s="357" t="str">
        <f>IF(C67=Attacking,B67+1,"")</f>
        <v/>
      </c>
      <c r="C69" s="321" t="str">
        <f>iferror(if(W67="","",IF(W67=Alive,Attacking,if(W67=Dead,"")),""),"")</f>
        <v/>
      </c>
      <c r="D69" s="322" t="str">
        <f>iferror(if(E67="","",IF(E67=Alive,$D$4,IF(E67=Dead,"")),""),"")</f>
        <v/>
      </c>
      <c r="E69" s="323" t="str">
        <f>iferror(if($F68="","",IF($F69&gt;0,Alive,if($F69="","")),""),"")</f>
        <v/>
      </c>
      <c r="F69" s="324" t="str">
        <f t="shared" si="4"/>
        <v/>
      </c>
      <c r="G69" s="325" t="str">
        <f>iferror(if(C69="","",if(C69=BattleEnd,"",if(D69=Fleet1Ship1,Fleet1Ship1Wep,Fleet2Ship1Wep))),"")</f>
        <v/>
      </c>
      <c r="H69" s="326" t="str">
        <f>iferror(IF($C69=BattleEnd,"",IF($C69="","",IF($C69=Attacking,RANDBETWEEN(1,100),""))),"")</f>
        <v/>
      </c>
      <c r="I69" s="327" t="str">
        <f>iferror(IF($C69=BattleEnd,"",IF($C69="","",IF($C69=Attacking,RANDBETWEEN(1,100),""))),"")</f>
        <v/>
      </c>
      <c r="J69" s="327" t="str">
        <f>iferror(IF($C69=BattleEnd,"",IF($C69="","",IF($C69=Attacking,RANDBETWEEN(1,100),""))),"")</f>
        <v/>
      </c>
      <c r="K69" s="328" t="str">
        <f>iferror(IF($C69=BattleEnd,"",IF($C69="","",IF($C69=Attacking,RANDBETWEEN(1,100),""))),"")</f>
        <v/>
      </c>
      <c r="L69" s="329" t="str">
        <f>if($C69=Attacking,if(H69&gt;70,Hit,Miss),"")</f>
        <v/>
      </c>
      <c r="M69" s="330" t="str">
        <f>if($C69=Attacking,if(I69&gt;70,Hit,Miss),"")</f>
        <v/>
      </c>
      <c r="N69" s="330" t="str">
        <f>if($C69=Attacking,if(J69&gt;70,Hit,Miss),"")</f>
        <v/>
      </c>
      <c r="O69" s="331" t="str">
        <f>if($C69=Attacking,if(K69&gt;70,Hit,Miss),"")</f>
        <v/>
      </c>
      <c r="P69" s="326" t="str">
        <f>IF(L69=Hit,Fleet1Ship1WepDPH,IF(L69=Miss,0,""))</f>
        <v/>
      </c>
      <c r="Q69" s="327" t="str">
        <f>IF(M69=Hit,Fleet1Ship1WepDPH,IF(M69=Miss,0,""))</f>
        <v/>
      </c>
      <c r="R69" s="327" t="str">
        <f>IF(N69=Hit,Fleet1Ship1WepDPH,IF(N69=Miss,0,""))</f>
        <v/>
      </c>
      <c r="S69" s="328" t="str">
        <f>IF(O69=Hit,Fleet1Ship1WepDPH,IF(O69=Miss,0,""))</f>
        <v/>
      </c>
      <c r="T69" s="332" t="str">
        <f>if($C69=Attacking,COUNTIF(P69:S69,"&gt;0"),"")</f>
        <v/>
      </c>
      <c r="U69" s="333" t="str">
        <f>IF($C69=Attacking,SUM(P69:S69),"")</f>
        <v/>
      </c>
      <c r="V69" s="334" t="str">
        <f>iferror(if(W67="","",IF(W67=Alive,$V$4,IF(W67=Dead,"")),""),"")</f>
        <v/>
      </c>
      <c r="W69" s="323" t="str">
        <f>iferror(if($X69="","",IF($X69&gt;0,Alive,if($X69=0,"")),""),"")</f>
        <v/>
      </c>
      <c r="X69" s="353" t="str">
        <f>iferror(if(C69="","",IF(C69=Attacking,X67-U69,X67)),"")</f>
        <v/>
      </c>
    </row>
    <row r="70" hidden="1">
      <c r="A70" s="336">
        <v>67.0</v>
      </c>
      <c r="B70" s="356" t="str">
        <f>IF(C68=Attacking,B68+1,"")</f>
        <v/>
      </c>
      <c r="C70" s="338" t="str">
        <f>iferror(if(W68="","",IF(W68=Alive,Attacking,if(W68=Dead,"")),""),"")</f>
        <v/>
      </c>
      <c r="D70" s="339" t="str">
        <f>iferror(if(E68="","",IF(E68=Alive,$D$4,IF(E68=Dead,"")),""),"")</f>
        <v/>
      </c>
      <c r="E70" s="340" t="str">
        <f>iferror(if($F69="","",IF($F70&gt;0,Alive,if($F70="","")),""),"")</f>
        <v/>
      </c>
      <c r="F70" s="341" t="str">
        <f t="shared" si="4"/>
        <v/>
      </c>
      <c r="G70" s="342" t="str">
        <f>iferror(if(C70="","",if(C70=BattleEnd,"",if(D70=Fleet1Ship1,Fleet1Ship1Wep,Fleet2Ship1Wep))),"")</f>
        <v/>
      </c>
      <c r="H70" s="343" t="str">
        <f>iferror(IF($C70=BattleEnd,"",IF($C70="","",IF($C70=Attacking,RANDBETWEEN(1,100),""))),"")</f>
        <v/>
      </c>
      <c r="I70" s="344" t="str">
        <f>iferror(IF($C70=BattleEnd,"",IF($C70="","",IF($C70=Attacking,RANDBETWEEN(1,100),""))),"")</f>
        <v/>
      </c>
      <c r="J70" s="344" t="str">
        <f>iferror(IF($C70=BattleEnd,"",IF($C70="","",IF($C70=Attacking,RANDBETWEEN(1,100),""))),"")</f>
        <v/>
      </c>
      <c r="K70" s="345" t="str">
        <f>iferror(IF($C70=BattleEnd,"",IF($C70="","",IF($C70=Attacking,RANDBETWEEN(1,100),""))),"")</f>
        <v/>
      </c>
      <c r="L70" s="346" t="str">
        <f>if($C70=Attacking,if(H70&gt;70,Hit,Miss),"")</f>
        <v/>
      </c>
      <c r="M70" s="347" t="str">
        <f>if($C70=Attacking,if(I70&gt;70,Hit,Miss),"")</f>
        <v/>
      </c>
      <c r="N70" s="347" t="str">
        <f>if($C70=Attacking,if(J70&gt;70,Hit,Miss),"")</f>
        <v/>
      </c>
      <c r="O70" s="348" t="str">
        <f>if($C70=Attacking,if(K70&gt;70,Hit,Miss),"")</f>
        <v/>
      </c>
      <c r="P70" s="343" t="str">
        <f>IF(L70=Hit,Fleet1Ship1WepDPH,IF(L70=Miss,0,""))</f>
        <v/>
      </c>
      <c r="Q70" s="344" t="str">
        <f>IF(M70=Hit,Fleet1Ship1WepDPH,IF(M70=Miss,0,""))</f>
        <v/>
      </c>
      <c r="R70" s="344" t="str">
        <f>IF(N70=Hit,Fleet1Ship1WepDPH,IF(N70=Miss,0,""))</f>
        <v/>
      </c>
      <c r="S70" s="345" t="str">
        <f>IF(O70=Hit,Fleet1Ship1WepDPH,IF(O70=Miss,0,""))</f>
        <v/>
      </c>
      <c r="T70" s="349" t="str">
        <f>if($C70=Attacking,COUNTIF(P70:S70,"&gt;0"),"")</f>
        <v/>
      </c>
      <c r="U70" s="350" t="str">
        <f>IF($C70=Attacking,SUM(P70:S70),"")</f>
        <v/>
      </c>
      <c r="V70" s="351" t="str">
        <f>iferror(if(W68="","",IF(W68=Alive,$V$4,IF(W68=Dead,"")),""),"")</f>
        <v/>
      </c>
      <c r="W70" s="340" t="str">
        <f>iferror(if($X70="","",IF($X70&gt;0,Alive,if($X70=0,"")),""),"")</f>
        <v/>
      </c>
      <c r="X70" s="352" t="str">
        <f>iferror(if(C70="","",IF(C70=Attacking,X68-U70,X68)),"")</f>
        <v/>
      </c>
    </row>
    <row r="71" hidden="1">
      <c r="A71" s="319">
        <v>68.0</v>
      </c>
      <c r="B71" s="357" t="str">
        <f>IF(C69=Attacking,B69+1,"")</f>
        <v/>
      </c>
      <c r="C71" s="321" t="str">
        <f>iferror(if(W69="","",IF(W69=Alive,Attacking,if(W69=Dead,"")),""),"")</f>
        <v/>
      </c>
      <c r="D71" s="322" t="str">
        <f>iferror(if(E69="","",IF(E69=Alive,$D$4,IF(E69=Dead,"")),""),"")</f>
        <v/>
      </c>
      <c r="E71" s="323" t="str">
        <f>iferror(if($F70="","",IF($F71&gt;0,Alive,if($F71="","")),""),"")</f>
        <v/>
      </c>
      <c r="F71" s="324" t="str">
        <f t="shared" si="4"/>
        <v/>
      </c>
      <c r="G71" s="325" t="str">
        <f>iferror(if(C71="","",if(C71=BattleEnd,"",if(D71=Fleet1Ship1,Fleet1Ship1Wep,Fleet2Ship1Wep))),"")</f>
        <v/>
      </c>
      <c r="H71" s="326" t="str">
        <f>iferror(IF($C71=BattleEnd,"",IF($C71="","",IF($C71=Attacking,RANDBETWEEN(1,100),""))),"")</f>
        <v/>
      </c>
      <c r="I71" s="327" t="str">
        <f>iferror(IF($C71=BattleEnd,"",IF($C71="","",IF($C71=Attacking,RANDBETWEEN(1,100),""))),"")</f>
        <v/>
      </c>
      <c r="J71" s="327" t="str">
        <f>iferror(IF($C71=BattleEnd,"",IF($C71="","",IF($C71=Attacking,RANDBETWEEN(1,100),""))),"")</f>
        <v/>
      </c>
      <c r="K71" s="328" t="str">
        <f>iferror(IF($C71=BattleEnd,"",IF($C71="","",IF($C71=Attacking,RANDBETWEEN(1,100),""))),"")</f>
        <v/>
      </c>
      <c r="L71" s="329" t="str">
        <f>if($C71=Attacking,if(H71&gt;70,Hit,Miss),"")</f>
        <v/>
      </c>
      <c r="M71" s="330" t="str">
        <f>if($C71=Attacking,if(I71&gt;70,Hit,Miss),"")</f>
        <v/>
      </c>
      <c r="N71" s="330" t="str">
        <f>if($C71=Attacking,if(J71&gt;70,Hit,Miss),"")</f>
        <v/>
      </c>
      <c r="O71" s="331" t="str">
        <f>if($C71=Attacking,if(K71&gt;70,Hit,Miss),"")</f>
        <v/>
      </c>
      <c r="P71" s="326" t="str">
        <f>IF(L71=Hit,Fleet1Ship1WepDPH,IF(L71=Miss,0,""))</f>
        <v/>
      </c>
      <c r="Q71" s="327" t="str">
        <f>IF(M71=Hit,Fleet1Ship1WepDPH,IF(M71=Miss,0,""))</f>
        <v/>
      </c>
      <c r="R71" s="327" t="str">
        <f>IF(N71=Hit,Fleet1Ship1WepDPH,IF(N71=Miss,0,""))</f>
        <v/>
      </c>
      <c r="S71" s="328" t="str">
        <f>IF(O71=Hit,Fleet1Ship1WepDPH,IF(O71=Miss,0,""))</f>
        <v/>
      </c>
      <c r="T71" s="332" t="str">
        <f>if($C71=Attacking,COUNTIF(P71:S71,"&gt;0"),"")</f>
        <v/>
      </c>
      <c r="U71" s="333" t="str">
        <f>IF($C71=Attacking,SUM(P71:S71),"")</f>
        <v/>
      </c>
      <c r="V71" s="334" t="str">
        <f>iferror(if(W69="","",IF(W69=Alive,$V$4,IF(W69=Dead,"")),""),"")</f>
        <v/>
      </c>
      <c r="W71" s="323" t="str">
        <f>iferror(if($X71="","",IF($X71&gt;0,Alive,if($X71=0,"")),""),"")</f>
        <v/>
      </c>
      <c r="X71" s="353" t="str">
        <f>iferror(if(C71="","",IF(C71=Attacking,X69-U71,X69)),"")</f>
        <v/>
      </c>
    </row>
    <row r="72" hidden="1">
      <c r="A72" s="336">
        <v>69.0</v>
      </c>
      <c r="B72" s="356" t="str">
        <f>IF(C70=Attacking,B70+1,"")</f>
        <v/>
      </c>
      <c r="C72" s="338" t="str">
        <f>iferror(if(W70="","",IF(W70=Alive,Attacking,if(W70=Dead,"")),""),"")</f>
        <v/>
      </c>
      <c r="D72" s="339" t="str">
        <f>iferror(if(E70="","",IF(E70=Alive,$D$4,IF(E70=Dead,"")),""),"")</f>
        <v/>
      </c>
      <c r="E72" s="340" t="str">
        <f>iferror(if($F71="","",IF($F72&gt;0,Alive,if($F72="","")),""),"")</f>
        <v/>
      </c>
      <c r="F72" s="341" t="str">
        <f t="shared" si="4"/>
        <v/>
      </c>
      <c r="G72" s="342" t="str">
        <f>iferror(if(C72="","",if(C72=BattleEnd,"",if(D72=Fleet1Ship1,Fleet1Ship1Wep,Fleet2Ship1Wep))),"")</f>
        <v/>
      </c>
      <c r="H72" s="343" t="str">
        <f>iferror(IF($C72=BattleEnd,"",IF($C72="","",IF($C72=Attacking,RANDBETWEEN(1,100),""))),"")</f>
        <v/>
      </c>
      <c r="I72" s="344" t="str">
        <f>iferror(IF($C72=BattleEnd,"",IF($C72="","",IF($C72=Attacking,RANDBETWEEN(1,100),""))),"")</f>
        <v/>
      </c>
      <c r="J72" s="344" t="str">
        <f>iferror(IF($C72=BattleEnd,"",IF($C72="","",IF($C72=Attacking,RANDBETWEEN(1,100),""))),"")</f>
        <v/>
      </c>
      <c r="K72" s="345" t="str">
        <f>iferror(IF($C72=BattleEnd,"",IF($C72="","",IF($C72=Attacking,RANDBETWEEN(1,100),""))),"")</f>
        <v/>
      </c>
      <c r="L72" s="346" t="str">
        <f>if($C72=Attacking,if(H72&gt;70,Hit,Miss),"")</f>
        <v/>
      </c>
      <c r="M72" s="347" t="str">
        <f>if($C72=Attacking,if(I72&gt;70,Hit,Miss),"")</f>
        <v/>
      </c>
      <c r="N72" s="347" t="str">
        <f>if($C72=Attacking,if(J72&gt;70,Hit,Miss),"")</f>
        <v/>
      </c>
      <c r="O72" s="348" t="str">
        <f>if($C72=Attacking,if(K72&gt;70,Hit,Miss),"")</f>
        <v/>
      </c>
      <c r="P72" s="343" t="str">
        <f>IF(L72=Hit,Fleet1Ship1WepDPH,IF(L72=Miss,0,""))</f>
        <v/>
      </c>
      <c r="Q72" s="344" t="str">
        <f>IF(M72=Hit,Fleet1Ship1WepDPH,IF(M72=Miss,0,""))</f>
        <v/>
      </c>
      <c r="R72" s="344" t="str">
        <f>IF(N72=Hit,Fleet1Ship1WepDPH,IF(N72=Miss,0,""))</f>
        <v/>
      </c>
      <c r="S72" s="345" t="str">
        <f>IF(O72=Hit,Fleet1Ship1WepDPH,IF(O72=Miss,0,""))</f>
        <v/>
      </c>
      <c r="T72" s="349" t="str">
        <f>if($C72=Attacking,COUNTIF(P72:S72,"&gt;0"),"")</f>
        <v/>
      </c>
      <c r="U72" s="350" t="str">
        <f>IF($C72=Attacking,SUM(P72:S72),"")</f>
        <v/>
      </c>
      <c r="V72" s="351" t="str">
        <f>iferror(if(W70="","",IF(W70=Alive,$V$4,IF(W70=Dead,"")),""),"")</f>
        <v/>
      </c>
      <c r="W72" s="340" t="str">
        <f>iferror(if($X72="","",IF($X72&gt;0,Alive,if($X72=0,"")),""),"")</f>
        <v/>
      </c>
      <c r="X72" s="352" t="str">
        <f>iferror(if(C72="","",IF(C72=Attacking,X70-U72,X70)),"")</f>
        <v/>
      </c>
    </row>
    <row r="73" hidden="1">
      <c r="A73" s="319">
        <v>70.0</v>
      </c>
      <c r="B73" s="357" t="str">
        <f>IF(C71=Attacking,B71+1,"")</f>
        <v/>
      </c>
      <c r="C73" s="321" t="str">
        <f>iferror(if(W71="","",IF(W71=Alive,Attacking,if(W71=Dead,"")),""),"")</f>
        <v/>
      </c>
      <c r="D73" s="322" t="str">
        <f>iferror(if(E71="","",IF(E71=Alive,$D$4,IF(E71=Dead,"")),""),"")</f>
        <v/>
      </c>
      <c r="E73" s="323" t="str">
        <f>iferror(if($F72="","",IF($F73&gt;0,Alive,if($F73="","")),""),"")</f>
        <v/>
      </c>
      <c r="F73" s="324" t="str">
        <f t="shared" si="4"/>
        <v/>
      </c>
      <c r="G73" s="325" t="str">
        <f>iferror(if(C73="","",if(C73=BattleEnd,"",if(D73=Fleet1Ship1,Fleet1Ship1Wep,Fleet2Ship1Wep))),"")</f>
        <v/>
      </c>
      <c r="H73" s="326" t="str">
        <f>iferror(IF($C73=BattleEnd,"",IF($C73="","",IF($C73=Attacking,RANDBETWEEN(1,100),""))),"")</f>
        <v/>
      </c>
      <c r="I73" s="327" t="str">
        <f>iferror(IF($C73=BattleEnd,"",IF($C73="","",IF($C73=Attacking,RANDBETWEEN(1,100),""))),"")</f>
        <v/>
      </c>
      <c r="J73" s="327" t="str">
        <f>iferror(IF($C73=BattleEnd,"",IF($C73="","",IF($C73=Attacking,RANDBETWEEN(1,100),""))),"")</f>
        <v/>
      </c>
      <c r="K73" s="328" t="str">
        <f>iferror(IF($C73=BattleEnd,"",IF($C73="","",IF($C73=Attacking,RANDBETWEEN(1,100),""))),"")</f>
        <v/>
      </c>
      <c r="L73" s="329" t="str">
        <f>if($C73=Attacking,if(H73&gt;70,Hit,Miss),"")</f>
        <v/>
      </c>
      <c r="M73" s="330" t="str">
        <f>if($C73=Attacking,if(I73&gt;70,Hit,Miss),"")</f>
        <v/>
      </c>
      <c r="N73" s="330" t="str">
        <f>if($C73=Attacking,if(J73&gt;70,Hit,Miss),"")</f>
        <v/>
      </c>
      <c r="O73" s="331" t="str">
        <f>if($C73=Attacking,if(K73&gt;70,Hit,Miss),"")</f>
        <v/>
      </c>
      <c r="P73" s="326" t="str">
        <f>IF(L73=Hit,Fleet1Ship1WepDPH,IF(L73=Miss,0,""))</f>
        <v/>
      </c>
      <c r="Q73" s="327" t="str">
        <f>IF(M73=Hit,Fleet1Ship1WepDPH,IF(M73=Miss,0,""))</f>
        <v/>
      </c>
      <c r="R73" s="327" t="str">
        <f>IF(N73=Hit,Fleet1Ship1WepDPH,IF(N73=Miss,0,""))</f>
        <v/>
      </c>
      <c r="S73" s="328" t="str">
        <f>IF(O73=Hit,Fleet1Ship1WepDPH,IF(O73=Miss,0,""))</f>
        <v/>
      </c>
      <c r="T73" s="332" t="str">
        <f>if($C73=Attacking,COUNTIF(P73:S73,"&gt;0"),"")</f>
        <v/>
      </c>
      <c r="U73" s="333" t="str">
        <f>IF($C73=Attacking,SUM(P73:S73),"")</f>
        <v/>
      </c>
      <c r="V73" s="334" t="str">
        <f>iferror(if(W71="","",IF(W71=Alive,$V$4,IF(W71=Dead,"")),""),"")</f>
        <v/>
      </c>
      <c r="W73" s="323" t="str">
        <f>iferror(if($X73="","",IF($X73&gt;0,Alive,if($X73=0,"")),""),"")</f>
        <v/>
      </c>
      <c r="X73" s="353" t="str">
        <f>iferror(if(C73="","",IF(C73=Attacking,X71-U73,X71)),"")</f>
        <v/>
      </c>
    </row>
    <row r="74" hidden="1">
      <c r="A74" s="336">
        <v>71.0</v>
      </c>
      <c r="B74" s="356" t="str">
        <f>IF(C72=Reloading,B72+1,"")</f>
        <v/>
      </c>
      <c r="C74" s="338" t="str">
        <f>iferror(if(W72="","",IF(W72=Alive,Attacking,if(W72=Dead,"")),""),"")</f>
        <v/>
      </c>
      <c r="D74" s="339" t="str">
        <f>iferror(if(E72="","",IF(E72=Alive,$D$4,IF(E72=Dead,"")),""),"")</f>
        <v/>
      </c>
      <c r="E74" s="340" t="str">
        <f>iferror(if($F73="","",IF($F74&gt;0,Alive,if($F74="","")),""),"")</f>
        <v/>
      </c>
      <c r="F74" s="341" t="str">
        <f t="shared" si="4"/>
        <v/>
      </c>
      <c r="G74" s="342" t="str">
        <f>iferror(if(C74="","",if(C74=BattleEnd,"",if(D74=Fleet1Ship1,Fleet1Ship1Wep,Fleet2Ship1Wep))),"")</f>
        <v/>
      </c>
      <c r="H74" s="343" t="str">
        <f>iferror(IF($C74=BattleEnd,"",IF($C74="","",IF($C74=Attacking,RANDBETWEEN(1,100),""))),"")</f>
        <v/>
      </c>
      <c r="I74" s="344" t="str">
        <f>iferror(IF($C74=BattleEnd,"",IF($C74="","",IF($C74=Attacking,RANDBETWEEN(1,100),""))),"")</f>
        <v/>
      </c>
      <c r="J74" s="344" t="str">
        <f>iferror(IF($C74=BattleEnd,"",IF($C74="","",IF($C74=Attacking,RANDBETWEEN(1,100),""))),"")</f>
        <v/>
      </c>
      <c r="K74" s="345" t="str">
        <f>iferror(IF($C74=BattleEnd,"",IF($C74="","",IF($C74=Attacking,RANDBETWEEN(1,100),""))),"")</f>
        <v/>
      </c>
      <c r="L74" s="346" t="str">
        <f>if($C74=Attacking,if(H74&gt;70,Hit,Miss),"")</f>
        <v/>
      </c>
      <c r="M74" s="347" t="str">
        <f>if($C74=Attacking,if(I74&gt;70,Hit,Miss),"")</f>
        <v/>
      </c>
      <c r="N74" s="347" t="str">
        <f>if($C74=Attacking,if(J74&gt;70,Hit,Miss),"")</f>
        <v/>
      </c>
      <c r="O74" s="348" t="str">
        <f>if($C74=Attacking,if(K74&gt;70,Hit,Miss),"")</f>
        <v/>
      </c>
      <c r="P74" s="343" t="str">
        <f>IF(L74=Hit,Fleet1Ship1WepDPH,IF(L74=Miss,0,""))</f>
        <v/>
      </c>
      <c r="Q74" s="344" t="str">
        <f>IF(M74=Hit,Fleet1Ship1WepDPH,IF(M74=Miss,0,""))</f>
        <v/>
      </c>
      <c r="R74" s="344" t="str">
        <f>IF(N74=Hit,Fleet1Ship1WepDPH,IF(N74=Miss,0,""))</f>
        <v/>
      </c>
      <c r="S74" s="345" t="str">
        <f>IF(O74=Hit,Fleet1Ship1WepDPH,IF(O74=Miss,0,""))</f>
        <v/>
      </c>
      <c r="T74" s="349" t="str">
        <f>if($C74=Attacking,COUNTIF(P74:S74,"&gt;0"),"")</f>
        <v/>
      </c>
      <c r="U74" s="350" t="str">
        <f>IF($C74=Attacking,SUM(P74:S74),"")</f>
        <v/>
      </c>
      <c r="V74" s="351" t="str">
        <f>iferror(if(W72="","",IF(W72=Alive,$V$4,IF(W72=Dead,"")),""),"")</f>
        <v/>
      </c>
      <c r="W74" s="340" t="str">
        <f>iferror(if($X74="","",IF($X74&gt;0,Alive,if($X74=0,"")),""),"")</f>
        <v/>
      </c>
      <c r="X74" s="352" t="str">
        <f>iferror(if(C74="","",IF(C74=Attacking,X72-U74,X72)),"")</f>
        <v/>
      </c>
    </row>
    <row r="75" hidden="1">
      <c r="A75" s="319">
        <v>72.0</v>
      </c>
      <c r="B75" s="357" t="str">
        <f>IF(C73=Reloading,B73+1,"")</f>
        <v/>
      </c>
      <c r="C75" s="321" t="str">
        <f>iferror(if(W73="","",IF(W73=Alive,Attacking,if(W73=Dead,"")),""),"")</f>
        <v/>
      </c>
      <c r="D75" s="322" t="str">
        <f>iferror(if(E73="","",IF(E73=Alive,$D$4,IF(E73=Dead,"")),""),"")</f>
        <v/>
      </c>
      <c r="E75" s="323" t="str">
        <f>iferror(if($F74="","",IF($F75&gt;0,Alive,if($F75="","")),""),"")</f>
        <v/>
      </c>
      <c r="F75" s="324" t="str">
        <f t="shared" si="4"/>
        <v/>
      </c>
      <c r="G75" s="325" t="str">
        <f>iferror(if(C75="","",if(C75=BattleEnd,"",if(D75=Fleet1Ship1,Fleet1Ship1Wep,Fleet2Ship1Wep))),"")</f>
        <v/>
      </c>
      <c r="H75" s="326" t="str">
        <f>iferror(IF($C75=BattleEnd,"",IF($C75="","",IF($C75=Attacking,RANDBETWEEN(1,100),""))),"")</f>
        <v/>
      </c>
      <c r="I75" s="327" t="str">
        <f>iferror(IF($C75=BattleEnd,"",IF($C75="","",IF($C75=Attacking,RANDBETWEEN(1,100),""))),"")</f>
        <v/>
      </c>
      <c r="J75" s="327" t="str">
        <f>iferror(IF($C75=BattleEnd,"",IF($C75="","",IF($C75=Attacking,RANDBETWEEN(1,100),""))),"")</f>
        <v/>
      </c>
      <c r="K75" s="328" t="str">
        <f>iferror(IF($C75=BattleEnd,"",IF($C75="","",IF($C75=Attacking,RANDBETWEEN(1,100),""))),"")</f>
        <v/>
      </c>
      <c r="L75" s="329" t="str">
        <f>if($C75=Attacking,if(H75&gt;70,Hit,Miss),"")</f>
        <v/>
      </c>
      <c r="M75" s="330" t="str">
        <f>if($C75=Attacking,if(I75&gt;70,Hit,Miss),"")</f>
        <v/>
      </c>
      <c r="N75" s="330" t="str">
        <f>if($C75=Attacking,if(J75&gt;70,Hit,Miss),"")</f>
        <v/>
      </c>
      <c r="O75" s="331" t="str">
        <f>if($C75=Attacking,if(K75&gt;70,Hit,Miss),"")</f>
        <v/>
      </c>
      <c r="P75" s="326" t="str">
        <f>IF(L75=Hit,Fleet1Ship1WepDPH,IF(L75=Miss,0,""))</f>
        <v/>
      </c>
      <c r="Q75" s="327" t="str">
        <f>IF(M75=Hit,Fleet1Ship1WepDPH,IF(M75=Miss,0,""))</f>
        <v/>
      </c>
      <c r="R75" s="327" t="str">
        <f>IF(N75=Hit,Fleet1Ship1WepDPH,IF(N75=Miss,0,""))</f>
        <v/>
      </c>
      <c r="S75" s="328" t="str">
        <f>IF(O75=Hit,Fleet1Ship1WepDPH,IF(O75=Miss,0,""))</f>
        <v/>
      </c>
      <c r="T75" s="332" t="str">
        <f>if($C75=Attacking,COUNTIF(P75:S75,"&gt;0"),"")</f>
        <v/>
      </c>
      <c r="U75" s="333" t="str">
        <f>IF($C75=Attacking,SUM(P75:S75),"")</f>
        <v/>
      </c>
      <c r="V75" s="334" t="str">
        <f>iferror(if(W73="","",IF(W73=Alive,$V$4,IF(W73=Dead,"")),""),"")</f>
        <v/>
      </c>
      <c r="W75" s="323" t="str">
        <f>iferror(if($X75="","",IF($X75&gt;0,Alive,if($X75=0,"")),""),"")</f>
        <v/>
      </c>
      <c r="X75" s="353" t="str">
        <f>iferror(if(C75="","",IF(C75=Attacking,X73-U75,X73)),"")</f>
        <v/>
      </c>
    </row>
    <row r="76" hidden="1">
      <c r="A76" s="336">
        <v>73.0</v>
      </c>
      <c r="B76" s="356" t="str">
        <f>IF(C74=Attacking,B74+1,"")</f>
        <v/>
      </c>
      <c r="C76" s="338" t="str">
        <f>iferror(if(W74="","",IF(W74=Alive,Attacking,if(W74=Dead,"")),""),"")</f>
        <v/>
      </c>
      <c r="D76" s="339" t="str">
        <f>iferror(if(E74="","",IF(E74=Alive,$D$4,IF(E74=Dead,"")),""),"")</f>
        <v/>
      </c>
      <c r="E76" s="340" t="str">
        <f>iferror(if($F75="","",IF($F76&gt;0,Alive,if($F76="","")),""),"")</f>
        <v/>
      </c>
      <c r="F76" s="341" t="str">
        <f t="shared" si="4"/>
        <v/>
      </c>
      <c r="G76" s="342" t="str">
        <f>iferror(if(C76="","",if(C76=BattleEnd,"",if(D76=Fleet1Ship1,Fleet1Ship1Wep,Fleet2Ship1Wep))),"")</f>
        <v/>
      </c>
      <c r="H76" s="343" t="str">
        <f>iferror(IF($C76=BattleEnd,"",IF($C76="","",IF($C76=Attacking,RANDBETWEEN(1,100),""))),"")</f>
        <v/>
      </c>
      <c r="I76" s="344" t="str">
        <f>iferror(IF($C76=BattleEnd,"",IF($C76="","",IF($C76=Attacking,RANDBETWEEN(1,100),""))),"")</f>
        <v/>
      </c>
      <c r="J76" s="344" t="str">
        <f>iferror(IF($C76=BattleEnd,"",IF($C76="","",IF($C76=Attacking,RANDBETWEEN(1,100),""))),"")</f>
        <v/>
      </c>
      <c r="K76" s="345" t="str">
        <f>iferror(IF($C76=BattleEnd,"",IF($C76="","",IF($C76=Attacking,RANDBETWEEN(1,100),""))),"")</f>
        <v/>
      </c>
      <c r="L76" s="346" t="str">
        <f>if($C76=Attacking,if(H76&gt;70,Hit,Miss),"")</f>
        <v/>
      </c>
      <c r="M76" s="347" t="str">
        <f>if($C76=Attacking,if(I76&gt;70,Hit,Miss),"")</f>
        <v/>
      </c>
      <c r="N76" s="347" t="str">
        <f>if($C76=Attacking,if(J76&gt;70,Hit,Miss),"")</f>
        <v/>
      </c>
      <c r="O76" s="348" t="str">
        <f>if($C76=Attacking,if(K76&gt;70,Hit,Miss),"")</f>
        <v/>
      </c>
      <c r="P76" s="343" t="str">
        <f>IF(L76=Hit,Fleet1Ship1WepDPH,IF(L76=Miss,0,""))</f>
        <v/>
      </c>
      <c r="Q76" s="344" t="str">
        <f>IF(M76=Hit,Fleet1Ship1WepDPH,IF(M76=Miss,0,""))</f>
        <v/>
      </c>
      <c r="R76" s="344" t="str">
        <f>IF(N76=Hit,Fleet1Ship1WepDPH,IF(N76=Miss,0,""))</f>
        <v/>
      </c>
      <c r="S76" s="345" t="str">
        <f>IF(O76=Hit,Fleet1Ship1WepDPH,IF(O76=Miss,0,""))</f>
        <v/>
      </c>
      <c r="T76" s="349" t="str">
        <f>if($C76=Attacking,COUNTIF(P76:S76,"&gt;0"),"")</f>
        <v/>
      </c>
      <c r="U76" s="350" t="str">
        <f>IF($C76=Attacking,SUM(P76:S76),"")</f>
        <v/>
      </c>
      <c r="V76" s="351" t="str">
        <f>iferror(if(W74="","",IF(W74=Alive,$V$4,IF(W74=Dead,"")),""),"")</f>
        <v/>
      </c>
      <c r="W76" s="340" t="str">
        <f>iferror(if($X76="","",IF($X76&gt;0,Alive,if($X76=0,"")),""),"")</f>
        <v/>
      </c>
      <c r="X76" s="352" t="str">
        <f>iferror(if(C76="","",IF(C76=Attacking,X74-U76,X74)),"")</f>
        <v/>
      </c>
    </row>
    <row r="77" hidden="1">
      <c r="A77" s="319">
        <v>74.0</v>
      </c>
      <c r="B77" s="357" t="str">
        <f>IF(C75=Attacking,B75+1,"")</f>
        <v/>
      </c>
      <c r="C77" s="321" t="str">
        <f>iferror(if(W75="","",IF(W75=Alive,Attacking,if(W75=Dead,"")),""),"")</f>
        <v/>
      </c>
      <c r="D77" s="322" t="str">
        <f>iferror(if(E75="","",IF(E75=Alive,$D$4,IF(E75=Dead,"")),""),"")</f>
        <v/>
      </c>
      <c r="E77" s="323" t="str">
        <f>iferror(if($F76="","",IF($F77&gt;0,Alive,if($F77="","")),""),"")</f>
        <v/>
      </c>
      <c r="F77" s="324" t="str">
        <f t="shared" si="4"/>
        <v/>
      </c>
      <c r="G77" s="325" t="str">
        <f>iferror(if(C77="","",if(C77=BattleEnd,"",if(D77=Fleet1Ship1,Fleet1Ship1Wep,Fleet2Ship1Wep))),"")</f>
        <v/>
      </c>
      <c r="H77" s="326" t="str">
        <f>iferror(IF($C77=BattleEnd,"",IF($C77="","",IF($C77=Attacking,RANDBETWEEN(1,100),""))),"")</f>
        <v/>
      </c>
      <c r="I77" s="327" t="str">
        <f>iferror(IF($C77=BattleEnd,"",IF($C77="","",IF($C77=Attacking,RANDBETWEEN(1,100),""))),"")</f>
        <v/>
      </c>
      <c r="J77" s="327" t="str">
        <f>iferror(IF($C77=BattleEnd,"",IF($C77="","",IF($C77=Attacking,RANDBETWEEN(1,100),""))),"")</f>
        <v/>
      </c>
      <c r="K77" s="328" t="str">
        <f>iferror(IF($C77=BattleEnd,"",IF($C77="","",IF($C77=Attacking,RANDBETWEEN(1,100),""))),"")</f>
        <v/>
      </c>
      <c r="L77" s="329" t="str">
        <f>if($C77=Attacking,if(H77&gt;70,Hit,Miss),"")</f>
        <v/>
      </c>
      <c r="M77" s="330" t="str">
        <f>if($C77=Attacking,if(I77&gt;70,Hit,Miss),"")</f>
        <v/>
      </c>
      <c r="N77" s="330" t="str">
        <f>if($C77=Attacking,if(J77&gt;70,Hit,Miss),"")</f>
        <v/>
      </c>
      <c r="O77" s="331" t="str">
        <f>if($C77=Attacking,if(K77&gt;70,Hit,Miss),"")</f>
        <v/>
      </c>
      <c r="P77" s="326" t="str">
        <f>IF(L77=Hit,Fleet1Ship1WepDPH,IF(L77=Miss,0,""))</f>
        <v/>
      </c>
      <c r="Q77" s="327" t="str">
        <f>IF(M77=Hit,Fleet1Ship1WepDPH,IF(M77=Miss,0,""))</f>
        <v/>
      </c>
      <c r="R77" s="327" t="str">
        <f>IF(N77=Hit,Fleet1Ship1WepDPH,IF(N77=Miss,0,""))</f>
        <v/>
      </c>
      <c r="S77" s="328" t="str">
        <f>IF(O77=Hit,Fleet1Ship1WepDPH,IF(O77=Miss,0,""))</f>
        <v/>
      </c>
      <c r="T77" s="332" t="str">
        <f>if($C77=Attacking,COUNTIF(P77:S77,"&gt;0"),"")</f>
        <v/>
      </c>
      <c r="U77" s="333" t="str">
        <f>IF($C77=Attacking,SUM(P77:S77),"")</f>
        <v/>
      </c>
      <c r="V77" s="334" t="str">
        <f>iferror(if(W75="","",IF(W75=Alive,$V$4,IF(W75=Dead,"")),""),"")</f>
        <v/>
      </c>
      <c r="W77" s="323" t="str">
        <f>iferror(if($X77="","",IF($X77&gt;0,Alive,if($X77=0,"")),""),"")</f>
        <v/>
      </c>
      <c r="X77" s="353" t="str">
        <f>iferror(if(C77="","",IF(C77=Attacking,X75-U77,X75)),"")</f>
        <v/>
      </c>
    </row>
    <row r="78" hidden="1">
      <c r="A78" s="336">
        <v>75.0</v>
      </c>
      <c r="B78" s="356" t="str">
        <f>IF(C76=Attacking,B76+1,"")</f>
        <v/>
      </c>
      <c r="C78" s="338" t="str">
        <f>iferror(if(W76="","",IF(W76=Alive,Attacking,if(W76=Dead,"")),""),"")</f>
        <v/>
      </c>
      <c r="D78" s="339" t="str">
        <f>iferror(if(E76="","",IF(E76=Alive,$D$4,IF(E76=Dead,"")),""),"")</f>
        <v/>
      </c>
      <c r="E78" s="340" t="str">
        <f>iferror(if($F77="","",IF($F78&gt;0,Alive,if($F78="","")),""),"")</f>
        <v/>
      </c>
      <c r="F78" s="341" t="str">
        <f t="shared" si="4"/>
        <v/>
      </c>
      <c r="G78" s="342" t="str">
        <f>iferror(if(C78="","",if(C78=BattleEnd,"",if(D78=Fleet1Ship1,Fleet1Ship1Wep,Fleet2Ship1Wep))),"")</f>
        <v/>
      </c>
      <c r="H78" s="343" t="str">
        <f>iferror(IF($C78=BattleEnd,"",IF($C78="","",IF($C78=Attacking,RANDBETWEEN(1,100),""))),"")</f>
        <v/>
      </c>
      <c r="I78" s="344" t="str">
        <f>iferror(IF($C78=BattleEnd,"",IF($C78="","",IF($C78=Attacking,RANDBETWEEN(1,100),""))),"")</f>
        <v/>
      </c>
      <c r="J78" s="344" t="str">
        <f>iferror(IF($C78=BattleEnd,"",IF($C78="","",IF($C78=Attacking,RANDBETWEEN(1,100),""))),"")</f>
        <v/>
      </c>
      <c r="K78" s="345" t="str">
        <f>iferror(IF($C78=BattleEnd,"",IF($C78="","",IF($C78=Attacking,RANDBETWEEN(1,100),""))),"")</f>
        <v/>
      </c>
      <c r="L78" s="346" t="str">
        <f>if($C78=Attacking,if(H78&gt;70,Hit,Miss),"")</f>
        <v/>
      </c>
      <c r="M78" s="347" t="str">
        <f>if($C78=Attacking,if(I78&gt;70,Hit,Miss),"")</f>
        <v/>
      </c>
      <c r="N78" s="347" t="str">
        <f>if($C78=Attacking,if(J78&gt;70,Hit,Miss),"")</f>
        <v/>
      </c>
      <c r="O78" s="348" t="str">
        <f>if($C78=Attacking,if(K78&gt;70,Hit,Miss),"")</f>
        <v/>
      </c>
      <c r="P78" s="343" t="str">
        <f>IF(L78=Hit,Fleet1Ship1WepDPH,IF(L78=Miss,0,""))</f>
        <v/>
      </c>
      <c r="Q78" s="344" t="str">
        <f>IF(M78=Hit,Fleet1Ship1WepDPH,IF(M78=Miss,0,""))</f>
        <v/>
      </c>
      <c r="R78" s="344" t="str">
        <f>IF(N78=Hit,Fleet1Ship1WepDPH,IF(N78=Miss,0,""))</f>
        <v/>
      </c>
      <c r="S78" s="345" t="str">
        <f>IF(O78=Hit,Fleet1Ship1WepDPH,IF(O78=Miss,0,""))</f>
        <v/>
      </c>
      <c r="T78" s="349" t="str">
        <f>if($C78=Attacking,COUNTIF(P78:S78,"&gt;0"),"")</f>
        <v/>
      </c>
      <c r="U78" s="350" t="str">
        <f>IF($C78=Attacking,SUM(P78:S78),"")</f>
        <v/>
      </c>
      <c r="V78" s="351" t="str">
        <f>iferror(if(W76="","",IF(W76=Alive,$V$4,IF(W76=Dead,"")),""),"")</f>
        <v/>
      </c>
      <c r="W78" s="340" t="str">
        <f>iferror(if($X78="","",IF($X78&gt;0,Alive,if($X78=0,"")),""),"")</f>
        <v/>
      </c>
      <c r="X78" s="352" t="str">
        <f>iferror(if(C78="","",IF(C78=Attacking,X76-U78,X76)),"")</f>
        <v/>
      </c>
    </row>
    <row r="79" hidden="1">
      <c r="A79" s="319">
        <v>76.0</v>
      </c>
      <c r="B79" s="357" t="str">
        <f>IF(C77=Attacking,B77+1,"")</f>
        <v/>
      </c>
      <c r="C79" s="321" t="str">
        <f>iferror(if(W77="","",IF(W77=Alive,Attacking,if(W77=Dead,"")),""),"")</f>
        <v/>
      </c>
      <c r="D79" s="322" t="str">
        <f>iferror(if(E77="","",IF(E77=Alive,$D$4,IF(E77=Dead,"")),""),"")</f>
        <v/>
      </c>
      <c r="E79" s="323" t="str">
        <f>iferror(if($F78="","",IF($F79&gt;0,Alive,if($F79="","")),""),"")</f>
        <v/>
      </c>
      <c r="F79" s="324" t="str">
        <f t="shared" si="4"/>
        <v/>
      </c>
      <c r="G79" s="325" t="str">
        <f>iferror(if(C79="","",if(C79=BattleEnd,"",if(D79=Fleet1Ship1,Fleet1Ship1Wep,Fleet2Ship1Wep))),"")</f>
        <v/>
      </c>
      <c r="H79" s="326" t="str">
        <f>iferror(IF($C79=BattleEnd,"",IF($C79="","",IF($C79=Attacking,RANDBETWEEN(1,100),""))),"")</f>
        <v/>
      </c>
      <c r="I79" s="327" t="str">
        <f>iferror(IF($C79=BattleEnd,"",IF($C79="","",IF($C79=Attacking,RANDBETWEEN(1,100),""))),"")</f>
        <v/>
      </c>
      <c r="J79" s="327" t="str">
        <f>iferror(IF($C79=BattleEnd,"",IF($C79="","",IF($C79=Attacking,RANDBETWEEN(1,100),""))),"")</f>
        <v/>
      </c>
      <c r="K79" s="328" t="str">
        <f>iferror(IF($C79=BattleEnd,"",IF($C79="","",IF($C79=Attacking,RANDBETWEEN(1,100),""))),"")</f>
        <v/>
      </c>
      <c r="L79" s="329" t="str">
        <f>if($C79=Attacking,if(H79&gt;70,Hit,Miss),"")</f>
        <v/>
      </c>
      <c r="M79" s="330" t="str">
        <f>if($C79=Attacking,if(I79&gt;70,Hit,Miss),"")</f>
        <v/>
      </c>
      <c r="N79" s="330" t="str">
        <f>if($C79=Attacking,if(J79&gt;70,Hit,Miss),"")</f>
        <v/>
      </c>
      <c r="O79" s="331" t="str">
        <f>if($C79=Attacking,if(K79&gt;70,Hit,Miss),"")</f>
        <v/>
      </c>
      <c r="P79" s="326" t="str">
        <f>IF(L79=Hit,Fleet1Ship1WepDPH,IF(L79=Miss,0,""))</f>
        <v/>
      </c>
      <c r="Q79" s="327" t="str">
        <f>IF(M79=Hit,Fleet1Ship1WepDPH,IF(M79=Miss,0,""))</f>
        <v/>
      </c>
      <c r="R79" s="327" t="str">
        <f>IF(N79=Hit,Fleet1Ship1WepDPH,IF(N79=Miss,0,""))</f>
        <v/>
      </c>
      <c r="S79" s="328" t="str">
        <f>IF(O79=Hit,Fleet1Ship1WepDPH,IF(O79=Miss,0,""))</f>
        <v/>
      </c>
      <c r="T79" s="332" t="str">
        <f>if($C79=Attacking,COUNTIF(P79:S79,"&gt;0"),"")</f>
        <v/>
      </c>
      <c r="U79" s="333" t="str">
        <f>IF($C79=Attacking,SUM(P79:S79),"")</f>
        <v/>
      </c>
      <c r="V79" s="334" t="str">
        <f>iferror(if(W77="","",IF(W77=Alive,$V$4,IF(W77=Dead,"")),""),"")</f>
        <v/>
      </c>
      <c r="W79" s="323" t="str">
        <f>iferror(if($X79="","",IF($X79&gt;0,Alive,if($X79=0,"")),""),"")</f>
        <v/>
      </c>
      <c r="X79" s="353" t="str">
        <f>iferror(if(C79="","",IF(C79=Attacking,X77-U79,X77)),"")</f>
        <v/>
      </c>
    </row>
    <row r="80" hidden="1">
      <c r="A80" s="336">
        <v>77.0</v>
      </c>
      <c r="B80" s="356" t="str">
        <f>IF(C78=Attacking,B78+1,"")</f>
        <v/>
      </c>
      <c r="C80" s="338" t="str">
        <f>iferror(if(W78="","",IF(W78=Alive,Attacking,if(W78=Dead,"")),""),"")</f>
        <v/>
      </c>
      <c r="D80" s="339" t="str">
        <f>iferror(if(E78="","",IF(E78=Alive,$D$4,IF(E78=Dead,"")),""),"")</f>
        <v/>
      </c>
      <c r="E80" s="340" t="str">
        <f>iferror(if($F79="","",IF($F80&gt;0,Alive,if($F80="","")),""),"")</f>
        <v/>
      </c>
      <c r="F80" s="341" t="str">
        <f t="shared" si="4"/>
        <v/>
      </c>
      <c r="G80" s="342" t="str">
        <f>iferror(if(C80="","",if(C80=BattleEnd,"",if(D80=Fleet1Ship1,Fleet1Ship1Wep,Fleet2Ship1Wep))),"")</f>
        <v/>
      </c>
      <c r="H80" s="343" t="str">
        <f>iferror(IF($C80=BattleEnd,"",IF($C80="","",IF($C80=Attacking,RANDBETWEEN(1,100),""))),"")</f>
        <v/>
      </c>
      <c r="I80" s="344" t="str">
        <f>iferror(IF($C80=BattleEnd,"",IF($C80="","",IF($C80=Attacking,RANDBETWEEN(1,100),""))),"")</f>
        <v/>
      </c>
      <c r="J80" s="344" t="str">
        <f>iferror(IF($C80=BattleEnd,"",IF($C80="","",IF($C80=Attacking,RANDBETWEEN(1,100),""))),"")</f>
        <v/>
      </c>
      <c r="K80" s="345" t="str">
        <f>iferror(IF($C80=BattleEnd,"",IF($C80="","",IF($C80=Attacking,RANDBETWEEN(1,100),""))),"")</f>
        <v/>
      </c>
      <c r="L80" s="346" t="str">
        <f>if($C80=Attacking,if(H80&gt;70,Hit,Miss),"")</f>
        <v/>
      </c>
      <c r="M80" s="347" t="str">
        <f>if($C80=Attacking,if(I80&gt;70,Hit,Miss),"")</f>
        <v/>
      </c>
      <c r="N80" s="347" t="str">
        <f>if($C80=Attacking,if(J80&gt;70,Hit,Miss),"")</f>
        <v/>
      </c>
      <c r="O80" s="348" t="str">
        <f>if($C80=Attacking,if(K80&gt;70,Hit,Miss),"")</f>
        <v/>
      </c>
      <c r="P80" s="343" t="str">
        <f>IF(L80=Hit,Fleet1Ship1WepDPH,IF(L80=Miss,0,""))</f>
        <v/>
      </c>
      <c r="Q80" s="344" t="str">
        <f>IF(M80=Hit,Fleet1Ship1WepDPH,IF(M80=Miss,0,""))</f>
        <v/>
      </c>
      <c r="R80" s="344" t="str">
        <f>IF(N80=Hit,Fleet1Ship1WepDPH,IF(N80=Miss,0,""))</f>
        <v/>
      </c>
      <c r="S80" s="345" t="str">
        <f>IF(O80=Hit,Fleet1Ship1WepDPH,IF(O80=Miss,0,""))</f>
        <v/>
      </c>
      <c r="T80" s="349" t="str">
        <f>if($C80=Attacking,COUNTIF(P80:S80,"&gt;0"),"")</f>
        <v/>
      </c>
      <c r="U80" s="350" t="str">
        <f>IF($C80=Attacking,SUM(P80:S80),"")</f>
        <v/>
      </c>
      <c r="V80" s="351" t="str">
        <f>iferror(if(W78="","",IF(W78=Alive,$V$4,IF(W78=Dead,"")),""),"")</f>
        <v/>
      </c>
      <c r="W80" s="340" t="str">
        <f>iferror(if($X80="","",IF($X80&gt;0,Alive,if($X80=0,"")),""),"")</f>
        <v/>
      </c>
      <c r="X80" s="352" t="str">
        <f>iferror(if(C80="","",IF(C80=Attacking,X78-U80,X78)),"")</f>
        <v/>
      </c>
    </row>
    <row r="81" hidden="1">
      <c r="A81" s="319">
        <v>78.0</v>
      </c>
      <c r="B81" s="357" t="str">
        <f>IF(C79=Attacking,B79+1,"")</f>
        <v/>
      </c>
      <c r="C81" s="321" t="str">
        <f>iferror(if(W79="","",IF(W79=Alive,Attacking,if(W79=Dead,"")),""),"")</f>
        <v/>
      </c>
      <c r="D81" s="322" t="str">
        <f>iferror(if(E79="","",IF(E79=Alive,$D$4,IF(E79=Dead,"")),""),"")</f>
        <v/>
      </c>
      <c r="E81" s="323" t="str">
        <f>iferror(if($F80="","",IF($F81&gt;0,Alive,if($F81="","")),""),"")</f>
        <v/>
      </c>
      <c r="F81" s="324" t="str">
        <f t="shared" si="4"/>
        <v/>
      </c>
      <c r="G81" s="325" t="str">
        <f>iferror(if(C81="","",if(C81=BattleEnd,"",if(D81=Fleet1Ship1,Fleet1Ship1Wep,Fleet2Ship1Wep))),"")</f>
        <v/>
      </c>
      <c r="H81" s="326" t="str">
        <f>iferror(IF($C81=BattleEnd,"",IF($C81="","",IF($C81=Attacking,RANDBETWEEN(1,100),""))),"")</f>
        <v/>
      </c>
      <c r="I81" s="327" t="str">
        <f>iferror(IF($C81=BattleEnd,"",IF($C81="","",IF($C81=Attacking,RANDBETWEEN(1,100),""))),"")</f>
        <v/>
      </c>
      <c r="J81" s="327" t="str">
        <f>iferror(IF($C81=BattleEnd,"",IF($C81="","",IF($C81=Attacking,RANDBETWEEN(1,100),""))),"")</f>
        <v/>
      </c>
      <c r="K81" s="328" t="str">
        <f>iferror(IF($C81=BattleEnd,"",IF($C81="","",IF($C81=Attacking,RANDBETWEEN(1,100),""))),"")</f>
        <v/>
      </c>
      <c r="L81" s="329" t="str">
        <f>if($C81=Attacking,if(H81&gt;70,Hit,Miss),"")</f>
        <v/>
      </c>
      <c r="M81" s="330" t="str">
        <f>if($C81=Attacking,if(I81&gt;70,Hit,Miss),"")</f>
        <v/>
      </c>
      <c r="N81" s="330" t="str">
        <f>if($C81=Attacking,if(J81&gt;70,Hit,Miss),"")</f>
        <v/>
      </c>
      <c r="O81" s="331" t="str">
        <f>if($C81=Attacking,if(K81&gt;70,Hit,Miss),"")</f>
        <v/>
      </c>
      <c r="P81" s="326" t="str">
        <f>IF(L81=Hit,Fleet1Ship1WepDPH,IF(L81=Miss,0,""))</f>
        <v/>
      </c>
      <c r="Q81" s="327" t="str">
        <f>IF(M81=Hit,Fleet1Ship1WepDPH,IF(M81=Miss,0,""))</f>
        <v/>
      </c>
      <c r="R81" s="327" t="str">
        <f>IF(N81=Hit,Fleet1Ship1WepDPH,IF(N81=Miss,0,""))</f>
        <v/>
      </c>
      <c r="S81" s="328" t="str">
        <f>IF(O81=Hit,Fleet1Ship1WepDPH,IF(O81=Miss,0,""))</f>
        <v/>
      </c>
      <c r="T81" s="332" t="str">
        <f>if($C81=Attacking,COUNTIF(P81:S81,"&gt;0"),"")</f>
        <v/>
      </c>
      <c r="U81" s="333" t="str">
        <f>IF($C81=Attacking,SUM(P81:S81),"")</f>
        <v/>
      </c>
      <c r="V81" s="334" t="str">
        <f>iferror(if(W79="","",IF(W79=Alive,$V$4,IF(W79=Dead,"")),""),"")</f>
        <v/>
      </c>
      <c r="W81" s="323" t="str">
        <f>iferror(if($X81="","",IF($X81&gt;0,Alive,if($X81=0,"")),""),"")</f>
        <v/>
      </c>
      <c r="X81" s="353" t="str">
        <f>iferror(if(C81="","",IF(C81=Attacking,X79-U81,X79)),"")</f>
        <v/>
      </c>
    </row>
    <row r="82" hidden="1">
      <c r="A82" s="336">
        <v>79.0</v>
      </c>
      <c r="B82" s="356" t="str">
        <f>IF(C80=Reloading,B80+1,"")</f>
        <v/>
      </c>
      <c r="C82" s="338" t="str">
        <f>iferror(if(W80="","",IF(W80=Alive,Attacking,if(W80=Dead,"")),""),"")</f>
        <v/>
      </c>
      <c r="D82" s="339" t="str">
        <f>iferror(if(E80="","",IF(E80=Alive,$D$4,IF(E80=Dead,"")),""),"")</f>
        <v/>
      </c>
      <c r="E82" s="340" t="str">
        <f>iferror(if($F81="","",IF($F82&gt;0,Alive,if($F82="","")),""),"")</f>
        <v/>
      </c>
      <c r="F82" s="341" t="str">
        <f t="shared" si="4"/>
        <v/>
      </c>
      <c r="G82" s="342" t="str">
        <f>iferror(if(C82="","",if(C82=BattleEnd,"",if(D82=Fleet1Ship1,Fleet1Ship1Wep,Fleet2Ship1Wep))),"")</f>
        <v/>
      </c>
      <c r="H82" s="343" t="str">
        <f>iferror(IF($C82=BattleEnd,"",IF($C82="","",IF($C82=Attacking,RANDBETWEEN(1,100),""))),"")</f>
        <v/>
      </c>
      <c r="I82" s="344" t="str">
        <f>iferror(IF($C82=BattleEnd,"",IF($C82="","",IF($C82=Attacking,RANDBETWEEN(1,100),""))),"")</f>
        <v/>
      </c>
      <c r="J82" s="344" t="str">
        <f>iferror(IF($C82=BattleEnd,"",IF($C82="","",IF($C82=Attacking,RANDBETWEEN(1,100),""))),"")</f>
        <v/>
      </c>
      <c r="K82" s="345" t="str">
        <f>iferror(IF($C82=BattleEnd,"",IF($C82="","",IF($C82=Attacking,RANDBETWEEN(1,100),""))),"")</f>
        <v/>
      </c>
      <c r="L82" s="346" t="str">
        <f>if($C82=Attacking,if(H82&gt;70,Hit,Miss),"")</f>
        <v/>
      </c>
      <c r="M82" s="347" t="str">
        <f>if($C82=Attacking,if(I82&gt;70,Hit,Miss),"")</f>
        <v/>
      </c>
      <c r="N82" s="347" t="str">
        <f>if($C82=Attacking,if(J82&gt;70,Hit,Miss),"")</f>
        <v/>
      </c>
      <c r="O82" s="348" t="str">
        <f>if($C82=Attacking,if(K82&gt;70,Hit,Miss),"")</f>
        <v/>
      </c>
      <c r="P82" s="343" t="str">
        <f>IF(L82=Hit,Fleet1Ship1WepDPH,IF(L82=Miss,0,""))</f>
        <v/>
      </c>
      <c r="Q82" s="344" t="str">
        <f>IF(M82=Hit,Fleet1Ship1WepDPH,IF(M82=Miss,0,""))</f>
        <v/>
      </c>
      <c r="R82" s="344" t="str">
        <f>IF(N82=Hit,Fleet1Ship1WepDPH,IF(N82=Miss,0,""))</f>
        <v/>
      </c>
      <c r="S82" s="345" t="str">
        <f>IF(O82=Hit,Fleet1Ship1WepDPH,IF(O82=Miss,0,""))</f>
        <v/>
      </c>
      <c r="T82" s="349" t="str">
        <f>if($C82=Attacking,COUNTIF(P82:S82,"&gt;0"),"")</f>
        <v/>
      </c>
      <c r="U82" s="350" t="str">
        <f>IF($C82=Attacking,SUM(P82:S82),"")</f>
        <v/>
      </c>
      <c r="V82" s="351" t="str">
        <f>iferror(if(W80="","",IF(W80=Alive,$V$4,IF(W80=Dead,"")),""),"")</f>
        <v/>
      </c>
      <c r="W82" s="340" t="str">
        <f>iferror(if($X82="","",IF($X82&gt;0,Alive,if($X82=0,"")),""),"")</f>
        <v/>
      </c>
      <c r="X82" s="352" t="str">
        <f>iferror(if(C82="","",IF(C82=Attacking,X80-U82,X80)),"")</f>
        <v/>
      </c>
    </row>
    <row r="83" hidden="1">
      <c r="A83" s="319">
        <v>80.0</v>
      </c>
      <c r="B83" s="357" t="str">
        <f>IF(C81=Reloading,B81+1,"")</f>
        <v/>
      </c>
      <c r="C83" s="321" t="str">
        <f>iferror(if(W81="","",IF(W81=Alive,Attacking,if(W81=Dead,"")),""),"")</f>
        <v/>
      </c>
      <c r="D83" s="322" t="str">
        <f>iferror(if(E81="","",IF(E81=Alive,$D$4,IF(E81=Dead,"")),""),"")</f>
        <v/>
      </c>
      <c r="E83" s="323" t="str">
        <f>iferror(if($F82="","",IF($F83&gt;0,Alive,if($F83="","")),""),"")</f>
        <v/>
      </c>
      <c r="F83" s="324" t="str">
        <f t="shared" si="4"/>
        <v/>
      </c>
      <c r="G83" s="325" t="str">
        <f>iferror(if(C83="","",if(C83=BattleEnd,"",if(D83=Fleet1Ship1,Fleet1Ship1Wep,Fleet2Ship1Wep))),"")</f>
        <v/>
      </c>
      <c r="H83" s="326" t="str">
        <f>iferror(IF($C83=BattleEnd,"",IF($C83="","",IF($C83=Attacking,RANDBETWEEN(1,100),""))),"")</f>
        <v/>
      </c>
      <c r="I83" s="327" t="str">
        <f>iferror(IF($C83=BattleEnd,"",IF($C83="","",IF($C83=Attacking,RANDBETWEEN(1,100),""))),"")</f>
        <v/>
      </c>
      <c r="J83" s="327" t="str">
        <f>iferror(IF($C83=BattleEnd,"",IF($C83="","",IF($C83=Attacking,RANDBETWEEN(1,100),""))),"")</f>
        <v/>
      </c>
      <c r="K83" s="328" t="str">
        <f>iferror(IF($C83=BattleEnd,"",IF($C83="","",IF($C83=Attacking,RANDBETWEEN(1,100),""))),"")</f>
        <v/>
      </c>
      <c r="L83" s="329" t="str">
        <f>if($C83=Attacking,if(H83&gt;70,Hit,Miss),"")</f>
        <v/>
      </c>
      <c r="M83" s="330" t="str">
        <f>if($C83=Attacking,if(I83&gt;70,Hit,Miss),"")</f>
        <v/>
      </c>
      <c r="N83" s="330" t="str">
        <f>if($C83=Attacking,if(J83&gt;70,Hit,Miss),"")</f>
        <v/>
      </c>
      <c r="O83" s="331" t="str">
        <f>if($C83=Attacking,if(K83&gt;70,Hit,Miss),"")</f>
        <v/>
      </c>
      <c r="P83" s="326" t="str">
        <f>IF(L83=Hit,Fleet1Ship1WepDPH,IF(L83=Miss,0,""))</f>
        <v/>
      </c>
      <c r="Q83" s="327" t="str">
        <f>IF(M83=Hit,Fleet1Ship1WepDPH,IF(M83=Miss,0,""))</f>
        <v/>
      </c>
      <c r="R83" s="327" t="str">
        <f>IF(N83=Hit,Fleet1Ship1WepDPH,IF(N83=Miss,0,""))</f>
        <v/>
      </c>
      <c r="S83" s="328" t="str">
        <f>IF(O83=Hit,Fleet1Ship1WepDPH,IF(O83=Miss,0,""))</f>
        <v/>
      </c>
      <c r="T83" s="332" t="str">
        <f>if($C83=Attacking,COUNTIF(P83:S83,"&gt;0"),"")</f>
        <v/>
      </c>
      <c r="U83" s="333" t="str">
        <f>IF($C83=Attacking,SUM(P83:S83),"")</f>
        <v/>
      </c>
      <c r="V83" s="334" t="str">
        <f>iferror(if(W81="","",IF(W81=Alive,$V$4,IF(W81=Dead,"")),""),"")</f>
        <v/>
      </c>
      <c r="W83" s="323" t="str">
        <f>iferror(if($X83="","",IF($X83&gt;0,Alive,if($X83=0,"")),""),"")</f>
        <v/>
      </c>
      <c r="X83" s="353" t="str">
        <f>iferror(if(C83="","",IF(C83=Attacking,X81-U83,X81)),"")</f>
        <v/>
      </c>
    </row>
    <row r="84" hidden="1">
      <c r="A84" s="336">
        <v>81.0</v>
      </c>
      <c r="B84" s="356" t="str">
        <f>IF(C82=Attacking,B82+1,"")</f>
        <v/>
      </c>
      <c r="C84" s="338" t="str">
        <f>iferror(if(W82="","",IF(W82=Alive,Attacking,if(W82=Dead,"")),""),"")</f>
        <v/>
      </c>
      <c r="D84" s="339" t="str">
        <f>iferror(if(E82="","",IF(E82=Alive,$D$4,IF(E82=Dead,"")),""),"")</f>
        <v/>
      </c>
      <c r="E84" s="340" t="str">
        <f>iferror(if($F83="","",IF($F84&gt;0,Alive,if($F84="","")),""),"")</f>
        <v/>
      </c>
      <c r="F84" s="341" t="str">
        <f t="shared" si="4"/>
        <v/>
      </c>
      <c r="G84" s="342" t="str">
        <f>iferror(if(C84="","",if(C84=BattleEnd,"",if(D84=Fleet1Ship1,Fleet1Ship1Wep,Fleet2Ship1Wep))),"")</f>
        <v/>
      </c>
      <c r="H84" s="343" t="str">
        <f>iferror(IF($C84=BattleEnd,"",IF($C84="","",IF($C84=Attacking,RANDBETWEEN(1,100),""))),"")</f>
        <v/>
      </c>
      <c r="I84" s="344" t="str">
        <f>iferror(IF($C84=BattleEnd,"",IF($C84="","",IF($C84=Attacking,RANDBETWEEN(1,100),""))),"")</f>
        <v/>
      </c>
      <c r="J84" s="344" t="str">
        <f>iferror(IF($C84=BattleEnd,"",IF($C84="","",IF($C84=Attacking,RANDBETWEEN(1,100),""))),"")</f>
        <v/>
      </c>
      <c r="K84" s="345" t="str">
        <f>iferror(IF($C84=BattleEnd,"",IF($C84="","",IF($C84=Attacking,RANDBETWEEN(1,100),""))),"")</f>
        <v/>
      </c>
      <c r="L84" s="346" t="str">
        <f>if($C84=Attacking,if(H84&gt;70,Hit,Miss),"")</f>
        <v/>
      </c>
      <c r="M84" s="347" t="str">
        <f>if($C84=Attacking,if(I84&gt;70,Hit,Miss),"")</f>
        <v/>
      </c>
      <c r="N84" s="347" t="str">
        <f>if($C84=Attacking,if(J84&gt;70,Hit,Miss),"")</f>
        <v/>
      </c>
      <c r="O84" s="348" t="str">
        <f>if($C84=Attacking,if(K84&gt;70,Hit,Miss),"")</f>
        <v/>
      </c>
      <c r="P84" s="343" t="str">
        <f>IF(L84=Hit,Fleet1Ship1WepDPH,IF(L84=Miss,0,""))</f>
        <v/>
      </c>
      <c r="Q84" s="344" t="str">
        <f>IF(M84=Hit,Fleet1Ship1WepDPH,IF(M84=Miss,0,""))</f>
        <v/>
      </c>
      <c r="R84" s="344" t="str">
        <f>IF(N84=Hit,Fleet1Ship1WepDPH,IF(N84=Miss,0,""))</f>
        <v/>
      </c>
      <c r="S84" s="345" t="str">
        <f>IF(O84=Hit,Fleet1Ship1WepDPH,IF(O84=Miss,0,""))</f>
        <v/>
      </c>
      <c r="T84" s="349" t="str">
        <f>if($C84=Attacking,COUNTIF(P84:S84,"&gt;0"),"")</f>
        <v/>
      </c>
      <c r="U84" s="350" t="str">
        <f>IF($C84=Attacking,SUM(P84:S84),"")</f>
        <v/>
      </c>
      <c r="V84" s="351" t="str">
        <f>iferror(if(W82="","",IF(W82=Alive,$V$4,IF(W82=Dead,"")),""),"")</f>
        <v/>
      </c>
      <c r="W84" s="340" t="str">
        <f>iferror(if($X84="","",IF($X84&gt;0,Alive,if($X84=0,"")),""),"")</f>
        <v/>
      </c>
      <c r="X84" s="352" t="str">
        <f>iferror(if(C84="","",IF(C84=Attacking,X82-U84,X82)),"")</f>
        <v/>
      </c>
    </row>
    <row r="85" hidden="1">
      <c r="A85" s="319">
        <v>82.0</v>
      </c>
      <c r="B85" s="357" t="str">
        <f>IF(C83=Attacking,B83+1,"")</f>
        <v/>
      </c>
      <c r="C85" s="321" t="str">
        <f>iferror(if(W83="","",IF(W83=Alive,Attacking,if(W83=Dead,"")),""),"")</f>
        <v/>
      </c>
      <c r="D85" s="322" t="str">
        <f>iferror(if(E83="","",IF(E83=Alive,$D$4,IF(E83=Dead,"")),""),"")</f>
        <v/>
      </c>
      <c r="E85" s="323" t="str">
        <f>iferror(if($F84="","",IF($F85&gt;0,Alive,if($F85="","")),""),"")</f>
        <v/>
      </c>
      <c r="F85" s="324" t="str">
        <f t="shared" si="4"/>
        <v/>
      </c>
      <c r="G85" s="325" t="str">
        <f>iferror(if(C85="","",if(C85=BattleEnd,"",if(D85=Fleet1Ship1,Fleet1Ship1Wep,Fleet2Ship1Wep))),"")</f>
        <v/>
      </c>
      <c r="H85" s="326" t="str">
        <f>iferror(IF($C85=BattleEnd,"",IF($C85="","",IF($C85=Attacking,RANDBETWEEN(1,100),""))),"")</f>
        <v/>
      </c>
      <c r="I85" s="327" t="str">
        <f>iferror(IF($C85=BattleEnd,"",IF($C85="","",IF($C85=Attacking,RANDBETWEEN(1,100),""))),"")</f>
        <v/>
      </c>
      <c r="J85" s="327" t="str">
        <f>iferror(IF($C85=BattleEnd,"",IF($C85="","",IF($C85=Attacking,RANDBETWEEN(1,100),""))),"")</f>
        <v/>
      </c>
      <c r="K85" s="328" t="str">
        <f>iferror(IF($C85=BattleEnd,"",IF($C85="","",IF($C85=Attacking,RANDBETWEEN(1,100),""))),"")</f>
        <v/>
      </c>
      <c r="L85" s="329" t="str">
        <f>if($C85=Attacking,if(H85&gt;70,Hit,Miss),"")</f>
        <v/>
      </c>
      <c r="M85" s="330" t="str">
        <f>if($C85=Attacking,if(I85&gt;70,Hit,Miss),"")</f>
        <v/>
      </c>
      <c r="N85" s="330" t="str">
        <f>if($C85=Attacking,if(J85&gt;70,Hit,Miss),"")</f>
        <v/>
      </c>
      <c r="O85" s="331" t="str">
        <f>if($C85=Attacking,if(K85&gt;70,Hit,Miss),"")</f>
        <v/>
      </c>
      <c r="P85" s="326" t="str">
        <f>IF(L85=Hit,Fleet1Ship1WepDPH,IF(L85=Miss,0,""))</f>
        <v/>
      </c>
      <c r="Q85" s="327" t="str">
        <f>IF(M85=Hit,Fleet1Ship1WepDPH,IF(M85=Miss,0,""))</f>
        <v/>
      </c>
      <c r="R85" s="327" t="str">
        <f>IF(N85=Hit,Fleet1Ship1WepDPH,IF(N85=Miss,0,""))</f>
        <v/>
      </c>
      <c r="S85" s="328" t="str">
        <f>IF(O85=Hit,Fleet1Ship1WepDPH,IF(O85=Miss,0,""))</f>
        <v/>
      </c>
      <c r="T85" s="332" t="str">
        <f>if($C85=Attacking,COUNTIF(P85:S85,"&gt;0"),"")</f>
        <v/>
      </c>
      <c r="U85" s="333" t="str">
        <f>IF($C85=Attacking,SUM(P85:S85),"")</f>
        <v/>
      </c>
      <c r="V85" s="334" t="str">
        <f>iferror(if(W83="","",IF(W83=Alive,$V$4,IF(W83=Dead,"")),""),"")</f>
        <v/>
      </c>
      <c r="W85" s="323" t="str">
        <f>iferror(if($X85="","",IF($X85&gt;0,Alive,if($X85=0,"")),""),"")</f>
        <v/>
      </c>
      <c r="X85" s="353" t="str">
        <f>iferror(if(C85="","",IF(C85=Attacking,X83-U85,X83)),"")</f>
        <v/>
      </c>
    </row>
    <row r="86" hidden="1">
      <c r="A86" s="336">
        <v>83.0</v>
      </c>
      <c r="B86" s="356" t="str">
        <f>IF(C84=Attacking,B84+1,"")</f>
        <v/>
      </c>
      <c r="C86" s="338" t="str">
        <f>iferror(if(W84="","",IF(W84=Alive,Attacking,if(W84=Dead,"")),""),"")</f>
        <v/>
      </c>
      <c r="D86" s="339" t="str">
        <f>iferror(if(E84="","",IF(E84=Alive,$D$4,IF(E84=Dead,"")),""),"")</f>
        <v/>
      </c>
      <c r="E86" s="340" t="str">
        <f>iferror(if($F85="","",IF($F86&gt;0,Alive,if($F86="","")),""),"")</f>
        <v/>
      </c>
      <c r="F86" s="341" t="str">
        <f t="shared" si="4"/>
        <v/>
      </c>
      <c r="G86" s="342" t="str">
        <f>iferror(if(C86="","",if(C86=BattleEnd,"",if(D86=Fleet1Ship1,Fleet1Ship1Wep,Fleet2Ship1Wep))),"")</f>
        <v/>
      </c>
      <c r="H86" s="343" t="str">
        <f>iferror(IF($C86=BattleEnd,"",IF($C86="","",IF($C86=Attacking,RANDBETWEEN(1,100),""))),"")</f>
        <v/>
      </c>
      <c r="I86" s="344" t="str">
        <f>iferror(IF($C86=BattleEnd,"",IF($C86="","",IF($C86=Attacking,RANDBETWEEN(1,100),""))),"")</f>
        <v/>
      </c>
      <c r="J86" s="344" t="str">
        <f>iferror(IF($C86=BattleEnd,"",IF($C86="","",IF($C86=Attacking,RANDBETWEEN(1,100),""))),"")</f>
        <v/>
      </c>
      <c r="K86" s="345" t="str">
        <f>iferror(IF($C86=BattleEnd,"",IF($C86="","",IF($C86=Attacking,RANDBETWEEN(1,100),""))),"")</f>
        <v/>
      </c>
      <c r="L86" s="346" t="str">
        <f>if($C86=Attacking,if(H86&gt;70,Hit,Miss),"")</f>
        <v/>
      </c>
      <c r="M86" s="347" t="str">
        <f>if($C86=Attacking,if(I86&gt;70,Hit,Miss),"")</f>
        <v/>
      </c>
      <c r="N86" s="347" t="str">
        <f>if($C86=Attacking,if(J86&gt;70,Hit,Miss),"")</f>
        <v/>
      </c>
      <c r="O86" s="348" t="str">
        <f>if($C86=Attacking,if(K86&gt;70,Hit,Miss),"")</f>
        <v/>
      </c>
      <c r="P86" s="343" t="str">
        <f>IF(L86=Hit,Fleet1Ship1WepDPH,IF(L86=Miss,0,""))</f>
        <v/>
      </c>
      <c r="Q86" s="344" t="str">
        <f>IF(M86=Hit,Fleet1Ship1WepDPH,IF(M86=Miss,0,""))</f>
        <v/>
      </c>
      <c r="R86" s="344" t="str">
        <f>IF(N86=Hit,Fleet1Ship1WepDPH,IF(N86=Miss,0,""))</f>
        <v/>
      </c>
      <c r="S86" s="345" t="str">
        <f>IF(O86=Hit,Fleet1Ship1WepDPH,IF(O86=Miss,0,""))</f>
        <v/>
      </c>
      <c r="T86" s="349" t="str">
        <f>if($C86=Attacking,COUNTIF(P86:S86,"&gt;0"),"")</f>
        <v/>
      </c>
      <c r="U86" s="350" t="str">
        <f>IF($C86=Attacking,SUM(P86:S86),"")</f>
        <v/>
      </c>
      <c r="V86" s="351" t="str">
        <f>iferror(if(W84="","",IF(W84=Alive,$V$4,IF(W84=Dead,"")),""),"")</f>
        <v/>
      </c>
      <c r="W86" s="340" t="str">
        <f>iferror(if($X86="","",IF($X86&gt;0,Alive,if($X86=0,"")),""),"")</f>
        <v/>
      </c>
      <c r="X86" s="352" t="str">
        <f>iferror(if(C86="","",IF(C86=Attacking,X84-U86,X84)),"")</f>
        <v/>
      </c>
    </row>
    <row r="87" hidden="1">
      <c r="A87" s="319">
        <v>84.0</v>
      </c>
      <c r="B87" s="357" t="str">
        <f>IF(C85=Attacking,B85+1,"")</f>
        <v/>
      </c>
      <c r="C87" s="321" t="str">
        <f>iferror(if(W85="","",IF(W85=Alive,Attacking,if(W85=Dead,"")),""),"")</f>
        <v/>
      </c>
      <c r="D87" s="322" t="str">
        <f>iferror(if(E85="","",IF(E85=Alive,$D$4,IF(E85=Dead,"")),""),"")</f>
        <v/>
      </c>
      <c r="E87" s="323" t="str">
        <f>iferror(if($F86="","",IF($F87&gt;0,Alive,if($F87="","")),""),"")</f>
        <v/>
      </c>
      <c r="F87" s="324" t="str">
        <f t="shared" si="4"/>
        <v/>
      </c>
      <c r="G87" s="325" t="str">
        <f>iferror(if(C87="","",if(C87=BattleEnd,"",if(D87=Fleet1Ship1,Fleet1Ship1Wep,Fleet2Ship1Wep))),"")</f>
        <v/>
      </c>
      <c r="H87" s="326" t="str">
        <f>iferror(IF($C87=BattleEnd,"",IF($C87="","",IF($C87=Attacking,RANDBETWEEN(1,100),""))),"")</f>
        <v/>
      </c>
      <c r="I87" s="327" t="str">
        <f>iferror(IF($C87=BattleEnd,"",IF($C87="","",IF($C87=Attacking,RANDBETWEEN(1,100),""))),"")</f>
        <v/>
      </c>
      <c r="J87" s="327" t="str">
        <f>iferror(IF($C87=BattleEnd,"",IF($C87="","",IF($C87=Attacking,RANDBETWEEN(1,100),""))),"")</f>
        <v/>
      </c>
      <c r="K87" s="328" t="str">
        <f>iferror(IF($C87=BattleEnd,"",IF($C87="","",IF($C87=Attacking,RANDBETWEEN(1,100),""))),"")</f>
        <v/>
      </c>
      <c r="L87" s="329" t="str">
        <f>if($C87=Attacking,if(H87&gt;70,Hit,Miss),"")</f>
        <v/>
      </c>
      <c r="M87" s="330" t="str">
        <f>if($C87=Attacking,if(I87&gt;70,Hit,Miss),"")</f>
        <v/>
      </c>
      <c r="N87" s="330" t="str">
        <f>if($C87=Attacking,if(J87&gt;70,Hit,Miss),"")</f>
        <v/>
      </c>
      <c r="O87" s="331" t="str">
        <f>if($C87=Attacking,if(K87&gt;70,Hit,Miss),"")</f>
        <v/>
      </c>
      <c r="P87" s="326" t="str">
        <f>IF(L87=Hit,Fleet1Ship1WepDPH,IF(L87=Miss,0,""))</f>
        <v/>
      </c>
      <c r="Q87" s="327" t="str">
        <f>IF(M87=Hit,Fleet1Ship1WepDPH,IF(M87=Miss,0,""))</f>
        <v/>
      </c>
      <c r="R87" s="327" t="str">
        <f>IF(N87=Hit,Fleet1Ship1WepDPH,IF(N87=Miss,0,""))</f>
        <v/>
      </c>
      <c r="S87" s="328" t="str">
        <f>IF(O87=Hit,Fleet1Ship1WepDPH,IF(O87=Miss,0,""))</f>
        <v/>
      </c>
      <c r="T87" s="332" t="str">
        <f>if($C87=Attacking,COUNTIF(P87:S87,"&gt;0"),"")</f>
        <v/>
      </c>
      <c r="U87" s="333" t="str">
        <f>IF($C87=Attacking,SUM(P87:S87),"")</f>
        <v/>
      </c>
      <c r="V87" s="334" t="str">
        <f>iferror(if(W85="","",IF(W85=Alive,$V$4,IF(W85=Dead,"")),""),"")</f>
        <v/>
      </c>
      <c r="W87" s="323" t="str">
        <f>iferror(if($X87="","",IF($X87&gt;0,Alive,if($X87=0,"")),""),"")</f>
        <v/>
      </c>
      <c r="X87" s="353" t="str">
        <f>iferror(if(C87="","",IF(C87=Attacking,X85-U87,X85)),"")</f>
        <v/>
      </c>
    </row>
    <row r="88" hidden="1">
      <c r="A88" s="336">
        <v>85.0</v>
      </c>
      <c r="B88" s="356" t="str">
        <f>IF(C86=Attacking,B86+1,"")</f>
        <v/>
      </c>
      <c r="C88" s="338" t="str">
        <f>iferror(if(W86="","",IF(W86=Alive,Attacking,if(W86=Dead,"")),""),"")</f>
        <v/>
      </c>
      <c r="D88" s="339" t="str">
        <f>iferror(if(E86="","",IF(E86=Alive,$D$4,IF(E86=Dead,"")),""),"")</f>
        <v/>
      </c>
      <c r="E88" s="340" t="str">
        <f>iferror(if($F87="","",IF($F88&gt;0,Alive,if($F88="","")),""),"")</f>
        <v/>
      </c>
      <c r="F88" s="341" t="str">
        <f t="shared" si="4"/>
        <v/>
      </c>
      <c r="G88" s="342" t="str">
        <f>iferror(if(C88="","",if(C88=BattleEnd,"",if(D88=Fleet1Ship1,Fleet1Ship1Wep,Fleet2Ship1Wep))),"")</f>
        <v/>
      </c>
      <c r="H88" s="343" t="str">
        <f>iferror(IF($C88=BattleEnd,"",IF($C88="","",IF($C88=Attacking,RANDBETWEEN(1,100),""))),"")</f>
        <v/>
      </c>
      <c r="I88" s="344" t="str">
        <f>iferror(IF($C88=BattleEnd,"",IF($C88="","",IF($C88=Attacking,RANDBETWEEN(1,100),""))),"")</f>
        <v/>
      </c>
      <c r="J88" s="344" t="str">
        <f>iferror(IF($C88=BattleEnd,"",IF($C88="","",IF($C88=Attacking,RANDBETWEEN(1,100),""))),"")</f>
        <v/>
      </c>
      <c r="K88" s="345" t="str">
        <f>iferror(IF($C88=BattleEnd,"",IF($C88="","",IF($C88=Attacking,RANDBETWEEN(1,100),""))),"")</f>
        <v/>
      </c>
      <c r="L88" s="346" t="str">
        <f>if($C88=Attacking,if(H88&gt;70,Hit,Miss),"")</f>
        <v/>
      </c>
      <c r="M88" s="347" t="str">
        <f>if($C88=Attacking,if(I88&gt;70,Hit,Miss),"")</f>
        <v/>
      </c>
      <c r="N88" s="347" t="str">
        <f>if($C88=Attacking,if(J88&gt;70,Hit,Miss),"")</f>
        <v/>
      </c>
      <c r="O88" s="348" t="str">
        <f>if($C88=Attacking,if(K88&gt;70,Hit,Miss),"")</f>
        <v/>
      </c>
      <c r="P88" s="343" t="str">
        <f>IF(L88=Hit,Fleet1Ship1WepDPH,IF(L88=Miss,0,""))</f>
        <v/>
      </c>
      <c r="Q88" s="344" t="str">
        <f>IF(M88=Hit,Fleet1Ship1WepDPH,IF(M88=Miss,0,""))</f>
        <v/>
      </c>
      <c r="R88" s="344" t="str">
        <f>IF(N88=Hit,Fleet1Ship1WepDPH,IF(N88=Miss,0,""))</f>
        <v/>
      </c>
      <c r="S88" s="345" t="str">
        <f>IF(O88=Hit,Fleet1Ship1WepDPH,IF(O88=Miss,0,""))</f>
        <v/>
      </c>
      <c r="T88" s="349" t="str">
        <f>if($C88=Attacking,COUNTIF(P88:S88,"&gt;0"),"")</f>
        <v/>
      </c>
      <c r="U88" s="350" t="str">
        <f>IF($C88=Attacking,SUM(P88:S88),"")</f>
        <v/>
      </c>
      <c r="V88" s="351" t="str">
        <f>iferror(if(W86="","",IF(W86=Alive,$V$4,IF(W86=Dead,"")),""),"")</f>
        <v/>
      </c>
      <c r="W88" s="340" t="str">
        <f>iferror(if($X88="","",IF($X88&gt;0,Alive,if($X88=0,"")),""),"")</f>
        <v/>
      </c>
      <c r="X88" s="352" t="str">
        <f>iferror(if(C88="","",IF(C88=Attacking,X86-U88,X86)),"")</f>
        <v/>
      </c>
    </row>
    <row r="89" hidden="1">
      <c r="A89" s="319">
        <v>86.0</v>
      </c>
      <c r="B89" s="357" t="str">
        <f>IF(C87=Attacking,B87+1,"")</f>
        <v/>
      </c>
      <c r="C89" s="321" t="str">
        <f>iferror(if(W87="","",IF(W87=Alive,Attacking,if(W87=Dead,"")),""),"")</f>
        <v/>
      </c>
      <c r="D89" s="322" t="str">
        <f>iferror(if(E87="","",IF(E87=Alive,$D$4,IF(E87=Dead,"")),""),"")</f>
        <v/>
      </c>
      <c r="E89" s="323" t="str">
        <f>iferror(if($F88="","",IF($F89&gt;0,Alive,if($F89="","")),""),"")</f>
        <v/>
      </c>
      <c r="F89" s="324" t="str">
        <f t="shared" si="4"/>
        <v/>
      </c>
      <c r="G89" s="325" t="str">
        <f>iferror(if(C89="","",if(C89=BattleEnd,"",if(D89=Fleet1Ship1,Fleet1Ship1Wep,Fleet2Ship1Wep))),"")</f>
        <v/>
      </c>
      <c r="H89" s="326" t="str">
        <f>iferror(IF($C89=BattleEnd,"",IF($C89="","",IF($C89=Attacking,RANDBETWEEN(1,100),""))),"")</f>
        <v/>
      </c>
      <c r="I89" s="327" t="str">
        <f>iferror(IF($C89=BattleEnd,"",IF($C89="","",IF($C89=Attacking,RANDBETWEEN(1,100),""))),"")</f>
        <v/>
      </c>
      <c r="J89" s="327" t="str">
        <f>iferror(IF($C89=BattleEnd,"",IF($C89="","",IF($C89=Attacking,RANDBETWEEN(1,100),""))),"")</f>
        <v/>
      </c>
      <c r="K89" s="328" t="str">
        <f>iferror(IF($C89=BattleEnd,"",IF($C89="","",IF($C89=Attacking,RANDBETWEEN(1,100),""))),"")</f>
        <v/>
      </c>
      <c r="L89" s="329" t="str">
        <f>if($C89=Attacking,if(H89&gt;70,Hit,Miss),"")</f>
        <v/>
      </c>
      <c r="M89" s="330" t="str">
        <f>if($C89=Attacking,if(I89&gt;70,Hit,Miss),"")</f>
        <v/>
      </c>
      <c r="N89" s="330" t="str">
        <f>if($C89=Attacking,if(J89&gt;70,Hit,Miss),"")</f>
        <v/>
      </c>
      <c r="O89" s="331" t="str">
        <f>if($C89=Attacking,if(K89&gt;70,Hit,Miss),"")</f>
        <v/>
      </c>
      <c r="P89" s="326" t="str">
        <f>IF(L89=Hit,Fleet1Ship1WepDPH,IF(L89=Miss,0,""))</f>
        <v/>
      </c>
      <c r="Q89" s="327" t="str">
        <f>IF(M89=Hit,Fleet1Ship1WepDPH,IF(M89=Miss,0,""))</f>
        <v/>
      </c>
      <c r="R89" s="327" t="str">
        <f>IF(N89=Hit,Fleet1Ship1WepDPH,IF(N89=Miss,0,""))</f>
        <v/>
      </c>
      <c r="S89" s="328" t="str">
        <f>IF(O89=Hit,Fleet1Ship1WepDPH,IF(O89=Miss,0,""))</f>
        <v/>
      </c>
      <c r="T89" s="332" t="str">
        <f>if($C89=Attacking,COUNTIF(P89:S89,"&gt;0"),"")</f>
        <v/>
      </c>
      <c r="U89" s="333" t="str">
        <f>IF($C89=Attacking,SUM(P89:S89),"")</f>
        <v/>
      </c>
      <c r="V89" s="334" t="str">
        <f>iferror(if(W87="","",IF(W87=Alive,$V$4,IF(W87=Dead,"")),""),"")</f>
        <v/>
      </c>
      <c r="W89" s="323" t="str">
        <f>iferror(if($X89="","",IF($X89&gt;0,Alive,if($X89=0,"")),""),"")</f>
        <v/>
      </c>
      <c r="X89" s="353" t="str">
        <f>iferror(if(C89="","",IF(C89=Attacking,X87-U89,X87)),"")</f>
        <v/>
      </c>
    </row>
    <row r="90" hidden="1">
      <c r="A90" s="336">
        <v>87.0</v>
      </c>
      <c r="B90" s="356" t="str">
        <f>IF(C88=Reloading,B88+1,"")</f>
        <v/>
      </c>
      <c r="C90" s="338" t="str">
        <f>iferror(if(W88="","",IF(W88=Alive,Attacking,if(W88=Dead,"")),""),"")</f>
        <v/>
      </c>
      <c r="D90" s="339" t="str">
        <f>iferror(if(E88="","",IF(E88=Alive,$D$4,IF(E88=Dead,"")),""),"")</f>
        <v/>
      </c>
      <c r="E90" s="340" t="str">
        <f>iferror(if($F89="","",IF($F90&gt;0,Alive,if($F90="","")),""),"")</f>
        <v/>
      </c>
      <c r="F90" s="341" t="str">
        <f t="shared" si="4"/>
        <v/>
      </c>
      <c r="G90" s="342" t="str">
        <f>iferror(if(C90="","",if(C90=BattleEnd,"",if(D90=Fleet1Ship1,Fleet1Ship1Wep,Fleet2Ship1Wep))),"")</f>
        <v/>
      </c>
      <c r="H90" s="343" t="str">
        <f>iferror(IF($C90=BattleEnd,"",IF($C90="","",IF($C90=Attacking,RANDBETWEEN(1,100),""))),"")</f>
        <v/>
      </c>
      <c r="I90" s="344" t="str">
        <f>iferror(IF($C90=BattleEnd,"",IF($C90="","",IF($C90=Attacking,RANDBETWEEN(1,100),""))),"")</f>
        <v/>
      </c>
      <c r="J90" s="344" t="str">
        <f>iferror(IF($C90=BattleEnd,"",IF($C90="","",IF($C90=Attacking,RANDBETWEEN(1,100),""))),"")</f>
        <v/>
      </c>
      <c r="K90" s="345" t="str">
        <f>iferror(IF($C90=BattleEnd,"",IF($C90="","",IF($C90=Attacking,RANDBETWEEN(1,100),""))),"")</f>
        <v/>
      </c>
      <c r="L90" s="346" t="str">
        <f>if($C90=Attacking,if(H90&gt;70,Hit,Miss),"")</f>
        <v/>
      </c>
      <c r="M90" s="347" t="str">
        <f>if($C90=Attacking,if(I90&gt;70,Hit,Miss),"")</f>
        <v/>
      </c>
      <c r="N90" s="347" t="str">
        <f>if($C90=Attacking,if(J90&gt;70,Hit,Miss),"")</f>
        <v/>
      </c>
      <c r="O90" s="348" t="str">
        <f>if($C90=Attacking,if(K90&gt;70,Hit,Miss),"")</f>
        <v/>
      </c>
      <c r="P90" s="343" t="str">
        <f>IF(L90=Hit,Fleet1Ship1WepDPH,IF(L90=Miss,0,""))</f>
        <v/>
      </c>
      <c r="Q90" s="344" t="str">
        <f>IF(M90=Hit,Fleet1Ship1WepDPH,IF(M90=Miss,0,""))</f>
        <v/>
      </c>
      <c r="R90" s="344" t="str">
        <f>IF(N90=Hit,Fleet1Ship1WepDPH,IF(N90=Miss,0,""))</f>
        <v/>
      </c>
      <c r="S90" s="345" t="str">
        <f>IF(O90=Hit,Fleet1Ship1WepDPH,IF(O90=Miss,0,""))</f>
        <v/>
      </c>
      <c r="T90" s="349" t="str">
        <f>if($C90=Attacking,COUNTIF(P90:S90,"&gt;0"),"")</f>
        <v/>
      </c>
      <c r="U90" s="350" t="str">
        <f>IF($C90=Attacking,SUM(P90:S90),"")</f>
        <v/>
      </c>
      <c r="V90" s="351" t="str">
        <f>iferror(if(W88="","",IF(W88=Alive,$V$4,IF(W88=Dead,"")),""),"")</f>
        <v/>
      </c>
      <c r="W90" s="340" t="str">
        <f>iferror(if($X90="","",IF($X90&gt;0,Alive,if($X90=0,"")),""),"")</f>
        <v/>
      </c>
      <c r="X90" s="352" t="str">
        <f>iferror(if(C90="","",IF(C90=Attacking,X88-U90,X88)),"")</f>
        <v/>
      </c>
    </row>
    <row r="91" hidden="1">
      <c r="A91" s="319">
        <v>88.0</v>
      </c>
      <c r="B91" s="357" t="str">
        <f>IF(C89=Reloading,B89+1,"")</f>
        <v/>
      </c>
      <c r="C91" s="321" t="str">
        <f>iferror(if(W89="","",IF(W89=Alive,Attacking,if(W89=Dead,"")),""),"")</f>
        <v/>
      </c>
      <c r="D91" s="322" t="str">
        <f>iferror(if(E89="","",IF(E89=Alive,$D$4,IF(E89=Dead,"")),""),"")</f>
        <v/>
      </c>
      <c r="E91" s="323" t="str">
        <f>iferror(if($F90="","",IF($F91&gt;0,Alive,if($F91="","")),""),"")</f>
        <v/>
      </c>
      <c r="F91" s="324" t="str">
        <f t="shared" si="4"/>
        <v/>
      </c>
      <c r="G91" s="325" t="str">
        <f>iferror(if(C91="","",if(C91=BattleEnd,"",if(D91=Fleet1Ship1,Fleet1Ship1Wep,Fleet2Ship1Wep))),"")</f>
        <v/>
      </c>
      <c r="H91" s="326" t="str">
        <f>iferror(IF($C91=BattleEnd,"",IF($C91="","",IF($C91=Attacking,RANDBETWEEN(1,100),""))),"")</f>
        <v/>
      </c>
      <c r="I91" s="327" t="str">
        <f>iferror(IF($C91=BattleEnd,"",IF($C91="","",IF($C91=Attacking,RANDBETWEEN(1,100),""))),"")</f>
        <v/>
      </c>
      <c r="J91" s="327" t="str">
        <f>iferror(IF($C91=BattleEnd,"",IF($C91="","",IF($C91=Attacking,RANDBETWEEN(1,100),""))),"")</f>
        <v/>
      </c>
      <c r="K91" s="328" t="str">
        <f>iferror(IF($C91=BattleEnd,"",IF($C91="","",IF($C91=Attacking,RANDBETWEEN(1,100),""))),"")</f>
        <v/>
      </c>
      <c r="L91" s="329" t="str">
        <f>if($C91=Attacking,if(H91&gt;70,Hit,Miss),"")</f>
        <v/>
      </c>
      <c r="M91" s="330" t="str">
        <f>if($C91=Attacking,if(I91&gt;70,Hit,Miss),"")</f>
        <v/>
      </c>
      <c r="N91" s="330" t="str">
        <f>if($C91=Attacking,if(J91&gt;70,Hit,Miss),"")</f>
        <v/>
      </c>
      <c r="O91" s="331" t="str">
        <f>if($C91=Attacking,if(K91&gt;70,Hit,Miss),"")</f>
        <v/>
      </c>
      <c r="P91" s="326" t="str">
        <f>IF(L91=Hit,Fleet1Ship1WepDPH,IF(L91=Miss,0,""))</f>
        <v/>
      </c>
      <c r="Q91" s="327" t="str">
        <f>IF(M91=Hit,Fleet1Ship1WepDPH,IF(M91=Miss,0,""))</f>
        <v/>
      </c>
      <c r="R91" s="327" t="str">
        <f>IF(N91=Hit,Fleet1Ship1WepDPH,IF(N91=Miss,0,""))</f>
        <v/>
      </c>
      <c r="S91" s="328" t="str">
        <f>IF(O91=Hit,Fleet1Ship1WepDPH,IF(O91=Miss,0,""))</f>
        <v/>
      </c>
      <c r="T91" s="332" t="str">
        <f>if($C91=Attacking,COUNTIF(P91:S91,"&gt;0"),"")</f>
        <v/>
      </c>
      <c r="U91" s="333" t="str">
        <f>IF($C91=Attacking,SUM(P91:S91),"")</f>
        <v/>
      </c>
      <c r="V91" s="334" t="str">
        <f>iferror(if(W89="","",IF(W89=Alive,$V$4,IF(W89=Dead,"")),""),"")</f>
        <v/>
      </c>
      <c r="W91" s="323" t="str">
        <f>iferror(if($X91="","",IF($X91&gt;0,Alive,if($X91=0,"")),""),"")</f>
        <v/>
      </c>
      <c r="X91" s="353" t="str">
        <f>iferror(if(C91="","",IF(C91=Attacking,X89-U91,X89)),"")</f>
        <v/>
      </c>
    </row>
    <row r="92" hidden="1">
      <c r="A92" s="336">
        <v>89.0</v>
      </c>
      <c r="B92" s="356" t="str">
        <f>IF(C90=Attacking,B90+1,"")</f>
        <v/>
      </c>
      <c r="C92" s="338" t="str">
        <f>iferror(if(W90="","",IF(W90=Alive,Attacking,if(W90=Dead,"")),""),"")</f>
        <v/>
      </c>
      <c r="D92" s="339" t="str">
        <f>iferror(if(E90="","",IF(E90=Alive,$D$4,IF(E90=Dead,"")),""),"")</f>
        <v/>
      </c>
      <c r="E92" s="340" t="str">
        <f>iferror(if($F91="","",IF($F92&gt;0,Alive,if($F92="","")),""),"")</f>
        <v/>
      </c>
      <c r="F92" s="341" t="str">
        <f t="shared" si="4"/>
        <v/>
      </c>
      <c r="G92" s="342" t="str">
        <f>iferror(if(C92="","",if(C92=BattleEnd,"",if(D92=Fleet1Ship1,Fleet1Ship1Wep,Fleet2Ship1Wep))),"")</f>
        <v/>
      </c>
      <c r="H92" s="343" t="str">
        <f>iferror(IF($C92=BattleEnd,"",IF($C92="","",IF($C92=Attacking,RANDBETWEEN(1,100),""))),"")</f>
        <v/>
      </c>
      <c r="I92" s="344" t="str">
        <f>iferror(IF($C92=BattleEnd,"",IF($C92="","",IF($C92=Attacking,RANDBETWEEN(1,100),""))),"")</f>
        <v/>
      </c>
      <c r="J92" s="344" t="str">
        <f>iferror(IF($C92=BattleEnd,"",IF($C92="","",IF($C92=Attacking,RANDBETWEEN(1,100),""))),"")</f>
        <v/>
      </c>
      <c r="K92" s="345" t="str">
        <f>iferror(IF($C92=BattleEnd,"",IF($C92="","",IF($C92=Attacking,RANDBETWEEN(1,100),""))),"")</f>
        <v/>
      </c>
      <c r="L92" s="346" t="str">
        <f>if($C92=Attacking,if(H92&gt;70,Hit,Miss),"")</f>
        <v/>
      </c>
      <c r="M92" s="347" t="str">
        <f>if($C92=Attacking,if(I92&gt;70,Hit,Miss),"")</f>
        <v/>
      </c>
      <c r="N92" s="347" t="str">
        <f>if($C92=Attacking,if(J92&gt;70,Hit,Miss),"")</f>
        <v/>
      </c>
      <c r="O92" s="348" t="str">
        <f>if($C92=Attacking,if(K92&gt;70,Hit,Miss),"")</f>
        <v/>
      </c>
      <c r="P92" s="343" t="str">
        <f>IF(L92=Hit,Fleet1Ship1WepDPH,IF(L92=Miss,0,""))</f>
        <v/>
      </c>
      <c r="Q92" s="344" t="str">
        <f>IF(M92=Hit,Fleet1Ship1WepDPH,IF(M92=Miss,0,""))</f>
        <v/>
      </c>
      <c r="R92" s="344" t="str">
        <f>IF(N92=Hit,Fleet1Ship1WepDPH,IF(N92=Miss,0,""))</f>
        <v/>
      </c>
      <c r="S92" s="345" t="str">
        <f>IF(O92=Hit,Fleet1Ship1WepDPH,IF(O92=Miss,0,""))</f>
        <v/>
      </c>
      <c r="T92" s="349" t="str">
        <f>if($C92=Attacking,COUNTIF(P92:S92,"&gt;0"),"")</f>
        <v/>
      </c>
      <c r="U92" s="350" t="str">
        <f>IF($C92=Attacking,SUM(P92:S92),"")</f>
        <v/>
      </c>
      <c r="V92" s="351" t="str">
        <f>iferror(if(W90="","",IF(W90=Alive,$V$4,IF(W90=Dead,"")),""),"")</f>
        <v/>
      </c>
      <c r="W92" s="340" t="str">
        <f>iferror(if($X92="","",IF($X92&gt;0,Alive,if($X92=0,"")),""),"")</f>
        <v/>
      </c>
      <c r="X92" s="352" t="str">
        <f>iferror(if(C92="","",IF(C92=Attacking,X90-U92,X90)),"")</f>
        <v/>
      </c>
    </row>
    <row r="93" hidden="1">
      <c r="A93" s="319">
        <v>90.0</v>
      </c>
      <c r="B93" s="357" t="str">
        <f>IF(C91=Attacking,B91+1,"")</f>
        <v/>
      </c>
      <c r="C93" s="321" t="str">
        <f>iferror(if(W91="","",IF(W91=Alive,Attacking,if(W91=Dead,"")),""),"")</f>
        <v/>
      </c>
      <c r="D93" s="322" t="str">
        <f>iferror(if(E91="","",IF(E91=Alive,$D$4,IF(E91=Dead,"")),""),"")</f>
        <v/>
      </c>
      <c r="E93" s="323" t="str">
        <f>iferror(if($F92="","",IF($F93&gt;0,Alive,if($F93="","")),""),"")</f>
        <v/>
      </c>
      <c r="F93" s="324" t="str">
        <f t="shared" si="4"/>
        <v/>
      </c>
      <c r="G93" s="325" t="str">
        <f>iferror(if(C93="","",if(C93=BattleEnd,"",if(D93=Fleet1Ship1,Fleet1Ship1Wep,Fleet2Ship1Wep))),"")</f>
        <v/>
      </c>
      <c r="H93" s="326" t="str">
        <f>iferror(IF($C93=BattleEnd,"",IF($C93="","",IF($C93=Attacking,RANDBETWEEN(1,100),""))),"")</f>
        <v/>
      </c>
      <c r="I93" s="327" t="str">
        <f>iferror(IF($C93=BattleEnd,"",IF($C93="","",IF($C93=Attacking,RANDBETWEEN(1,100),""))),"")</f>
        <v/>
      </c>
      <c r="J93" s="327" t="str">
        <f>iferror(IF($C93=BattleEnd,"",IF($C93="","",IF($C93=Attacking,RANDBETWEEN(1,100),""))),"")</f>
        <v/>
      </c>
      <c r="K93" s="328" t="str">
        <f>iferror(IF($C93=BattleEnd,"",IF($C93="","",IF($C93=Attacking,RANDBETWEEN(1,100),""))),"")</f>
        <v/>
      </c>
      <c r="L93" s="329" t="str">
        <f>if($C93=Attacking,if(H93&gt;70,Hit,Miss),"")</f>
        <v/>
      </c>
      <c r="M93" s="330" t="str">
        <f>if($C93=Attacking,if(I93&gt;70,Hit,Miss),"")</f>
        <v/>
      </c>
      <c r="N93" s="330" t="str">
        <f>if($C93=Attacking,if(J93&gt;70,Hit,Miss),"")</f>
        <v/>
      </c>
      <c r="O93" s="331" t="str">
        <f>if($C93=Attacking,if(K93&gt;70,Hit,Miss),"")</f>
        <v/>
      </c>
      <c r="P93" s="326" t="str">
        <f>IF(L93=Hit,Fleet1Ship1WepDPH,IF(L93=Miss,0,""))</f>
        <v/>
      </c>
      <c r="Q93" s="327" t="str">
        <f>IF(M93=Hit,Fleet1Ship1WepDPH,IF(M93=Miss,0,""))</f>
        <v/>
      </c>
      <c r="R93" s="327" t="str">
        <f>IF(N93=Hit,Fleet1Ship1WepDPH,IF(N93=Miss,0,""))</f>
        <v/>
      </c>
      <c r="S93" s="328" t="str">
        <f>IF(O93=Hit,Fleet1Ship1WepDPH,IF(O93=Miss,0,""))</f>
        <v/>
      </c>
      <c r="T93" s="332" t="str">
        <f>if($C93=Attacking,COUNTIF(P93:S93,"&gt;0"),"")</f>
        <v/>
      </c>
      <c r="U93" s="333" t="str">
        <f>IF($C93=Attacking,SUM(P93:S93),"")</f>
        <v/>
      </c>
      <c r="V93" s="334" t="str">
        <f>iferror(if(W91="","",IF(W91=Alive,$V$4,IF(W91=Dead,"")),""),"")</f>
        <v/>
      </c>
      <c r="W93" s="323" t="str">
        <f>iferror(if($X93="","",IF($X93&gt;0,Alive,if($X93=0,"")),""),"")</f>
        <v/>
      </c>
      <c r="X93" s="353" t="str">
        <f>iferror(if(C93="","",IF(C93=Attacking,X91-U93,X91)),"")</f>
        <v/>
      </c>
    </row>
    <row r="94" hidden="1">
      <c r="A94" s="336">
        <v>91.0</v>
      </c>
      <c r="B94" s="356" t="str">
        <f>IF(C92=Attacking,B92+1,"")</f>
        <v/>
      </c>
      <c r="C94" s="338" t="str">
        <f>iferror(if(W92="","",IF(W92=Alive,Attacking,if(W92=Dead,"")),""),"")</f>
        <v/>
      </c>
      <c r="D94" s="339" t="str">
        <f>iferror(if(E92="","",IF(E92=Alive,$D$4,IF(E92=Dead,"")),""),"")</f>
        <v/>
      </c>
      <c r="E94" s="340" t="str">
        <f>iferror(if($F93="","",IF($F94&gt;0,Alive,if($F94="","")),""),"")</f>
        <v/>
      </c>
      <c r="F94" s="341" t="str">
        <f t="shared" si="4"/>
        <v/>
      </c>
      <c r="G94" s="342" t="str">
        <f>iferror(if(C94="","",if(C94=BattleEnd,"",if(D94=Fleet1Ship1,Fleet1Ship1Wep,Fleet2Ship1Wep))),"")</f>
        <v/>
      </c>
      <c r="H94" s="343" t="str">
        <f>iferror(IF($C94=BattleEnd,"",IF($C94="","",IF($C94=Attacking,RANDBETWEEN(1,100),""))),"")</f>
        <v/>
      </c>
      <c r="I94" s="344" t="str">
        <f>iferror(IF($C94=BattleEnd,"",IF($C94="","",IF($C94=Attacking,RANDBETWEEN(1,100),""))),"")</f>
        <v/>
      </c>
      <c r="J94" s="344" t="str">
        <f>iferror(IF($C94=BattleEnd,"",IF($C94="","",IF($C94=Attacking,RANDBETWEEN(1,100),""))),"")</f>
        <v/>
      </c>
      <c r="K94" s="345" t="str">
        <f>iferror(IF($C94=BattleEnd,"",IF($C94="","",IF($C94=Attacking,RANDBETWEEN(1,100),""))),"")</f>
        <v/>
      </c>
      <c r="L94" s="346" t="str">
        <f>if($C94=Attacking,if(H94&gt;70,Hit,Miss),"")</f>
        <v/>
      </c>
      <c r="M94" s="347" t="str">
        <f>if($C94=Attacking,if(I94&gt;70,Hit,Miss),"")</f>
        <v/>
      </c>
      <c r="N94" s="347" t="str">
        <f>if($C94=Attacking,if(J94&gt;70,Hit,Miss),"")</f>
        <v/>
      </c>
      <c r="O94" s="348" t="str">
        <f>if($C94=Attacking,if(K94&gt;70,Hit,Miss),"")</f>
        <v/>
      </c>
      <c r="P94" s="343" t="str">
        <f>IF(L94=Hit,Fleet1Ship1WepDPH,IF(L94=Miss,0,""))</f>
        <v/>
      </c>
      <c r="Q94" s="344" t="str">
        <f>IF(M94=Hit,Fleet1Ship1WepDPH,IF(M94=Miss,0,""))</f>
        <v/>
      </c>
      <c r="R94" s="344" t="str">
        <f>IF(N94=Hit,Fleet1Ship1WepDPH,IF(N94=Miss,0,""))</f>
        <v/>
      </c>
      <c r="S94" s="345" t="str">
        <f>IF(O94=Hit,Fleet1Ship1WepDPH,IF(O94=Miss,0,""))</f>
        <v/>
      </c>
      <c r="T94" s="349" t="str">
        <f>if($C94=Attacking,COUNTIF(P94:S94,"&gt;0"),"")</f>
        <v/>
      </c>
      <c r="U94" s="350" t="str">
        <f>IF($C94=Attacking,SUM(P94:S94),"")</f>
        <v/>
      </c>
      <c r="V94" s="351" t="str">
        <f>iferror(if(W92="","",IF(W92=Alive,$V$4,IF(W92=Dead,"")),""),"")</f>
        <v/>
      </c>
      <c r="W94" s="340" t="str">
        <f>iferror(if($X94="","",IF($X94&gt;0,Alive,if($X94=0,"")),""),"")</f>
        <v/>
      </c>
      <c r="X94" s="352" t="str">
        <f>iferror(if(C94="","",IF(C94=Attacking,X92-U94,X92)),"")</f>
        <v/>
      </c>
    </row>
    <row r="95" hidden="1">
      <c r="A95" s="319">
        <v>92.0</v>
      </c>
      <c r="B95" s="357" t="str">
        <f>IF(C93=Attacking,B93+1,"")</f>
        <v/>
      </c>
      <c r="C95" s="321" t="str">
        <f>iferror(if(W93="","",IF(W93=Alive,Attacking,if(W93=Dead,"")),""),"")</f>
        <v/>
      </c>
      <c r="D95" s="322" t="str">
        <f>iferror(if(E93="","",IF(E93=Alive,$D$4,IF(E93=Dead,"")),""),"")</f>
        <v/>
      </c>
      <c r="E95" s="323" t="str">
        <f>iferror(if($F94="","",IF($F95&gt;0,Alive,if($F95="","")),""),"")</f>
        <v/>
      </c>
      <c r="F95" s="324" t="str">
        <f t="shared" si="4"/>
        <v/>
      </c>
      <c r="G95" s="325" t="str">
        <f>iferror(if(C95="","",if(C95=BattleEnd,"",if(D95=Fleet1Ship1,Fleet1Ship1Wep,Fleet2Ship1Wep))),"")</f>
        <v/>
      </c>
      <c r="H95" s="326" t="str">
        <f>iferror(IF($C95=BattleEnd,"",IF($C95="","",IF($C95=Attacking,RANDBETWEEN(1,100),""))),"")</f>
        <v/>
      </c>
      <c r="I95" s="327" t="str">
        <f>iferror(IF($C95=BattleEnd,"",IF($C95="","",IF($C95=Attacking,RANDBETWEEN(1,100),""))),"")</f>
        <v/>
      </c>
      <c r="J95" s="327" t="str">
        <f>iferror(IF($C95=BattleEnd,"",IF($C95="","",IF($C95=Attacking,RANDBETWEEN(1,100),""))),"")</f>
        <v/>
      </c>
      <c r="K95" s="328" t="str">
        <f>iferror(IF($C95=BattleEnd,"",IF($C95="","",IF($C95=Attacking,RANDBETWEEN(1,100),""))),"")</f>
        <v/>
      </c>
      <c r="L95" s="329" t="str">
        <f>if($C95=Attacking,if(H95&gt;70,Hit,Miss),"")</f>
        <v/>
      </c>
      <c r="M95" s="330" t="str">
        <f>if($C95=Attacking,if(I95&gt;70,Hit,Miss),"")</f>
        <v/>
      </c>
      <c r="N95" s="330" t="str">
        <f>if($C95=Attacking,if(J95&gt;70,Hit,Miss),"")</f>
        <v/>
      </c>
      <c r="O95" s="331" t="str">
        <f>if($C95=Attacking,if(K95&gt;70,Hit,Miss),"")</f>
        <v/>
      </c>
      <c r="P95" s="326" t="str">
        <f>IF(L95=Hit,Fleet1Ship1WepDPH,IF(L95=Miss,0,""))</f>
        <v/>
      </c>
      <c r="Q95" s="327" t="str">
        <f>IF(M95=Hit,Fleet1Ship1WepDPH,IF(M95=Miss,0,""))</f>
        <v/>
      </c>
      <c r="R95" s="327" t="str">
        <f>IF(N95=Hit,Fleet1Ship1WepDPH,IF(N95=Miss,0,""))</f>
        <v/>
      </c>
      <c r="S95" s="328" t="str">
        <f>IF(O95=Hit,Fleet1Ship1WepDPH,IF(O95=Miss,0,""))</f>
        <v/>
      </c>
      <c r="T95" s="332" t="str">
        <f>if($C95=Attacking,COUNTIF(P95:S95,"&gt;0"),"")</f>
        <v/>
      </c>
      <c r="U95" s="333" t="str">
        <f>IF($C95=Attacking,SUM(P95:S95),"")</f>
        <v/>
      </c>
      <c r="V95" s="334" t="str">
        <f>iferror(if(W93="","",IF(W93=Alive,$V$4,IF(W93=Dead,"")),""),"")</f>
        <v/>
      </c>
      <c r="W95" s="323" t="str">
        <f>iferror(if($X95="","",IF($X95&gt;0,Alive,if($X95=0,"")),""),"")</f>
        <v/>
      </c>
      <c r="X95" s="353" t="str">
        <f>iferror(if(C95="","",IF(C95=Attacking,X93-U95,X93)),"")</f>
        <v/>
      </c>
    </row>
    <row r="96" hidden="1">
      <c r="A96" s="336">
        <v>93.0</v>
      </c>
      <c r="B96" s="356" t="str">
        <f>IF(C94=Attacking,B94+1,"")</f>
        <v/>
      </c>
      <c r="C96" s="338" t="str">
        <f>iferror(if(W94="","",IF(W94=Alive,Attacking,if(W94=Dead,"")),""),"")</f>
        <v/>
      </c>
      <c r="D96" s="339" t="str">
        <f>iferror(if(E94="","",IF(E94=Alive,$D$4,IF(E94=Dead,"")),""),"")</f>
        <v/>
      </c>
      <c r="E96" s="340" t="str">
        <f>iferror(if($F95="","",IF($F96&gt;0,Alive,if($F96="","")),""),"")</f>
        <v/>
      </c>
      <c r="F96" s="341" t="str">
        <f t="shared" si="4"/>
        <v/>
      </c>
      <c r="G96" s="342" t="str">
        <f>iferror(if(C96="","",if(C96=BattleEnd,"",if(D96=Fleet1Ship1,Fleet1Ship1Wep,Fleet2Ship1Wep))),"")</f>
        <v/>
      </c>
      <c r="H96" s="343" t="str">
        <f>iferror(IF($C96=BattleEnd,"",IF($C96="","",IF($C96=Attacking,RANDBETWEEN(1,100),""))),"")</f>
        <v/>
      </c>
      <c r="I96" s="344" t="str">
        <f>iferror(IF($C96=BattleEnd,"",IF($C96="","",IF($C96=Attacking,RANDBETWEEN(1,100),""))),"")</f>
        <v/>
      </c>
      <c r="J96" s="344" t="str">
        <f>iferror(IF($C96=BattleEnd,"",IF($C96="","",IF($C96=Attacking,RANDBETWEEN(1,100),""))),"")</f>
        <v/>
      </c>
      <c r="K96" s="345" t="str">
        <f>iferror(IF($C96=BattleEnd,"",IF($C96="","",IF($C96=Attacking,RANDBETWEEN(1,100),""))),"")</f>
        <v/>
      </c>
      <c r="L96" s="346" t="str">
        <f>if($C96=Attacking,if(H96&gt;70,Hit,Miss),"")</f>
        <v/>
      </c>
      <c r="M96" s="347" t="str">
        <f>if($C96=Attacking,if(I96&gt;70,Hit,Miss),"")</f>
        <v/>
      </c>
      <c r="N96" s="347" t="str">
        <f>if($C96=Attacking,if(J96&gt;70,Hit,Miss),"")</f>
        <v/>
      </c>
      <c r="O96" s="348" t="str">
        <f>if($C96=Attacking,if(K96&gt;70,Hit,Miss),"")</f>
        <v/>
      </c>
      <c r="P96" s="343" t="str">
        <f>IF(L96=Hit,Fleet1Ship1WepDPH,IF(L96=Miss,0,""))</f>
        <v/>
      </c>
      <c r="Q96" s="344" t="str">
        <f>IF(M96=Hit,Fleet1Ship1WepDPH,IF(M96=Miss,0,""))</f>
        <v/>
      </c>
      <c r="R96" s="344" t="str">
        <f>IF(N96=Hit,Fleet1Ship1WepDPH,IF(N96=Miss,0,""))</f>
        <v/>
      </c>
      <c r="S96" s="345" t="str">
        <f>IF(O96=Hit,Fleet1Ship1WepDPH,IF(O96=Miss,0,""))</f>
        <v/>
      </c>
      <c r="T96" s="349" t="str">
        <f>if($C96=Attacking,COUNTIF(P96:S96,"&gt;0"),"")</f>
        <v/>
      </c>
      <c r="U96" s="350" t="str">
        <f>IF($C96=Attacking,SUM(P96:S96),"")</f>
        <v/>
      </c>
      <c r="V96" s="351" t="str">
        <f>iferror(if(W94="","",IF(W94=Alive,$V$4,IF(W94=Dead,"")),""),"")</f>
        <v/>
      </c>
      <c r="W96" s="340" t="str">
        <f>iferror(if($X96="","",IF($X96&gt;0,Alive,if($X96=0,"")),""),"")</f>
        <v/>
      </c>
      <c r="X96" s="352" t="str">
        <f>iferror(if(C96="","",IF(C96=Attacking,X94-U96,X94)),"")</f>
        <v/>
      </c>
    </row>
    <row r="97" hidden="1">
      <c r="A97" s="319">
        <v>94.0</v>
      </c>
      <c r="B97" s="357" t="str">
        <f>IF(C95=Attacking,B95+1,"")</f>
        <v/>
      </c>
      <c r="C97" s="321" t="str">
        <f>iferror(if(W95="","",IF(W95=Alive,Attacking,if(W95=Dead,"")),""),"")</f>
        <v/>
      </c>
      <c r="D97" s="322" t="str">
        <f>iferror(if(E95="","",IF(E95=Alive,$D$4,IF(E95=Dead,"")),""),"")</f>
        <v/>
      </c>
      <c r="E97" s="323" t="str">
        <f>iferror(if($F96="","",IF($F97&gt;0,Alive,if($F97="","")),""),"")</f>
        <v/>
      </c>
      <c r="F97" s="324" t="str">
        <f t="shared" si="4"/>
        <v/>
      </c>
      <c r="G97" s="325" t="str">
        <f>iferror(if(C97="","",if(C97=BattleEnd,"",if(D97=Fleet1Ship1,Fleet1Ship1Wep,Fleet2Ship1Wep))),"")</f>
        <v/>
      </c>
      <c r="H97" s="326" t="str">
        <f>iferror(IF($C97=BattleEnd,"",IF($C97="","",IF($C97=Attacking,RANDBETWEEN(1,100),""))),"")</f>
        <v/>
      </c>
      <c r="I97" s="327" t="str">
        <f>iferror(IF($C97=BattleEnd,"",IF($C97="","",IF($C97=Attacking,RANDBETWEEN(1,100),""))),"")</f>
        <v/>
      </c>
      <c r="J97" s="327" t="str">
        <f>iferror(IF($C97=BattleEnd,"",IF($C97="","",IF($C97=Attacking,RANDBETWEEN(1,100),""))),"")</f>
        <v/>
      </c>
      <c r="K97" s="328" t="str">
        <f>iferror(IF($C97=BattleEnd,"",IF($C97="","",IF($C97=Attacking,RANDBETWEEN(1,100),""))),"")</f>
        <v/>
      </c>
      <c r="L97" s="329" t="str">
        <f>if($C97=Attacking,if(H97&gt;70,Hit,Miss),"")</f>
        <v/>
      </c>
      <c r="M97" s="330" t="str">
        <f>if($C97=Attacking,if(I97&gt;70,Hit,Miss),"")</f>
        <v/>
      </c>
      <c r="N97" s="330" t="str">
        <f>if($C97=Attacking,if(J97&gt;70,Hit,Miss),"")</f>
        <v/>
      </c>
      <c r="O97" s="331" t="str">
        <f>if($C97=Attacking,if(K97&gt;70,Hit,Miss),"")</f>
        <v/>
      </c>
      <c r="P97" s="326" t="str">
        <f>IF(L97=Hit,Fleet1Ship1WepDPH,IF(L97=Miss,0,""))</f>
        <v/>
      </c>
      <c r="Q97" s="327" t="str">
        <f>IF(M97=Hit,Fleet1Ship1WepDPH,IF(M97=Miss,0,""))</f>
        <v/>
      </c>
      <c r="R97" s="327" t="str">
        <f>IF(N97=Hit,Fleet1Ship1WepDPH,IF(N97=Miss,0,""))</f>
        <v/>
      </c>
      <c r="S97" s="328" t="str">
        <f>IF(O97=Hit,Fleet1Ship1WepDPH,IF(O97=Miss,0,""))</f>
        <v/>
      </c>
      <c r="T97" s="332" t="str">
        <f>if($C97=Attacking,COUNTIF(P97:S97,"&gt;0"),"")</f>
        <v/>
      </c>
      <c r="U97" s="333" t="str">
        <f>IF($C97=Attacking,SUM(P97:S97),"")</f>
        <v/>
      </c>
      <c r="V97" s="334" t="str">
        <f>iferror(if(W95="","",IF(W95=Alive,$V$4,IF(W95=Dead,"")),""),"")</f>
        <v/>
      </c>
      <c r="W97" s="323" t="str">
        <f>iferror(if($X97="","",IF($X97&gt;0,Alive,if($X97=0,"")),""),"")</f>
        <v/>
      </c>
      <c r="X97" s="353" t="str">
        <f>iferror(if(C97="","",IF(C97=Attacking,X95-U97,X95)),"")</f>
        <v/>
      </c>
    </row>
    <row r="98" hidden="1">
      <c r="A98" s="336">
        <v>95.0</v>
      </c>
      <c r="B98" s="356" t="str">
        <f>IF(C96=Reloading,B96+1,"")</f>
        <v/>
      </c>
      <c r="C98" s="338" t="str">
        <f>iferror(if(W96="","",IF(W96=Alive,Attacking,if(W96=Dead,"")),""),"")</f>
        <v/>
      </c>
      <c r="D98" s="339" t="str">
        <f>iferror(if(E96="","",IF(E96=Alive,$D$4,IF(E96=Dead,"")),""),"")</f>
        <v/>
      </c>
      <c r="E98" s="340" t="str">
        <f>iferror(if($F97="","",IF($F98&gt;0,Alive,if($F98="","")),""),"")</f>
        <v/>
      </c>
      <c r="F98" s="341" t="str">
        <f t="shared" si="4"/>
        <v/>
      </c>
      <c r="G98" s="342" t="str">
        <f>iferror(if(C98="","",if(C98=BattleEnd,"",if(D98=Fleet1Ship1,Fleet1Ship1Wep,Fleet2Ship1Wep))),"")</f>
        <v/>
      </c>
      <c r="H98" s="343" t="str">
        <f>iferror(IF($C98=BattleEnd,"",IF($C98="","",IF($C98=Attacking,RANDBETWEEN(1,100),""))),"")</f>
        <v/>
      </c>
      <c r="I98" s="344" t="str">
        <f>iferror(IF($C98=BattleEnd,"",IF($C98="","",IF($C98=Attacking,RANDBETWEEN(1,100),""))),"")</f>
        <v/>
      </c>
      <c r="J98" s="344" t="str">
        <f>iferror(IF($C98=BattleEnd,"",IF($C98="","",IF($C98=Attacking,RANDBETWEEN(1,100),""))),"")</f>
        <v/>
      </c>
      <c r="K98" s="345" t="str">
        <f>iferror(IF($C98=BattleEnd,"",IF($C98="","",IF($C98=Attacking,RANDBETWEEN(1,100),""))),"")</f>
        <v/>
      </c>
      <c r="L98" s="346" t="str">
        <f>if($C98=Attacking,if(H98&gt;70,Hit,Miss),"")</f>
        <v/>
      </c>
      <c r="M98" s="347" t="str">
        <f>if($C98=Attacking,if(I98&gt;70,Hit,Miss),"")</f>
        <v/>
      </c>
      <c r="N98" s="347" t="str">
        <f>if($C98=Attacking,if(J98&gt;70,Hit,Miss),"")</f>
        <v/>
      </c>
      <c r="O98" s="348" t="str">
        <f>if($C98=Attacking,if(K98&gt;70,Hit,Miss),"")</f>
        <v/>
      </c>
      <c r="P98" s="343" t="str">
        <f>IF(L98=Hit,Fleet1Ship1WepDPH,IF(L98=Miss,0,""))</f>
        <v/>
      </c>
      <c r="Q98" s="344" t="str">
        <f>IF(M98=Hit,Fleet1Ship1WepDPH,IF(M98=Miss,0,""))</f>
        <v/>
      </c>
      <c r="R98" s="344" t="str">
        <f>IF(N98=Hit,Fleet1Ship1WepDPH,IF(N98=Miss,0,""))</f>
        <v/>
      </c>
      <c r="S98" s="345" t="str">
        <f>IF(O98=Hit,Fleet1Ship1WepDPH,IF(O98=Miss,0,""))</f>
        <v/>
      </c>
      <c r="T98" s="349" t="str">
        <f>if($C98=Attacking,COUNTIF(P98:S98,"&gt;0"),"")</f>
        <v/>
      </c>
      <c r="U98" s="350" t="str">
        <f>IF($C98=Attacking,SUM(P98:S98),"")</f>
        <v/>
      </c>
      <c r="V98" s="351" t="str">
        <f>iferror(if(W96="","",IF(W96=Alive,$V$4,IF(W96=Dead,"")),""),"")</f>
        <v/>
      </c>
      <c r="W98" s="340" t="str">
        <f>iferror(if($X98="","",IF($X98&gt;0,Alive,if($X98=0,"")),""),"")</f>
        <v/>
      </c>
      <c r="X98" s="352" t="str">
        <f>iferror(if(C98="","",IF(C98=Attacking,X96-U98,X96)),"")</f>
        <v/>
      </c>
    </row>
    <row r="99" hidden="1">
      <c r="A99" s="319">
        <v>96.0</v>
      </c>
      <c r="B99" s="357" t="str">
        <f>IF(C97=Reloading,B97+1,"")</f>
        <v/>
      </c>
      <c r="C99" s="321" t="str">
        <f>iferror(if(W97="","",IF(W97=Alive,Attacking,if(W97=Dead,"")),""),"")</f>
        <v/>
      </c>
      <c r="D99" s="322" t="str">
        <f>iferror(if(E97="","",IF(E97=Alive,$D$4,IF(E97=Dead,"")),""),"")</f>
        <v/>
      </c>
      <c r="E99" s="323" t="str">
        <f>iferror(if($F98="","",IF($F99&gt;0,Alive,if($F99="","")),""),"")</f>
        <v/>
      </c>
      <c r="F99" s="324" t="str">
        <f t="shared" si="4"/>
        <v/>
      </c>
      <c r="G99" s="325" t="str">
        <f>iferror(if(C99="","",if(C99=BattleEnd,"",if(D99=Fleet1Ship1,Fleet1Ship1Wep,Fleet2Ship1Wep))),"")</f>
        <v/>
      </c>
      <c r="H99" s="326" t="str">
        <f>iferror(IF($C99=BattleEnd,"",IF($C99="","",IF($C99=Attacking,RANDBETWEEN(1,100),""))),"")</f>
        <v/>
      </c>
      <c r="I99" s="327" t="str">
        <f>iferror(IF($C99=BattleEnd,"",IF($C99="","",IF($C99=Attacking,RANDBETWEEN(1,100),""))),"")</f>
        <v/>
      </c>
      <c r="J99" s="327" t="str">
        <f>iferror(IF($C99=BattleEnd,"",IF($C99="","",IF($C99=Attacking,RANDBETWEEN(1,100),""))),"")</f>
        <v/>
      </c>
      <c r="K99" s="328" t="str">
        <f>iferror(IF($C99=BattleEnd,"",IF($C99="","",IF($C99=Attacking,RANDBETWEEN(1,100),""))),"")</f>
        <v/>
      </c>
      <c r="L99" s="329" t="str">
        <f>if($C99=Attacking,if(H99&gt;70,Hit,Miss),"")</f>
        <v/>
      </c>
      <c r="M99" s="330" t="str">
        <f>if($C99=Attacking,if(I99&gt;70,Hit,Miss),"")</f>
        <v/>
      </c>
      <c r="N99" s="330" t="str">
        <f>if($C99=Attacking,if(J99&gt;70,Hit,Miss),"")</f>
        <v/>
      </c>
      <c r="O99" s="331" t="str">
        <f>if($C99=Attacking,if(K99&gt;70,Hit,Miss),"")</f>
        <v/>
      </c>
      <c r="P99" s="326" t="str">
        <f>IF(L99=Hit,Fleet1Ship1WepDPH,IF(L99=Miss,0,""))</f>
        <v/>
      </c>
      <c r="Q99" s="327" t="str">
        <f>IF(M99=Hit,Fleet1Ship1WepDPH,IF(M99=Miss,0,""))</f>
        <v/>
      </c>
      <c r="R99" s="327" t="str">
        <f>IF(N99=Hit,Fleet1Ship1WepDPH,IF(N99=Miss,0,""))</f>
        <v/>
      </c>
      <c r="S99" s="328" t="str">
        <f>IF(O99=Hit,Fleet1Ship1WepDPH,IF(O99=Miss,0,""))</f>
        <v/>
      </c>
      <c r="T99" s="332" t="str">
        <f>if($C99=Attacking,COUNTIF(P99:S99,"&gt;0"),"")</f>
        <v/>
      </c>
      <c r="U99" s="333" t="str">
        <f>IF($C99=Attacking,SUM(P99:S99),"")</f>
        <v/>
      </c>
      <c r="V99" s="334" t="str">
        <f>iferror(if(W97="","",IF(W97=Alive,$V$4,IF(W97=Dead,"")),""),"")</f>
        <v/>
      </c>
      <c r="W99" s="323" t="str">
        <f>iferror(if($X99="","",IF($X99&gt;0,Alive,if($X99=0,"")),""),"")</f>
        <v/>
      </c>
      <c r="X99" s="353" t="str">
        <f>iferror(if(C99="","",IF(C99=Attacking,X97-U99,X97)),"")</f>
        <v/>
      </c>
    </row>
    <row r="100" hidden="1">
      <c r="A100" s="336">
        <v>97.0</v>
      </c>
      <c r="B100" s="356" t="str">
        <f>IF(C98=Attacking,B98+1,"")</f>
        <v/>
      </c>
      <c r="C100" s="338" t="str">
        <f>iferror(if(W98="","",IF(W98=Alive,Attacking,if(W98=Dead,"")),""),"")</f>
        <v/>
      </c>
      <c r="D100" s="339" t="str">
        <f>iferror(if(E98="","",IF(E98=Alive,$D$4,IF(E98=Dead,"")),""),"")</f>
        <v/>
      </c>
      <c r="E100" s="340" t="str">
        <f>iferror(if($F99="","",IF($F100&gt;0,Alive,if($F100="","")),""),"")</f>
        <v/>
      </c>
      <c r="F100" s="341" t="str">
        <f t="shared" si="4"/>
        <v/>
      </c>
      <c r="G100" s="342" t="str">
        <f>iferror(if(C100="","",if(C100=BattleEnd,"",if(D100=Fleet1Ship1,Fleet1Ship1Wep,Fleet2Ship1Wep))),"")</f>
        <v/>
      </c>
      <c r="H100" s="343" t="str">
        <f>iferror(IF($C100=BattleEnd,"",IF($C100="","",IF($C100=Attacking,RANDBETWEEN(1,100),""))),"")</f>
        <v/>
      </c>
      <c r="I100" s="344" t="str">
        <f>iferror(IF($C100=BattleEnd,"",IF($C100="","",IF($C100=Attacking,RANDBETWEEN(1,100),""))),"")</f>
        <v/>
      </c>
      <c r="J100" s="344" t="str">
        <f>iferror(IF($C100=BattleEnd,"",IF($C100="","",IF($C100=Attacking,RANDBETWEEN(1,100),""))),"")</f>
        <v/>
      </c>
      <c r="K100" s="345" t="str">
        <f>iferror(IF($C100=BattleEnd,"",IF($C100="","",IF($C100=Attacking,RANDBETWEEN(1,100),""))),"")</f>
        <v/>
      </c>
      <c r="L100" s="346" t="str">
        <f>if($C100=Attacking,if(H100&gt;70,Hit,Miss),"")</f>
        <v/>
      </c>
      <c r="M100" s="347" t="str">
        <f>if($C100=Attacking,if(I100&gt;70,Hit,Miss),"")</f>
        <v/>
      </c>
      <c r="N100" s="347" t="str">
        <f>if($C100=Attacking,if(J100&gt;70,Hit,Miss),"")</f>
        <v/>
      </c>
      <c r="O100" s="348" t="str">
        <f>if($C100=Attacking,if(K100&gt;70,Hit,Miss),"")</f>
        <v/>
      </c>
      <c r="P100" s="343" t="str">
        <f>IF(L100=Hit,Fleet1Ship1WepDPH,IF(L100=Miss,0,""))</f>
        <v/>
      </c>
      <c r="Q100" s="344" t="str">
        <f>IF(M100=Hit,Fleet1Ship1WepDPH,IF(M100=Miss,0,""))</f>
        <v/>
      </c>
      <c r="R100" s="344" t="str">
        <f>IF(N100=Hit,Fleet1Ship1WepDPH,IF(N100=Miss,0,""))</f>
        <v/>
      </c>
      <c r="S100" s="345" t="str">
        <f>IF(O100=Hit,Fleet1Ship1WepDPH,IF(O100=Miss,0,""))</f>
        <v/>
      </c>
      <c r="T100" s="349" t="str">
        <f>if($C100=Attacking,COUNTIF(P100:S100,"&gt;0"),"")</f>
        <v/>
      </c>
      <c r="U100" s="350" t="str">
        <f>IF($C100=Attacking,SUM(P100:S100),"")</f>
        <v/>
      </c>
      <c r="V100" s="351" t="str">
        <f>iferror(if(W98="","",IF(W98=Alive,$V$4,IF(W98=Dead,"")),""),"")</f>
        <v/>
      </c>
      <c r="W100" s="340" t="str">
        <f>iferror(if($X100="","",IF($X100&gt;0,Alive,if($X100=0,"")),""),"")</f>
        <v/>
      </c>
      <c r="X100" s="352" t="str">
        <f>iferror(if(C100="","",IF(C100=Attacking,X98-U100,X98)),"")</f>
        <v/>
      </c>
    </row>
    <row r="101" hidden="1">
      <c r="A101" s="319">
        <v>98.0</v>
      </c>
      <c r="B101" s="357" t="str">
        <f>IF(C99=Attacking,B99+1,"")</f>
        <v/>
      </c>
      <c r="C101" s="321" t="str">
        <f>iferror(if(W99="","",IF(W99=Alive,Attacking,if(W99=Dead,"")),""),"")</f>
        <v/>
      </c>
      <c r="D101" s="322" t="str">
        <f>iferror(if(E99="","",IF(E99=Alive,$D$4,IF(E99=Dead,"")),""),"")</f>
        <v/>
      </c>
      <c r="E101" s="323" t="str">
        <f>iferror(if($F100="","",IF($F101&gt;0,Alive,if($F101="","")),""),"")</f>
        <v/>
      </c>
      <c r="F101" s="324" t="str">
        <f t="shared" si="4"/>
        <v/>
      </c>
      <c r="G101" s="325" t="str">
        <f>iferror(if(C101="","",if(C101=BattleEnd,"",if(D101=Fleet1Ship1,Fleet1Ship1Wep,Fleet2Ship1Wep))),"")</f>
        <v/>
      </c>
      <c r="H101" s="326" t="str">
        <f>iferror(IF($C101=BattleEnd,"",IF($C101="","",IF($C101=Attacking,RANDBETWEEN(1,100),""))),"")</f>
        <v/>
      </c>
      <c r="I101" s="327" t="str">
        <f>iferror(IF($C101=BattleEnd,"",IF($C101="","",IF($C101=Attacking,RANDBETWEEN(1,100),""))),"")</f>
        <v/>
      </c>
      <c r="J101" s="327" t="str">
        <f>iferror(IF($C101=BattleEnd,"",IF($C101="","",IF($C101=Attacking,RANDBETWEEN(1,100),""))),"")</f>
        <v/>
      </c>
      <c r="K101" s="328" t="str">
        <f>iferror(IF($C101=BattleEnd,"",IF($C101="","",IF($C101=Attacking,RANDBETWEEN(1,100),""))),"")</f>
        <v/>
      </c>
      <c r="L101" s="329" t="str">
        <f>if($C101=Attacking,if(H101&gt;70,Hit,Miss),"")</f>
        <v/>
      </c>
      <c r="M101" s="330" t="str">
        <f>if($C101=Attacking,if(I101&gt;70,Hit,Miss),"")</f>
        <v/>
      </c>
      <c r="N101" s="330" t="str">
        <f>if($C101=Attacking,if(J101&gt;70,Hit,Miss),"")</f>
        <v/>
      </c>
      <c r="O101" s="331" t="str">
        <f>if($C101=Attacking,if(K101&gt;70,Hit,Miss),"")</f>
        <v/>
      </c>
      <c r="P101" s="326" t="str">
        <f>IF(L101=Hit,Fleet1Ship1WepDPH,IF(L101=Miss,0,""))</f>
        <v/>
      </c>
      <c r="Q101" s="327" t="str">
        <f>IF(M101=Hit,Fleet1Ship1WepDPH,IF(M101=Miss,0,""))</f>
        <v/>
      </c>
      <c r="R101" s="327" t="str">
        <f>IF(N101=Hit,Fleet1Ship1WepDPH,IF(N101=Miss,0,""))</f>
        <v/>
      </c>
      <c r="S101" s="328" t="str">
        <f>IF(O101=Hit,Fleet1Ship1WepDPH,IF(O101=Miss,0,""))</f>
        <v/>
      </c>
      <c r="T101" s="332" t="str">
        <f>if($C101=Attacking,COUNTIF(P101:S101,"&gt;0"),"")</f>
        <v/>
      </c>
      <c r="U101" s="333" t="str">
        <f>IF($C101=Attacking,SUM(P101:S101),"")</f>
        <v/>
      </c>
      <c r="V101" s="334" t="str">
        <f>iferror(if(W99="","",IF(W99=Alive,$V$4,IF(W99=Dead,"")),""),"")</f>
        <v/>
      </c>
      <c r="W101" s="323" t="str">
        <f>iferror(if($X101="","",IF($X101&gt;0,Alive,if($X101=0,"")),""),"")</f>
        <v/>
      </c>
      <c r="X101" s="353" t="str">
        <f>iferror(if(C101="","",IF(C101=Attacking,X99-U101,X99)),"")</f>
        <v/>
      </c>
    </row>
    <row r="102" hidden="1">
      <c r="A102" s="336">
        <v>99.0</v>
      </c>
      <c r="B102" s="356" t="str">
        <f>IF(C100=Attacking,B100+1,"")</f>
        <v/>
      </c>
      <c r="C102" s="338" t="str">
        <f>iferror(if(W100="","",IF(W100=Alive,Attacking,if(W100=Dead,"")),""),"")</f>
        <v/>
      </c>
      <c r="D102" s="339" t="str">
        <f>iferror(if(E100="","",IF(E100=Alive,$D$4,IF(E100=Dead,"")),""),"")</f>
        <v/>
      </c>
      <c r="E102" s="340" t="str">
        <f>iferror(if($F101="","",IF($F102&gt;0,Alive,if($F102="","")),""),"")</f>
        <v/>
      </c>
      <c r="F102" s="341" t="str">
        <f t="shared" si="4"/>
        <v/>
      </c>
      <c r="G102" s="342" t="str">
        <f>iferror(if(C102="","",if(C102=BattleEnd,"",if(D102=Fleet1Ship1,Fleet1Ship1Wep,Fleet2Ship1Wep))),"")</f>
        <v/>
      </c>
      <c r="H102" s="343" t="str">
        <f>iferror(IF($C102=BattleEnd,"",IF($C102="","",IF($C102=Attacking,RANDBETWEEN(1,100),""))),"")</f>
        <v/>
      </c>
      <c r="I102" s="344" t="str">
        <f>iferror(IF($C102=BattleEnd,"",IF($C102="","",IF($C102=Attacking,RANDBETWEEN(1,100),""))),"")</f>
        <v/>
      </c>
      <c r="J102" s="344" t="str">
        <f>iferror(IF($C102=BattleEnd,"",IF($C102="","",IF($C102=Attacking,RANDBETWEEN(1,100),""))),"")</f>
        <v/>
      </c>
      <c r="K102" s="345" t="str">
        <f>iferror(IF($C102=BattleEnd,"",IF($C102="","",IF($C102=Attacking,RANDBETWEEN(1,100),""))),"")</f>
        <v/>
      </c>
      <c r="L102" s="346" t="str">
        <f>if($C102=Attacking,if(H102&gt;70,Hit,Miss),"")</f>
        <v/>
      </c>
      <c r="M102" s="347" t="str">
        <f>if($C102=Attacking,if(I102&gt;70,Hit,Miss),"")</f>
        <v/>
      </c>
      <c r="N102" s="347" t="str">
        <f>if($C102=Attacking,if(J102&gt;70,Hit,Miss),"")</f>
        <v/>
      </c>
      <c r="O102" s="348" t="str">
        <f>if($C102=Attacking,if(K102&gt;70,Hit,Miss),"")</f>
        <v/>
      </c>
      <c r="P102" s="343" t="str">
        <f>IF(L102=Hit,Fleet1Ship1WepDPH,IF(L102=Miss,0,""))</f>
        <v/>
      </c>
      <c r="Q102" s="344" t="str">
        <f>IF(M102=Hit,Fleet1Ship1WepDPH,IF(M102=Miss,0,""))</f>
        <v/>
      </c>
      <c r="R102" s="344" t="str">
        <f>IF(N102=Hit,Fleet1Ship1WepDPH,IF(N102=Miss,0,""))</f>
        <v/>
      </c>
      <c r="S102" s="345" t="str">
        <f>IF(O102=Hit,Fleet1Ship1WepDPH,IF(O102=Miss,0,""))</f>
        <v/>
      </c>
      <c r="T102" s="349" t="str">
        <f>if($C102=Attacking,COUNTIF(P102:S102,"&gt;0"),"")</f>
        <v/>
      </c>
      <c r="U102" s="350" t="str">
        <f>IF($C102=Attacking,SUM(P102:S102),"")</f>
        <v/>
      </c>
      <c r="V102" s="351" t="str">
        <f>iferror(if(W100="","",IF(W100=Alive,$V$4,IF(W100=Dead,"")),""),"")</f>
        <v/>
      </c>
      <c r="W102" s="340" t="str">
        <f>iferror(if($X102="","",IF($X102&gt;0,Alive,if($X102=0,"")),""),"")</f>
        <v/>
      </c>
      <c r="X102" s="352" t="str">
        <f>iferror(if(C102="","",IF(C102=Attacking,X100-U102,X100)),"")</f>
        <v/>
      </c>
    </row>
    <row r="103" hidden="1">
      <c r="A103" s="319">
        <v>100.0</v>
      </c>
      <c r="B103" s="357" t="str">
        <f>IF(C101=Attacking,B101+1,"")</f>
        <v/>
      </c>
      <c r="C103" s="321" t="str">
        <f>iferror(if(W101="","",IF(W101=Alive,Attacking,if(W101=Dead,"")),""),"")</f>
        <v/>
      </c>
      <c r="D103" s="322" t="str">
        <f>iferror(if(E101="","",IF(E101=Alive,$D$4,IF(E101=Dead,"")),""),"")</f>
        <v/>
      </c>
      <c r="E103" s="323" t="str">
        <f>iferror(if($F102="","",IF($F103&gt;0,Alive,if($F103="","")),""),"")</f>
        <v/>
      </c>
      <c r="F103" s="324" t="str">
        <f t="shared" si="4"/>
        <v/>
      </c>
      <c r="G103" s="325" t="str">
        <f>iferror(if(C103="","",if(C103=BattleEnd,"",if(D103=Fleet1Ship1,Fleet1Ship1Wep,Fleet2Ship1Wep))),"")</f>
        <v/>
      </c>
      <c r="H103" s="326" t="str">
        <f>iferror(IF($C103=BattleEnd,"",IF($C103="","",IF($C103=Attacking,RANDBETWEEN(1,100),""))),"")</f>
        <v/>
      </c>
      <c r="I103" s="327" t="str">
        <f>iferror(IF($C103=BattleEnd,"",IF($C103="","",IF($C103=Attacking,RANDBETWEEN(1,100),""))),"")</f>
        <v/>
      </c>
      <c r="J103" s="327" t="str">
        <f>iferror(IF($C103=BattleEnd,"",IF($C103="","",IF($C103=Attacking,RANDBETWEEN(1,100),""))),"")</f>
        <v/>
      </c>
      <c r="K103" s="328" t="str">
        <f>iferror(IF($C103=BattleEnd,"",IF($C103="","",IF($C103=Attacking,RANDBETWEEN(1,100),""))),"")</f>
        <v/>
      </c>
      <c r="L103" s="329" t="str">
        <f>if($C103=Attacking,if(H103&gt;70,Hit,Miss),"")</f>
        <v/>
      </c>
      <c r="M103" s="330" t="str">
        <f>if($C103=Attacking,if(I103&gt;70,Hit,Miss),"")</f>
        <v/>
      </c>
      <c r="N103" s="330" t="str">
        <f>if($C103=Attacking,if(J103&gt;70,Hit,Miss),"")</f>
        <v/>
      </c>
      <c r="O103" s="331" t="str">
        <f>if($C103=Attacking,if(K103&gt;70,Hit,Miss),"")</f>
        <v/>
      </c>
      <c r="P103" s="326" t="str">
        <f>IF(L103=Hit,Fleet1Ship1WepDPH,IF(L103=Miss,0,""))</f>
        <v/>
      </c>
      <c r="Q103" s="327" t="str">
        <f>IF(M103=Hit,Fleet1Ship1WepDPH,IF(M103=Miss,0,""))</f>
        <v/>
      </c>
      <c r="R103" s="327" t="str">
        <f>IF(N103=Hit,Fleet1Ship1WepDPH,IF(N103=Miss,0,""))</f>
        <v/>
      </c>
      <c r="S103" s="328" t="str">
        <f>IF(O103=Hit,Fleet1Ship1WepDPH,IF(O103=Miss,0,""))</f>
        <v/>
      </c>
      <c r="T103" s="332" t="str">
        <f>if($C103=Attacking,COUNTIF(P103:S103,"&gt;0"),"")</f>
        <v/>
      </c>
      <c r="U103" s="333" t="str">
        <f>IF($C103=Attacking,SUM(P103:S103),"")</f>
        <v/>
      </c>
      <c r="V103" s="334" t="str">
        <f>iferror(if(W101="","",IF(W101=Alive,$V$4,IF(W101=Dead,"")),""),"")</f>
        <v/>
      </c>
      <c r="W103" s="323" t="str">
        <f>iferror(if($X103="","",IF($X103&gt;0,Alive,if($X103=0,"")),""),"")</f>
        <v/>
      </c>
      <c r="X103" s="353" t="str">
        <f>iferror(if(C103="","",IF(C103=Attacking,X101-U103,X101)),"")</f>
        <v/>
      </c>
    </row>
    <row r="104" hidden="1">
      <c r="A104" s="336">
        <v>101.0</v>
      </c>
      <c r="B104" s="356" t="str">
        <f>IF(C102=Attacking,B102+1,"")</f>
        <v/>
      </c>
      <c r="C104" s="338" t="str">
        <f>iferror(if(W102="","",IF(W102=Alive,Attacking,if(W102=Dead,"")),""),"")</f>
        <v/>
      </c>
      <c r="D104" s="339" t="str">
        <f>iferror(if(E102="","",IF(E102=Alive,$D$4,IF(E102=Dead,"")),""),"")</f>
        <v/>
      </c>
      <c r="E104" s="340" t="str">
        <f>iferror(if($F103="","",IF($F104&gt;0,Alive,if($F104="","")),""),"")</f>
        <v/>
      </c>
      <c r="F104" s="341" t="str">
        <f t="shared" si="4"/>
        <v/>
      </c>
      <c r="G104" s="342" t="str">
        <f>iferror(if(C104="","",if(C104=BattleEnd,"",if(D104=Fleet1Ship1,Fleet1Ship1Wep,Fleet2Ship1Wep))),"")</f>
        <v/>
      </c>
      <c r="H104" s="343" t="str">
        <f>iferror(IF($C104=BattleEnd,"",IF($C104="","",IF($C104=Attacking,RANDBETWEEN(1,100),""))),"")</f>
        <v/>
      </c>
      <c r="I104" s="344" t="str">
        <f>iferror(IF($C104=BattleEnd,"",IF($C104="","",IF($C104=Attacking,RANDBETWEEN(1,100),""))),"")</f>
        <v/>
      </c>
      <c r="J104" s="344" t="str">
        <f>iferror(IF($C104=BattleEnd,"",IF($C104="","",IF($C104=Attacking,RANDBETWEEN(1,100),""))),"")</f>
        <v/>
      </c>
      <c r="K104" s="345" t="str">
        <f>iferror(IF($C104=BattleEnd,"",IF($C104="","",IF($C104=Attacking,RANDBETWEEN(1,100),""))),"")</f>
        <v/>
      </c>
      <c r="L104" s="346" t="str">
        <f>if($C104=Attacking,if(H104&gt;70,Hit,Miss),"")</f>
        <v/>
      </c>
      <c r="M104" s="347" t="str">
        <f>if($C104=Attacking,if(I104&gt;70,Hit,Miss),"")</f>
        <v/>
      </c>
      <c r="N104" s="347" t="str">
        <f>if($C104=Attacking,if(J104&gt;70,Hit,Miss),"")</f>
        <v/>
      </c>
      <c r="O104" s="348" t="str">
        <f>if($C104=Attacking,if(K104&gt;70,Hit,Miss),"")</f>
        <v/>
      </c>
      <c r="P104" s="343" t="str">
        <f>IF(L104=Hit,Fleet1Ship1WepDPH,IF(L104=Miss,0,""))</f>
        <v/>
      </c>
      <c r="Q104" s="344" t="str">
        <f>IF(M104=Hit,Fleet1Ship1WepDPH,IF(M104=Miss,0,""))</f>
        <v/>
      </c>
      <c r="R104" s="344" t="str">
        <f>IF(N104=Hit,Fleet1Ship1WepDPH,IF(N104=Miss,0,""))</f>
        <v/>
      </c>
      <c r="S104" s="345" t="str">
        <f>IF(O104=Hit,Fleet1Ship1WepDPH,IF(O104=Miss,0,""))</f>
        <v/>
      </c>
      <c r="T104" s="349" t="str">
        <f>if($C104=Attacking,COUNTIF(P104:S104,"&gt;0"),"")</f>
        <v/>
      </c>
      <c r="U104" s="350" t="str">
        <f>IF($C104=Attacking,SUM(P104:S104),"")</f>
        <v/>
      </c>
      <c r="V104" s="351" t="str">
        <f>iferror(if(W102="","",IF(W102=Alive,$V$4,IF(W102=Dead,"")),""),"")</f>
        <v/>
      </c>
      <c r="W104" s="340" t="str">
        <f>iferror(if($X104="","",IF($X104&gt;0,Alive,if($X104=0,"")),""),"")</f>
        <v/>
      </c>
      <c r="X104" s="352" t="str">
        <f>iferror(if(C104="","",IF(C104=Attacking,X102-U104,X102)),"")</f>
        <v/>
      </c>
    </row>
    <row r="105" hidden="1">
      <c r="A105" s="319">
        <v>102.0</v>
      </c>
      <c r="B105" s="357" t="str">
        <f>IF(C103=Attacking,B103+1,"")</f>
        <v/>
      </c>
      <c r="C105" s="321" t="str">
        <f>iferror(if(W103="","",IF(W103=Alive,Attacking,if(W103=Dead,"")),""),"")</f>
        <v/>
      </c>
      <c r="D105" s="322" t="str">
        <f>iferror(if(E103="","",IF(E103=Alive,$D$4,IF(E103=Dead,"")),""),"")</f>
        <v/>
      </c>
      <c r="E105" s="323" t="str">
        <f>iferror(if($F104="","",IF($F105&gt;0,Alive,if($F105="","")),""),"")</f>
        <v/>
      </c>
      <c r="F105" s="324" t="str">
        <f t="shared" si="4"/>
        <v/>
      </c>
      <c r="G105" s="325" t="str">
        <f>iferror(if(C105="","",if(C105=BattleEnd,"",if(D105=Fleet1Ship1,Fleet1Ship1Wep,Fleet2Ship1Wep))),"")</f>
        <v/>
      </c>
      <c r="H105" s="326" t="str">
        <f>iferror(IF($C105=BattleEnd,"",IF($C105="","",IF($C105=Attacking,RANDBETWEEN(1,100),""))),"")</f>
        <v/>
      </c>
      <c r="I105" s="327" t="str">
        <f>iferror(IF($C105=BattleEnd,"",IF($C105="","",IF($C105=Attacking,RANDBETWEEN(1,100),""))),"")</f>
        <v/>
      </c>
      <c r="J105" s="327" t="str">
        <f>iferror(IF($C105=BattleEnd,"",IF($C105="","",IF($C105=Attacking,RANDBETWEEN(1,100),""))),"")</f>
        <v/>
      </c>
      <c r="K105" s="328" t="str">
        <f>iferror(IF($C105=BattleEnd,"",IF($C105="","",IF($C105=Attacking,RANDBETWEEN(1,100),""))),"")</f>
        <v/>
      </c>
      <c r="L105" s="329" t="str">
        <f>if($C105=Attacking,if(H105&gt;70,Hit,Miss),"")</f>
        <v/>
      </c>
      <c r="M105" s="330" t="str">
        <f>if($C105=Attacking,if(I105&gt;70,Hit,Miss),"")</f>
        <v/>
      </c>
      <c r="N105" s="330" t="str">
        <f>if($C105=Attacking,if(J105&gt;70,Hit,Miss),"")</f>
        <v/>
      </c>
      <c r="O105" s="331" t="str">
        <f>if($C105=Attacking,if(K105&gt;70,Hit,Miss),"")</f>
        <v/>
      </c>
      <c r="P105" s="326" t="str">
        <f>IF(L105=Hit,Fleet1Ship1WepDPH,IF(L105=Miss,0,""))</f>
        <v/>
      </c>
      <c r="Q105" s="327" t="str">
        <f>IF(M105=Hit,Fleet1Ship1WepDPH,IF(M105=Miss,0,""))</f>
        <v/>
      </c>
      <c r="R105" s="327" t="str">
        <f>IF(N105=Hit,Fleet1Ship1WepDPH,IF(N105=Miss,0,""))</f>
        <v/>
      </c>
      <c r="S105" s="328" t="str">
        <f>IF(O105=Hit,Fleet1Ship1WepDPH,IF(O105=Miss,0,""))</f>
        <v/>
      </c>
      <c r="T105" s="332" t="str">
        <f>if($C105=Attacking,COUNTIF(P105:S105,"&gt;0"),"")</f>
        <v/>
      </c>
      <c r="U105" s="333" t="str">
        <f>IF($C105=Attacking,SUM(P105:S105),"")</f>
        <v/>
      </c>
      <c r="V105" s="334" t="str">
        <f>iferror(if(W103="","",IF(W103=Alive,$V$4,IF(W103=Dead,"")),""),"")</f>
        <v/>
      </c>
      <c r="W105" s="323" t="str">
        <f>iferror(if($X105="","",IF($X105&gt;0,Alive,if($X105=0,"")),""),"")</f>
        <v/>
      </c>
      <c r="X105" s="353" t="str">
        <f>iferror(if(C105="","",IF(C105=Attacking,X103-U105,X103)),"")</f>
        <v/>
      </c>
    </row>
    <row r="106" hidden="1">
      <c r="A106" s="336">
        <v>103.0</v>
      </c>
      <c r="B106" s="356" t="str">
        <f>IF(C104=Reloading,B104+1,"")</f>
        <v/>
      </c>
      <c r="C106" s="338" t="str">
        <f>iferror(if(W104="","",IF(W104=Alive,Attacking,if(W104=Dead,"")),""),"")</f>
        <v/>
      </c>
      <c r="D106" s="339" t="str">
        <f>iferror(if(E104="","",IF(E104=Alive,$D$4,IF(E104=Dead,"")),""),"")</f>
        <v/>
      </c>
      <c r="E106" s="340" t="str">
        <f>iferror(if($F105="","",IF($F106&gt;0,Alive,if($F106="","")),""),"")</f>
        <v/>
      </c>
      <c r="F106" s="341" t="str">
        <f t="shared" si="4"/>
        <v/>
      </c>
      <c r="G106" s="342" t="str">
        <f>iferror(if(C106="","",if(C106=BattleEnd,"",if(D106=Fleet1Ship1,Fleet1Ship1Wep,Fleet2Ship1Wep))),"")</f>
        <v/>
      </c>
      <c r="H106" s="343" t="str">
        <f>iferror(IF($C106=BattleEnd,"",IF($C106="","",IF($C106=Attacking,RANDBETWEEN(1,100),""))),"")</f>
        <v/>
      </c>
      <c r="I106" s="344" t="str">
        <f>iferror(IF($C106=BattleEnd,"",IF($C106="","",IF($C106=Attacking,RANDBETWEEN(1,100),""))),"")</f>
        <v/>
      </c>
      <c r="J106" s="344" t="str">
        <f>iferror(IF($C106=BattleEnd,"",IF($C106="","",IF($C106=Attacking,RANDBETWEEN(1,100),""))),"")</f>
        <v/>
      </c>
      <c r="K106" s="345" t="str">
        <f>iferror(IF($C106=BattleEnd,"",IF($C106="","",IF($C106=Attacking,RANDBETWEEN(1,100),""))),"")</f>
        <v/>
      </c>
      <c r="L106" s="346" t="str">
        <f>if($C106=Attacking,if(H106&gt;70,Hit,Miss),"")</f>
        <v/>
      </c>
      <c r="M106" s="347" t="str">
        <f>if($C106=Attacking,if(I106&gt;70,Hit,Miss),"")</f>
        <v/>
      </c>
      <c r="N106" s="347" t="str">
        <f>if($C106=Attacking,if(J106&gt;70,Hit,Miss),"")</f>
        <v/>
      </c>
      <c r="O106" s="348" t="str">
        <f>if($C106=Attacking,if(K106&gt;70,Hit,Miss),"")</f>
        <v/>
      </c>
      <c r="P106" s="343" t="str">
        <f>IF(L106=Hit,Fleet1Ship1WepDPH,IF(L106=Miss,0,""))</f>
        <v/>
      </c>
      <c r="Q106" s="344" t="str">
        <f>IF(M106=Hit,Fleet1Ship1WepDPH,IF(M106=Miss,0,""))</f>
        <v/>
      </c>
      <c r="R106" s="344" t="str">
        <f>IF(N106=Hit,Fleet1Ship1WepDPH,IF(N106=Miss,0,""))</f>
        <v/>
      </c>
      <c r="S106" s="345" t="str">
        <f>IF(O106=Hit,Fleet1Ship1WepDPH,IF(O106=Miss,0,""))</f>
        <v/>
      </c>
      <c r="T106" s="349" t="str">
        <f>if($C106=Attacking,COUNTIF(P106:S106,"&gt;0"),"")</f>
        <v/>
      </c>
      <c r="U106" s="350" t="str">
        <f>IF($C106=Attacking,SUM(P106:S106),"")</f>
        <v/>
      </c>
      <c r="V106" s="351" t="str">
        <f>iferror(if(W104="","",IF(W104=Alive,$V$4,IF(W104=Dead,"")),""),"")</f>
        <v/>
      </c>
      <c r="W106" s="340" t="str">
        <f>iferror(if($X106="","",IF($X106&gt;0,Alive,if($X106=0,"")),""),"")</f>
        <v/>
      </c>
      <c r="X106" s="352" t="str">
        <f>iferror(if(C106="","",IF(C106=Attacking,X104-U106,X104)),"")</f>
        <v/>
      </c>
    </row>
    <row r="107" hidden="1">
      <c r="A107" s="319">
        <v>104.0</v>
      </c>
      <c r="B107" s="357" t="str">
        <f>IF(C105=Reloading,B105+1,"")</f>
        <v/>
      </c>
      <c r="C107" s="321" t="str">
        <f>iferror(if(W105="","",IF(W105=Alive,Attacking,if(W105=Dead,"")),""),"")</f>
        <v/>
      </c>
      <c r="D107" s="322" t="str">
        <f>iferror(if(E105="","",IF(E105=Alive,$D$4,IF(E105=Dead,"")),""),"")</f>
        <v/>
      </c>
      <c r="E107" s="323" t="str">
        <f>iferror(if($F106="","",IF($F107&gt;0,Alive,if($F107="","")),""),"")</f>
        <v/>
      </c>
      <c r="F107" s="324" t="str">
        <f t="shared" si="4"/>
        <v/>
      </c>
      <c r="G107" s="325" t="str">
        <f>iferror(if(C107="","",if(C107=BattleEnd,"",if(D107=Fleet1Ship1,Fleet1Ship1Wep,Fleet2Ship1Wep))),"")</f>
        <v/>
      </c>
      <c r="H107" s="326" t="str">
        <f>iferror(IF($C107=BattleEnd,"",IF($C107="","",IF($C107=Attacking,RANDBETWEEN(1,100),""))),"")</f>
        <v/>
      </c>
      <c r="I107" s="327" t="str">
        <f>iferror(IF($C107=BattleEnd,"",IF($C107="","",IF($C107=Attacking,RANDBETWEEN(1,100),""))),"")</f>
        <v/>
      </c>
      <c r="J107" s="327" t="str">
        <f>iferror(IF($C107=BattleEnd,"",IF($C107="","",IF($C107=Attacking,RANDBETWEEN(1,100),""))),"")</f>
        <v/>
      </c>
      <c r="K107" s="328" t="str">
        <f>iferror(IF($C107=BattleEnd,"",IF($C107="","",IF($C107=Attacking,RANDBETWEEN(1,100),""))),"")</f>
        <v/>
      </c>
      <c r="L107" s="329" t="str">
        <f>if($C107=Attacking,if(H107&gt;70,Hit,Miss),"")</f>
        <v/>
      </c>
      <c r="M107" s="330" t="str">
        <f>if($C107=Attacking,if(I107&gt;70,Hit,Miss),"")</f>
        <v/>
      </c>
      <c r="N107" s="330" t="str">
        <f>if($C107=Attacking,if(J107&gt;70,Hit,Miss),"")</f>
        <v/>
      </c>
      <c r="O107" s="331" t="str">
        <f>if($C107=Attacking,if(K107&gt;70,Hit,Miss),"")</f>
        <v/>
      </c>
      <c r="P107" s="326" t="str">
        <f>IF(L107=Hit,Fleet1Ship1WepDPH,IF(L107=Miss,0,""))</f>
        <v/>
      </c>
      <c r="Q107" s="327" t="str">
        <f>IF(M107=Hit,Fleet1Ship1WepDPH,IF(M107=Miss,0,""))</f>
        <v/>
      </c>
      <c r="R107" s="327" t="str">
        <f>IF(N107=Hit,Fleet1Ship1WepDPH,IF(N107=Miss,0,""))</f>
        <v/>
      </c>
      <c r="S107" s="328" t="str">
        <f>IF(O107=Hit,Fleet1Ship1WepDPH,IF(O107=Miss,0,""))</f>
        <v/>
      </c>
      <c r="T107" s="332" t="str">
        <f>if($C107=Attacking,COUNTIF(P107:S107,"&gt;0"),"")</f>
        <v/>
      </c>
      <c r="U107" s="333" t="str">
        <f>IF($C107=Attacking,SUM(P107:S107),"")</f>
        <v/>
      </c>
      <c r="V107" s="334" t="str">
        <f>iferror(if(W105="","",IF(W105=Alive,$V$4,IF(W105=Dead,"")),""),"")</f>
        <v/>
      </c>
      <c r="W107" s="323" t="str">
        <f>iferror(if($X107="","",IF($X107&gt;0,Alive,if($X107=0,"")),""),"")</f>
        <v/>
      </c>
      <c r="X107" s="353" t="str">
        <f>iferror(if(C107="","",IF(C107=Attacking,X105-U107,X105)),"")</f>
        <v/>
      </c>
    </row>
    <row r="108" hidden="1">
      <c r="A108" s="336">
        <v>105.0</v>
      </c>
      <c r="B108" s="337" t="str">
        <f>IF(C106=Attacking,B106+1,"")</f>
        <v/>
      </c>
      <c r="C108" s="338" t="str">
        <f>iferror(if(W106="","",IF(W106=Alive,Attacking,if(W106=Dead,"")),""),"")</f>
        <v/>
      </c>
      <c r="D108" s="339" t="str">
        <f>iferror(if(E106="","",IF(E106=Alive,$D$4,IF(E106=Dead,"")),""),"")</f>
        <v/>
      </c>
      <c r="E108" s="340" t="str">
        <f>iferror(if($F107="","",IF($F108&gt;0,Alive,if($F108="","")),""),"")</f>
        <v/>
      </c>
      <c r="F108" s="341" t="str">
        <f t="shared" si="4"/>
        <v/>
      </c>
      <c r="G108" s="342" t="str">
        <f>iferror(if(C108="","",if(C108=BattleEnd,"",if(D108=Fleet1Ship1,Fleet1Ship1Wep,Fleet2Ship1Wep))),"")</f>
        <v/>
      </c>
      <c r="H108" s="343" t="str">
        <f>iferror(IF($C108=BattleEnd,"",IF($C108="","",IF($C108=Attacking,RANDBETWEEN(1,100),""))),"")</f>
        <v/>
      </c>
      <c r="I108" s="344" t="str">
        <f>iferror(IF($C108=BattleEnd,"",IF($C108="","",IF($C108=Attacking,RANDBETWEEN(1,100),""))),"")</f>
        <v/>
      </c>
      <c r="J108" s="344" t="str">
        <f>iferror(IF($C108=BattleEnd,"",IF($C108="","",IF($C108=Attacking,RANDBETWEEN(1,100),""))),"")</f>
        <v/>
      </c>
      <c r="K108" s="345" t="str">
        <f>iferror(IF($C108=BattleEnd,"",IF($C108="","",IF($C108=Attacking,RANDBETWEEN(1,100),""))),"")</f>
        <v/>
      </c>
      <c r="L108" s="346" t="str">
        <f>if($C108=Attacking,if(H108&gt;70,Hit,Miss),"")</f>
        <v/>
      </c>
      <c r="M108" s="347" t="str">
        <f>if($C108=Attacking,if(I108&gt;70,Hit,Miss),"")</f>
        <v/>
      </c>
      <c r="N108" s="347" t="str">
        <f>if($C108=Attacking,if(J108&gt;70,Hit,Miss),"")</f>
        <v/>
      </c>
      <c r="O108" s="348" t="str">
        <f>if($C108=Attacking,if(K108&gt;70,Hit,Miss),"")</f>
        <v/>
      </c>
      <c r="P108" s="343" t="str">
        <f>IF(L108=Hit,Fleet1Ship1WepDPH,IF(L108=Miss,0,""))</f>
        <v/>
      </c>
      <c r="Q108" s="344" t="str">
        <f>IF(M108=Hit,Fleet1Ship1WepDPH,IF(M108=Miss,0,""))</f>
        <v/>
      </c>
      <c r="R108" s="344" t="str">
        <f>IF(N108=Hit,Fleet1Ship1WepDPH,IF(N108=Miss,0,""))</f>
        <v/>
      </c>
      <c r="S108" s="345" t="str">
        <f>IF(O108=Hit,Fleet1Ship1WepDPH,IF(O108=Miss,0,""))</f>
        <v/>
      </c>
      <c r="T108" s="349" t="str">
        <f>if($C108=Attacking,COUNTIF(P108:S108,"&gt;0"),"")</f>
        <v/>
      </c>
      <c r="U108" s="350" t="str">
        <f>IF($C108=Attacking,SUM(P108:S108),"")</f>
        <v/>
      </c>
      <c r="V108" s="351" t="str">
        <f>iferror(if(W106="","",IF(W106=Alive,$V$4,IF(W106=Dead,"")),""),"")</f>
        <v/>
      </c>
      <c r="W108" s="340" t="str">
        <f>iferror(if($X108="","",IF($X108&gt;0,Alive,if($X108=0,"")),""),"")</f>
        <v/>
      </c>
      <c r="X108" s="352" t="str">
        <f>iferror(if(C108="","",IF(C108=Attacking,X106-U108,X106)),"")</f>
        <v/>
      </c>
    </row>
    <row r="109" hidden="1">
      <c r="A109" s="319">
        <v>106.0</v>
      </c>
      <c r="B109" s="320" t="str">
        <f>IF(C107=Attacking,B107+1,"")</f>
        <v/>
      </c>
      <c r="C109" s="321" t="str">
        <f>iferror(if(W107="","",IF(W107=Alive,Attacking,if(W107=Dead,"")),""),"")</f>
        <v/>
      </c>
      <c r="D109" s="322" t="str">
        <f>iferror(if(E107="","",IF(E107=Alive,$D$4,IF(E107=Dead,"")),""),"")</f>
        <v/>
      </c>
      <c r="E109" s="323" t="str">
        <f>iferror(if($F108="","",IF($F109&gt;0,Alive,if($F109="","")),""),"")</f>
        <v/>
      </c>
      <c r="F109" s="324" t="str">
        <f t="shared" si="4"/>
        <v/>
      </c>
      <c r="G109" s="325" t="str">
        <f>iferror(if(C109="","",if(C109=BattleEnd,"",if(D109=Fleet1Ship1,Fleet1Ship1Wep,Fleet2Ship1Wep))),"")</f>
        <v/>
      </c>
      <c r="H109" s="326" t="str">
        <f>iferror(IF($C109=BattleEnd,"",IF($C109="","",IF($C109=Attacking,RANDBETWEEN(1,100),""))),"")</f>
        <v/>
      </c>
      <c r="I109" s="327" t="str">
        <f>iferror(IF($C109=BattleEnd,"",IF($C109="","",IF($C109=Attacking,RANDBETWEEN(1,100),""))),"")</f>
        <v/>
      </c>
      <c r="J109" s="327" t="str">
        <f>iferror(IF($C109=BattleEnd,"",IF($C109="","",IF($C109=Attacking,RANDBETWEEN(1,100),""))),"")</f>
        <v/>
      </c>
      <c r="K109" s="328" t="str">
        <f>iferror(IF($C109=BattleEnd,"",IF($C109="","",IF($C109=Attacking,RANDBETWEEN(1,100),""))),"")</f>
        <v/>
      </c>
      <c r="L109" s="329" t="str">
        <f>if($C109=Attacking,if(H109&gt;70,Hit,Miss),"")</f>
        <v/>
      </c>
      <c r="M109" s="330" t="str">
        <f>if($C109=Attacking,if(I109&gt;70,Hit,Miss),"")</f>
        <v/>
      </c>
      <c r="N109" s="330" t="str">
        <f>if($C109=Attacking,if(J109&gt;70,Hit,Miss),"")</f>
        <v/>
      </c>
      <c r="O109" s="331" t="str">
        <f>if($C109=Attacking,if(K109&gt;70,Hit,Miss),"")</f>
        <v/>
      </c>
      <c r="P109" s="326" t="str">
        <f>IF(L109=Hit,Fleet1Ship1WepDPH,IF(L109=Miss,0,""))</f>
        <v/>
      </c>
      <c r="Q109" s="327" t="str">
        <f>IF(M109=Hit,Fleet1Ship1WepDPH,IF(M109=Miss,0,""))</f>
        <v/>
      </c>
      <c r="R109" s="327" t="str">
        <f>IF(N109=Hit,Fleet1Ship1WepDPH,IF(N109=Miss,0,""))</f>
        <v/>
      </c>
      <c r="S109" s="328" t="str">
        <f>IF(O109=Hit,Fleet1Ship1WepDPH,IF(O109=Miss,0,""))</f>
        <v/>
      </c>
      <c r="T109" s="332" t="str">
        <f>if($C109=Attacking,COUNTIF(P109:S109,"&gt;0"),"")</f>
        <v/>
      </c>
      <c r="U109" s="333" t="str">
        <f>IF($C109=Attacking,SUM(P109:S109),"")</f>
        <v/>
      </c>
      <c r="V109" s="334" t="str">
        <f>iferror(if(W107="","",IF(W107=Alive,$V$4,IF(W107=Dead,"")),""),"")</f>
        <v/>
      </c>
      <c r="W109" s="323" t="str">
        <f>iferror(if($X109="","",IF($X109&gt;0,Alive,if($X109=0,"")),""),"")</f>
        <v/>
      </c>
      <c r="X109" s="353" t="str">
        <f>iferror(if(C109="","",IF(C109=Attacking,X107-U109,X107)),"")</f>
        <v/>
      </c>
    </row>
    <row r="110" hidden="1">
      <c r="A110" s="336">
        <v>107.0</v>
      </c>
      <c r="B110" s="337" t="str">
        <f>IF(C108=Attacking,B108+1,"")</f>
        <v/>
      </c>
      <c r="C110" s="338" t="str">
        <f>iferror(if(W108="","",IF(W108=Alive,Attacking,if(W108=Dead,"")),""),"")</f>
        <v/>
      </c>
      <c r="D110" s="339" t="str">
        <f>iferror(if(E108="","",IF(E108=Alive,$D$4,IF(E108=Dead,"")),""),"")</f>
        <v/>
      </c>
      <c r="E110" s="340" t="str">
        <f>iferror(if($F109="","",IF($F110&gt;0,Alive,if($F110="","")),""),"")</f>
        <v/>
      </c>
      <c r="F110" s="341" t="str">
        <f t="shared" si="4"/>
        <v/>
      </c>
      <c r="G110" s="342" t="str">
        <f>iferror(if(C110="","",if(C110=BattleEnd,"",if(D110=Fleet1Ship1,Fleet1Ship1Wep,Fleet2Ship1Wep))),"")</f>
        <v/>
      </c>
      <c r="H110" s="343" t="str">
        <f>iferror(IF($C110=BattleEnd,"",IF($C110="","",IF($C110=Attacking,RANDBETWEEN(1,100),""))),"")</f>
        <v/>
      </c>
      <c r="I110" s="344" t="str">
        <f>iferror(IF($C110=BattleEnd,"",IF($C110="","",IF($C110=Attacking,RANDBETWEEN(1,100),""))),"")</f>
        <v/>
      </c>
      <c r="J110" s="344" t="str">
        <f>iferror(IF($C110=BattleEnd,"",IF($C110="","",IF($C110=Attacking,RANDBETWEEN(1,100),""))),"")</f>
        <v/>
      </c>
      <c r="K110" s="345" t="str">
        <f>iferror(IF($C110=BattleEnd,"",IF($C110="","",IF($C110=Attacking,RANDBETWEEN(1,100),""))),"")</f>
        <v/>
      </c>
      <c r="L110" s="346" t="str">
        <f>if($C110=Attacking,if(H110&gt;70,Hit,Miss),"")</f>
        <v/>
      </c>
      <c r="M110" s="347" t="str">
        <f>if($C110=Attacking,if(I110&gt;70,Hit,Miss),"")</f>
        <v/>
      </c>
      <c r="N110" s="347" t="str">
        <f>if($C110=Attacking,if(J110&gt;70,Hit,Miss),"")</f>
        <v/>
      </c>
      <c r="O110" s="348" t="str">
        <f>if($C110=Attacking,if(K110&gt;70,Hit,Miss),"")</f>
        <v/>
      </c>
      <c r="P110" s="343" t="str">
        <f>IF(L110=Hit,Fleet1Ship1WepDPH,IF(L110=Miss,0,""))</f>
        <v/>
      </c>
      <c r="Q110" s="344" t="str">
        <f>IF(M110=Hit,Fleet1Ship1WepDPH,IF(M110=Miss,0,""))</f>
        <v/>
      </c>
      <c r="R110" s="344" t="str">
        <f>IF(N110=Hit,Fleet1Ship1WepDPH,IF(N110=Miss,0,""))</f>
        <v/>
      </c>
      <c r="S110" s="345" t="str">
        <f>IF(O110=Hit,Fleet1Ship1WepDPH,IF(O110=Miss,0,""))</f>
        <v/>
      </c>
      <c r="T110" s="349" t="str">
        <f>if($C110=Attacking,COUNTIF(P110:S110,"&gt;0"),"")</f>
        <v/>
      </c>
      <c r="U110" s="350" t="str">
        <f>IF($C110=Attacking,SUM(P110:S110),"")</f>
        <v/>
      </c>
      <c r="V110" s="351" t="str">
        <f>iferror(if(W108="","",IF(W108=Alive,$V$4,IF(W108=Dead,"")),""),"")</f>
        <v/>
      </c>
      <c r="W110" s="340" t="str">
        <f>iferror(if($X110="","",IF($X110&gt;0,Alive,if($X110=0,"")),""),"")</f>
        <v/>
      </c>
      <c r="X110" s="352" t="str">
        <f>iferror(if(C110="","",IF(C110=Attacking,X108-U110,X108)),"")</f>
        <v/>
      </c>
    </row>
    <row r="111" hidden="1">
      <c r="A111" s="319">
        <v>108.0</v>
      </c>
      <c r="B111" s="320" t="str">
        <f>IF(C109=Attacking,B109+1,"")</f>
        <v/>
      </c>
      <c r="C111" s="321" t="str">
        <f>iferror(if(W109="","",IF(W109=Alive,Attacking,if(W109=Dead,"")),""),"")</f>
        <v/>
      </c>
      <c r="D111" s="322" t="str">
        <f>iferror(if(E109="","",IF(E109=Alive,$D$4,IF(E109=Dead,"")),""),"")</f>
        <v/>
      </c>
      <c r="E111" s="323" t="str">
        <f>iferror(if($F110="","",IF($F111&gt;0,Alive,if($F111="","")),""),"")</f>
        <v/>
      </c>
      <c r="F111" s="324" t="str">
        <f t="shared" si="4"/>
        <v/>
      </c>
      <c r="G111" s="325" t="str">
        <f>iferror(if(C111="","",if(C111=BattleEnd,"",if(D111=Fleet1Ship1,Fleet1Ship1Wep,Fleet2Ship1Wep))),"")</f>
        <v/>
      </c>
      <c r="H111" s="326" t="str">
        <f>iferror(IF($C111=BattleEnd,"",IF($C111="","",IF($C111=Attacking,RANDBETWEEN(1,100),""))),"")</f>
        <v/>
      </c>
      <c r="I111" s="327" t="str">
        <f>iferror(IF($C111=BattleEnd,"",IF($C111="","",IF($C111=Attacking,RANDBETWEEN(1,100),""))),"")</f>
        <v/>
      </c>
      <c r="J111" s="327" t="str">
        <f>iferror(IF($C111=BattleEnd,"",IF($C111="","",IF($C111=Attacking,RANDBETWEEN(1,100),""))),"")</f>
        <v/>
      </c>
      <c r="K111" s="328" t="str">
        <f>iferror(IF($C111=BattleEnd,"",IF($C111="","",IF($C111=Attacking,RANDBETWEEN(1,100),""))),"")</f>
        <v/>
      </c>
      <c r="L111" s="329" t="str">
        <f>if($C111=Attacking,if(H111&gt;70,Hit,Miss),"")</f>
        <v/>
      </c>
      <c r="M111" s="330" t="str">
        <f>if($C111=Attacking,if(I111&gt;70,Hit,Miss),"")</f>
        <v/>
      </c>
      <c r="N111" s="330" t="str">
        <f>if($C111=Attacking,if(J111&gt;70,Hit,Miss),"")</f>
        <v/>
      </c>
      <c r="O111" s="331" t="str">
        <f>if($C111=Attacking,if(K111&gt;70,Hit,Miss),"")</f>
        <v/>
      </c>
      <c r="P111" s="326" t="str">
        <f>IF(L111=Hit,Fleet1Ship1WepDPH,IF(L111=Miss,0,""))</f>
        <v/>
      </c>
      <c r="Q111" s="327" t="str">
        <f>IF(M111=Hit,Fleet1Ship1WepDPH,IF(M111=Miss,0,""))</f>
        <v/>
      </c>
      <c r="R111" s="327" t="str">
        <f>IF(N111=Hit,Fleet1Ship1WepDPH,IF(N111=Miss,0,""))</f>
        <v/>
      </c>
      <c r="S111" s="328" t="str">
        <f>IF(O111=Hit,Fleet1Ship1WepDPH,IF(O111=Miss,0,""))</f>
        <v/>
      </c>
      <c r="T111" s="332" t="str">
        <f>if($C111=Attacking,COUNTIF(P111:S111,"&gt;0"),"")</f>
        <v/>
      </c>
      <c r="U111" s="333" t="str">
        <f>IF($C111=Attacking,SUM(P111:S111),"")</f>
        <v/>
      </c>
      <c r="V111" s="334" t="str">
        <f>iferror(if(W109="","",IF(W109=Alive,$V$4,IF(W109=Dead,"")),""),"")</f>
        <v/>
      </c>
      <c r="W111" s="323" t="str">
        <f>iferror(if($X111="","",IF($X111&gt;0,Alive,if($X111=0,"")),""),"")</f>
        <v/>
      </c>
      <c r="X111" s="353" t="str">
        <f>iferror(if(C111="","",IF(C111=Attacking,X109-U111,X109)),"")</f>
        <v/>
      </c>
    </row>
    <row r="112" hidden="1">
      <c r="A112" s="336">
        <v>109.0</v>
      </c>
      <c r="B112" s="337" t="str">
        <f>IF(C110=Attacking,B110+1,"")</f>
        <v/>
      </c>
      <c r="C112" s="338" t="str">
        <f>iferror(if(W110="","",IF(W110=Alive,Attacking,if(W110=Dead,"")),""),"")</f>
        <v/>
      </c>
      <c r="D112" s="339" t="str">
        <f>iferror(if(E110="","",IF(E110=Alive,$D$4,IF(E110=Dead,"")),""),"")</f>
        <v/>
      </c>
      <c r="E112" s="340" t="str">
        <f>iferror(if($F111="","",IF($F112&gt;0,Alive,if($F112="","")),""),"")</f>
        <v/>
      </c>
      <c r="F112" s="341" t="str">
        <f t="shared" si="4"/>
        <v/>
      </c>
      <c r="G112" s="342" t="str">
        <f>iferror(if(C112="","",if(C112=BattleEnd,"",if(D112=Fleet1Ship1,Fleet1Ship1Wep,Fleet2Ship1Wep))),"")</f>
        <v/>
      </c>
      <c r="H112" s="343" t="str">
        <f>iferror(IF($C112=BattleEnd,"",IF($C112="","",IF($C112=Attacking,RANDBETWEEN(1,100),""))),"")</f>
        <v/>
      </c>
      <c r="I112" s="344" t="str">
        <f>iferror(IF($C112=BattleEnd,"",IF($C112="","",IF($C112=Attacking,RANDBETWEEN(1,100),""))),"")</f>
        <v/>
      </c>
      <c r="J112" s="344" t="str">
        <f>iferror(IF($C112=BattleEnd,"",IF($C112="","",IF($C112=Attacking,RANDBETWEEN(1,100),""))),"")</f>
        <v/>
      </c>
      <c r="K112" s="345" t="str">
        <f>iferror(IF($C112=BattleEnd,"",IF($C112="","",IF($C112=Attacking,RANDBETWEEN(1,100),""))),"")</f>
        <v/>
      </c>
      <c r="L112" s="346" t="str">
        <f>if($C112=Attacking,if(H112&gt;70,Hit,Miss),"")</f>
        <v/>
      </c>
      <c r="M112" s="347" t="str">
        <f>if($C112=Attacking,if(I112&gt;70,Hit,Miss),"")</f>
        <v/>
      </c>
      <c r="N112" s="347" t="str">
        <f>if($C112=Attacking,if(J112&gt;70,Hit,Miss),"")</f>
        <v/>
      </c>
      <c r="O112" s="348" t="str">
        <f>if($C112=Attacking,if(K112&gt;70,Hit,Miss),"")</f>
        <v/>
      </c>
      <c r="P112" s="343" t="str">
        <f>IF(L112=Hit,Fleet1Ship1WepDPH,IF(L112=Miss,0,""))</f>
        <v/>
      </c>
      <c r="Q112" s="344" t="str">
        <f>IF(M112=Hit,Fleet1Ship1WepDPH,IF(M112=Miss,0,""))</f>
        <v/>
      </c>
      <c r="R112" s="344" t="str">
        <f>IF(N112=Hit,Fleet1Ship1WepDPH,IF(N112=Miss,0,""))</f>
        <v/>
      </c>
      <c r="S112" s="345" t="str">
        <f>IF(O112=Hit,Fleet1Ship1WepDPH,IF(O112=Miss,0,""))</f>
        <v/>
      </c>
      <c r="T112" s="349" t="str">
        <f>if($C112=Attacking,COUNTIF(P112:S112,"&gt;0"),"")</f>
        <v/>
      </c>
      <c r="U112" s="350" t="str">
        <f>IF($C112=Attacking,SUM(P112:S112),"")</f>
        <v/>
      </c>
      <c r="V112" s="351" t="str">
        <f>iferror(if(W110="","",IF(W110=Alive,$V$4,IF(W110=Dead,"")),""),"")</f>
        <v/>
      </c>
      <c r="W112" s="340" t="str">
        <f>iferror(if($X112="","",IF($X112&gt;0,Alive,if($X112=0,"")),""),"")</f>
        <v/>
      </c>
      <c r="X112" s="352" t="str">
        <f>iferror(if(C112="","",IF(C112=Attacking,X110-U112,X110)),"")</f>
        <v/>
      </c>
    </row>
    <row r="113" hidden="1">
      <c r="A113" s="319">
        <v>110.0</v>
      </c>
      <c r="B113" s="320" t="str">
        <f>IF(C111=Attacking,B111+1,"")</f>
        <v/>
      </c>
      <c r="C113" s="321" t="str">
        <f>iferror(if(W111="","",IF(W111=Alive,Attacking,if(W111=Dead,"")),""),"")</f>
        <v/>
      </c>
      <c r="D113" s="322" t="str">
        <f>iferror(if(E111="","",IF(E111=Alive,$D$4,IF(E111=Dead,"")),""),"")</f>
        <v/>
      </c>
      <c r="E113" s="323" t="str">
        <f>iferror(if($F112="","",IF($F113&gt;0,Alive,if($F113="","")),""),"")</f>
        <v/>
      </c>
      <c r="F113" s="324" t="str">
        <f t="shared" si="4"/>
        <v/>
      </c>
      <c r="G113" s="325" t="str">
        <f>iferror(if(C113="","",if(C113=BattleEnd,"",if(D113=Fleet1Ship1,Fleet1Ship1Wep,Fleet2Ship1Wep))),"")</f>
        <v/>
      </c>
      <c r="H113" s="326" t="str">
        <f>iferror(IF($C113=BattleEnd,"",IF($C113="","",IF($C113=Attacking,RANDBETWEEN(1,100),""))),"")</f>
        <v/>
      </c>
      <c r="I113" s="327" t="str">
        <f>iferror(IF($C113=BattleEnd,"",IF($C113="","",IF($C113=Attacking,RANDBETWEEN(1,100),""))),"")</f>
        <v/>
      </c>
      <c r="J113" s="327" t="str">
        <f>iferror(IF($C113=BattleEnd,"",IF($C113="","",IF($C113=Attacking,RANDBETWEEN(1,100),""))),"")</f>
        <v/>
      </c>
      <c r="K113" s="328" t="str">
        <f>iferror(IF($C113=BattleEnd,"",IF($C113="","",IF($C113=Attacking,RANDBETWEEN(1,100),""))),"")</f>
        <v/>
      </c>
      <c r="L113" s="329" t="str">
        <f>if($C113=Attacking,if(H113&gt;70,Hit,Miss),"")</f>
        <v/>
      </c>
      <c r="M113" s="330" t="str">
        <f>if($C113=Attacking,if(I113&gt;70,Hit,Miss),"")</f>
        <v/>
      </c>
      <c r="N113" s="330" t="str">
        <f>if($C113=Attacking,if(J113&gt;70,Hit,Miss),"")</f>
        <v/>
      </c>
      <c r="O113" s="331" t="str">
        <f>if($C113=Attacking,if(K113&gt;70,Hit,Miss),"")</f>
        <v/>
      </c>
      <c r="P113" s="326" t="str">
        <f>IF(L113=Hit,Fleet1Ship1WepDPH,IF(L113=Miss,0,""))</f>
        <v/>
      </c>
      <c r="Q113" s="327" t="str">
        <f>IF(M113=Hit,Fleet1Ship1WepDPH,IF(M113=Miss,0,""))</f>
        <v/>
      </c>
      <c r="R113" s="327" t="str">
        <f>IF(N113=Hit,Fleet1Ship1WepDPH,IF(N113=Miss,0,""))</f>
        <v/>
      </c>
      <c r="S113" s="328" t="str">
        <f>IF(O113=Hit,Fleet1Ship1WepDPH,IF(O113=Miss,0,""))</f>
        <v/>
      </c>
      <c r="T113" s="332" t="str">
        <f>if($C113=Attacking,COUNTIF(P113:S113,"&gt;0"),"")</f>
        <v/>
      </c>
      <c r="U113" s="333" t="str">
        <f>IF($C113=Attacking,SUM(P113:S113),"")</f>
        <v/>
      </c>
      <c r="V113" s="334" t="str">
        <f>iferror(if(W111="","",IF(W111=Alive,$V$4,IF(W111=Dead,"")),""),"")</f>
        <v/>
      </c>
      <c r="W113" s="323" t="str">
        <f>iferror(if($X113="","",IF($X113&gt;0,Alive,if($X113=0,"")),""),"")</f>
        <v/>
      </c>
      <c r="X113" s="353" t="str">
        <f>iferror(if(C113="","",IF(C113=Attacking,X111-U113,X111)),"")</f>
        <v/>
      </c>
    </row>
    <row r="114" hidden="1">
      <c r="A114" s="336">
        <v>111.0</v>
      </c>
      <c r="B114" s="337" t="str">
        <f>IF(C112=Reloading,B112+1,"")</f>
        <v/>
      </c>
      <c r="C114" s="338" t="str">
        <f>iferror(if(W112="","",IF(W112=Alive,Attacking,if(W112=Dead,"")),""),"")</f>
        <v/>
      </c>
      <c r="D114" s="339" t="str">
        <f>iferror(if(E112="","",IF(E112=Alive,$D$4,IF(E112=Dead,"")),""),"")</f>
        <v/>
      </c>
      <c r="E114" s="340" t="str">
        <f>iferror(if($F113="","",IF($F114&gt;0,Alive,if($F114="","")),""),"")</f>
        <v/>
      </c>
      <c r="F114" s="341" t="str">
        <f t="shared" si="4"/>
        <v/>
      </c>
      <c r="G114" s="342" t="str">
        <f>iferror(if(C114="","",if(C114=BattleEnd,"",if(D114=Fleet1Ship1,Fleet1Ship1Wep,Fleet2Ship1Wep))),"")</f>
        <v/>
      </c>
      <c r="H114" s="343" t="str">
        <f>iferror(IF($C114=BattleEnd,"",IF($C114="","",IF($C114=Attacking,RANDBETWEEN(1,100),""))),"")</f>
        <v/>
      </c>
      <c r="I114" s="344" t="str">
        <f>iferror(IF($C114=BattleEnd,"",IF($C114="","",IF($C114=Attacking,RANDBETWEEN(1,100),""))),"")</f>
        <v/>
      </c>
      <c r="J114" s="344" t="str">
        <f>iferror(IF($C114=BattleEnd,"",IF($C114="","",IF($C114=Attacking,RANDBETWEEN(1,100),""))),"")</f>
        <v/>
      </c>
      <c r="K114" s="345" t="str">
        <f>iferror(IF($C114=BattleEnd,"",IF($C114="","",IF($C114=Attacking,RANDBETWEEN(1,100),""))),"")</f>
        <v/>
      </c>
      <c r="L114" s="346" t="str">
        <f>if($C114=Attacking,if(H114&gt;70,Hit,Miss),"")</f>
        <v/>
      </c>
      <c r="M114" s="347" t="str">
        <f>if($C114=Attacking,if(I114&gt;70,Hit,Miss),"")</f>
        <v/>
      </c>
      <c r="N114" s="347" t="str">
        <f>if($C114=Attacking,if(J114&gt;70,Hit,Miss),"")</f>
        <v/>
      </c>
      <c r="O114" s="348" t="str">
        <f>if($C114=Attacking,if(K114&gt;70,Hit,Miss),"")</f>
        <v/>
      </c>
      <c r="P114" s="343" t="str">
        <f>IF(L114=Hit,Fleet1Ship1WepDPH,IF(L114=Miss,0,""))</f>
        <v/>
      </c>
      <c r="Q114" s="344" t="str">
        <f>IF(M114=Hit,Fleet1Ship1WepDPH,IF(M114=Miss,0,""))</f>
        <v/>
      </c>
      <c r="R114" s="344" t="str">
        <f>IF(N114=Hit,Fleet1Ship1WepDPH,IF(N114=Miss,0,""))</f>
        <v/>
      </c>
      <c r="S114" s="345" t="str">
        <f>IF(O114=Hit,Fleet1Ship1WepDPH,IF(O114=Miss,0,""))</f>
        <v/>
      </c>
      <c r="T114" s="349" t="str">
        <f>if($C114=Attacking,COUNTIF(P114:S114,"&gt;0"),"")</f>
        <v/>
      </c>
      <c r="U114" s="350" t="str">
        <f>IF($C114=Attacking,SUM(P114:S114),"")</f>
        <v/>
      </c>
      <c r="V114" s="351" t="str">
        <f>iferror(if(W112="","",IF(W112=Alive,$V$4,IF(W112=Dead,"")),""),"")</f>
        <v/>
      </c>
      <c r="W114" s="340" t="str">
        <f>iferror(if($X114="","",IF($X114&gt;0,Alive,if($X114=0,"")),""),"")</f>
        <v/>
      </c>
      <c r="X114" s="352" t="str">
        <f>iferror(if(C114="","",IF(C114=Attacking,X112-U114,X112)),"")</f>
        <v/>
      </c>
    </row>
    <row r="115" hidden="1">
      <c r="A115" s="319">
        <v>112.0</v>
      </c>
      <c r="B115" s="320" t="str">
        <f>IF(C113=Reloading,B113+1,"")</f>
        <v/>
      </c>
      <c r="C115" s="321" t="str">
        <f>iferror(if(W113="","",IF(W113=Alive,Attacking,if(W113=Dead,"")),""),"")</f>
        <v/>
      </c>
      <c r="D115" s="322" t="str">
        <f>iferror(if(E113="","",IF(E113=Alive,$D$4,IF(E113=Dead,"")),""),"")</f>
        <v/>
      </c>
      <c r="E115" s="323" t="str">
        <f>iferror(if($F114="","",IF($F115&gt;0,Alive,if($F115="","")),""),"")</f>
        <v/>
      </c>
      <c r="F115" s="324" t="str">
        <f t="shared" si="4"/>
        <v/>
      </c>
      <c r="G115" s="325" t="str">
        <f>iferror(if(C115="","",if(C115=BattleEnd,"",if(D115=Fleet1Ship1,Fleet1Ship1Wep,Fleet2Ship1Wep))),"")</f>
        <v/>
      </c>
      <c r="H115" s="326" t="str">
        <f>iferror(IF($C115=BattleEnd,"",IF($C115="","",IF($C115=Attacking,RANDBETWEEN(1,100),""))),"")</f>
        <v/>
      </c>
      <c r="I115" s="327" t="str">
        <f>iferror(IF($C115=BattleEnd,"",IF($C115="","",IF($C115=Attacking,RANDBETWEEN(1,100),""))),"")</f>
        <v/>
      </c>
      <c r="J115" s="327" t="str">
        <f>iferror(IF($C115=BattleEnd,"",IF($C115="","",IF($C115=Attacking,RANDBETWEEN(1,100),""))),"")</f>
        <v/>
      </c>
      <c r="K115" s="328" t="str">
        <f>iferror(IF($C115=BattleEnd,"",IF($C115="","",IF($C115=Attacking,RANDBETWEEN(1,100),""))),"")</f>
        <v/>
      </c>
      <c r="L115" s="329" t="str">
        <f>if($C115=Attacking,if(H115&gt;70,Hit,Miss),"")</f>
        <v/>
      </c>
      <c r="M115" s="330" t="str">
        <f>if($C115=Attacking,if(I115&gt;70,Hit,Miss),"")</f>
        <v/>
      </c>
      <c r="N115" s="330" t="str">
        <f>if($C115=Attacking,if(J115&gt;70,Hit,Miss),"")</f>
        <v/>
      </c>
      <c r="O115" s="331" t="str">
        <f>if($C115=Attacking,if(K115&gt;70,Hit,Miss),"")</f>
        <v/>
      </c>
      <c r="P115" s="326" t="str">
        <f>IF(L115=Hit,Fleet1Ship1WepDPH,IF(L115=Miss,0,""))</f>
        <v/>
      </c>
      <c r="Q115" s="327" t="str">
        <f>IF(M115=Hit,Fleet1Ship1WepDPH,IF(M115=Miss,0,""))</f>
        <v/>
      </c>
      <c r="R115" s="327" t="str">
        <f>IF(N115=Hit,Fleet1Ship1WepDPH,IF(N115=Miss,0,""))</f>
        <v/>
      </c>
      <c r="S115" s="328" t="str">
        <f>IF(O115=Hit,Fleet1Ship1WepDPH,IF(O115=Miss,0,""))</f>
        <v/>
      </c>
      <c r="T115" s="332" t="str">
        <f>if($C115=Attacking,COUNTIF(P115:S115,"&gt;0"),"")</f>
        <v/>
      </c>
      <c r="U115" s="333" t="str">
        <f>IF($C115=Attacking,SUM(P115:S115),"")</f>
        <v/>
      </c>
      <c r="V115" s="334" t="str">
        <f>iferror(if(W113="","",IF(W113=Alive,$V$4,IF(W113=Dead,"")),""),"")</f>
        <v/>
      </c>
      <c r="W115" s="323" t="str">
        <f>iferror(if($X115="","",IF($X115&gt;0,Alive,if($X115=0,"")),""),"")</f>
        <v/>
      </c>
      <c r="X115" s="353" t="str">
        <f>iferror(if(C115="","",IF(C115=Attacking,X113-U115,X113)),"")</f>
        <v/>
      </c>
    </row>
    <row r="116" hidden="1">
      <c r="A116" s="336">
        <v>113.0</v>
      </c>
      <c r="B116" s="356" t="str">
        <f>IF(C114=Attacking,B114+1,"")</f>
        <v/>
      </c>
      <c r="C116" s="338" t="str">
        <f>iferror(if(W114="","",IF(W114=Alive,Attacking,if(W114=Dead,"")),""),"")</f>
        <v/>
      </c>
      <c r="D116" s="339" t="str">
        <f>iferror(if(E114="","",IF(E114=Alive,$D$4,IF(E114=Dead,"")),""),"")</f>
        <v/>
      </c>
      <c r="E116" s="340" t="str">
        <f>iferror(if($F115="","",IF($F116&gt;0,Alive,if($F116="","")),""),"")</f>
        <v/>
      </c>
      <c r="F116" s="341" t="str">
        <f t="shared" si="4"/>
        <v/>
      </c>
      <c r="G116" s="342" t="str">
        <f>iferror(if(C116="","",if(C116=BattleEnd,"",if(D116=Fleet1Ship1,Fleet1Ship1Wep,Fleet2Ship1Wep))),"")</f>
        <v/>
      </c>
      <c r="H116" s="343" t="str">
        <f>iferror(IF($C116=BattleEnd,"",IF($C116="","",IF($C116=Attacking,RANDBETWEEN(1,100),""))),"")</f>
        <v/>
      </c>
      <c r="I116" s="344" t="str">
        <f>iferror(IF($C116=BattleEnd,"",IF($C116="","",IF($C116=Attacking,RANDBETWEEN(1,100),""))),"")</f>
        <v/>
      </c>
      <c r="J116" s="344" t="str">
        <f>iferror(IF($C116=BattleEnd,"",IF($C116="","",IF($C116=Attacking,RANDBETWEEN(1,100),""))),"")</f>
        <v/>
      </c>
      <c r="K116" s="345" t="str">
        <f>iferror(IF($C116=BattleEnd,"",IF($C116="","",IF($C116=Attacking,RANDBETWEEN(1,100),""))),"")</f>
        <v/>
      </c>
      <c r="L116" s="346" t="str">
        <f>if($C116=Attacking,if(H116&gt;70,Hit,Miss),"")</f>
        <v/>
      </c>
      <c r="M116" s="347" t="str">
        <f>if($C116=Attacking,if(I116&gt;70,Hit,Miss),"")</f>
        <v/>
      </c>
      <c r="N116" s="347" t="str">
        <f>if($C116=Attacking,if(J116&gt;70,Hit,Miss),"")</f>
        <v/>
      </c>
      <c r="O116" s="348" t="str">
        <f>if($C116=Attacking,if(K116&gt;70,Hit,Miss),"")</f>
        <v/>
      </c>
      <c r="P116" s="343" t="str">
        <f>IF(L116=Hit,Fleet1Ship1WepDPH,IF(L116=Miss,0,""))</f>
        <v/>
      </c>
      <c r="Q116" s="344" t="str">
        <f>IF(M116=Hit,Fleet1Ship1WepDPH,IF(M116=Miss,0,""))</f>
        <v/>
      </c>
      <c r="R116" s="344" t="str">
        <f>IF(N116=Hit,Fleet1Ship1WepDPH,IF(N116=Miss,0,""))</f>
        <v/>
      </c>
      <c r="S116" s="345" t="str">
        <f>IF(O116=Hit,Fleet1Ship1WepDPH,IF(O116=Miss,0,""))</f>
        <v/>
      </c>
      <c r="T116" s="349" t="str">
        <f>if($C116=Attacking,COUNTIF(P116:S116,"&gt;0"),"")</f>
        <v/>
      </c>
      <c r="U116" s="350" t="str">
        <f>IF($C116=Attacking,SUM(P116:S116),"")</f>
        <v/>
      </c>
      <c r="V116" s="351" t="str">
        <f>iferror(if(W114="","",IF(W114=Alive,$V$4,IF(W114=Dead,"")),""),"")</f>
        <v/>
      </c>
      <c r="W116" s="340" t="str">
        <f>iferror(if($X116="","",IF($X116&gt;0,Alive,if($X116=0,"")),""),"")</f>
        <v/>
      </c>
      <c r="X116" s="352" t="str">
        <f>iferror(if(C116="","",IF(C116=Attacking,X114-U116,X114)),"")</f>
        <v/>
      </c>
    </row>
    <row r="117" hidden="1">
      <c r="A117" s="319">
        <v>114.0</v>
      </c>
      <c r="B117" s="357" t="str">
        <f>IF(C115=Attacking,B115+1,"")</f>
        <v/>
      </c>
      <c r="C117" s="321" t="str">
        <f>iferror(if(W115="","",IF(W115=Alive,Attacking,if(W115=Dead,"")),""),"")</f>
        <v/>
      </c>
      <c r="D117" s="322" t="str">
        <f>iferror(if(E115="","",IF(E115=Alive,$D$4,IF(E115=Dead,"")),""),"")</f>
        <v/>
      </c>
      <c r="E117" s="323" t="str">
        <f>iferror(if($F116="","",IF($F117&gt;0,Alive,if($F117="","")),""),"")</f>
        <v/>
      </c>
      <c r="F117" s="324" t="str">
        <f t="shared" si="4"/>
        <v/>
      </c>
      <c r="G117" s="325" t="str">
        <f>iferror(if(C117="","",if(C117=BattleEnd,"",if(D117=Fleet1Ship1,Fleet1Ship1Wep,Fleet2Ship1Wep))),"")</f>
        <v/>
      </c>
      <c r="H117" s="326" t="str">
        <f>iferror(IF($C117=BattleEnd,"",IF($C117="","",IF($C117=Attacking,RANDBETWEEN(1,100),""))),"")</f>
        <v/>
      </c>
      <c r="I117" s="327" t="str">
        <f>iferror(IF($C117=BattleEnd,"",IF($C117="","",IF($C117=Attacking,RANDBETWEEN(1,100),""))),"")</f>
        <v/>
      </c>
      <c r="J117" s="327" t="str">
        <f>iferror(IF($C117=BattleEnd,"",IF($C117="","",IF($C117=Attacking,RANDBETWEEN(1,100),""))),"")</f>
        <v/>
      </c>
      <c r="K117" s="328" t="str">
        <f>iferror(IF($C117=BattleEnd,"",IF($C117="","",IF($C117=Attacking,RANDBETWEEN(1,100),""))),"")</f>
        <v/>
      </c>
      <c r="L117" s="329" t="str">
        <f>if($C117=Attacking,if(H117&gt;70,Hit,Miss),"")</f>
        <v/>
      </c>
      <c r="M117" s="330" t="str">
        <f>if($C117=Attacking,if(I117&gt;70,Hit,Miss),"")</f>
        <v/>
      </c>
      <c r="N117" s="330" t="str">
        <f>if($C117=Attacking,if(J117&gt;70,Hit,Miss),"")</f>
        <v/>
      </c>
      <c r="O117" s="331" t="str">
        <f>if($C117=Attacking,if(K117&gt;70,Hit,Miss),"")</f>
        <v/>
      </c>
      <c r="P117" s="326" t="str">
        <f>IF(L117=Hit,Fleet1Ship1WepDPH,IF(L117=Miss,0,""))</f>
        <v/>
      </c>
      <c r="Q117" s="327" t="str">
        <f>IF(M117=Hit,Fleet1Ship1WepDPH,IF(M117=Miss,0,""))</f>
        <v/>
      </c>
      <c r="R117" s="327" t="str">
        <f>IF(N117=Hit,Fleet1Ship1WepDPH,IF(N117=Miss,0,""))</f>
        <v/>
      </c>
      <c r="S117" s="328" t="str">
        <f>IF(O117=Hit,Fleet1Ship1WepDPH,IF(O117=Miss,0,""))</f>
        <v/>
      </c>
      <c r="T117" s="332" t="str">
        <f>if($C117=Attacking,COUNTIF(P117:S117,"&gt;0"),"")</f>
        <v/>
      </c>
      <c r="U117" s="333" t="str">
        <f>IF($C117=Attacking,SUM(P117:S117),"")</f>
        <v/>
      </c>
      <c r="V117" s="334" t="str">
        <f>iferror(if(W115="","",IF(W115=Alive,$V$4,IF(W115=Dead,"")),""),"")</f>
        <v/>
      </c>
      <c r="W117" s="323" t="str">
        <f>iferror(if($X117="","",IF($X117&gt;0,Alive,if($X117=0,"")),""),"")</f>
        <v/>
      </c>
      <c r="X117" s="353" t="str">
        <f>iferror(if(C117="","",IF(C117=Attacking,X115-U117,X115)),"")</f>
        <v/>
      </c>
    </row>
    <row r="118" hidden="1">
      <c r="A118" s="336">
        <v>115.0</v>
      </c>
      <c r="B118" s="356" t="str">
        <f>IF(C116=Attacking,B116+1,"")</f>
        <v/>
      </c>
      <c r="C118" s="338" t="str">
        <f>iferror(if(W116="","",IF(W116=Alive,Attacking,if(W116=Dead,"")),""),"")</f>
        <v/>
      </c>
      <c r="D118" s="339" t="str">
        <f>iferror(if(E116="","",IF(E116=Alive,$D$4,IF(E116=Dead,"")),""),"")</f>
        <v/>
      </c>
      <c r="E118" s="340" t="str">
        <f>iferror(if($F117="","",IF($F118&gt;0,Alive,if($F118="","")),""),"")</f>
        <v/>
      </c>
      <c r="F118" s="341" t="str">
        <f t="shared" si="4"/>
        <v/>
      </c>
      <c r="G118" s="342" t="str">
        <f>iferror(if(C118="","",if(C118=BattleEnd,"",if(D118=Fleet1Ship1,Fleet1Ship1Wep,Fleet2Ship1Wep))),"")</f>
        <v/>
      </c>
      <c r="H118" s="343" t="str">
        <f>iferror(IF($C118=BattleEnd,"",IF($C118="","",IF($C118=Attacking,RANDBETWEEN(1,100),""))),"")</f>
        <v/>
      </c>
      <c r="I118" s="344" t="str">
        <f>iferror(IF($C118=BattleEnd,"",IF($C118="","",IF($C118=Attacking,RANDBETWEEN(1,100),""))),"")</f>
        <v/>
      </c>
      <c r="J118" s="344" t="str">
        <f>iferror(IF($C118=BattleEnd,"",IF($C118="","",IF($C118=Attacking,RANDBETWEEN(1,100),""))),"")</f>
        <v/>
      </c>
      <c r="K118" s="345" t="str">
        <f>iferror(IF($C118=BattleEnd,"",IF($C118="","",IF($C118=Attacking,RANDBETWEEN(1,100),""))),"")</f>
        <v/>
      </c>
      <c r="L118" s="346" t="str">
        <f>if($C118=Attacking,if(H118&gt;70,Hit,Miss),"")</f>
        <v/>
      </c>
      <c r="M118" s="347" t="str">
        <f>if($C118=Attacking,if(I118&gt;70,Hit,Miss),"")</f>
        <v/>
      </c>
      <c r="N118" s="347" t="str">
        <f>if($C118=Attacking,if(J118&gt;70,Hit,Miss),"")</f>
        <v/>
      </c>
      <c r="O118" s="348" t="str">
        <f>if($C118=Attacking,if(K118&gt;70,Hit,Miss),"")</f>
        <v/>
      </c>
      <c r="P118" s="343" t="str">
        <f>IF(L118=Hit,Fleet1Ship1WepDPH,IF(L118=Miss,0,""))</f>
        <v/>
      </c>
      <c r="Q118" s="344" t="str">
        <f>IF(M118=Hit,Fleet1Ship1WepDPH,IF(M118=Miss,0,""))</f>
        <v/>
      </c>
      <c r="R118" s="344" t="str">
        <f>IF(N118=Hit,Fleet1Ship1WepDPH,IF(N118=Miss,0,""))</f>
        <v/>
      </c>
      <c r="S118" s="345" t="str">
        <f>IF(O118=Hit,Fleet1Ship1WepDPH,IF(O118=Miss,0,""))</f>
        <v/>
      </c>
      <c r="T118" s="349" t="str">
        <f>if($C118=Attacking,COUNTIF(P118:S118,"&gt;0"),"")</f>
        <v/>
      </c>
      <c r="U118" s="350" t="str">
        <f>IF($C118=Attacking,SUM(P118:S118),"")</f>
        <v/>
      </c>
      <c r="V118" s="351" t="str">
        <f>iferror(if(W116="","",IF(W116=Alive,$V$4,IF(W116=Dead,"")),""),"")</f>
        <v/>
      </c>
      <c r="W118" s="340" t="str">
        <f>iferror(if($X118="","",IF($X118&gt;0,Alive,if($X118=0,"")),""),"")</f>
        <v/>
      </c>
      <c r="X118" s="352" t="str">
        <f>iferror(if(C118="","",IF(C118=Attacking,X116-U118,X116)),"")</f>
        <v/>
      </c>
    </row>
    <row r="119" hidden="1">
      <c r="A119" s="319">
        <v>116.0</v>
      </c>
      <c r="B119" s="357" t="str">
        <f>IF(C117=Attacking,B117+1,"")</f>
        <v/>
      </c>
      <c r="C119" s="321" t="str">
        <f>iferror(if(W117="","",IF(W117=Alive,Attacking,if(W117=Dead,"")),""),"")</f>
        <v/>
      </c>
      <c r="D119" s="322" t="str">
        <f>iferror(if(E117="","",IF(E117=Alive,$D$4,IF(E117=Dead,"")),""),"")</f>
        <v/>
      </c>
      <c r="E119" s="323" t="str">
        <f>iferror(if($F118="","",IF($F119&gt;0,Alive,if($F119="","")),""),"")</f>
        <v/>
      </c>
      <c r="F119" s="324" t="str">
        <f t="shared" si="4"/>
        <v/>
      </c>
      <c r="G119" s="325" t="str">
        <f>iferror(if(C119="","",if(C119=BattleEnd,"",if(D119=Fleet1Ship1,Fleet1Ship1Wep,Fleet2Ship1Wep))),"")</f>
        <v/>
      </c>
      <c r="H119" s="326" t="str">
        <f>iferror(IF($C119=BattleEnd,"",IF($C119="","",IF($C119=Attacking,RANDBETWEEN(1,100),""))),"")</f>
        <v/>
      </c>
      <c r="I119" s="327" t="str">
        <f>iferror(IF($C119=BattleEnd,"",IF($C119="","",IF($C119=Attacking,RANDBETWEEN(1,100),""))),"")</f>
        <v/>
      </c>
      <c r="J119" s="327" t="str">
        <f>iferror(IF($C119=BattleEnd,"",IF($C119="","",IF($C119=Attacking,RANDBETWEEN(1,100),""))),"")</f>
        <v/>
      </c>
      <c r="K119" s="328" t="str">
        <f>iferror(IF($C119=BattleEnd,"",IF($C119="","",IF($C119=Attacking,RANDBETWEEN(1,100),""))),"")</f>
        <v/>
      </c>
      <c r="L119" s="329" t="str">
        <f>if($C119=Attacking,if(H119&gt;70,Hit,Miss),"")</f>
        <v/>
      </c>
      <c r="M119" s="330" t="str">
        <f>if($C119=Attacking,if(I119&gt;70,Hit,Miss),"")</f>
        <v/>
      </c>
      <c r="N119" s="330" t="str">
        <f>if($C119=Attacking,if(J119&gt;70,Hit,Miss),"")</f>
        <v/>
      </c>
      <c r="O119" s="331" t="str">
        <f>if($C119=Attacking,if(K119&gt;70,Hit,Miss),"")</f>
        <v/>
      </c>
      <c r="P119" s="326" t="str">
        <f>IF(L119=Hit,Fleet1Ship1WepDPH,IF(L119=Miss,0,""))</f>
        <v/>
      </c>
      <c r="Q119" s="327" t="str">
        <f>IF(M119=Hit,Fleet1Ship1WepDPH,IF(M119=Miss,0,""))</f>
        <v/>
      </c>
      <c r="R119" s="327" t="str">
        <f>IF(N119=Hit,Fleet1Ship1WepDPH,IF(N119=Miss,0,""))</f>
        <v/>
      </c>
      <c r="S119" s="328" t="str">
        <f>IF(O119=Hit,Fleet1Ship1WepDPH,IF(O119=Miss,0,""))</f>
        <v/>
      </c>
      <c r="T119" s="332" t="str">
        <f>if($C119=Attacking,COUNTIF(P119:S119,"&gt;0"),"")</f>
        <v/>
      </c>
      <c r="U119" s="333" t="str">
        <f>IF($C119=Attacking,SUM(P119:S119),"")</f>
        <v/>
      </c>
      <c r="V119" s="334" t="str">
        <f>iferror(if(W117="","",IF(W117=Alive,$V$4,IF(W117=Dead,"")),""),"")</f>
        <v/>
      </c>
      <c r="W119" s="323" t="str">
        <f>iferror(if($X119="","",IF($X119&gt;0,Alive,if($X119=0,"")),""),"")</f>
        <v/>
      </c>
      <c r="X119" s="353" t="str">
        <f>iferror(if(C119="","",IF(C119=Attacking,X117-U119,X117)),"")</f>
        <v/>
      </c>
    </row>
    <row r="120" hidden="1">
      <c r="A120" s="336">
        <v>117.0</v>
      </c>
      <c r="B120" s="356" t="str">
        <f>IF(C118=Attacking,B118+1,"")</f>
        <v/>
      </c>
      <c r="C120" s="338" t="str">
        <f>iferror(if(W118="","",IF(W118=Alive,Attacking,if(W118=Dead,"")),""),"")</f>
        <v/>
      </c>
      <c r="D120" s="339" t="str">
        <f>iferror(if(E118="","",IF(E118=Alive,$D$4,IF(E118=Dead,"")),""),"")</f>
        <v/>
      </c>
      <c r="E120" s="340" t="str">
        <f>iferror(if($F119="","",IF($F120&gt;0,Alive,if($F120="","")),""),"")</f>
        <v/>
      </c>
      <c r="F120" s="341" t="str">
        <f t="shared" si="4"/>
        <v/>
      </c>
      <c r="G120" s="342" t="str">
        <f>iferror(if(C120="","",if(C120=BattleEnd,"",if(D120=Fleet1Ship1,Fleet1Ship1Wep,Fleet2Ship1Wep))),"")</f>
        <v/>
      </c>
      <c r="H120" s="343" t="str">
        <f>iferror(IF($C120=BattleEnd,"",IF($C120="","",IF($C120=Attacking,RANDBETWEEN(1,100),""))),"")</f>
        <v/>
      </c>
      <c r="I120" s="344" t="str">
        <f>iferror(IF($C120=BattleEnd,"",IF($C120="","",IF($C120=Attacking,RANDBETWEEN(1,100),""))),"")</f>
        <v/>
      </c>
      <c r="J120" s="344" t="str">
        <f>iferror(IF($C120=BattleEnd,"",IF($C120="","",IF($C120=Attacking,RANDBETWEEN(1,100),""))),"")</f>
        <v/>
      </c>
      <c r="K120" s="345" t="str">
        <f>iferror(IF($C120=BattleEnd,"",IF($C120="","",IF($C120=Attacking,RANDBETWEEN(1,100),""))),"")</f>
        <v/>
      </c>
      <c r="L120" s="346" t="str">
        <f>if($C120=Attacking,if(H120&gt;70,Hit,Miss),"")</f>
        <v/>
      </c>
      <c r="M120" s="347" t="str">
        <f>if($C120=Attacking,if(I120&gt;70,Hit,Miss),"")</f>
        <v/>
      </c>
      <c r="N120" s="347" t="str">
        <f>if($C120=Attacking,if(J120&gt;70,Hit,Miss),"")</f>
        <v/>
      </c>
      <c r="O120" s="348" t="str">
        <f>if($C120=Attacking,if(K120&gt;70,Hit,Miss),"")</f>
        <v/>
      </c>
      <c r="P120" s="343" t="str">
        <f>IF(L120=Hit,Fleet1Ship1WepDPH,IF(L120=Miss,0,""))</f>
        <v/>
      </c>
      <c r="Q120" s="344" t="str">
        <f>IF(M120=Hit,Fleet1Ship1WepDPH,IF(M120=Miss,0,""))</f>
        <v/>
      </c>
      <c r="R120" s="344" t="str">
        <f>IF(N120=Hit,Fleet1Ship1WepDPH,IF(N120=Miss,0,""))</f>
        <v/>
      </c>
      <c r="S120" s="345" t="str">
        <f>IF(O120=Hit,Fleet1Ship1WepDPH,IF(O120=Miss,0,""))</f>
        <v/>
      </c>
      <c r="T120" s="349" t="str">
        <f>if($C120=Attacking,COUNTIF(P120:S120,"&gt;0"),"")</f>
        <v/>
      </c>
      <c r="U120" s="350" t="str">
        <f>IF($C120=Attacking,SUM(P120:S120),"")</f>
        <v/>
      </c>
      <c r="V120" s="351" t="str">
        <f>iferror(if(W118="","",IF(W118=Alive,$V$4,IF(W118=Dead,"")),""),"")</f>
        <v/>
      </c>
      <c r="W120" s="340" t="str">
        <f>iferror(if($X120="","",IF($X120&gt;0,Alive,if($X120=0,"")),""),"")</f>
        <v/>
      </c>
      <c r="X120" s="352" t="str">
        <f>iferror(if(C120="","",IF(C120=Attacking,X118-U120,X118)),"")</f>
        <v/>
      </c>
    </row>
    <row r="121" hidden="1">
      <c r="A121" s="319">
        <v>118.0</v>
      </c>
      <c r="B121" s="357" t="str">
        <f>IF(C119=Attacking,B119+1,"")</f>
        <v/>
      </c>
      <c r="C121" s="321" t="str">
        <f>iferror(if(W119="","",IF(W119=Alive,Attacking,if(W119=Dead,"")),""),"")</f>
        <v/>
      </c>
      <c r="D121" s="322" t="str">
        <f>iferror(if(E119="","",IF(E119=Alive,$D$4,IF(E119=Dead,"")),""),"")</f>
        <v/>
      </c>
      <c r="E121" s="323" t="str">
        <f>iferror(if($F120="","",IF($F121&gt;0,Alive,if($F121="","")),""),"")</f>
        <v/>
      </c>
      <c r="F121" s="324" t="str">
        <f t="shared" si="4"/>
        <v/>
      </c>
      <c r="G121" s="325" t="str">
        <f>iferror(if(C121="","",if(C121=BattleEnd,"",if(D121=Fleet1Ship1,Fleet1Ship1Wep,Fleet2Ship1Wep))),"")</f>
        <v/>
      </c>
      <c r="H121" s="326" t="str">
        <f>iferror(IF($C121=BattleEnd,"",IF($C121="","",IF($C121=Attacking,RANDBETWEEN(1,100),""))),"")</f>
        <v/>
      </c>
      <c r="I121" s="327" t="str">
        <f>iferror(IF($C121=BattleEnd,"",IF($C121="","",IF($C121=Attacking,RANDBETWEEN(1,100),""))),"")</f>
        <v/>
      </c>
      <c r="J121" s="327" t="str">
        <f>iferror(IF($C121=BattleEnd,"",IF($C121="","",IF($C121=Attacking,RANDBETWEEN(1,100),""))),"")</f>
        <v/>
      </c>
      <c r="K121" s="328" t="str">
        <f>iferror(IF($C121=BattleEnd,"",IF($C121="","",IF($C121=Attacking,RANDBETWEEN(1,100),""))),"")</f>
        <v/>
      </c>
      <c r="L121" s="329" t="str">
        <f>if($C121=Attacking,if(H121&gt;70,Hit,Miss),"")</f>
        <v/>
      </c>
      <c r="M121" s="330" t="str">
        <f>if($C121=Attacking,if(I121&gt;70,Hit,Miss),"")</f>
        <v/>
      </c>
      <c r="N121" s="330" t="str">
        <f>if($C121=Attacking,if(J121&gt;70,Hit,Miss),"")</f>
        <v/>
      </c>
      <c r="O121" s="331" t="str">
        <f>if($C121=Attacking,if(K121&gt;70,Hit,Miss),"")</f>
        <v/>
      </c>
      <c r="P121" s="326" t="str">
        <f>IF(L121=Hit,Fleet1Ship1WepDPH,IF(L121=Miss,0,""))</f>
        <v/>
      </c>
      <c r="Q121" s="327" t="str">
        <f>IF(M121=Hit,Fleet1Ship1WepDPH,IF(M121=Miss,0,""))</f>
        <v/>
      </c>
      <c r="R121" s="327" t="str">
        <f>IF(N121=Hit,Fleet1Ship1WepDPH,IF(N121=Miss,0,""))</f>
        <v/>
      </c>
      <c r="S121" s="328" t="str">
        <f>IF(O121=Hit,Fleet1Ship1WepDPH,IF(O121=Miss,0,""))</f>
        <v/>
      </c>
      <c r="T121" s="332" t="str">
        <f>if($C121=Attacking,COUNTIF(P121:S121,"&gt;0"),"")</f>
        <v/>
      </c>
      <c r="U121" s="333" t="str">
        <f>IF($C121=Attacking,SUM(P121:S121),"")</f>
        <v/>
      </c>
      <c r="V121" s="334" t="str">
        <f>iferror(if(W119="","",IF(W119=Alive,$V$4,IF(W119=Dead,"")),""),"")</f>
        <v/>
      </c>
      <c r="W121" s="323" t="str">
        <f>iferror(if($X121="","",IF($X121&gt;0,Alive,if($X121=0,"")),""),"")</f>
        <v/>
      </c>
      <c r="X121" s="353" t="str">
        <f>iferror(if(C121="","",IF(C121=Attacking,X119-U121,X119)),"")</f>
        <v/>
      </c>
    </row>
    <row r="122" hidden="1">
      <c r="A122" s="336">
        <v>119.0</v>
      </c>
      <c r="B122" s="356" t="str">
        <f>IF(C120=Reloading,B120+1,"")</f>
        <v/>
      </c>
      <c r="C122" s="338" t="str">
        <f>iferror(if(W120="","",IF(W120=Alive,Attacking,if(W120=Dead,"")),""),"")</f>
        <v/>
      </c>
      <c r="D122" s="339" t="str">
        <f>iferror(if(E120="","",IF(E120=Alive,$D$4,IF(E120=Dead,"")),""),"")</f>
        <v/>
      </c>
      <c r="E122" s="340" t="str">
        <f>iferror(if($F121="","",IF($F122&gt;0,Alive,if($F122="","")),""),"")</f>
        <v/>
      </c>
      <c r="F122" s="341" t="str">
        <f t="shared" si="4"/>
        <v/>
      </c>
      <c r="G122" s="342" t="str">
        <f>iferror(if(C122="","",if(C122=BattleEnd,"",if(D122=Fleet1Ship1,Fleet1Ship1Wep,Fleet2Ship1Wep))),"")</f>
        <v/>
      </c>
      <c r="H122" s="343" t="str">
        <f>iferror(IF($C122=BattleEnd,"",IF($C122="","",IF($C122=Attacking,RANDBETWEEN(1,100),""))),"")</f>
        <v/>
      </c>
      <c r="I122" s="344" t="str">
        <f>iferror(IF($C122=BattleEnd,"",IF($C122="","",IF($C122=Attacking,RANDBETWEEN(1,100),""))),"")</f>
        <v/>
      </c>
      <c r="J122" s="344" t="str">
        <f>iferror(IF($C122=BattleEnd,"",IF($C122="","",IF($C122=Attacking,RANDBETWEEN(1,100),""))),"")</f>
        <v/>
      </c>
      <c r="K122" s="345" t="str">
        <f>iferror(IF($C122=BattleEnd,"",IF($C122="","",IF($C122=Attacking,RANDBETWEEN(1,100),""))),"")</f>
        <v/>
      </c>
      <c r="L122" s="346" t="str">
        <f>if($C122=Attacking,if(H122&gt;70,Hit,Miss),"")</f>
        <v/>
      </c>
      <c r="M122" s="347" t="str">
        <f>if($C122=Attacking,if(I122&gt;70,Hit,Miss),"")</f>
        <v/>
      </c>
      <c r="N122" s="347" t="str">
        <f>if($C122=Attacking,if(J122&gt;70,Hit,Miss),"")</f>
        <v/>
      </c>
      <c r="O122" s="348" t="str">
        <f>if($C122=Attacking,if(K122&gt;70,Hit,Miss),"")</f>
        <v/>
      </c>
      <c r="P122" s="343" t="str">
        <f>IF(L122=Hit,Fleet1Ship1WepDPH,IF(L122=Miss,0,""))</f>
        <v/>
      </c>
      <c r="Q122" s="344" t="str">
        <f>IF(M122=Hit,Fleet1Ship1WepDPH,IF(M122=Miss,0,""))</f>
        <v/>
      </c>
      <c r="R122" s="344" t="str">
        <f>IF(N122=Hit,Fleet1Ship1WepDPH,IF(N122=Miss,0,""))</f>
        <v/>
      </c>
      <c r="S122" s="345" t="str">
        <f>IF(O122=Hit,Fleet1Ship1WepDPH,IF(O122=Miss,0,""))</f>
        <v/>
      </c>
      <c r="T122" s="349" t="str">
        <f>if($C122=Attacking,COUNTIF(P122:S122,"&gt;0"),"")</f>
        <v/>
      </c>
      <c r="U122" s="350" t="str">
        <f>IF($C122=Attacking,SUM(P122:S122),"")</f>
        <v/>
      </c>
      <c r="V122" s="351" t="str">
        <f>iferror(if(W120="","",IF(W120=Alive,$V$4,IF(W120=Dead,"")),""),"")</f>
        <v/>
      </c>
      <c r="W122" s="340" t="str">
        <f>iferror(if($X122="","",IF($X122&gt;0,Alive,if($X122=0,"")),""),"")</f>
        <v/>
      </c>
      <c r="X122" s="352" t="str">
        <f>iferror(if(C122="","",IF(C122=Attacking,X120-U122,X120)),"")</f>
        <v/>
      </c>
    </row>
    <row r="123" hidden="1">
      <c r="A123" s="319">
        <v>120.0</v>
      </c>
      <c r="B123" s="357" t="str">
        <f>IF(C121=Reloading,B121+1,"")</f>
        <v/>
      </c>
      <c r="C123" s="321" t="str">
        <f>iferror(if(W121="","",IF(W121=Alive,Attacking,if(W121=Dead,"")),""),"")</f>
        <v/>
      </c>
      <c r="D123" s="322" t="str">
        <f>iferror(if(E121="","",IF(E121=Alive,$D$4,IF(E121=Dead,"")),""),"")</f>
        <v/>
      </c>
      <c r="E123" s="323" t="str">
        <f>iferror(if($F122="","",IF($F123&gt;0,Alive,if($F123="","")),""),"")</f>
        <v/>
      </c>
      <c r="F123" s="324" t="str">
        <f t="shared" si="4"/>
        <v/>
      </c>
      <c r="G123" s="325" t="str">
        <f>iferror(if(C123="","",if(C123=BattleEnd,"",if(D123=Fleet1Ship1,Fleet1Ship1Wep,Fleet2Ship1Wep))),"")</f>
        <v/>
      </c>
      <c r="H123" s="326" t="str">
        <f>iferror(IF($C123=BattleEnd,"",IF($C123="","",IF($C123=Attacking,RANDBETWEEN(1,100),""))),"")</f>
        <v/>
      </c>
      <c r="I123" s="327" t="str">
        <f>iferror(IF($C123=BattleEnd,"",IF($C123="","",IF($C123=Attacking,RANDBETWEEN(1,100),""))),"")</f>
        <v/>
      </c>
      <c r="J123" s="327" t="str">
        <f>iferror(IF($C123=BattleEnd,"",IF($C123="","",IF($C123=Attacking,RANDBETWEEN(1,100),""))),"")</f>
        <v/>
      </c>
      <c r="K123" s="328" t="str">
        <f>iferror(IF($C123=BattleEnd,"",IF($C123="","",IF($C123=Attacking,RANDBETWEEN(1,100),""))),"")</f>
        <v/>
      </c>
      <c r="L123" s="329" t="str">
        <f>if($C123=Attacking,if(H123&gt;70,Hit,Miss),"")</f>
        <v/>
      </c>
      <c r="M123" s="330" t="str">
        <f>if($C123=Attacking,if(I123&gt;70,Hit,Miss),"")</f>
        <v/>
      </c>
      <c r="N123" s="330" t="str">
        <f>if($C123=Attacking,if(J123&gt;70,Hit,Miss),"")</f>
        <v/>
      </c>
      <c r="O123" s="331" t="str">
        <f>if($C123=Attacking,if(K123&gt;70,Hit,Miss),"")</f>
        <v/>
      </c>
      <c r="P123" s="326" t="str">
        <f>IF(L123=Hit,Fleet1Ship1WepDPH,IF(L123=Miss,0,""))</f>
        <v/>
      </c>
      <c r="Q123" s="327" t="str">
        <f>IF(M123=Hit,Fleet1Ship1WepDPH,IF(M123=Miss,0,""))</f>
        <v/>
      </c>
      <c r="R123" s="327" t="str">
        <f>IF(N123=Hit,Fleet1Ship1WepDPH,IF(N123=Miss,0,""))</f>
        <v/>
      </c>
      <c r="S123" s="328" t="str">
        <f>IF(O123=Hit,Fleet1Ship1WepDPH,IF(O123=Miss,0,""))</f>
        <v/>
      </c>
      <c r="T123" s="332" t="str">
        <f>if($C123=Attacking,COUNTIF(P123:S123,"&gt;0"),"")</f>
        <v/>
      </c>
      <c r="U123" s="333" t="str">
        <f>IF($C123=Attacking,SUM(P123:S123),"")</f>
        <v/>
      </c>
      <c r="V123" s="334" t="str">
        <f>iferror(if(W121="","",IF(W121=Alive,$V$4,IF(W121=Dead,"")),""),"")</f>
        <v/>
      </c>
      <c r="W123" s="323" t="str">
        <f>iferror(if($X123="","",IF($X123&gt;0,Alive,if($X123=0,"")),""),"")</f>
        <v/>
      </c>
      <c r="X123" s="353" t="str">
        <f>iferror(if(C123="","",IF(C123=Attacking,X121-U123,X121)),"")</f>
        <v/>
      </c>
    </row>
    <row r="124" hidden="1">
      <c r="A124" s="336">
        <v>121.0</v>
      </c>
      <c r="B124" s="356" t="str">
        <f>IF(C122=Attacking,B122+1,"")</f>
        <v/>
      </c>
      <c r="C124" s="338" t="str">
        <f>iferror(if(W122="","",IF(W122=Alive,Attacking,if(W122=Dead,"")),""),"")</f>
        <v/>
      </c>
      <c r="D124" s="339" t="str">
        <f>iferror(if(E122="","",IF(E122=Alive,$D$4,IF(E122=Dead,"")),""),"")</f>
        <v/>
      </c>
      <c r="E124" s="340" t="str">
        <f>iferror(if($F123="","",IF($F124&gt;0,Alive,if($F124="","")),""),"")</f>
        <v/>
      </c>
      <c r="F124" s="341" t="str">
        <f t="shared" si="4"/>
        <v/>
      </c>
      <c r="G124" s="342" t="str">
        <f>iferror(if(C124="","",if(C124=BattleEnd,"",if(D124=Fleet1Ship1,Fleet1Ship1Wep,Fleet2Ship1Wep))),"")</f>
        <v/>
      </c>
      <c r="H124" s="343" t="str">
        <f>iferror(IF($C124=BattleEnd,"",IF($C124="","",IF($C124=Attacking,RANDBETWEEN(1,100),""))),"")</f>
        <v/>
      </c>
      <c r="I124" s="344" t="str">
        <f>iferror(IF($C124=BattleEnd,"",IF($C124="","",IF($C124=Attacking,RANDBETWEEN(1,100),""))),"")</f>
        <v/>
      </c>
      <c r="J124" s="344" t="str">
        <f>iferror(IF($C124=BattleEnd,"",IF($C124="","",IF($C124=Attacking,RANDBETWEEN(1,100),""))),"")</f>
        <v/>
      </c>
      <c r="K124" s="345" t="str">
        <f>iferror(IF($C124=BattleEnd,"",IF($C124="","",IF($C124=Attacking,RANDBETWEEN(1,100),""))),"")</f>
        <v/>
      </c>
      <c r="L124" s="346" t="str">
        <f>if($C124=Attacking,if(H124&gt;70,Hit,Miss),"")</f>
        <v/>
      </c>
      <c r="M124" s="347" t="str">
        <f>if($C124=Attacking,if(I124&gt;70,Hit,Miss),"")</f>
        <v/>
      </c>
      <c r="N124" s="347" t="str">
        <f>if($C124=Attacking,if(J124&gt;70,Hit,Miss),"")</f>
        <v/>
      </c>
      <c r="O124" s="348" t="str">
        <f>if($C124=Attacking,if(K124&gt;70,Hit,Miss),"")</f>
        <v/>
      </c>
      <c r="P124" s="343" t="str">
        <f>IF(L124=Hit,Fleet1Ship1WepDPH,IF(L124=Miss,0,""))</f>
        <v/>
      </c>
      <c r="Q124" s="344" t="str">
        <f>IF(M124=Hit,Fleet1Ship1WepDPH,IF(M124=Miss,0,""))</f>
        <v/>
      </c>
      <c r="R124" s="344" t="str">
        <f>IF(N124=Hit,Fleet1Ship1WepDPH,IF(N124=Miss,0,""))</f>
        <v/>
      </c>
      <c r="S124" s="345" t="str">
        <f>IF(O124=Hit,Fleet1Ship1WepDPH,IF(O124=Miss,0,""))</f>
        <v/>
      </c>
      <c r="T124" s="349" t="str">
        <f>if($C124=Attacking,COUNTIF(P124:S124,"&gt;0"),"")</f>
        <v/>
      </c>
      <c r="U124" s="350" t="str">
        <f>IF($C124=Attacking,SUM(P124:S124),"")</f>
        <v/>
      </c>
      <c r="V124" s="351" t="str">
        <f>iferror(if(W122="","",IF(W122=Alive,$V$4,IF(W122=Dead,"")),""),"")</f>
        <v/>
      </c>
      <c r="W124" s="340" t="str">
        <f>iferror(if($X124="","",IF($X124&gt;0,Alive,if($X124=0,"")),""),"")</f>
        <v/>
      </c>
      <c r="X124" s="352" t="str">
        <f>iferror(if(C124="","",IF(C124=Attacking,X122-U124,X122)),"")</f>
        <v/>
      </c>
    </row>
    <row r="125" hidden="1">
      <c r="A125" s="319">
        <v>122.0</v>
      </c>
      <c r="B125" s="357" t="str">
        <f>IF(C123=Attacking,B123+1,"")</f>
        <v/>
      </c>
      <c r="C125" s="321" t="str">
        <f>iferror(if(W123="","",IF(W123=Alive,Attacking,if(W123=Dead,"")),""),"")</f>
        <v/>
      </c>
      <c r="D125" s="322" t="str">
        <f>iferror(if(E123="","",IF(E123=Alive,$D$4,IF(E123=Dead,"")),""),"")</f>
        <v/>
      </c>
      <c r="E125" s="323" t="str">
        <f>iferror(if($F124="","",IF($F125&gt;0,Alive,if($F125="","")),""),"")</f>
        <v/>
      </c>
      <c r="F125" s="324" t="str">
        <f t="shared" si="4"/>
        <v/>
      </c>
      <c r="G125" s="325" t="str">
        <f>iferror(if(C125="","",if(C125=BattleEnd,"",if(D125=Fleet1Ship1,Fleet1Ship1Wep,Fleet2Ship1Wep))),"")</f>
        <v/>
      </c>
      <c r="H125" s="326" t="str">
        <f>iferror(IF($C125=BattleEnd,"",IF($C125="","",IF($C125=Attacking,RANDBETWEEN(1,100),""))),"")</f>
        <v/>
      </c>
      <c r="I125" s="327" t="str">
        <f>iferror(IF($C125=BattleEnd,"",IF($C125="","",IF($C125=Attacking,RANDBETWEEN(1,100),""))),"")</f>
        <v/>
      </c>
      <c r="J125" s="327" t="str">
        <f>iferror(IF($C125=BattleEnd,"",IF($C125="","",IF($C125=Attacking,RANDBETWEEN(1,100),""))),"")</f>
        <v/>
      </c>
      <c r="K125" s="328" t="str">
        <f>iferror(IF($C125=BattleEnd,"",IF($C125="","",IF($C125=Attacking,RANDBETWEEN(1,100),""))),"")</f>
        <v/>
      </c>
      <c r="L125" s="329" t="str">
        <f>if($C125=Attacking,if(H125&gt;70,Hit,Miss),"")</f>
        <v/>
      </c>
      <c r="M125" s="330" t="str">
        <f>if($C125=Attacking,if(I125&gt;70,Hit,Miss),"")</f>
        <v/>
      </c>
      <c r="N125" s="330" t="str">
        <f>if($C125=Attacking,if(J125&gt;70,Hit,Miss),"")</f>
        <v/>
      </c>
      <c r="O125" s="331" t="str">
        <f>if($C125=Attacking,if(K125&gt;70,Hit,Miss),"")</f>
        <v/>
      </c>
      <c r="P125" s="326" t="str">
        <f>IF(L125=Hit,Fleet1Ship1WepDPH,IF(L125=Miss,0,""))</f>
        <v/>
      </c>
      <c r="Q125" s="327" t="str">
        <f>IF(M125=Hit,Fleet1Ship1WepDPH,IF(M125=Miss,0,""))</f>
        <v/>
      </c>
      <c r="R125" s="327" t="str">
        <f>IF(N125=Hit,Fleet1Ship1WepDPH,IF(N125=Miss,0,""))</f>
        <v/>
      </c>
      <c r="S125" s="328" t="str">
        <f>IF(O125=Hit,Fleet1Ship1WepDPH,IF(O125=Miss,0,""))</f>
        <v/>
      </c>
      <c r="T125" s="332" t="str">
        <f>if($C125=Attacking,COUNTIF(P125:S125,"&gt;0"),"")</f>
        <v/>
      </c>
      <c r="U125" s="333" t="str">
        <f>IF($C125=Attacking,SUM(P125:S125),"")</f>
        <v/>
      </c>
      <c r="V125" s="334" t="str">
        <f>iferror(if(W123="","",IF(W123=Alive,$V$4,IF(W123=Dead,"")),""),"")</f>
        <v/>
      </c>
      <c r="W125" s="323" t="str">
        <f>iferror(if($X125="","",IF($X125&gt;0,Alive,if($X125=0,"")),""),"")</f>
        <v/>
      </c>
      <c r="X125" s="353" t="str">
        <f>iferror(if(C125="","",IF(C125=Attacking,X123-U125,X123)),"")</f>
        <v/>
      </c>
    </row>
    <row r="126" hidden="1">
      <c r="A126" s="336">
        <v>123.0</v>
      </c>
      <c r="B126" s="356" t="str">
        <f>IF(C124=Attacking,B124+1,"")</f>
        <v/>
      </c>
      <c r="C126" s="338" t="str">
        <f>iferror(if(W124="","",IF(W124=Alive,Attacking,if(W124=Dead,"")),""),"")</f>
        <v/>
      </c>
      <c r="D126" s="339" t="str">
        <f>iferror(if(E124="","",IF(E124=Alive,$D$4,IF(E124=Dead,"")),""),"")</f>
        <v/>
      </c>
      <c r="E126" s="340" t="str">
        <f>iferror(if($F125="","",IF($F126&gt;0,Alive,if($F126="","")),""),"")</f>
        <v/>
      </c>
      <c r="F126" s="341" t="str">
        <f t="shared" si="4"/>
        <v/>
      </c>
      <c r="G126" s="342" t="str">
        <f>iferror(if(C126="","",if(C126=BattleEnd,"",if(D126=Fleet1Ship1,Fleet1Ship1Wep,Fleet2Ship1Wep))),"")</f>
        <v/>
      </c>
      <c r="H126" s="343" t="str">
        <f>iferror(IF($C126=BattleEnd,"",IF($C126="","",IF($C126=Attacking,RANDBETWEEN(1,100),""))),"")</f>
        <v/>
      </c>
      <c r="I126" s="344" t="str">
        <f>iferror(IF($C126=BattleEnd,"",IF($C126="","",IF($C126=Attacking,RANDBETWEEN(1,100),""))),"")</f>
        <v/>
      </c>
      <c r="J126" s="344" t="str">
        <f>iferror(IF($C126=BattleEnd,"",IF($C126="","",IF($C126=Attacking,RANDBETWEEN(1,100),""))),"")</f>
        <v/>
      </c>
      <c r="K126" s="345" t="str">
        <f>iferror(IF($C126=BattleEnd,"",IF($C126="","",IF($C126=Attacking,RANDBETWEEN(1,100),""))),"")</f>
        <v/>
      </c>
      <c r="L126" s="346" t="str">
        <f>if($C126=Attacking,if(H126&gt;70,Hit,Miss),"")</f>
        <v/>
      </c>
      <c r="M126" s="347" t="str">
        <f>if($C126=Attacking,if(I126&gt;70,Hit,Miss),"")</f>
        <v/>
      </c>
      <c r="N126" s="347" t="str">
        <f>if($C126=Attacking,if(J126&gt;70,Hit,Miss),"")</f>
        <v/>
      </c>
      <c r="O126" s="348" t="str">
        <f>if($C126=Attacking,if(K126&gt;70,Hit,Miss),"")</f>
        <v/>
      </c>
      <c r="P126" s="343" t="str">
        <f>IF(L126=Hit,Fleet1Ship1WepDPH,IF(L126=Miss,0,""))</f>
        <v/>
      </c>
      <c r="Q126" s="344" t="str">
        <f>IF(M126=Hit,Fleet1Ship1WepDPH,IF(M126=Miss,0,""))</f>
        <v/>
      </c>
      <c r="R126" s="344" t="str">
        <f>IF(N126=Hit,Fleet1Ship1WepDPH,IF(N126=Miss,0,""))</f>
        <v/>
      </c>
      <c r="S126" s="345" t="str">
        <f>IF(O126=Hit,Fleet1Ship1WepDPH,IF(O126=Miss,0,""))</f>
        <v/>
      </c>
      <c r="T126" s="349" t="str">
        <f>if($C126=Attacking,COUNTIF(P126:S126,"&gt;0"),"")</f>
        <v/>
      </c>
      <c r="U126" s="350" t="str">
        <f>IF($C126=Attacking,SUM(P126:S126),"")</f>
        <v/>
      </c>
      <c r="V126" s="351" t="str">
        <f>iferror(if(W124="","",IF(W124=Alive,$V$4,IF(W124=Dead,"")),""),"")</f>
        <v/>
      </c>
      <c r="W126" s="340" t="str">
        <f>iferror(if($X126="","",IF($X126&gt;0,Alive,if($X126=0,"")),""),"")</f>
        <v/>
      </c>
      <c r="X126" s="352" t="str">
        <f>iferror(if(C126="","",IF(C126=Attacking,X124-U126,X124)),"")</f>
        <v/>
      </c>
    </row>
    <row r="127" hidden="1">
      <c r="A127" s="319">
        <v>124.0</v>
      </c>
      <c r="B127" s="357" t="str">
        <f>IF(C125=Attacking,B125+1,"")</f>
        <v/>
      </c>
      <c r="C127" s="321" t="str">
        <f>iferror(if(W125="","",IF(W125=Alive,Attacking,if(W125=Dead,"")),""),"")</f>
        <v/>
      </c>
      <c r="D127" s="322" t="str">
        <f>iferror(if(E125="","",IF(E125=Alive,$D$4,IF(E125=Dead,"")),""),"")</f>
        <v/>
      </c>
      <c r="E127" s="323" t="str">
        <f>iferror(if($F126="","",IF($F127&gt;0,Alive,if($F127="","")),""),"")</f>
        <v/>
      </c>
      <c r="F127" s="324" t="str">
        <f t="shared" si="4"/>
        <v/>
      </c>
      <c r="G127" s="325" t="str">
        <f>iferror(if(C127="","",if(C127=BattleEnd,"",if(D127=Fleet1Ship1,Fleet1Ship1Wep,Fleet2Ship1Wep))),"")</f>
        <v/>
      </c>
      <c r="H127" s="326" t="str">
        <f>iferror(IF($C127=BattleEnd,"",IF($C127="","",IF($C127=Attacking,RANDBETWEEN(1,100),""))),"")</f>
        <v/>
      </c>
      <c r="I127" s="327" t="str">
        <f>iferror(IF($C127=BattleEnd,"",IF($C127="","",IF($C127=Attacking,RANDBETWEEN(1,100),""))),"")</f>
        <v/>
      </c>
      <c r="J127" s="327" t="str">
        <f>iferror(IF($C127=BattleEnd,"",IF($C127="","",IF($C127=Attacking,RANDBETWEEN(1,100),""))),"")</f>
        <v/>
      </c>
      <c r="K127" s="328" t="str">
        <f>iferror(IF($C127=BattleEnd,"",IF($C127="","",IF($C127=Attacking,RANDBETWEEN(1,100),""))),"")</f>
        <v/>
      </c>
      <c r="L127" s="329" t="str">
        <f>if($C127=Attacking,if(H127&gt;70,Hit,Miss),"")</f>
        <v/>
      </c>
      <c r="M127" s="330" t="str">
        <f>if($C127=Attacking,if(I127&gt;70,Hit,Miss),"")</f>
        <v/>
      </c>
      <c r="N127" s="330" t="str">
        <f>if($C127=Attacking,if(J127&gt;70,Hit,Miss),"")</f>
        <v/>
      </c>
      <c r="O127" s="331" t="str">
        <f>if($C127=Attacking,if(K127&gt;70,Hit,Miss),"")</f>
        <v/>
      </c>
      <c r="P127" s="326" t="str">
        <f>IF(L127=Hit,Fleet1Ship1WepDPH,IF(L127=Miss,0,""))</f>
        <v/>
      </c>
      <c r="Q127" s="327" t="str">
        <f>IF(M127=Hit,Fleet1Ship1WepDPH,IF(M127=Miss,0,""))</f>
        <v/>
      </c>
      <c r="R127" s="327" t="str">
        <f>IF(N127=Hit,Fleet1Ship1WepDPH,IF(N127=Miss,0,""))</f>
        <v/>
      </c>
      <c r="S127" s="328" t="str">
        <f>IF(O127=Hit,Fleet1Ship1WepDPH,IF(O127=Miss,0,""))</f>
        <v/>
      </c>
      <c r="T127" s="332" t="str">
        <f>if($C127=Attacking,COUNTIF(P127:S127,"&gt;0"),"")</f>
        <v/>
      </c>
      <c r="U127" s="333" t="str">
        <f>IF($C127=Attacking,SUM(P127:S127),"")</f>
        <v/>
      </c>
      <c r="V127" s="334" t="str">
        <f>iferror(if(W125="","",IF(W125=Alive,$V$4,IF(W125=Dead,"")),""),"")</f>
        <v/>
      </c>
      <c r="W127" s="323" t="str">
        <f>iferror(if($X127="","",IF($X127&gt;0,Alive,if($X127=0,"")),""),"")</f>
        <v/>
      </c>
      <c r="X127" s="353" t="str">
        <f>iferror(if(C127="","",IF(C127=Attacking,X125-U127,X125)),"")</f>
        <v/>
      </c>
    </row>
    <row r="128" hidden="1">
      <c r="A128" s="336">
        <v>125.0</v>
      </c>
      <c r="B128" s="356" t="str">
        <f>IF(C126=Attacking,B126+1,"")</f>
        <v/>
      </c>
      <c r="C128" s="338" t="str">
        <f>iferror(if(W126="","",IF(W126=Alive,Attacking,if(W126=Dead,"")),""),"")</f>
        <v/>
      </c>
      <c r="D128" s="339" t="str">
        <f>iferror(if(E126="","",IF(E126=Alive,$D$4,IF(E126=Dead,"")),""),"")</f>
        <v/>
      </c>
      <c r="E128" s="340" t="str">
        <f>iferror(if($F127="","",IF($F128&gt;0,Alive,if($F128="","")),""),"")</f>
        <v/>
      </c>
      <c r="F128" s="341" t="str">
        <f t="shared" si="4"/>
        <v/>
      </c>
      <c r="G128" s="342" t="str">
        <f>iferror(if(C128="","",if(C128=BattleEnd,"",if(D128=Fleet1Ship1,Fleet1Ship1Wep,Fleet2Ship1Wep))),"")</f>
        <v/>
      </c>
      <c r="H128" s="343" t="str">
        <f>iferror(IF($C128=BattleEnd,"",IF($C128="","",IF($C128=Attacking,RANDBETWEEN(1,100),""))),"")</f>
        <v/>
      </c>
      <c r="I128" s="344" t="str">
        <f>iferror(IF($C128=BattleEnd,"",IF($C128="","",IF($C128=Attacking,RANDBETWEEN(1,100),""))),"")</f>
        <v/>
      </c>
      <c r="J128" s="344" t="str">
        <f>iferror(IF($C128=BattleEnd,"",IF($C128="","",IF($C128=Attacking,RANDBETWEEN(1,100),""))),"")</f>
        <v/>
      </c>
      <c r="K128" s="345" t="str">
        <f>iferror(IF($C128=BattleEnd,"",IF($C128="","",IF($C128=Attacking,RANDBETWEEN(1,100),""))),"")</f>
        <v/>
      </c>
      <c r="L128" s="346" t="str">
        <f>if($C128=Attacking,if(H128&gt;70,Hit,Miss),"")</f>
        <v/>
      </c>
      <c r="M128" s="347" t="str">
        <f>if($C128=Attacking,if(I128&gt;70,Hit,Miss),"")</f>
        <v/>
      </c>
      <c r="N128" s="347" t="str">
        <f>if($C128=Attacking,if(J128&gt;70,Hit,Miss),"")</f>
        <v/>
      </c>
      <c r="O128" s="348" t="str">
        <f>if($C128=Attacking,if(K128&gt;70,Hit,Miss),"")</f>
        <v/>
      </c>
      <c r="P128" s="343" t="str">
        <f>IF(L128=Hit,Fleet1Ship1WepDPH,IF(L128=Miss,0,""))</f>
        <v/>
      </c>
      <c r="Q128" s="344" t="str">
        <f>IF(M128=Hit,Fleet1Ship1WepDPH,IF(M128=Miss,0,""))</f>
        <v/>
      </c>
      <c r="R128" s="344" t="str">
        <f>IF(N128=Hit,Fleet1Ship1WepDPH,IF(N128=Miss,0,""))</f>
        <v/>
      </c>
      <c r="S128" s="345" t="str">
        <f>IF(O128=Hit,Fleet1Ship1WepDPH,IF(O128=Miss,0,""))</f>
        <v/>
      </c>
      <c r="T128" s="349" t="str">
        <f>if($C128=Attacking,COUNTIF(P128:S128,"&gt;0"),"")</f>
        <v/>
      </c>
      <c r="U128" s="350" t="str">
        <f>IF($C128=Attacking,SUM(P128:S128),"")</f>
        <v/>
      </c>
      <c r="V128" s="351" t="str">
        <f>iferror(if(W126="","",IF(W126=Alive,$V$4,IF(W126=Dead,"")),""),"")</f>
        <v/>
      </c>
      <c r="W128" s="340" t="str">
        <f>iferror(if($X128="","",IF($X128&gt;0,Alive,if($X128=0,"")),""),"")</f>
        <v/>
      </c>
      <c r="X128" s="352" t="str">
        <f>iferror(if(C128="","",IF(C128=Attacking,X126-U128,X126)),"")</f>
        <v/>
      </c>
    </row>
    <row r="129" hidden="1">
      <c r="A129" s="319">
        <v>126.0</v>
      </c>
      <c r="B129" s="357" t="str">
        <f>IF(C127=Attacking,B127+1,"")</f>
        <v/>
      </c>
      <c r="C129" s="321" t="str">
        <f>iferror(if(W127="","",IF(W127=Alive,Attacking,if(W127=Dead,"")),""),"")</f>
        <v/>
      </c>
      <c r="D129" s="322" t="str">
        <f>iferror(if(E127="","",IF(E127=Alive,$D$4,IF(E127=Dead,"")),""),"")</f>
        <v/>
      </c>
      <c r="E129" s="323" t="str">
        <f>iferror(if($F128="","",IF($F129&gt;0,Alive,if($F129="","")),""),"")</f>
        <v/>
      </c>
      <c r="F129" s="324" t="str">
        <f t="shared" si="4"/>
        <v/>
      </c>
      <c r="G129" s="325" t="str">
        <f>iferror(if(C129="","",if(C129=BattleEnd,"",if(D129=Fleet1Ship1,Fleet1Ship1Wep,Fleet2Ship1Wep))),"")</f>
        <v/>
      </c>
      <c r="H129" s="326" t="str">
        <f>iferror(IF($C129=BattleEnd,"",IF($C129="","",IF($C129=Attacking,RANDBETWEEN(1,100),""))),"")</f>
        <v/>
      </c>
      <c r="I129" s="327" t="str">
        <f>iferror(IF($C129=BattleEnd,"",IF($C129="","",IF($C129=Attacking,RANDBETWEEN(1,100),""))),"")</f>
        <v/>
      </c>
      <c r="J129" s="327" t="str">
        <f>iferror(IF($C129=BattleEnd,"",IF($C129="","",IF($C129=Attacking,RANDBETWEEN(1,100),""))),"")</f>
        <v/>
      </c>
      <c r="K129" s="328" t="str">
        <f>iferror(IF($C129=BattleEnd,"",IF($C129="","",IF($C129=Attacking,RANDBETWEEN(1,100),""))),"")</f>
        <v/>
      </c>
      <c r="L129" s="329" t="str">
        <f>if($C129=Attacking,if(H129&gt;70,Hit,Miss),"")</f>
        <v/>
      </c>
      <c r="M129" s="330" t="str">
        <f>if($C129=Attacking,if(I129&gt;70,Hit,Miss),"")</f>
        <v/>
      </c>
      <c r="N129" s="330" t="str">
        <f>if($C129=Attacking,if(J129&gt;70,Hit,Miss),"")</f>
        <v/>
      </c>
      <c r="O129" s="331" t="str">
        <f>if($C129=Attacking,if(K129&gt;70,Hit,Miss),"")</f>
        <v/>
      </c>
      <c r="P129" s="326" t="str">
        <f>IF(L129=Hit,Fleet1Ship1WepDPH,IF(L129=Miss,0,""))</f>
        <v/>
      </c>
      <c r="Q129" s="327" t="str">
        <f>IF(M129=Hit,Fleet1Ship1WepDPH,IF(M129=Miss,0,""))</f>
        <v/>
      </c>
      <c r="R129" s="327" t="str">
        <f>IF(N129=Hit,Fleet1Ship1WepDPH,IF(N129=Miss,0,""))</f>
        <v/>
      </c>
      <c r="S129" s="328" t="str">
        <f>IF(O129=Hit,Fleet1Ship1WepDPH,IF(O129=Miss,0,""))</f>
        <v/>
      </c>
      <c r="T129" s="332" t="str">
        <f>if($C129=Attacking,COUNTIF(P129:S129,"&gt;0"),"")</f>
        <v/>
      </c>
      <c r="U129" s="333" t="str">
        <f>IF($C129=Attacking,SUM(P129:S129),"")</f>
        <v/>
      </c>
      <c r="V129" s="334" t="str">
        <f>iferror(if(W127="","",IF(W127=Alive,$V$4,IF(W127=Dead,"")),""),"")</f>
        <v/>
      </c>
      <c r="W129" s="323" t="str">
        <f>iferror(if($X129="","",IF($X129&gt;0,Alive,if($X129=0,"")),""),"")</f>
        <v/>
      </c>
      <c r="X129" s="353" t="str">
        <f>iferror(if(C129="","",IF(C129=Attacking,X127-U129,X127)),"")</f>
        <v/>
      </c>
    </row>
    <row r="130" hidden="1">
      <c r="A130" s="336">
        <v>127.0</v>
      </c>
      <c r="B130" s="356" t="str">
        <f>IF(C128=Reloading,B128+1,"")</f>
        <v/>
      </c>
      <c r="C130" s="338" t="str">
        <f>iferror(if(W128="","",IF(W128=Alive,Attacking,if(W128=Dead,"")),""),"")</f>
        <v/>
      </c>
      <c r="D130" s="339" t="str">
        <f>iferror(if(E128="","",IF(E128=Alive,$D$4,IF(E128=Dead,"")),""),"")</f>
        <v/>
      </c>
      <c r="E130" s="340" t="str">
        <f>iferror(if($F129="","",IF($F130&gt;0,Alive,if($F130="","")),""),"")</f>
        <v/>
      </c>
      <c r="F130" s="341" t="str">
        <f t="shared" si="4"/>
        <v/>
      </c>
      <c r="G130" s="342" t="str">
        <f>iferror(if(C130="","",if(C130=BattleEnd,"",if(D130=Fleet1Ship1,Fleet1Ship1Wep,Fleet2Ship1Wep))),"")</f>
        <v/>
      </c>
      <c r="H130" s="343" t="str">
        <f>iferror(IF($C130=BattleEnd,"",IF($C130="","",IF($C130=Attacking,RANDBETWEEN(1,100),""))),"")</f>
        <v/>
      </c>
      <c r="I130" s="344" t="str">
        <f>iferror(IF($C130=BattleEnd,"",IF($C130="","",IF($C130=Attacking,RANDBETWEEN(1,100),""))),"")</f>
        <v/>
      </c>
      <c r="J130" s="344" t="str">
        <f>iferror(IF($C130=BattleEnd,"",IF($C130="","",IF($C130=Attacking,RANDBETWEEN(1,100),""))),"")</f>
        <v/>
      </c>
      <c r="K130" s="345" t="str">
        <f>iferror(IF($C130=BattleEnd,"",IF($C130="","",IF($C130=Attacking,RANDBETWEEN(1,100),""))),"")</f>
        <v/>
      </c>
      <c r="L130" s="346" t="str">
        <f>if($C130=Attacking,if(H130&gt;70,Hit,Miss),"")</f>
        <v/>
      </c>
      <c r="M130" s="347" t="str">
        <f>if($C130=Attacking,if(I130&gt;70,Hit,Miss),"")</f>
        <v/>
      </c>
      <c r="N130" s="347" t="str">
        <f>if($C130=Attacking,if(J130&gt;70,Hit,Miss),"")</f>
        <v/>
      </c>
      <c r="O130" s="348" t="str">
        <f>if($C130=Attacking,if(K130&gt;70,Hit,Miss),"")</f>
        <v/>
      </c>
      <c r="P130" s="343" t="str">
        <f>IF(L130=Hit,Fleet1Ship1WepDPH,IF(L130=Miss,0,""))</f>
        <v/>
      </c>
      <c r="Q130" s="344" t="str">
        <f>IF(M130=Hit,Fleet1Ship1WepDPH,IF(M130=Miss,0,""))</f>
        <v/>
      </c>
      <c r="R130" s="344" t="str">
        <f>IF(N130=Hit,Fleet1Ship1WepDPH,IF(N130=Miss,0,""))</f>
        <v/>
      </c>
      <c r="S130" s="345" t="str">
        <f>IF(O130=Hit,Fleet1Ship1WepDPH,IF(O130=Miss,0,""))</f>
        <v/>
      </c>
      <c r="T130" s="349" t="str">
        <f>if($C130=Attacking,COUNTIF(P130:S130,"&gt;0"),"")</f>
        <v/>
      </c>
      <c r="U130" s="350" t="str">
        <f>IF($C130=Attacking,SUM(P130:S130),"")</f>
        <v/>
      </c>
      <c r="V130" s="351" t="str">
        <f>iferror(if(W128="","",IF(W128=Alive,$V$4,IF(W128=Dead,"")),""),"")</f>
        <v/>
      </c>
      <c r="W130" s="340" t="str">
        <f>iferror(if($X130="","",IF($X130&gt;0,Alive,if($X130=0,"")),""),"")</f>
        <v/>
      </c>
      <c r="X130" s="352" t="str">
        <f>iferror(if(C130="","",IF(C130=Attacking,X128-U130,X128)),"")</f>
        <v/>
      </c>
    </row>
    <row r="131" hidden="1">
      <c r="A131" s="319">
        <v>128.0</v>
      </c>
      <c r="B131" s="357" t="str">
        <f>IF(C129=Reloading,B129+1,"")</f>
        <v/>
      </c>
      <c r="C131" s="321" t="str">
        <f>iferror(if(W129="","",IF(W129=Alive,Attacking,if(W129=Dead,"")),""),"")</f>
        <v/>
      </c>
      <c r="D131" s="322" t="str">
        <f>iferror(if(E129="","",IF(E129=Alive,$D$4,IF(E129=Dead,"")),""),"")</f>
        <v/>
      </c>
      <c r="E131" s="323" t="str">
        <f>iferror(if($F130="","",IF($F131&gt;0,Alive,if($F131="","")),""),"")</f>
        <v/>
      </c>
      <c r="F131" s="324" t="str">
        <f t="shared" si="4"/>
        <v/>
      </c>
      <c r="G131" s="325" t="str">
        <f>iferror(if(C131="","",if(C131=BattleEnd,"",if(D131=Fleet1Ship1,Fleet1Ship1Wep,Fleet2Ship1Wep))),"")</f>
        <v/>
      </c>
      <c r="H131" s="326" t="str">
        <f>iferror(IF($C131=BattleEnd,"",IF($C131="","",IF($C131=Attacking,RANDBETWEEN(1,100),""))),"")</f>
        <v/>
      </c>
      <c r="I131" s="327" t="str">
        <f>iferror(IF($C131=BattleEnd,"",IF($C131="","",IF($C131=Attacking,RANDBETWEEN(1,100),""))),"")</f>
        <v/>
      </c>
      <c r="J131" s="327" t="str">
        <f>iferror(IF($C131=BattleEnd,"",IF($C131="","",IF($C131=Attacking,RANDBETWEEN(1,100),""))),"")</f>
        <v/>
      </c>
      <c r="K131" s="328" t="str">
        <f>iferror(IF($C131=BattleEnd,"",IF($C131="","",IF($C131=Attacking,RANDBETWEEN(1,100),""))),"")</f>
        <v/>
      </c>
      <c r="L131" s="329" t="str">
        <f>if($C131=Attacking,if(H131&gt;70,Hit,Miss),"")</f>
        <v/>
      </c>
      <c r="M131" s="330" t="str">
        <f>if($C131=Attacking,if(I131&gt;70,Hit,Miss),"")</f>
        <v/>
      </c>
      <c r="N131" s="330" t="str">
        <f>if($C131=Attacking,if(J131&gt;70,Hit,Miss),"")</f>
        <v/>
      </c>
      <c r="O131" s="331" t="str">
        <f>if($C131=Attacking,if(K131&gt;70,Hit,Miss),"")</f>
        <v/>
      </c>
      <c r="P131" s="326" t="str">
        <f>IF(L131=Hit,Fleet1Ship1WepDPH,IF(L131=Miss,0,""))</f>
        <v/>
      </c>
      <c r="Q131" s="327" t="str">
        <f>IF(M131=Hit,Fleet1Ship1WepDPH,IF(M131=Miss,0,""))</f>
        <v/>
      </c>
      <c r="R131" s="327" t="str">
        <f>IF(N131=Hit,Fleet1Ship1WepDPH,IF(N131=Miss,0,""))</f>
        <v/>
      </c>
      <c r="S131" s="328" t="str">
        <f>IF(O131=Hit,Fleet1Ship1WepDPH,IF(O131=Miss,0,""))</f>
        <v/>
      </c>
      <c r="T131" s="332" t="str">
        <f>if($C131=Attacking,COUNTIF(P131:S131,"&gt;0"),"")</f>
        <v/>
      </c>
      <c r="U131" s="333" t="str">
        <f>IF($C131=Attacking,SUM(P131:S131),"")</f>
        <v/>
      </c>
      <c r="V131" s="334" t="str">
        <f>iferror(if(W129="","",IF(W129=Alive,$V$4,IF(W129=Dead,"")),""),"")</f>
        <v/>
      </c>
      <c r="W131" s="323" t="str">
        <f>iferror(if($X131="","",IF($X131&gt;0,Alive,if($X131=0,"")),""),"")</f>
        <v/>
      </c>
      <c r="X131" s="353" t="str">
        <f>iferror(if(C131="","",IF(C131=Attacking,X129-U131,X129)),"")</f>
        <v/>
      </c>
    </row>
    <row r="132" hidden="1">
      <c r="A132" s="336">
        <v>129.0</v>
      </c>
      <c r="B132" s="356" t="str">
        <f>IF(C130=Attacking,B130+1,"")</f>
        <v/>
      </c>
      <c r="C132" s="338" t="str">
        <f>iferror(if(W130="","",IF(W130=Alive,Attacking,if(W130=Dead,"")),""),"")</f>
        <v/>
      </c>
      <c r="D132" s="339" t="str">
        <f>iferror(if(E130="","",IF(E130=Alive,$D$4,IF(E130=Dead,"")),""),"")</f>
        <v/>
      </c>
      <c r="E132" s="340" t="str">
        <f>iferror(if($F131="","",IF($F132&gt;0,Alive,if($F132="","")),""),"")</f>
        <v/>
      </c>
      <c r="F132" s="341" t="str">
        <f t="shared" si="4"/>
        <v/>
      </c>
      <c r="G132" s="342" t="str">
        <f>iferror(if(C132="","",if(C132=BattleEnd,"",if(D132=Fleet1Ship1,Fleet1Ship1Wep,Fleet2Ship1Wep))),"")</f>
        <v/>
      </c>
      <c r="H132" s="343" t="str">
        <f>iferror(IF($C132=BattleEnd,"",IF($C132="","",IF($C132=Attacking,RANDBETWEEN(1,100),""))),"")</f>
        <v/>
      </c>
      <c r="I132" s="344" t="str">
        <f>iferror(IF($C132=BattleEnd,"",IF($C132="","",IF($C132=Attacking,RANDBETWEEN(1,100),""))),"")</f>
        <v/>
      </c>
      <c r="J132" s="344" t="str">
        <f>iferror(IF($C132=BattleEnd,"",IF($C132="","",IF($C132=Attacking,RANDBETWEEN(1,100),""))),"")</f>
        <v/>
      </c>
      <c r="K132" s="345" t="str">
        <f>iferror(IF($C132=BattleEnd,"",IF($C132="","",IF($C132=Attacking,RANDBETWEEN(1,100),""))),"")</f>
        <v/>
      </c>
      <c r="L132" s="346" t="str">
        <f>if($C132=Attacking,if(H132&gt;70,Hit,Miss),"")</f>
        <v/>
      </c>
      <c r="M132" s="347" t="str">
        <f>if($C132=Attacking,if(I132&gt;70,Hit,Miss),"")</f>
        <v/>
      </c>
      <c r="N132" s="347" t="str">
        <f>if($C132=Attacking,if(J132&gt;70,Hit,Miss),"")</f>
        <v/>
      </c>
      <c r="O132" s="348" t="str">
        <f>if($C132=Attacking,if(K132&gt;70,Hit,Miss),"")</f>
        <v/>
      </c>
      <c r="P132" s="343" t="str">
        <f>IF(L132=Hit,Fleet1Ship1WepDPH,IF(L132=Miss,0,""))</f>
        <v/>
      </c>
      <c r="Q132" s="344" t="str">
        <f>IF(M132=Hit,Fleet1Ship1WepDPH,IF(M132=Miss,0,""))</f>
        <v/>
      </c>
      <c r="R132" s="344" t="str">
        <f>IF(N132=Hit,Fleet1Ship1WepDPH,IF(N132=Miss,0,""))</f>
        <v/>
      </c>
      <c r="S132" s="345" t="str">
        <f>IF(O132=Hit,Fleet1Ship1WepDPH,IF(O132=Miss,0,""))</f>
        <v/>
      </c>
      <c r="T132" s="349" t="str">
        <f>if($C132=Attacking,COUNTIF(P132:S132,"&gt;0"),"")</f>
        <v/>
      </c>
      <c r="U132" s="350" t="str">
        <f>IF($C132=Attacking,SUM(P132:S132),"")</f>
        <v/>
      </c>
      <c r="V132" s="351" t="str">
        <f>iferror(if(W130="","",IF(W130=Alive,$V$4,IF(W130=Dead,"")),""),"")</f>
        <v/>
      </c>
      <c r="W132" s="340" t="str">
        <f>iferror(if($X132="","",IF($X132&gt;0,Alive,if($X132=0,"")),""),"")</f>
        <v/>
      </c>
      <c r="X132" s="352" t="str">
        <f>iferror(if(C132="","",IF(C132=Attacking,X130-U132,X130)),"")</f>
        <v/>
      </c>
    </row>
    <row r="133" hidden="1">
      <c r="A133" s="319">
        <v>130.0</v>
      </c>
      <c r="B133" s="357" t="str">
        <f>IF(C131=Attacking,B131+1,"")</f>
        <v/>
      </c>
      <c r="C133" s="321" t="str">
        <f>iferror(if(W131="","",IF(W131=Alive,Attacking,if(W131=Dead,"")),""),"")</f>
        <v/>
      </c>
      <c r="D133" s="322" t="str">
        <f>iferror(if(E131="","",IF(E131=Alive,$D$4,IF(E131=Dead,"")),""),"")</f>
        <v/>
      </c>
      <c r="E133" s="323" t="str">
        <f>iferror(if($F132="","",IF($F133&gt;0,Alive,if($F133="","")),""),"")</f>
        <v/>
      </c>
      <c r="F133" s="324" t="str">
        <f t="shared" si="4"/>
        <v/>
      </c>
      <c r="G133" s="325" t="str">
        <f>iferror(if(C133="","",if(C133=BattleEnd,"",if(D133=Fleet1Ship1,Fleet1Ship1Wep,Fleet2Ship1Wep))),"")</f>
        <v/>
      </c>
      <c r="H133" s="326" t="str">
        <f>iferror(IF($C133=BattleEnd,"",IF($C133="","",IF($C133=Attacking,RANDBETWEEN(1,100),""))),"")</f>
        <v/>
      </c>
      <c r="I133" s="327" t="str">
        <f>iferror(IF($C133=BattleEnd,"",IF($C133="","",IF($C133=Attacking,RANDBETWEEN(1,100),""))),"")</f>
        <v/>
      </c>
      <c r="J133" s="327" t="str">
        <f>iferror(IF($C133=BattleEnd,"",IF($C133="","",IF($C133=Attacking,RANDBETWEEN(1,100),""))),"")</f>
        <v/>
      </c>
      <c r="K133" s="328" t="str">
        <f>iferror(IF($C133=BattleEnd,"",IF($C133="","",IF($C133=Attacking,RANDBETWEEN(1,100),""))),"")</f>
        <v/>
      </c>
      <c r="L133" s="329" t="str">
        <f>if($C133=Attacking,if(H133&gt;70,Hit,Miss),"")</f>
        <v/>
      </c>
      <c r="M133" s="330" t="str">
        <f>if($C133=Attacking,if(I133&gt;70,Hit,Miss),"")</f>
        <v/>
      </c>
      <c r="N133" s="330" t="str">
        <f>if($C133=Attacking,if(J133&gt;70,Hit,Miss),"")</f>
        <v/>
      </c>
      <c r="O133" s="331" t="str">
        <f>if($C133=Attacking,if(K133&gt;70,Hit,Miss),"")</f>
        <v/>
      </c>
      <c r="P133" s="326" t="str">
        <f>IF(L133=Hit,Fleet1Ship1WepDPH,IF(L133=Miss,0,""))</f>
        <v/>
      </c>
      <c r="Q133" s="327" t="str">
        <f>IF(M133=Hit,Fleet1Ship1WepDPH,IF(M133=Miss,0,""))</f>
        <v/>
      </c>
      <c r="R133" s="327" t="str">
        <f>IF(N133=Hit,Fleet1Ship1WepDPH,IF(N133=Miss,0,""))</f>
        <v/>
      </c>
      <c r="S133" s="328" t="str">
        <f>IF(O133=Hit,Fleet1Ship1WepDPH,IF(O133=Miss,0,""))</f>
        <v/>
      </c>
      <c r="T133" s="332" t="str">
        <f>if($C133=Attacking,COUNTIF(P133:S133,"&gt;0"),"")</f>
        <v/>
      </c>
      <c r="U133" s="333" t="str">
        <f>IF($C133=Attacking,SUM(P133:S133),"")</f>
        <v/>
      </c>
      <c r="V133" s="334" t="str">
        <f>iferror(if(W131="","",IF(W131=Alive,$V$4,IF(W131=Dead,"")),""),"")</f>
        <v/>
      </c>
      <c r="W133" s="323" t="str">
        <f>iferror(if($X133="","",IF($X133&gt;0,Alive,if($X133=0,"")),""),"")</f>
        <v/>
      </c>
      <c r="X133" s="353" t="str">
        <f>iferror(if(C133="","",IF(C133=Attacking,X131-U133,X131)),"")</f>
        <v/>
      </c>
    </row>
    <row r="134" hidden="1">
      <c r="A134" s="336">
        <v>131.0</v>
      </c>
      <c r="B134" s="356" t="str">
        <f>IF(C132=Attacking,B132+1,"")</f>
        <v/>
      </c>
      <c r="C134" s="338" t="str">
        <f>iferror(if(W132="","",IF(W132=Alive,Attacking,if(W132=Dead,"")),""),"")</f>
        <v/>
      </c>
      <c r="D134" s="339" t="str">
        <f>iferror(if(E132="","",IF(E132=Alive,$D$4,IF(E132=Dead,"")),""),"")</f>
        <v/>
      </c>
      <c r="E134" s="340" t="str">
        <f>iferror(if($F133="","",IF($F134&gt;0,Alive,if($F134="","")),""),"")</f>
        <v/>
      </c>
      <c r="F134" s="341" t="str">
        <f t="shared" si="4"/>
        <v/>
      </c>
      <c r="G134" s="342" t="str">
        <f>iferror(if(C134="","",if(C134=BattleEnd,"",if(D134=Fleet1Ship1,Fleet1Ship1Wep,Fleet2Ship1Wep))),"")</f>
        <v/>
      </c>
      <c r="H134" s="343" t="str">
        <f>iferror(IF($C134=BattleEnd,"",IF($C134="","",IF($C134=Attacking,RANDBETWEEN(1,100),""))),"")</f>
        <v/>
      </c>
      <c r="I134" s="344" t="str">
        <f>iferror(IF($C134=BattleEnd,"",IF($C134="","",IF($C134=Attacking,RANDBETWEEN(1,100),""))),"")</f>
        <v/>
      </c>
      <c r="J134" s="344" t="str">
        <f>iferror(IF($C134=BattleEnd,"",IF($C134="","",IF($C134=Attacking,RANDBETWEEN(1,100),""))),"")</f>
        <v/>
      </c>
      <c r="K134" s="345" t="str">
        <f>iferror(IF($C134=BattleEnd,"",IF($C134="","",IF($C134=Attacking,RANDBETWEEN(1,100),""))),"")</f>
        <v/>
      </c>
      <c r="L134" s="346" t="str">
        <f>if($C134=Attacking,if(H134&gt;70,Hit,Miss),"")</f>
        <v/>
      </c>
      <c r="M134" s="347" t="str">
        <f>if($C134=Attacking,if(I134&gt;70,Hit,Miss),"")</f>
        <v/>
      </c>
      <c r="N134" s="347" t="str">
        <f>if($C134=Attacking,if(J134&gt;70,Hit,Miss),"")</f>
        <v/>
      </c>
      <c r="O134" s="348" t="str">
        <f>if($C134=Attacking,if(K134&gt;70,Hit,Miss),"")</f>
        <v/>
      </c>
      <c r="P134" s="343" t="str">
        <f>IF(L134=Hit,Fleet1Ship1WepDPH,IF(L134=Miss,0,""))</f>
        <v/>
      </c>
      <c r="Q134" s="344" t="str">
        <f>IF(M134=Hit,Fleet1Ship1WepDPH,IF(M134=Miss,0,""))</f>
        <v/>
      </c>
      <c r="R134" s="344" t="str">
        <f>IF(N134=Hit,Fleet1Ship1WepDPH,IF(N134=Miss,0,""))</f>
        <v/>
      </c>
      <c r="S134" s="345" t="str">
        <f>IF(O134=Hit,Fleet1Ship1WepDPH,IF(O134=Miss,0,""))</f>
        <v/>
      </c>
      <c r="T134" s="349" t="str">
        <f>if($C134=Attacking,COUNTIF(P134:S134,"&gt;0"),"")</f>
        <v/>
      </c>
      <c r="U134" s="350" t="str">
        <f>IF($C134=Attacking,SUM(P134:S134),"")</f>
        <v/>
      </c>
      <c r="V134" s="351" t="str">
        <f>iferror(if(W132="","",IF(W132=Alive,$V$4,IF(W132=Dead,"")),""),"")</f>
        <v/>
      </c>
      <c r="W134" s="340" t="str">
        <f>iferror(if($X134="","",IF($X134&gt;0,Alive,if($X134=0,"")),""),"")</f>
        <v/>
      </c>
      <c r="X134" s="352" t="str">
        <f>iferror(if(C134="","",IF(C134=Attacking,X132-U134,X132)),"")</f>
        <v/>
      </c>
    </row>
    <row r="135" hidden="1">
      <c r="A135" s="319">
        <v>132.0</v>
      </c>
      <c r="B135" s="357" t="str">
        <f>IF(C133=Attacking,B133+1,"")</f>
        <v/>
      </c>
      <c r="C135" s="321" t="str">
        <f>iferror(if(W133="","",IF(W133=Alive,Attacking,if(W133=Dead,"")),""),"")</f>
        <v/>
      </c>
      <c r="D135" s="322" t="str">
        <f>iferror(if(E133="","",IF(E133=Alive,$D$4,IF(E133=Dead,"")),""),"")</f>
        <v/>
      </c>
      <c r="E135" s="323" t="str">
        <f>iferror(if($F134="","",IF($F135&gt;0,Alive,if($F135="","")),""),"")</f>
        <v/>
      </c>
      <c r="F135" s="324" t="str">
        <f t="shared" si="4"/>
        <v/>
      </c>
      <c r="G135" s="325" t="str">
        <f>iferror(if(C135="","",if(C135=BattleEnd,"",if(D135=Fleet1Ship1,Fleet1Ship1Wep,Fleet2Ship1Wep))),"")</f>
        <v/>
      </c>
      <c r="H135" s="326" t="str">
        <f>iferror(IF($C135=BattleEnd,"",IF($C135="","",IF($C135=Attacking,RANDBETWEEN(1,100),""))),"")</f>
        <v/>
      </c>
      <c r="I135" s="327" t="str">
        <f>iferror(IF($C135=BattleEnd,"",IF($C135="","",IF($C135=Attacking,RANDBETWEEN(1,100),""))),"")</f>
        <v/>
      </c>
      <c r="J135" s="327" t="str">
        <f>iferror(IF($C135=BattleEnd,"",IF($C135="","",IF($C135=Attacking,RANDBETWEEN(1,100),""))),"")</f>
        <v/>
      </c>
      <c r="K135" s="328" t="str">
        <f>iferror(IF($C135=BattleEnd,"",IF($C135="","",IF($C135=Attacking,RANDBETWEEN(1,100),""))),"")</f>
        <v/>
      </c>
      <c r="L135" s="329" t="str">
        <f>if($C135=Attacking,if(H135&gt;70,Hit,Miss),"")</f>
        <v/>
      </c>
      <c r="M135" s="330" t="str">
        <f>if($C135=Attacking,if(I135&gt;70,Hit,Miss),"")</f>
        <v/>
      </c>
      <c r="N135" s="330" t="str">
        <f>if($C135=Attacking,if(J135&gt;70,Hit,Miss),"")</f>
        <v/>
      </c>
      <c r="O135" s="331" t="str">
        <f>if($C135=Attacking,if(K135&gt;70,Hit,Miss),"")</f>
        <v/>
      </c>
      <c r="P135" s="326" t="str">
        <f>IF(L135=Hit,Fleet1Ship1WepDPH,IF(L135=Miss,0,""))</f>
        <v/>
      </c>
      <c r="Q135" s="327" t="str">
        <f>IF(M135=Hit,Fleet1Ship1WepDPH,IF(M135=Miss,0,""))</f>
        <v/>
      </c>
      <c r="R135" s="327" t="str">
        <f>IF(N135=Hit,Fleet1Ship1WepDPH,IF(N135=Miss,0,""))</f>
        <v/>
      </c>
      <c r="S135" s="328" t="str">
        <f>IF(O135=Hit,Fleet1Ship1WepDPH,IF(O135=Miss,0,""))</f>
        <v/>
      </c>
      <c r="T135" s="332" t="str">
        <f>if($C135=Attacking,COUNTIF(P135:S135,"&gt;0"),"")</f>
        <v/>
      </c>
      <c r="U135" s="333" t="str">
        <f>IF($C135=Attacking,SUM(P135:S135),"")</f>
        <v/>
      </c>
      <c r="V135" s="334" t="str">
        <f>iferror(if(W133="","",IF(W133=Alive,$V$4,IF(W133=Dead,"")),""),"")</f>
        <v/>
      </c>
      <c r="W135" s="323" t="str">
        <f>iferror(if($X135="","",IF($X135&gt;0,Alive,if($X135=0,"")),""),"")</f>
        <v/>
      </c>
      <c r="X135" s="353" t="str">
        <f>iferror(if(C135="","",IF(C135=Attacking,X133-U135,X133)),"")</f>
        <v/>
      </c>
    </row>
    <row r="136" hidden="1">
      <c r="A136" s="336">
        <v>133.0</v>
      </c>
      <c r="B136" s="356" t="str">
        <f>IF(C134=Attacking,B134+1,"")</f>
        <v/>
      </c>
      <c r="C136" s="338" t="str">
        <f>iferror(if(W134="","",IF(W134=Alive,Attacking,if(W134=Dead,"")),""),"")</f>
        <v/>
      </c>
      <c r="D136" s="339" t="str">
        <f>iferror(if(E134="","",IF(E134=Alive,$D$4,IF(E134=Dead,"")),""),"")</f>
        <v/>
      </c>
      <c r="E136" s="340" t="str">
        <f>iferror(if($F135="","",IF($F136&gt;0,Alive,if($F136="","")),""),"")</f>
        <v/>
      </c>
      <c r="F136" s="341" t="str">
        <f t="shared" si="4"/>
        <v/>
      </c>
      <c r="G136" s="342" t="str">
        <f>iferror(if(C136="","",if(C136=BattleEnd,"",if(D136=Fleet1Ship1,Fleet1Ship1Wep,Fleet2Ship1Wep))),"")</f>
        <v/>
      </c>
      <c r="H136" s="343" t="str">
        <f>iferror(IF($C136=BattleEnd,"",IF($C136="","",IF($C136=Attacking,RANDBETWEEN(1,100),""))),"")</f>
        <v/>
      </c>
      <c r="I136" s="344" t="str">
        <f>iferror(IF($C136=BattleEnd,"",IF($C136="","",IF($C136=Attacking,RANDBETWEEN(1,100),""))),"")</f>
        <v/>
      </c>
      <c r="J136" s="344" t="str">
        <f>iferror(IF($C136=BattleEnd,"",IF($C136="","",IF($C136=Attacking,RANDBETWEEN(1,100),""))),"")</f>
        <v/>
      </c>
      <c r="K136" s="345" t="str">
        <f>iferror(IF($C136=BattleEnd,"",IF($C136="","",IF($C136=Attacking,RANDBETWEEN(1,100),""))),"")</f>
        <v/>
      </c>
      <c r="L136" s="346" t="str">
        <f>if($C136=Attacking,if(H136&gt;70,Hit,Miss),"")</f>
        <v/>
      </c>
      <c r="M136" s="347" t="str">
        <f>if($C136=Attacking,if(I136&gt;70,Hit,Miss),"")</f>
        <v/>
      </c>
      <c r="N136" s="347" t="str">
        <f>if($C136=Attacking,if(J136&gt;70,Hit,Miss),"")</f>
        <v/>
      </c>
      <c r="O136" s="348" t="str">
        <f>if($C136=Attacking,if(K136&gt;70,Hit,Miss),"")</f>
        <v/>
      </c>
      <c r="P136" s="343" t="str">
        <f>IF(L136=Hit,Fleet1Ship1WepDPH,IF(L136=Miss,0,""))</f>
        <v/>
      </c>
      <c r="Q136" s="344" t="str">
        <f>IF(M136=Hit,Fleet1Ship1WepDPH,IF(M136=Miss,0,""))</f>
        <v/>
      </c>
      <c r="R136" s="344" t="str">
        <f>IF(N136=Hit,Fleet1Ship1WepDPH,IF(N136=Miss,0,""))</f>
        <v/>
      </c>
      <c r="S136" s="345" t="str">
        <f>IF(O136=Hit,Fleet1Ship1WepDPH,IF(O136=Miss,0,""))</f>
        <v/>
      </c>
      <c r="T136" s="349" t="str">
        <f>if($C136=Attacking,COUNTIF(P136:S136,"&gt;0"),"")</f>
        <v/>
      </c>
      <c r="U136" s="350" t="str">
        <f>IF($C136=Attacking,SUM(P136:S136),"")</f>
        <v/>
      </c>
      <c r="V136" s="351" t="str">
        <f>iferror(if(W134="","",IF(W134=Alive,$V$4,IF(W134=Dead,"")),""),"")</f>
        <v/>
      </c>
      <c r="W136" s="340" t="str">
        <f>iferror(if($X136="","",IF($X136&gt;0,Alive,if($X136=0,"")),""),"")</f>
        <v/>
      </c>
      <c r="X136" s="352" t="str">
        <f>iferror(if(C136="","",IF(C136=Attacking,X134-U136,X134)),"")</f>
        <v/>
      </c>
    </row>
    <row r="137" hidden="1">
      <c r="A137" s="319">
        <v>134.0</v>
      </c>
      <c r="B137" s="357" t="str">
        <f>IF(C135=Attacking,B135+1,"")</f>
        <v/>
      </c>
      <c r="C137" s="321" t="str">
        <f>iferror(if(W135="","",IF(W135=Alive,Attacking,if(W135=Dead,"")),""),"")</f>
        <v/>
      </c>
      <c r="D137" s="322" t="str">
        <f>iferror(if(E135="","",IF(E135=Alive,$D$4,IF(E135=Dead,"")),""),"")</f>
        <v/>
      </c>
      <c r="E137" s="323" t="str">
        <f>iferror(if($F136="","",IF($F137&gt;0,Alive,if($F137="","")),""),"")</f>
        <v/>
      </c>
      <c r="F137" s="324" t="str">
        <f t="shared" si="4"/>
        <v/>
      </c>
      <c r="G137" s="325" t="str">
        <f>iferror(if(C137="","",if(C137=BattleEnd,"",if(D137=Fleet1Ship1,Fleet1Ship1Wep,Fleet2Ship1Wep))),"")</f>
        <v/>
      </c>
      <c r="H137" s="326" t="str">
        <f>iferror(IF($C137=BattleEnd,"",IF($C137="","",IF($C137=Attacking,RANDBETWEEN(1,100),""))),"")</f>
        <v/>
      </c>
      <c r="I137" s="327" t="str">
        <f>iferror(IF($C137=BattleEnd,"",IF($C137="","",IF($C137=Attacking,RANDBETWEEN(1,100),""))),"")</f>
        <v/>
      </c>
      <c r="J137" s="327" t="str">
        <f>iferror(IF($C137=BattleEnd,"",IF($C137="","",IF($C137=Attacking,RANDBETWEEN(1,100),""))),"")</f>
        <v/>
      </c>
      <c r="K137" s="328" t="str">
        <f>iferror(IF($C137=BattleEnd,"",IF($C137="","",IF($C137=Attacking,RANDBETWEEN(1,100),""))),"")</f>
        <v/>
      </c>
      <c r="L137" s="329" t="str">
        <f>if($C137=Attacking,if(H137&gt;70,Hit,Miss),"")</f>
        <v/>
      </c>
      <c r="M137" s="330" t="str">
        <f>if($C137=Attacking,if(I137&gt;70,Hit,Miss),"")</f>
        <v/>
      </c>
      <c r="N137" s="330" t="str">
        <f>if($C137=Attacking,if(J137&gt;70,Hit,Miss),"")</f>
        <v/>
      </c>
      <c r="O137" s="331" t="str">
        <f>if($C137=Attacking,if(K137&gt;70,Hit,Miss),"")</f>
        <v/>
      </c>
      <c r="P137" s="326" t="str">
        <f>IF(L137=Hit,Fleet1Ship1WepDPH,IF(L137=Miss,0,""))</f>
        <v/>
      </c>
      <c r="Q137" s="327" t="str">
        <f>IF(M137=Hit,Fleet1Ship1WepDPH,IF(M137=Miss,0,""))</f>
        <v/>
      </c>
      <c r="R137" s="327" t="str">
        <f>IF(N137=Hit,Fleet1Ship1WepDPH,IF(N137=Miss,0,""))</f>
        <v/>
      </c>
      <c r="S137" s="328" t="str">
        <f>IF(O137=Hit,Fleet1Ship1WepDPH,IF(O137=Miss,0,""))</f>
        <v/>
      </c>
      <c r="T137" s="332" t="str">
        <f>if($C137=Attacking,COUNTIF(P137:S137,"&gt;0"),"")</f>
        <v/>
      </c>
      <c r="U137" s="333" t="str">
        <f>IF($C137=Attacking,SUM(P137:S137),"")</f>
        <v/>
      </c>
      <c r="V137" s="334" t="str">
        <f>iferror(if(W135="","",IF(W135=Alive,$V$4,IF(W135=Dead,"")),""),"")</f>
        <v/>
      </c>
      <c r="W137" s="323" t="str">
        <f>iferror(if($X137="","",IF($X137&gt;0,Alive,if($X137=0,"")),""),"")</f>
        <v/>
      </c>
      <c r="X137" s="353" t="str">
        <f>iferror(if(C137="","",IF(C137=Attacking,X135-U137,X135)),"")</f>
        <v/>
      </c>
    </row>
    <row r="138" hidden="1">
      <c r="A138" s="336">
        <v>135.0</v>
      </c>
      <c r="B138" s="356" t="str">
        <f>IF(C136=Reloading,B136+1,"")</f>
        <v/>
      </c>
      <c r="C138" s="338" t="str">
        <f>iferror(if(W136="","",IF(W136=Alive,Attacking,if(W136=Dead,"")),""),"")</f>
        <v/>
      </c>
      <c r="D138" s="339" t="str">
        <f>iferror(if(E136="","",IF(E136=Alive,$D$4,IF(E136=Dead,"")),""),"")</f>
        <v/>
      </c>
      <c r="E138" s="340" t="str">
        <f>iferror(if($F137="","",IF($F138&gt;0,Alive,if($F138="","")),""),"")</f>
        <v/>
      </c>
      <c r="F138" s="341" t="str">
        <f t="shared" si="4"/>
        <v/>
      </c>
      <c r="G138" s="342" t="str">
        <f>iferror(if(C138="","",if(C138=BattleEnd,"",if(D138=Fleet1Ship1,Fleet1Ship1Wep,Fleet2Ship1Wep))),"")</f>
        <v/>
      </c>
      <c r="H138" s="343" t="str">
        <f>iferror(IF($C138=BattleEnd,"",IF($C138="","",IF($C138=Attacking,RANDBETWEEN(1,100),""))),"")</f>
        <v/>
      </c>
      <c r="I138" s="344" t="str">
        <f>iferror(IF($C138=BattleEnd,"",IF($C138="","",IF($C138=Attacking,RANDBETWEEN(1,100),""))),"")</f>
        <v/>
      </c>
      <c r="J138" s="344" t="str">
        <f>iferror(IF($C138=BattleEnd,"",IF($C138="","",IF($C138=Attacking,RANDBETWEEN(1,100),""))),"")</f>
        <v/>
      </c>
      <c r="K138" s="345" t="str">
        <f>iferror(IF($C138=BattleEnd,"",IF($C138="","",IF($C138=Attacking,RANDBETWEEN(1,100),""))),"")</f>
        <v/>
      </c>
      <c r="L138" s="346" t="str">
        <f>if($C138=Attacking,if(H138&gt;70,Hit,Miss),"")</f>
        <v/>
      </c>
      <c r="M138" s="347" t="str">
        <f>if($C138=Attacking,if(I138&gt;70,Hit,Miss),"")</f>
        <v/>
      </c>
      <c r="N138" s="347" t="str">
        <f>if($C138=Attacking,if(J138&gt;70,Hit,Miss),"")</f>
        <v/>
      </c>
      <c r="O138" s="348" t="str">
        <f>if($C138=Attacking,if(K138&gt;70,Hit,Miss),"")</f>
        <v/>
      </c>
      <c r="P138" s="343" t="str">
        <f>IF(L138=Hit,Fleet1Ship1WepDPH,IF(L138=Miss,0,""))</f>
        <v/>
      </c>
      <c r="Q138" s="344" t="str">
        <f>IF(M138=Hit,Fleet1Ship1WepDPH,IF(M138=Miss,0,""))</f>
        <v/>
      </c>
      <c r="R138" s="344" t="str">
        <f>IF(N138=Hit,Fleet1Ship1WepDPH,IF(N138=Miss,0,""))</f>
        <v/>
      </c>
      <c r="S138" s="345" t="str">
        <f>IF(O138=Hit,Fleet1Ship1WepDPH,IF(O138=Miss,0,""))</f>
        <v/>
      </c>
      <c r="T138" s="349" t="str">
        <f>if($C138=Attacking,COUNTIF(P138:S138,"&gt;0"),"")</f>
        <v/>
      </c>
      <c r="U138" s="350" t="str">
        <f>IF($C138=Attacking,SUM(P138:S138),"")</f>
        <v/>
      </c>
      <c r="V138" s="351" t="str">
        <f>iferror(if(W136="","",IF(W136=Alive,$V$4,IF(W136=Dead,"")),""),"")</f>
        <v/>
      </c>
      <c r="W138" s="340" t="str">
        <f>iferror(if($X138="","",IF($X138&gt;0,Alive,if($X138=0,"")),""),"")</f>
        <v/>
      </c>
      <c r="X138" s="352" t="str">
        <f>iferror(if(C138="","",IF(C138=Attacking,X136-U138,X136)),"")</f>
        <v/>
      </c>
    </row>
    <row r="139" hidden="1">
      <c r="A139" s="319">
        <v>136.0</v>
      </c>
      <c r="B139" s="357" t="str">
        <f>IF(C137=Reloading,B137+1,"")</f>
        <v/>
      </c>
      <c r="C139" s="321" t="str">
        <f>iferror(if(W137="","",IF(W137=Alive,Attacking,if(W137=Dead,"")),""),"")</f>
        <v/>
      </c>
      <c r="D139" s="322" t="str">
        <f>iferror(if(E137="","",IF(E137=Alive,$D$4,IF(E137=Dead,"")),""),"")</f>
        <v/>
      </c>
      <c r="E139" s="323" t="str">
        <f>iferror(if($F138="","",IF($F139&gt;0,Alive,if($F139="","")),""),"")</f>
        <v/>
      </c>
      <c r="F139" s="324" t="str">
        <f t="shared" si="4"/>
        <v/>
      </c>
      <c r="G139" s="325" t="str">
        <f>iferror(if(C139="","",if(C139=BattleEnd,"",if(D139=Fleet1Ship1,Fleet1Ship1Wep,Fleet2Ship1Wep))),"")</f>
        <v/>
      </c>
      <c r="H139" s="326" t="str">
        <f>iferror(IF($C139=BattleEnd,"",IF($C139="","",IF($C139=Attacking,RANDBETWEEN(1,100),""))),"")</f>
        <v/>
      </c>
      <c r="I139" s="327" t="str">
        <f>iferror(IF($C139=BattleEnd,"",IF($C139="","",IF($C139=Attacking,RANDBETWEEN(1,100),""))),"")</f>
        <v/>
      </c>
      <c r="J139" s="327" t="str">
        <f>iferror(IF($C139=BattleEnd,"",IF($C139="","",IF($C139=Attacking,RANDBETWEEN(1,100),""))),"")</f>
        <v/>
      </c>
      <c r="K139" s="328" t="str">
        <f>iferror(IF($C139=BattleEnd,"",IF($C139="","",IF($C139=Attacking,RANDBETWEEN(1,100),""))),"")</f>
        <v/>
      </c>
      <c r="L139" s="329" t="str">
        <f>if($C139=Attacking,if(H139&gt;70,Hit,Miss),"")</f>
        <v/>
      </c>
      <c r="M139" s="330" t="str">
        <f>if($C139=Attacking,if(I139&gt;70,Hit,Miss),"")</f>
        <v/>
      </c>
      <c r="N139" s="330" t="str">
        <f>if($C139=Attacking,if(J139&gt;70,Hit,Miss),"")</f>
        <v/>
      </c>
      <c r="O139" s="331" t="str">
        <f>if($C139=Attacking,if(K139&gt;70,Hit,Miss),"")</f>
        <v/>
      </c>
      <c r="P139" s="326" t="str">
        <f>IF(L139=Hit,Fleet1Ship1WepDPH,IF(L139=Miss,0,""))</f>
        <v/>
      </c>
      <c r="Q139" s="327" t="str">
        <f>IF(M139=Hit,Fleet1Ship1WepDPH,IF(M139=Miss,0,""))</f>
        <v/>
      </c>
      <c r="R139" s="327" t="str">
        <f>IF(N139=Hit,Fleet1Ship1WepDPH,IF(N139=Miss,0,""))</f>
        <v/>
      </c>
      <c r="S139" s="328" t="str">
        <f>IF(O139=Hit,Fleet1Ship1WepDPH,IF(O139=Miss,0,""))</f>
        <v/>
      </c>
      <c r="T139" s="332" t="str">
        <f>if($C139=Attacking,COUNTIF(P139:S139,"&gt;0"),"")</f>
        <v/>
      </c>
      <c r="U139" s="333" t="str">
        <f>IF($C139=Attacking,SUM(P139:S139),"")</f>
        <v/>
      </c>
      <c r="V139" s="334" t="str">
        <f>iferror(if(W137="","",IF(W137=Alive,$V$4,IF(W137=Dead,"")),""),"")</f>
        <v/>
      </c>
      <c r="W139" s="323" t="str">
        <f>iferror(if($X139="","",IF($X139&gt;0,Alive,if($X139=0,"")),""),"")</f>
        <v/>
      </c>
      <c r="X139" s="353" t="str">
        <f>iferror(if(C139="","",IF(C139=Attacking,X137-U139,X137)),"")</f>
        <v/>
      </c>
    </row>
    <row r="140" hidden="1">
      <c r="A140" s="336">
        <v>137.0</v>
      </c>
      <c r="B140" s="356" t="str">
        <f>IF(C138=Attacking,B138+1,"")</f>
        <v/>
      </c>
      <c r="C140" s="338" t="str">
        <f>iferror(if(W138="","",IF(W138=Alive,Attacking,if(W138=Dead,"")),""),"")</f>
        <v/>
      </c>
      <c r="D140" s="339" t="str">
        <f>iferror(if(E138="","",IF(E138=Alive,$D$4,IF(E138=Dead,"")),""),"")</f>
        <v/>
      </c>
      <c r="E140" s="340" t="str">
        <f>iferror(if($F139="","",IF($F140&gt;0,Alive,if($F140="","")),""),"")</f>
        <v/>
      </c>
      <c r="F140" s="341" t="str">
        <f t="shared" si="4"/>
        <v/>
      </c>
      <c r="G140" s="342" t="str">
        <f>iferror(if(C140="","",if(C140=BattleEnd,"",if(D140=Fleet1Ship1,Fleet1Ship1Wep,Fleet2Ship1Wep))),"")</f>
        <v/>
      </c>
      <c r="H140" s="343" t="str">
        <f>iferror(IF($C140=BattleEnd,"",IF($C140="","",IF($C140=Attacking,RANDBETWEEN(1,100),""))),"")</f>
        <v/>
      </c>
      <c r="I140" s="344" t="str">
        <f>iferror(IF($C140=BattleEnd,"",IF($C140="","",IF($C140=Attacking,RANDBETWEEN(1,100),""))),"")</f>
        <v/>
      </c>
      <c r="J140" s="344" t="str">
        <f>iferror(IF($C140=BattleEnd,"",IF($C140="","",IF($C140=Attacking,RANDBETWEEN(1,100),""))),"")</f>
        <v/>
      </c>
      <c r="K140" s="345" t="str">
        <f>iferror(IF($C140=BattleEnd,"",IF($C140="","",IF($C140=Attacking,RANDBETWEEN(1,100),""))),"")</f>
        <v/>
      </c>
      <c r="L140" s="346" t="str">
        <f>if($C140=Attacking,if(H140&gt;70,Hit,Miss),"")</f>
        <v/>
      </c>
      <c r="M140" s="347" t="str">
        <f>if($C140=Attacking,if(I140&gt;70,Hit,Miss),"")</f>
        <v/>
      </c>
      <c r="N140" s="347" t="str">
        <f>if($C140=Attacking,if(J140&gt;70,Hit,Miss),"")</f>
        <v/>
      </c>
      <c r="O140" s="348" t="str">
        <f>if($C140=Attacking,if(K140&gt;70,Hit,Miss),"")</f>
        <v/>
      </c>
      <c r="P140" s="343" t="str">
        <f>IF(L140=Hit,Fleet1Ship1WepDPH,IF(L140=Miss,0,""))</f>
        <v/>
      </c>
      <c r="Q140" s="344" t="str">
        <f>IF(M140=Hit,Fleet1Ship1WepDPH,IF(M140=Miss,0,""))</f>
        <v/>
      </c>
      <c r="R140" s="344" t="str">
        <f>IF(N140=Hit,Fleet1Ship1WepDPH,IF(N140=Miss,0,""))</f>
        <v/>
      </c>
      <c r="S140" s="345" t="str">
        <f>IF(O140=Hit,Fleet1Ship1WepDPH,IF(O140=Miss,0,""))</f>
        <v/>
      </c>
      <c r="T140" s="349" t="str">
        <f>if($C140=Attacking,COUNTIF(P140:S140,"&gt;0"),"")</f>
        <v/>
      </c>
      <c r="U140" s="350" t="str">
        <f>IF($C140=Attacking,SUM(P140:S140),"")</f>
        <v/>
      </c>
      <c r="V140" s="351" t="str">
        <f>iferror(if(W138="","",IF(W138=Alive,$V$4,IF(W138=Dead,"")),""),"")</f>
        <v/>
      </c>
      <c r="W140" s="340" t="str">
        <f>iferror(if($X140="","",IF($X140&gt;0,Alive,if($X140=0,"")),""),"")</f>
        <v/>
      </c>
      <c r="X140" s="352" t="str">
        <f>iferror(if(C140="","",IF(C140=Attacking,X138-U140,X138)),"")</f>
        <v/>
      </c>
    </row>
    <row r="141" hidden="1">
      <c r="A141" s="319">
        <v>138.0</v>
      </c>
      <c r="B141" s="357" t="str">
        <f>IF(C139=Attacking,B139+1,"")</f>
        <v/>
      </c>
      <c r="C141" s="321" t="str">
        <f>iferror(if(W139="","",IF(W139=Alive,Attacking,if(W139=Dead,"")),""),"")</f>
        <v/>
      </c>
      <c r="D141" s="322" t="str">
        <f>iferror(if(E139="","",IF(E139=Alive,$D$4,IF(E139=Dead,"")),""),"")</f>
        <v/>
      </c>
      <c r="E141" s="323" t="str">
        <f>iferror(if($F140="","",IF($F141&gt;0,Alive,if($F141="","")),""),"")</f>
        <v/>
      </c>
      <c r="F141" s="324" t="str">
        <f t="shared" si="4"/>
        <v/>
      </c>
      <c r="G141" s="325" t="str">
        <f>iferror(if(C141="","",if(C141=BattleEnd,"",if(D141=Fleet1Ship1,Fleet1Ship1Wep,Fleet2Ship1Wep))),"")</f>
        <v/>
      </c>
      <c r="H141" s="326" t="str">
        <f>iferror(IF($C141=BattleEnd,"",IF($C141="","",IF($C141=Attacking,RANDBETWEEN(1,100),""))),"")</f>
        <v/>
      </c>
      <c r="I141" s="327" t="str">
        <f>iferror(IF($C141=BattleEnd,"",IF($C141="","",IF($C141=Attacking,RANDBETWEEN(1,100),""))),"")</f>
        <v/>
      </c>
      <c r="J141" s="327" t="str">
        <f>iferror(IF($C141=BattleEnd,"",IF($C141="","",IF($C141=Attacking,RANDBETWEEN(1,100),""))),"")</f>
        <v/>
      </c>
      <c r="K141" s="328" t="str">
        <f>iferror(IF($C141=BattleEnd,"",IF($C141="","",IF($C141=Attacking,RANDBETWEEN(1,100),""))),"")</f>
        <v/>
      </c>
      <c r="L141" s="329" t="str">
        <f>if($C141=Attacking,if(H141&gt;70,Hit,Miss),"")</f>
        <v/>
      </c>
      <c r="M141" s="330" t="str">
        <f>if($C141=Attacking,if(I141&gt;70,Hit,Miss),"")</f>
        <v/>
      </c>
      <c r="N141" s="330" t="str">
        <f>if($C141=Attacking,if(J141&gt;70,Hit,Miss),"")</f>
        <v/>
      </c>
      <c r="O141" s="331" t="str">
        <f>if($C141=Attacking,if(K141&gt;70,Hit,Miss),"")</f>
        <v/>
      </c>
      <c r="P141" s="326" t="str">
        <f>IF(L141=Hit,Fleet1Ship1WepDPH,IF(L141=Miss,0,""))</f>
        <v/>
      </c>
      <c r="Q141" s="327" t="str">
        <f>IF(M141=Hit,Fleet1Ship1WepDPH,IF(M141=Miss,0,""))</f>
        <v/>
      </c>
      <c r="R141" s="327" t="str">
        <f>IF(N141=Hit,Fleet1Ship1WepDPH,IF(N141=Miss,0,""))</f>
        <v/>
      </c>
      <c r="S141" s="328" t="str">
        <f>IF(O141=Hit,Fleet1Ship1WepDPH,IF(O141=Miss,0,""))</f>
        <v/>
      </c>
      <c r="T141" s="332" t="str">
        <f>if($C141=Attacking,COUNTIF(P141:S141,"&gt;0"),"")</f>
        <v/>
      </c>
      <c r="U141" s="333" t="str">
        <f>IF($C141=Attacking,SUM(P141:S141),"")</f>
        <v/>
      </c>
      <c r="V141" s="334" t="str">
        <f>iferror(if(W139="","",IF(W139=Alive,$V$4,IF(W139=Dead,"")),""),"")</f>
        <v/>
      </c>
      <c r="W141" s="323" t="str">
        <f>iferror(if($X141="","",IF($X141&gt;0,Alive,if($X141=0,"")),""),"")</f>
        <v/>
      </c>
      <c r="X141" s="353" t="str">
        <f>iferror(if(C141="","",IF(C141=Attacking,X139-U141,X139)),"")</f>
        <v/>
      </c>
    </row>
    <row r="142" hidden="1">
      <c r="A142" s="336">
        <v>139.0</v>
      </c>
      <c r="B142" s="356" t="str">
        <f>IF(C140=Attacking,B140+1,"")</f>
        <v/>
      </c>
      <c r="C142" s="338" t="str">
        <f>iferror(if(W140="","",IF(W140=Alive,Attacking,if(W140=Dead,"")),""),"")</f>
        <v/>
      </c>
      <c r="D142" s="339" t="str">
        <f>iferror(if(E140="","",IF(E140=Alive,$D$4,IF(E140=Dead,"")),""),"")</f>
        <v/>
      </c>
      <c r="E142" s="340" t="str">
        <f>iferror(if($F141="","",IF($F142&gt;0,Alive,if($F142="","")),""),"")</f>
        <v/>
      </c>
      <c r="F142" s="341" t="str">
        <f t="shared" si="4"/>
        <v/>
      </c>
      <c r="G142" s="342" t="str">
        <f>iferror(if(C142="","",if(C142=BattleEnd,"",if(D142=Fleet1Ship1,Fleet1Ship1Wep,Fleet2Ship1Wep))),"")</f>
        <v/>
      </c>
      <c r="H142" s="343" t="str">
        <f>iferror(IF($C142=BattleEnd,"",IF($C142="","",IF($C142=Attacking,RANDBETWEEN(1,100),""))),"")</f>
        <v/>
      </c>
      <c r="I142" s="344" t="str">
        <f>iferror(IF($C142=BattleEnd,"",IF($C142="","",IF($C142=Attacking,RANDBETWEEN(1,100),""))),"")</f>
        <v/>
      </c>
      <c r="J142" s="344" t="str">
        <f>iferror(IF($C142=BattleEnd,"",IF($C142="","",IF($C142=Attacking,RANDBETWEEN(1,100),""))),"")</f>
        <v/>
      </c>
      <c r="K142" s="345" t="str">
        <f>iferror(IF($C142=BattleEnd,"",IF($C142="","",IF($C142=Attacking,RANDBETWEEN(1,100),""))),"")</f>
        <v/>
      </c>
      <c r="L142" s="346" t="str">
        <f>if($C142=Attacking,if(H142&gt;70,Hit,Miss),"")</f>
        <v/>
      </c>
      <c r="M142" s="347" t="str">
        <f>if($C142=Attacking,if(I142&gt;70,Hit,Miss),"")</f>
        <v/>
      </c>
      <c r="N142" s="347" t="str">
        <f>if($C142=Attacking,if(J142&gt;70,Hit,Miss),"")</f>
        <v/>
      </c>
      <c r="O142" s="348" t="str">
        <f>if($C142=Attacking,if(K142&gt;70,Hit,Miss),"")</f>
        <v/>
      </c>
      <c r="P142" s="343" t="str">
        <f>IF(L142=Hit,Fleet1Ship1WepDPH,IF(L142=Miss,0,""))</f>
        <v/>
      </c>
      <c r="Q142" s="344" t="str">
        <f>IF(M142=Hit,Fleet1Ship1WepDPH,IF(M142=Miss,0,""))</f>
        <v/>
      </c>
      <c r="R142" s="344" t="str">
        <f>IF(N142=Hit,Fleet1Ship1WepDPH,IF(N142=Miss,0,""))</f>
        <v/>
      </c>
      <c r="S142" s="345" t="str">
        <f>IF(O142=Hit,Fleet1Ship1WepDPH,IF(O142=Miss,0,""))</f>
        <v/>
      </c>
      <c r="T142" s="349" t="str">
        <f>if($C142=Attacking,COUNTIF(P142:S142,"&gt;0"),"")</f>
        <v/>
      </c>
      <c r="U142" s="350" t="str">
        <f>IF($C142=Attacking,SUM(P142:S142),"")</f>
        <v/>
      </c>
      <c r="V142" s="351" t="str">
        <f>iferror(if(W140="","",IF(W140=Alive,$V$4,IF(W140=Dead,"")),""),"")</f>
        <v/>
      </c>
      <c r="W142" s="340" t="str">
        <f>iferror(if($X142="","",IF($X142&gt;0,Alive,if($X142=0,"")),""),"")</f>
        <v/>
      </c>
      <c r="X142" s="352" t="str">
        <f>iferror(if(C142="","",IF(C142=Attacking,X140-U142,X140)),"")</f>
        <v/>
      </c>
    </row>
    <row r="143" hidden="1">
      <c r="A143" s="319">
        <v>140.0</v>
      </c>
      <c r="B143" s="357" t="str">
        <f>IF(C141=Attacking,B141+1,"")</f>
        <v/>
      </c>
      <c r="C143" s="321" t="str">
        <f>iferror(if(W141="","",IF(W141=Alive,Attacking,if(W141=Dead,"")),""),"")</f>
        <v/>
      </c>
      <c r="D143" s="322" t="str">
        <f>iferror(if(E141="","",IF(E141=Alive,$D$4,IF(E141=Dead,"")),""),"")</f>
        <v/>
      </c>
      <c r="E143" s="323" t="str">
        <f>iferror(if($F142="","",IF($F143&gt;0,Alive,if($F143="","")),""),"")</f>
        <v/>
      </c>
      <c r="F143" s="324" t="str">
        <f t="shared" si="4"/>
        <v/>
      </c>
      <c r="G143" s="325" t="str">
        <f>iferror(if(C143="","",if(C143=BattleEnd,"",if(D143=Fleet1Ship1,Fleet1Ship1Wep,Fleet2Ship1Wep))),"")</f>
        <v/>
      </c>
      <c r="H143" s="326" t="str">
        <f>iferror(IF($C143=BattleEnd,"",IF($C143="","",IF($C143=Attacking,RANDBETWEEN(1,100),""))),"")</f>
        <v/>
      </c>
      <c r="I143" s="327" t="str">
        <f>iferror(IF($C143=BattleEnd,"",IF($C143="","",IF($C143=Attacking,RANDBETWEEN(1,100),""))),"")</f>
        <v/>
      </c>
      <c r="J143" s="327" t="str">
        <f>iferror(IF($C143=BattleEnd,"",IF($C143="","",IF($C143=Attacking,RANDBETWEEN(1,100),""))),"")</f>
        <v/>
      </c>
      <c r="K143" s="328" t="str">
        <f>iferror(IF($C143=BattleEnd,"",IF($C143="","",IF($C143=Attacking,RANDBETWEEN(1,100),""))),"")</f>
        <v/>
      </c>
      <c r="L143" s="329" t="str">
        <f>if($C143=Attacking,if(H143&gt;70,Hit,Miss),"")</f>
        <v/>
      </c>
      <c r="M143" s="330" t="str">
        <f>if($C143=Attacking,if(I143&gt;70,Hit,Miss),"")</f>
        <v/>
      </c>
      <c r="N143" s="330" t="str">
        <f>if($C143=Attacking,if(J143&gt;70,Hit,Miss),"")</f>
        <v/>
      </c>
      <c r="O143" s="331" t="str">
        <f>if($C143=Attacking,if(K143&gt;70,Hit,Miss),"")</f>
        <v/>
      </c>
      <c r="P143" s="326" t="str">
        <f>IF(L143=Hit,Fleet1Ship1WepDPH,IF(L143=Miss,0,""))</f>
        <v/>
      </c>
      <c r="Q143" s="327" t="str">
        <f>IF(M143=Hit,Fleet1Ship1WepDPH,IF(M143=Miss,0,""))</f>
        <v/>
      </c>
      <c r="R143" s="327" t="str">
        <f>IF(N143=Hit,Fleet1Ship1WepDPH,IF(N143=Miss,0,""))</f>
        <v/>
      </c>
      <c r="S143" s="328" t="str">
        <f>IF(O143=Hit,Fleet1Ship1WepDPH,IF(O143=Miss,0,""))</f>
        <v/>
      </c>
      <c r="T143" s="332" t="str">
        <f>if($C143=Attacking,COUNTIF(P143:S143,"&gt;0"),"")</f>
        <v/>
      </c>
      <c r="U143" s="333" t="str">
        <f>IF($C143=Attacking,SUM(P143:S143),"")</f>
        <v/>
      </c>
      <c r="V143" s="334" t="str">
        <f>iferror(if(W141="","",IF(W141=Alive,$V$4,IF(W141=Dead,"")),""),"")</f>
        <v/>
      </c>
      <c r="W143" s="323" t="str">
        <f>iferror(if($X143="","",IF($X143&gt;0,Alive,if($X143=0,"")),""),"")</f>
        <v/>
      </c>
      <c r="X143" s="353" t="str">
        <f>iferror(if(C143="","",IF(C143=Attacking,X141-U143,X141)),"")</f>
        <v/>
      </c>
    </row>
    <row r="144" hidden="1">
      <c r="A144" s="336">
        <v>141.0</v>
      </c>
      <c r="B144" s="356" t="str">
        <f>IF(C142=Attacking,B142+1,"")</f>
        <v/>
      </c>
      <c r="C144" s="338" t="str">
        <f>iferror(if(W142="","",IF(W142=Alive,Attacking,if(W142=Dead,"")),""),"")</f>
        <v/>
      </c>
      <c r="D144" s="339" t="str">
        <f>iferror(if(E142="","",IF(E142=Alive,$D$4,IF(E142=Dead,"")),""),"")</f>
        <v/>
      </c>
      <c r="E144" s="340" t="str">
        <f>iferror(if($F143="","",IF($F144&gt;0,Alive,if($F144="","")),""),"")</f>
        <v/>
      </c>
      <c r="F144" s="341" t="str">
        <f t="shared" si="4"/>
        <v/>
      </c>
      <c r="G144" s="342" t="str">
        <f>iferror(if(C144="","",if(C144=BattleEnd,"",if(D144=Fleet1Ship1,Fleet1Ship1Wep,Fleet2Ship1Wep))),"")</f>
        <v/>
      </c>
      <c r="H144" s="343" t="str">
        <f>iferror(IF($C144=BattleEnd,"",IF($C144="","",IF($C144=Attacking,RANDBETWEEN(1,100),""))),"")</f>
        <v/>
      </c>
      <c r="I144" s="344" t="str">
        <f>iferror(IF($C144=BattleEnd,"",IF($C144="","",IF($C144=Attacking,RANDBETWEEN(1,100),""))),"")</f>
        <v/>
      </c>
      <c r="J144" s="344" t="str">
        <f>iferror(IF($C144=BattleEnd,"",IF($C144="","",IF($C144=Attacking,RANDBETWEEN(1,100),""))),"")</f>
        <v/>
      </c>
      <c r="K144" s="345" t="str">
        <f>iferror(IF($C144=BattleEnd,"",IF($C144="","",IF($C144=Attacking,RANDBETWEEN(1,100),""))),"")</f>
        <v/>
      </c>
      <c r="L144" s="346" t="str">
        <f>if($C144=Attacking,if(H144&gt;70,Hit,Miss),"")</f>
        <v/>
      </c>
      <c r="M144" s="347" t="str">
        <f>if($C144=Attacking,if(I144&gt;70,Hit,Miss),"")</f>
        <v/>
      </c>
      <c r="N144" s="347" t="str">
        <f>if($C144=Attacking,if(J144&gt;70,Hit,Miss),"")</f>
        <v/>
      </c>
      <c r="O144" s="348" t="str">
        <f>if($C144=Attacking,if(K144&gt;70,Hit,Miss),"")</f>
        <v/>
      </c>
      <c r="P144" s="343" t="str">
        <f>IF(L144=Hit,Fleet1Ship1WepDPH,IF(L144=Miss,0,""))</f>
        <v/>
      </c>
      <c r="Q144" s="344" t="str">
        <f>IF(M144=Hit,Fleet1Ship1WepDPH,IF(M144=Miss,0,""))</f>
        <v/>
      </c>
      <c r="R144" s="344" t="str">
        <f>IF(N144=Hit,Fleet1Ship1WepDPH,IF(N144=Miss,0,""))</f>
        <v/>
      </c>
      <c r="S144" s="345" t="str">
        <f>IF(O144=Hit,Fleet1Ship1WepDPH,IF(O144=Miss,0,""))</f>
        <v/>
      </c>
      <c r="T144" s="349" t="str">
        <f>if($C144=Attacking,COUNTIF(P144:S144,"&gt;0"),"")</f>
        <v/>
      </c>
      <c r="U144" s="350" t="str">
        <f>IF($C144=Attacking,SUM(P144:S144),"")</f>
        <v/>
      </c>
      <c r="V144" s="351" t="str">
        <f>iferror(if(W142="","",IF(W142=Alive,$V$4,IF(W142=Dead,"")),""),"")</f>
        <v/>
      </c>
      <c r="W144" s="340" t="str">
        <f>iferror(if($X144="","",IF($X144&gt;0,Alive,if($X144=0,"")),""),"")</f>
        <v/>
      </c>
      <c r="X144" s="352" t="str">
        <f>iferror(if(C144="","",IF(C144=Attacking,X142-U144,X142)),"")</f>
        <v/>
      </c>
    </row>
    <row r="145" hidden="1">
      <c r="A145" s="319">
        <v>142.0</v>
      </c>
      <c r="B145" s="357" t="str">
        <f>IF(C143=Attacking,B143+1,"")</f>
        <v/>
      </c>
      <c r="C145" s="321" t="str">
        <f>iferror(if(W143="","",IF(W143=Alive,Attacking,if(W143=Dead,"")),""),"")</f>
        <v/>
      </c>
      <c r="D145" s="322" t="str">
        <f>iferror(if(E143="","",IF(E143=Alive,$D$4,IF(E143=Dead,"")),""),"")</f>
        <v/>
      </c>
      <c r="E145" s="323" t="str">
        <f>iferror(if($F144="","",IF($F145&gt;0,Alive,if($F145="","")),""),"")</f>
        <v/>
      </c>
      <c r="F145" s="324" t="str">
        <f t="shared" si="4"/>
        <v/>
      </c>
      <c r="G145" s="325" t="str">
        <f>iferror(if(C145="","",if(C145=BattleEnd,"",if(D145=Fleet1Ship1,Fleet1Ship1Wep,Fleet2Ship1Wep))),"")</f>
        <v/>
      </c>
      <c r="H145" s="326" t="str">
        <f>iferror(IF($C145=BattleEnd,"",IF($C145="","",IF($C145=Attacking,RANDBETWEEN(1,100),""))),"")</f>
        <v/>
      </c>
      <c r="I145" s="327" t="str">
        <f>iferror(IF($C145=BattleEnd,"",IF($C145="","",IF($C145=Attacking,RANDBETWEEN(1,100),""))),"")</f>
        <v/>
      </c>
      <c r="J145" s="327" t="str">
        <f>iferror(IF($C145=BattleEnd,"",IF($C145="","",IF($C145=Attacking,RANDBETWEEN(1,100),""))),"")</f>
        <v/>
      </c>
      <c r="K145" s="328" t="str">
        <f>iferror(IF($C145=BattleEnd,"",IF($C145="","",IF($C145=Attacking,RANDBETWEEN(1,100),""))),"")</f>
        <v/>
      </c>
      <c r="L145" s="329" t="str">
        <f>if($C145=Attacking,if(H145&gt;70,Hit,Miss),"")</f>
        <v/>
      </c>
      <c r="M145" s="330" t="str">
        <f>if($C145=Attacking,if(I145&gt;70,Hit,Miss),"")</f>
        <v/>
      </c>
      <c r="N145" s="330" t="str">
        <f>if($C145=Attacking,if(J145&gt;70,Hit,Miss),"")</f>
        <v/>
      </c>
      <c r="O145" s="331" t="str">
        <f>if($C145=Attacking,if(K145&gt;70,Hit,Miss),"")</f>
        <v/>
      </c>
      <c r="P145" s="326" t="str">
        <f>IF(L145=Hit,Fleet1Ship1WepDPH,IF(L145=Miss,0,""))</f>
        <v/>
      </c>
      <c r="Q145" s="327" t="str">
        <f>IF(M145=Hit,Fleet1Ship1WepDPH,IF(M145=Miss,0,""))</f>
        <v/>
      </c>
      <c r="R145" s="327" t="str">
        <f>IF(N145=Hit,Fleet1Ship1WepDPH,IF(N145=Miss,0,""))</f>
        <v/>
      </c>
      <c r="S145" s="328" t="str">
        <f>IF(O145=Hit,Fleet1Ship1WepDPH,IF(O145=Miss,0,""))</f>
        <v/>
      </c>
      <c r="T145" s="332" t="str">
        <f>if($C145=Attacking,COUNTIF(P145:S145,"&gt;0"),"")</f>
        <v/>
      </c>
      <c r="U145" s="333" t="str">
        <f>IF($C145=Attacking,SUM(P145:S145),"")</f>
        <v/>
      </c>
      <c r="V145" s="334" t="str">
        <f>iferror(if(W143="","",IF(W143=Alive,$V$4,IF(W143=Dead,"")),""),"")</f>
        <v/>
      </c>
      <c r="W145" s="323" t="str">
        <f>iferror(if($X145="","",IF($X145&gt;0,Alive,if($X145=0,"")),""),"")</f>
        <v/>
      </c>
      <c r="X145" s="353" t="str">
        <f>iferror(if(C145="","",IF(C145=Attacking,X143-U145,X143)),"")</f>
        <v/>
      </c>
    </row>
    <row r="146" hidden="1">
      <c r="A146" s="336">
        <v>143.0</v>
      </c>
      <c r="B146" s="356" t="str">
        <f>IF(C144=Reloading,B144+1,"")</f>
        <v/>
      </c>
      <c r="C146" s="338" t="str">
        <f>iferror(if(W144="","",IF(W144=Alive,Attacking,if(W144=Dead,"")),""),"")</f>
        <v/>
      </c>
      <c r="D146" s="339" t="str">
        <f>iferror(if(E144="","",IF(E144=Alive,$D$4,IF(E144=Dead,"")),""),"")</f>
        <v/>
      </c>
      <c r="E146" s="340" t="str">
        <f>iferror(if($F145="","",IF($F146&gt;0,Alive,if($F146="","")),""),"")</f>
        <v/>
      </c>
      <c r="F146" s="341" t="str">
        <f t="shared" si="4"/>
        <v/>
      </c>
      <c r="G146" s="342" t="str">
        <f>iferror(if(C146="","",if(C146=BattleEnd,"",if(D146=Fleet1Ship1,Fleet1Ship1Wep,Fleet2Ship1Wep))),"")</f>
        <v/>
      </c>
      <c r="H146" s="343" t="str">
        <f>iferror(IF($C146=BattleEnd,"",IF($C146="","",IF($C146=Attacking,RANDBETWEEN(1,100),""))),"")</f>
        <v/>
      </c>
      <c r="I146" s="344" t="str">
        <f>iferror(IF($C146=BattleEnd,"",IF($C146="","",IF($C146=Attacking,RANDBETWEEN(1,100),""))),"")</f>
        <v/>
      </c>
      <c r="J146" s="344" t="str">
        <f>iferror(IF($C146=BattleEnd,"",IF($C146="","",IF($C146=Attacking,RANDBETWEEN(1,100),""))),"")</f>
        <v/>
      </c>
      <c r="K146" s="345" t="str">
        <f>iferror(IF($C146=BattleEnd,"",IF($C146="","",IF($C146=Attacking,RANDBETWEEN(1,100),""))),"")</f>
        <v/>
      </c>
      <c r="L146" s="346" t="str">
        <f>if($C146=Attacking,if(H146&gt;70,Hit,Miss),"")</f>
        <v/>
      </c>
      <c r="M146" s="347" t="str">
        <f>if($C146=Attacking,if(I146&gt;70,Hit,Miss),"")</f>
        <v/>
      </c>
      <c r="N146" s="347" t="str">
        <f>if($C146=Attacking,if(J146&gt;70,Hit,Miss),"")</f>
        <v/>
      </c>
      <c r="O146" s="348" t="str">
        <f>if($C146=Attacking,if(K146&gt;70,Hit,Miss),"")</f>
        <v/>
      </c>
      <c r="P146" s="343" t="str">
        <f>IF(L146=Hit,Fleet1Ship1WepDPH,IF(L146=Miss,0,""))</f>
        <v/>
      </c>
      <c r="Q146" s="344" t="str">
        <f>IF(M146=Hit,Fleet1Ship1WepDPH,IF(M146=Miss,0,""))</f>
        <v/>
      </c>
      <c r="R146" s="344" t="str">
        <f>IF(N146=Hit,Fleet1Ship1WepDPH,IF(N146=Miss,0,""))</f>
        <v/>
      </c>
      <c r="S146" s="345" t="str">
        <f>IF(O146=Hit,Fleet1Ship1WepDPH,IF(O146=Miss,0,""))</f>
        <v/>
      </c>
      <c r="T146" s="349" t="str">
        <f>if($C146=Attacking,COUNTIF(P146:S146,"&gt;0"),"")</f>
        <v/>
      </c>
      <c r="U146" s="350" t="str">
        <f>IF($C146=Attacking,SUM(P146:S146),"")</f>
        <v/>
      </c>
      <c r="V146" s="351" t="str">
        <f>iferror(if(W144="","",IF(W144=Alive,$V$4,IF(W144=Dead,"")),""),"")</f>
        <v/>
      </c>
      <c r="W146" s="340" t="str">
        <f>iferror(if($X146="","",IF($X146&gt;0,Alive,if($X146=0,"")),""),"")</f>
        <v/>
      </c>
      <c r="X146" s="352" t="str">
        <f>iferror(if(C146="","",IF(C146=Attacking,X144-U146,X144)),"")</f>
        <v/>
      </c>
    </row>
    <row r="147" hidden="1">
      <c r="A147" s="319">
        <v>144.0</v>
      </c>
      <c r="B147" s="357" t="str">
        <f>IF(C145=Reloading,B145+1,"")</f>
        <v/>
      </c>
      <c r="C147" s="321" t="str">
        <f>iferror(if(W145="","",IF(W145=Alive,Attacking,if(W145=Dead,"")),""),"")</f>
        <v/>
      </c>
      <c r="D147" s="322" t="str">
        <f>iferror(if(E145="","",IF(E145=Alive,$D$4,IF(E145=Dead,"")),""),"")</f>
        <v/>
      </c>
      <c r="E147" s="323" t="str">
        <f>iferror(if($F146="","",IF($F147&gt;0,Alive,if($F147="","")),""),"")</f>
        <v/>
      </c>
      <c r="F147" s="324" t="str">
        <f t="shared" si="4"/>
        <v/>
      </c>
      <c r="G147" s="325" t="str">
        <f>iferror(if(C147="","",if(C147=BattleEnd,"",if(D147=Fleet1Ship1,Fleet1Ship1Wep,Fleet2Ship1Wep))),"")</f>
        <v/>
      </c>
      <c r="H147" s="326" t="str">
        <f>iferror(IF($C147=BattleEnd,"",IF($C147="","",IF($C147=Attacking,RANDBETWEEN(1,100),""))),"")</f>
        <v/>
      </c>
      <c r="I147" s="327" t="str">
        <f>iferror(IF($C147=BattleEnd,"",IF($C147="","",IF($C147=Attacking,RANDBETWEEN(1,100),""))),"")</f>
        <v/>
      </c>
      <c r="J147" s="327" t="str">
        <f>iferror(IF($C147=BattleEnd,"",IF($C147="","",IF($C147=Attacking,RANDBETWEEN(1,100),""))),"")</f>
        <v/>
      </c>
      <c r="K147" s="328" t="str">
        <f>iferror(IF($C147=BattleEnd,"",IF($C147="","",IF($C147=Attacking,RANDBETWEEN(1,100),""))),"")</f>
        <v/>
      </c>
      <c r="L147" s="329" t="str">
        <f>if($C147=Attacking,if(H147&gt;70,Hit,Miss),"")</f>
        <v/>
      </c>
      <c r="M147" s="330" t="str">
        <f>if($C147=Attacking,if(I147&gt;70,Hit,Miss),"")</f>
        <v/>
      </c>
      <c r="N147" s="330" t="str">
        <f>if($C147=Attacking,if(J147&gt;70,Hit,Miss),"")</f>
        <v/>
      </c>
      <c r="O147" s="331" t="str">
        <f>if($C147=Attacking,if(K147&gt;70,Hit,Miss),"")</f>
        <v/>
      </c>
      <c r="P147" s="326" t="str">
        <f>IF(L147=Hit,Fleet1Ship1WepDPH,IF(L147=Miss,0,""))</f>
        <v/>
      </c>
      <c r="Q147" s="327" t="str">
        <f>IF(M147=Hit,Fleet1Ship1WepDPH,IF(M147=Miss,0,""))</f>
        <v/>
      </c>
      <c r="R147" s="327" t="str">
        <f>IF(N147=Hit,Fleet1Ship1WepDPH,IF(N147=Miss,0,""))</f>
        <v/>
      </c>
      <c r="S147" s="328" t="str">
        <f>IF(O147=Hit,Fleet1Ship1WepDPH,IF(O147=Miss,0,""))</f>
        <v/>
      </c>
      <c r="T147" s="332" t="str">
        <f>if($C147=Attacking,COUNTIF(P147:S147,"&gt;0"),"")</f>
        <v/>
      </c>
      <c r="U147" s="333" t="str">
        <f>IF($C147=Attacking,SUM(P147:S147),"")</f>
        <v/>
      </c>
      <c r="V147" s="334" t="str">
        <f>iferror(if(W145="","",IF(W145=Alive,$V$4,IF(W145=Dead,"")),""),"")</f>
        <v/>
      </c>
      <c r="W147" s="323" t="str">
        <f>iferror(if($X147="","",IF($X147&gt;0,Alive,if($X147=0,"")),""),"")</f>
        <v/>
      </c>
      <c r="X147" s="353" t="str">
        <f>iferror(if(C147="","",IF(C147=Attacking,X145-U147,X145)),"")</f>
        <v/>
      </c>
    </row>
    <row r="148" hidden="1">
      <c r="A148" s="336">
        <v>145.0</v>
      </c>
      <c r="B148" s="356" t="str">
        <f>IF(C146=Attacking,B146+1,"")</f>
        <v/>
      </c>
      <c r="C148" s="338" t="str">
        <f>iferror(if(W146="","",IF(W146=Alive,Attacking,if(W146=Dead,"")),""),"")</f>
        <v/>
      </c>
      <c r="D148" s="339" t="str">
        <f>iferror(if(E146="","",IF(E146=Alive,$D$4,IF(E146=Dead,"")),""),"")</f>
        <v/>
      </c>
      <c r="E148" s="340" t="str">
        <f>iferror(if($F147="","",IF($F148&gt;0,Alive,if($F148="","")),""),"")</f>
        <v/>
      </c>
      <c r="F148" s="341" t="str">
        <f t="shared" si="4"/>
        <v/>
      </c>
      <c r="G148" s="342" t="str">
        <f>iferror(if(C148="","",if(C148=BattleEnd,"",if(D148=Fleet1Ship1,Fleet1Ship1Wep,Fleet2Ship1Wep))),"")</f>
        <v/>
      </c>
      <c r="H148" s="343" t="str">
        <f>iferror(IF($C148=BattleEnd,"",IF($C148="","",IF($C148=Attacking,RANDBETWEEN(1,100),""))),"")</f>
        <v/>
      </c>
      <c r="I148" s="344" t="str">
        <f>iferror(IF($C148=BattleEnd,"",IF($C148="","",IF($C148=Attacking,RANDBETWEEN(1,100),""))),"")</f>
        <v/>
      </c>
      <c r="J148" s="344" t="str">
        <f>iferror(IF($C148=BattleEnd,"",IF($C148="","",IF($C148=Attacking,RANDBETWEEN(1,100),""))),"")</f>
        <v/>
      </c>
      <c r="K148" s="345" t="str">
        <f>iferror(IF($C148=BattleEnd,"",IF($C148="","",IF($C148=Attacking,RANDBETWEEN(1,100),""))),"")</f>
        <v/>
      </c>
      <c r="L148" s="346" t="str">
        <f>if($C148=Attacking,if(H148&gt;70,Hit,Miss),"")</f>
        <v/>
      </c>
      <c r="M148" s="347" t="str">
        <f>if($C148=Attacking,if(I148&gt;70,Hit,Miss),"")</f>
        <v/>
      </c>
      <c r="N148" s="347" t="str">
        <f>if($C148=Attacking,if(J148&gt;70,Hit,Miss),"")</f>
        <v/>
      </c>
      <c r="O148" s="348" t="str">
        <f>if($C148=Attacking,if(K148&gt;70,Hit,Miss),"")</f>
        <v/>
      </c>
      <c r="P148" s="343" t="str">
        <f>IF(L148=Hit,Fleet1Ship1WepDPH,IF(L148=Miss,0,""))</f>
        <v/>
      </c>
      <c r="Q148" s="344" t="str">
        <f>IF(M148=Hit,Fleet1Ship1WepDPH,IF(M148=Miss,0,""))</f>
        <v/>
      </c>
      <c r="R148" s="344" t="str">
        <f>IF(N148=Hit,Fleet1Ship1WepDPH,IF(N148=Miss,0,""))</f>
        <v/>
      </c>
      <c r="S148" s="345" t="str">
        <f>IF(O148=Hit,Fleet1Ship1WepDPH,IF(O148=Miss,0,""))</f>
        <v/>
      </c>
      <c r="T148" s="349" t="str">
        <f>if($C148=Attacking,COUNTIF(P148:S148,"&gt;0"),"")</f>
        <v/>
      </c>
      <c r="U148" s="350" t="str">
        <f>IF($C148=Attacking,SUM(P148:S148),"")</f>
        <v/>
      </c>
      <c r="V148" s="351" t="str">
        <f>iferror(if(W146="","",IF(W146=Alive,$V$4,IF(W146=Dead,"")),""),"")</f>
        <v/>
      </c>
      <c r="W148" s="340" t="str">
        <f>iferror(if($X148="","",IF($X148&gt;0,Alive,if($X148=0,"")),""),"")</f>
        <v/>
      </c>
      <c r="X148" s="352" t="str">
        <f>iferror(if(C148="","",IF(C148=Attacking,X146-U148,X146)),"")</f>
        <v/>
      </c>
    </row>
    <row r="149" hidden="1">
      <c r="A149" s="319">
        <v>146.0</v>
      </c>
      <c r="B149" s="357" t="str">
        <f>IF(C147=Attacking,B147+1,"")</f>
        <v/>
      </c>
      <c r="C149" s="321" t="str">
        <f>iferror(if(W147="","",IF(W147=Alive,Attacking,if(W147=Dead,"")),""),"")</f>
        <v/>
      </c>
      <c r="D149" s="322" t="str">
        <f>iferror(if(E147="","",IF(E147=Alive,$D$4,IF(E147=Dead,"")),""),"")</f>
        <v/>
      </c>
      <c r="E149" s="323" t="str">
        <f>iferror(if($F148="","",IF($F149&gt;0,Alive,if($F149="","")),""),"")</f>
        <v/>
      </c>
      <c r="F149" s="324" t="str">
        <f t="shared" si="4"/>
        <v/>
      </c>
      <c r="G149" s="325" t="str">
        <f>iferror(if(C149="","",if(C149=BattleEnd,"",if(D149=Fleet1Ship1,Fleet1Ship1Wep,Fleet2Ship1Wep))),"")</f>
        <v/>
      </c>
      <c r="H149" s="326" t="str">
        <f>iferror(IF($C149=BattleEnd,"",IF($C149="","",IF($C149=Attacking,RANDBETWEEN(1,100),""))),"")</f>
        <v/>
      </c>
      <c r="I149" s="327" t="str">
        <f>iferror(IF($C149=BattleEnd,"",IF($C149="","",IF($C149=Attacking,RANDBETWEEN(1,100),""))),"")</f>
        <v/>
      </c>
      <c r="J149" s="327" t="str">
        <f>iferror(IF($C149=BattleEnd,"",IF($C149="","",IF($C149=Attacking,RANDBETWEEN(1,100),""))),"")</f>
        <v/>
      </c>
      <c r="K149" s="328" t="str">
        <f>iferror(IF($C149=BattleEnd,"",IF($C149="","",IF($C149=Attacking,RANDBETWEEN(1,100),""))),"")</f>
        <v/>
      </c>
      <c r="L149" s="329" t="str">
        <f>if($C149=Attacking,if(H149&gt;70,Hit,Miss),"")</f>
        <v/>
      </c>
      <c r="M149" s="330" t="str">
        <f>if($C149=Attacking,if(I149&gt;70,Hit,Miss),"")</f>
        <v/>
      </c>
      <c r="N149" s="330" t="str">
        <f>if($C149=Attacking,if(J149&gt;70,Hit,Miss),"")</f>
        <v/>
      </c>
      <c r="O149" s="331" t="str">
        <f>if($C149=Attacking,if(K149&gt;70,Hit,Miss),"")</f>
        <v/>
      </c>
      <c r="P149" s="326" t="str">
        <f>IF(L149=Hit,Fleet1Ship1WepDPH,IF(L149=Miss,0,""))</f>
        <v/>
      </c>
      <c r="Q149" s="327" t="str">
        <f>IF(M149=Hit,Fleet1Ship1WepDPH,IF(M149=Miss,0,""))</f>
        <v/>
      </c>
      <c r="R149" s="327" t="str">
        <f>IF(N149=Hit,Fleet1Ship1WepDPH,IF(N149=Miss,0,""))</f>
        <v/>
      </c>
      <c r="S149" s="328" t="str">
        <f>IF(O149=Hit,Fleet1Ship1WepDPH,IF(O149=Miss,0,""))</f>
        <v/>
      </c>
      <c r="T149" s="332" t="str">
        <f>if($C149=Attacking,COUNTIF(P149:S149,"&gt;0"),"")</f>
        <v/>
      </c>
      <c r="U149" s="333" t="str">
        <f>IF($C149=Attacking,SUM(P149:S149),"")</f>
        <v/>
      </c>
      <c r="V149" s="334" t="str">
        <f>iferror(if(W147="","",IF(W147=Alive,$V$4,IF(W147=Dead,"")),""),"")</f>
        <v/>
      </c>
      <c r="W149" s="323" t="str">
        <f>iferror(if($X149="","",IF($X149&gt;0,Alive,if($X149=0,"")),""),"")</f>
        <v/>
      </c>
      <c r="X149" s="353" t="str">
        <f>iferror(if(C149="","",IF(C149=Attacking,X147-U149,X147)),"")</f>
        <v/>
      </c>
    </row>
    <row r="150" hidden="1">
      <c r="A150" s="336">
        <v>147.0</v>
      </c>
      <c r="B150" s="356" t="str">
        <f>IF(C148=Attacking,B148+1,"")</f>
        <v/>
      </c>
      <c r="C150" s="338" t="str">
        <f>iferror(if(W148="","",IF(W148=Alive,Attacking,if(W148=Dead,"")),""),"")</f>
        <v/>
      </c>
      <c r="D150" s="339" t="str">
        <f>iferror(if(E148="","",IF(E148=Alive,$D$4,IF(E148=Dead,"")),""),"")</f>
        <v/>
      </c>
      <c r="E150" s="340" t="str">
        <f>iferror(if($F149="","",IF($F150&gt;0,Alive,if($F150="","")),""),"")</f>
        <v/>
      </c>
      <c r="F150" s="341" t="str">
        <f t="shared" si="4"/>
        <v/>
      </c>
      <c r="G150" s="342" t="str">
        <f>iferror(if(C150="","",if(C150=BattleEnd,"",if(D150=Fleet1Ship1,Fleet1Ship1Wep,Fleet2Ship1Wep))),"")</f>
        <v/>
      </c>
      <c r="H150" s="343" t="str">
        <f>iferror(IF($C150=BattleEnd,"",IF($C150="","",IF($C150=Attacking,RANDBETWEEN(1,100),""))),"")</f>
        <v/>
      </c>
      <c r="I150" s="344" t="str">
        <f>iferror(IF($C150=BattleEnd,"",IF($C150="","",IF($C150=Attacking,RANDBETWEEN(1,100),""))),"")</f>
        <v/>
      </c>
      <c r="J150" s="344" t="str">
        <f>iferror(IF($C150=BattleEnd,"",IF($C150="","",IF($C150=Attacking,RANDBETWEEN(1,100),""))),"")</f>
        <v/>
      </c>
      <c r="K150" s="345" t="str">
        <f>iferror(IF($C150=BattleEnd,"",IF($C150="","",IF($C150=Attacking,RANDBETWEEN(1,100),""))),"")</f>
        <v/>
      </c>
      <c r="L150" s="346" t="str">
        <f>if($C150=Attacking,if(H150&gt;70,Hit,Miss),"")</f>
        <v/>
      </c>
      <c r="M150" s="347" t="str">
        <f>if($C150=Attacking,if(I150&gt;70,Hit,Miss),"")</f>
        <v/>
      </c>
      <c r="N150" s="347" t="str">
        <f>if($C150=Attacking,if(J150&gt;70,Hit,Miss),"")</f>
        <v/>
      </c>
      <c r="O150" s="348" t="str">
        <f>if($C150=Attacking,if(K150&gt;70,Hit,Miss),"")</f>
        <v/>
      </c>
      <c r="P150" s="343" t="str">
        <f>IF(L150=Hit,Fleet1Ship1WepDPH,IF(L150=Miss,0,""))</f>
        <v/>
      </c>
      <c r="Q150" s="344" t="str">
        <f>IF(M150=Hit,Fleet1Ship1WepDPH,IF(M150=Miss,0,""))</f>
        <v/>
      </c>
      <c r="R150" s="344" t="str">
        <f>IF(N150=Hit,Fleet1Ship1WepDPH,IF(N150=Miss,0,""))</f>
        <v/>
      </c>
      <c r="S150" s="345" t="str">
        <f>IF(O150=Hit,Fleet1Ship1WepDPH,IF(O150=Miss,0,""))</f>
        <v/>
      </c>
      <c r="T150" s="349" t="str">
        <f>if($C150=Attacking,COUNTIF(P150:S150,"&gt;0"),"")</f>
        <v/>
      </c>
      <c r="U150" s="350" t="str">
        <f>IF($C150=Attacking,SUM(P150:S150),"")</f>
        <v/>
      </c>
      <c r="V150" s="351" t="str">
        <f>iferror(if(W148="","",IF(W148=Alive,$V$4,IF(W148=Dead,"")),""),"")</f>
        <v/>
      </c>
      <c r="W150" s="340" t="str">
        <f>iferror(if($X150="","",IF($X150&gt;0,Alive,if($X150=0,"")),""),"")</f>
        <v/>
      </c>
      <c r="X150" s="352" t="str">
        <f>iferror(if(C150="","",IF(C150=Attacking,X148-U150,X148)),"")</f>
        <v/>
      </c>
    </row>
    <row r="151" hidden="1">
      <c r="A151" s="319">
        <v>148.0</v>
      </c>
      <c r="B151" s="357" t="str">
        <f>IF(C149=Attacking,B149+1,"")</f>
        <v/>
      </c>
      <c r="C151" s="321" t="str">
        <f>iferror(if(W149="","",IF(W149=Alive,Attacking,if(W149=Dead,"")),""),"")</f>
        <v/>
      </c>
      <c r="D151" s="322" t="str">
        <f>iferror(if(E149="","",IF(E149=Alive,$D$4,IF(E149=Dead,"")),""),"")</f>
        <v/>
      </c>
      <c r="E151" s="323" t="str">
        <f>iferror(if($F150="","",IF($F151&gt;0,Alive,if($F151="","")),""),"")</f>
        <v/>
      </c>
      <c r="F151" s="324" t="str">
        <f t="shared" si="4"/>
        <v/>
      </c>
      <c r="G151" s="325" t="str">
        <f>iferror(if(C151="","",if(C151=BattleEnd,"",if(D151=Fleet1Ship1,Fleet1Ship1Wep,Fleet2Ship1Wep))),"")</f>
        <v/>
      </c>
      <c r="H151" s="326" t="str">
        <f>iferror(IF($C151=BattleEnd,"",IF($C151="","",IF($C151=Attacking,RANDBETWEEN(1,100),""))),"")</f>
        <v/>
      </c>
      <c r="I151" s="327" t="str">
        <f>iferror(IF($C151=BattleEnd,"",IF($C151="","",IF($C151=Attacking,RANDBETWEEN(1,100),""))),"")</f>
        <v/>
      </c>
      <c r="J151" s="327" t="str">
        <f>iferror(IF($C151=BattleEnd,"",IF($C151="","",IF($C151=Attacking,RANDBETWEEN(1,100),""))),"")</f>
        <v/>
      </c>
      <c r="K151" s="328" t="str">
        <f>iferror(IF($C151=BattleEnd,"",IF($C151="","",IF($C151=Attacking,RANDBETWEEN(1,100),""))),"")</f>
        <v/>
      </c>
      <c r="L151" s="329" t="str">
        <f>if($C151=Attacking,if(H151&gt;70,Hit,Miss),"")</f>
        <v/>
      </c>
      <c r="M151" s="330" t="str">
        <f>if($C151=Attacking,if(I151&gt;70,Hit,Miss),"")</f>
        <v/>
      </c>
      <c r="N151" s="330" t="str">
        <f>if($C151=Attacking,if(J151&gt;70,Hit,Miss),"")</f>
        <v/>
      </c>
      <c r="O151" s="331" t="str">
        <f>if($C151=Attacking,if(K151&gt;70,Hit,Miss),"")</f>
        <v/>
      </c>
      <c r="P151" s="326" t="str">
        <f>IF(L151=Hit,Fleet1Ship1WepDPH,IF(L151=Miss,0,""))</f>
        <v/>
      </c>
      <c r="Q151" s="327" t="str">
        <f>IF(M151=Hit,Fleet1Ship1WepDPH,IF(M151=Miss,0,""))</f>
        <v/>
      </c>
      <c r="R151" s="327" t="str">
        <f>IF(N151=Hit,Fleet1Ship1WepDPH,IF(N151=Miss,0,""))</f>
        <v/>
      </c>
      <c r="S151" s="328" t="str">
        <f>IF(O151=Hit,Fleet1Ship1WepDPH,IF(O151=Miss,0,""))</f>
        <v/>
      </c>
      <c r="T151" s="332" t="str">
        <f>if($C151=Attacking,COUNTIF(P151:S151,"&gt;0"),"")</f>
        <v/>
      </c>
      <c r="U151" s="333" t="str">
        <f>IF($C151=Attacking,SUM(P151:S151),"")</f>
        <v/>
      </c>
      <c r="V151" s="334" t="str">
        <f>iferror(if(W149="","",IF(W149=Alive,$V$4,IF(W149=Dead,"")),""),"")</f>
        <v/>
      </c>
      <c r="W151" s="323" t="str">
        <f>iferror(if($X151="","",IF($X151&gt;0,Alive,if($X151=0,"")),""),"")</f>
        <v/>
      </c>
      <c r="X151" s="353" t="str">
        <f>iferror(if(C151="","",IF(C151=Attacking,X149-U151,X149)),"")</f>
        <v/>
      </c>
    </row>
    <row r="152" hidden="1">
      <c r="A152" s="336">
        <v>149.0</v>
      </c>
      <c r="B152" s="356" t="str">
        <f>IF(C150=Attacking,B150+1,"")</f>
        <v/>
      </c>
      <c r="C152" s="338" t="str">
        <f>iferror(if(W150="","",IF(W150=Alive,Attacking,if(W150=Dead,"")),""),"")</f>
        <v/>
      </c>
      <c r="D152" s="339" t="str">
        <f>iferror(if(E150="","",IF(E150=Alive,$D$4,IF(E150=Dead,"")),""),"")</f>
        <v/>
      </c>
      <c r="E152" s="340" t="str">
        <f>iferror(if($F151="","",IF($F152&gt;0,Alive,if($F152="","")),""),"")</f>
        <v/>
      </c>
      <c r="F152" s="341" t="str">
        <f t="shared" si="4"/>
        <v/>
      </c>
      <c r="G152" s="342" t="str">
        <f>iferror(if(C152="","",if(C152=BattleEnd,"",if(D152=Fleet1Ship1,Fleet1Ship1Wep,Fleet2Ship1Wep))),"")</f>
        <v/>
      </c>
      <c r="H152" s="343" t="str">
        <f>iferror(IF($C152=BattleEnd,"",IF($C152="","",IF($C152=Attacking,RANDBETWEEN(1,100),""))),"")</f>
        <v/>
      </c>
      <c r="I152" s="344" t="str">
        <f>iferror(IF($C152=BattleEnd,"",IF($C152="","",IF($C152=Attacking,RANDBETWEEN(1,100),""))),"")</f>
        <v/>
      </c>
      <c r="J152" s="344" t="str">
        <f>iferror(IF($C152=BattleEnd,"",IF($C152="","",IF($C152=Attacking,RANDBETWEEN(1,100),""))),"")</f>
        <v/>
      </c>
      <c r="K152" s="345" t="str">
        <f>iferror(IF($C152=BattleEnd,"",IF($C152="","",IF($C152=Attacking,RANDBETWEEN(1,100),""))),"")</f>
        <v/>
      </c>
      <c r="L152" s="346" t="str">
        <f>if($C152=Attacking,if(H152&gt;70,Hit,Miss),"")</f>
        <v/>
      </c>
      <c r="M152" s="347" t="str">
        <f>if($C152=Attacking,if(I152&gt;70,Hit,Miss),"")</f>
        <v/>
      </c>
      <c r="N152" s="347" t="str">
        <f>if($C152=Attacking,if(J152&gt;70,Hit,Miss),"")</f>
        <v/>
      </c>
      <c r="O152" s="348" t="str">
        <f>if($C152=Attacking,if(K152&gt;70,Hit,Miss),"")</f>
        <v/>
      </c>
      <c r="P152" s="343" t="str">
        <f>IF(L152=Hit,Fleet1Ship1WepDPH,IF(L152=Miss,0,""))</f>
        <v/>
      </c>
      <c r="Q152" s="344" t="str">
        <f>IF(M152=Hit,Fleet1Ship1WepDPH,IF(M152=Miss,0,""))</f>
        <v/>
      </c>
      <c r="R152" s="344" t="str">
        <f>IF(N152=Hit,Fleet1Ship1WepDPH,IF(N152=Miss,0,""))</f>
        <v/>
      </c>
      <c r="S152" s="345" t="str">
        <f>IF(O152=Hit,Fleet1Ship1WepDPH,IF(O152=Miss,0,""))</f>
        <v/>
      </c>
      <c r="T152" s="349" t="str">
        <f>if($C152=Attacking,COUNTIF(P152:S152,"&gt;0"),"")</f>
        <v/>
      </c>
      <c r="U152" s="350" t="str">
        <f>IF($C152=Attacking,SUM(P152:S152),"")</f>
        <v/>
      </c>
      <c r="V152" s="351" t="str">
        <f>iferror(if(W150="","",IF(W150=Alive,$V$4,IF(W150=Dead,"")),""),"")</f>
        <v/>
      </c>
      <c r="W152" s="340" t="str">
        <f>iferror(if($X152="","",IF($X152&gt;0,Alive,if($X152=0,"")),""),"")</f>
        <v/>
      </c>
      <c r="X152" s="352" t="str">
        <f>iferror(if(C152="","",IF(C152=Attacking,X150-U152,X150)),"")</f>
        <v/>
      </c>
    </row>
    <row r="153" hidden="1">
      <c r="A153" s="319">
        <v>150.0</v>
      </c>
      <c r="B153" s="357" t="str">
        <f>IF(C151=Attacking,B151+1,"")</f>
        <v/>
      </c>
      <c r="C153" s="321" t="str">
        <f>iferror(if(W151="","",IF(W151=Alive,Attacking,if(W151=Dead,"")),""),"")</f>
        <v/>
      </c>
      <c r="D153" s="322" t="str">
        <f>iferror(if(E151="","",IF(E151=Alive,$D$4,IF(E151=Dead,"")),""),"")</f>
        <v/>
      </c>
      <c r="E153" s="323" t="str">
        <f>iferror(if($F152="","",IF($F153&gt;0,Alive,if($F153="","")),""),"")</f>
        <v/>
      </c>
      <c r="F153" s="324" t="str">
        <f t="shared" si="4"/>
        <v/>
      </c>
      <c r="G153" s="325" t="str">
        <f>iferror(if(C153="","",if(C153=BattleEnd,"",if(D153=Fleet1Ship1,Fleet1Ship1Wep,Fleet2Ship1Wep))),"")</f>
        <v/>
      </c>
      <c r="H153" s="326" t="str">
        <f>iferror(IF($C153=BattleEnd,"",IF($C153="","",IF($C153=Attacking,RANDBETWEEN(1,100),""))),"")</f>
        <v/>
      </c>
      <c r="I153" s="327" t="str">
        <f>iferror(IF($C153=BattleEnd,"",IF($C153="","",IF($C153=Attacking,RANDBETWEEN(1,100),""))),"")</f>
        <v/>
      </c>
      <c r="J153" s="327" t="str">
        <f>iferror(IF($C153=BattleEnd,"",IF($C153="","",IF($C153=Attacking,RANDBETWEEN(1,100),""))),"")</f>
        <v/>
      </c>
      <c r="K153" s="328" t="str">
        <f>iferror(IF($C153=BattleEnd,"",IF($C153="","",IF($C153=Attacking,RANDBETWEEN(1,100),""))),"")</f>
        <v/>
      </c>
      <c r="L153" s="329" t="str">
        <f>if($C153=Attacking,if(H153&gt;70,Hit,Miss),"")</f>
        <v/>
      </c>
      <c r="M153" s="330" t="str">
        <f>if($C153=Attacking,if(I153&gt;70,Hit,Miss),"")</f>
        <v/>
      </c>
      <c r="N153" s="330" t="str">
        <f>if($C153=Attacking,if(J153&gt;70,Hit,Miss),"")</f>
        <v/>
      </c>
      <c r="O153" s="331" t="str">
        <f>if($C153=Attacking,if(K153&gt;70,Hit,Miss),"")</f>
        <v/>
      </c>
      <c r="P153" s="326" t="str">
        <f>IF(L153=Hit,Fleet1Ship1WepDPH,IF(L153=Miss,0,""))</f>
        <v/>
      </c>
      <c r="Q153" s="327" t="str">
        <f>IF(M153=Hit,Fleet1Ship1WepDPH,IF(M153=Miss,0,""))</f>
        <v/>
      </c>
      <c r="R153" s="327" t="str">
        <f>IF(N153=Hit,Fleet1Ship1WepDPH,IF(N153=Miss,0,""))</f>
        <v/>
      </c>
      <c r="S153" s="328" t="str">
        <f>IF(O153=Hit,Fleet1Ship1WepDPH,IF(O153=Miss,0,""))</f>
        <v/>
      </c>
      <c r="T153" s="332" t="str">
        <f>if($C153=Attacking,COUNTIF(P153:S153,"&gt;0"),"")</f>
        <v/>
      </c>
      <c r="U153" s="333" t="str">
        <f>IF($C153=Attacking,SUM(P153:S153),"")</f>
        <v/>
      </c>
      <c r="V153" s="334" t="str">
        <f>iferror(if(W151="","",IF(W151=Alive,$V$4,IF(W151=Dead,"")),""),"")</f>
        <v/>
      </c>
      <c r="W153" s="323" t="str">
        <f>iferror(if($X153="","",IF($X153&gt;0,Alive,if($X153=0,"")),""),"")</f>
        <v/>
      </c>
      <c r="X153" s="353" t="str">
        <f>iferror(if(C153="","",IF(C153=Attacking,X151-U153,X151)),"")</f>
        <v/>
      </c>
    </row>
    <row r="154" hidden="1">
      <c r="A154" s="336">
        <v>151.0</v>
      </c>
      <c r="B154" s="356" t="str">
        <f>IF(C152=Reloading,B152+1,"")</f>
        <v/>
      </c>
      <c r="C154" s="338" t="str">
        <f>iferror(if(W152="","",IF(W152=Alive,Attacking,if(W152=Dead,"")),""),"")</f>
        <v/>
      </c>
      <c r="D154" s="339" t="str">
        <f>iferror(if(E152="","",IF(E152=Alive,$D$4,IF(E152=Dead,"")),""),"")</f>
        <v/>
      </c>
      <c r="E154" s="340" t="str">
        <f>iferror(if($F153="","",IF($F154&gt;0,Alive,if($F154="","")),""),"")</f>
        <v/>
      </c>
      <c r="F154" s="341" t="str">
        <f t="shared" si="4"/>
        <v/>
      </c>
      <c r="G154" s="342" t="str">
        <f>iferror(if(C154="","",if(C154=BattleEnd,"",if(D154=Fleet1Ship1,Fleet1Ship1Wep,Fleet2Ship1Wep))),"")</f>
        <v/>
      </c>
      <c r="H154" s="343" t="str">
        <f>iferror(IF($C154=BattleEnd,"",IF($C154="","",IF($C154=Attacking,RANDBETWEEN(1,100),""))),"")</f>
        <v/>
      </c>
      <c r="I154" s="344" t="str">
        <f>iferror(IF($C154=BattleEnd,"",IF($C154="","",IF($C154=Attacking,RANDBETWEEN(1,100),""))),"")</f>
        <v/>
      </c>
      <c r="J154" s="344" t="str">
        <f>iferror(IF($C154=BattleEnd,"",IF($C154="","",IF($C154=Attacking,RANDBETWEEN(1,100),""))),"")</f>
        <v/>
      </c>
      <c r="K154" s="345" t="str">
        <f>iferror(IF($C154=BattleEnd,"",IF($C154="","",IF($C154=Attacking,RANDBETWEEN(1,100),""))),"")</f>
        <v/>
      </c>
      <c r="L154" s="346" t="str">
        <f>if($C154=Attacking,if(H154&gt;70,Hit,Miss),"")</f>
        <v/>
      </c>
      <c r="M154" s="347" t="str">
        <f>if($C154=Attacking,if(I154&gt;70,Hit,Miss),"")</f>
        <v/>
      </c>
      <c r="N154" s="347" t="str">
        <f>if($C154=Attacking,if(J154&gt;70,Hit,Miss),"")</f>
        <v/>
      </c>
      <c r="O154" s="348" t="str">
        <f>if($C154=Attacking,if(K154&gt;70,Hit,Miss),"")</f>
        <v/>
      </c>
      <c r="P154" s="343" t="str">
        <f>IF(L154=Hit,Fleet1Ship1WepDPH,IF(L154=Miss,0,""))</f>
        <v/>
      </c>
      <c r="Q154" s="344" t="str">
        <f>IF(M154=Hit,Fleet1Ship1WepDPH,IF(M154=Miss,0,""))</f>
        <v/>
      </c>
      <c r="R154" s="344" t="str">
        <f>IF(N154=Hit,Fleet1Ship1WepDPH,IF(N154=Miss,0,""))</f>
        <v/>
      </c>
      <c r="S154" s="345" t="str">
        <f>IF(O154=Hit,Fleet1Ship1WepDPH,IF(O154=Miss,0,""))</f>
        <v/>
      </c>
      <c r="T154" s="349" t="str">
        <f>if($C154=Attacking,COUNTIF(P154:S154,"&gt;0"),"")</f>
        <v/>
      </c>
      <c r="U154" s="350" t="str">
        <f>IF($C154=Attacking,SUM(P154:S154),"")</f>
        <v/>
      </c>
      <c r="V154" s="351" t="str">
        <f>iferror(if(W152="","",IF(W152=Alive,$V$4,IF(W152=Dead,"")),""),"")</f>
        <v/>
      </c>
      <c r="W154" s="340" t="str">
        <f>iferror(if($X154="","",IF($X154&gt;0,Alive,if($X154=0,"")),""),"")</f>
        <v/>
      </c>
      <c r="X154" s="352" t="str">
        <f>iferror(if(C154="","",IF(C154=Attacking,X152-U154,X152)),"")</f>
        <v/>
      </c>
    </row>
    <row r="155" hidden="1">
      <c r="A155" s="319">
        <v>152.0</v>
      </c>
      <c r="B155" s="357" t="str">
        <f>IF(C153=Reloading,B153+1,"")</f>
        <v/>
      </c>
      <c r="C155" s="321" t="str">
        <f>iferror(if(W153="","",IF(W153=Alive,Attacking,if(W153=Dead,"")),""),"")</f>
        <v/>
      </c>
      <c r="D155" s="322" t="str">
        <f>iferror(if(E153="","",IF(E153=Alive,$D$4,IF(E153=Dead,"")),""),"")</f>
        <v/>
      </c>
      <c r="E155" s="323" t="str">
        <f>iferror(if($F154="","",IF($F155&gt;0,Alive,if($F155="","")),""),"")</f>
        <v/>
      </c>
      <c r="F155" s="324" t="str">
        <f t="shared" si="4"/>
        <v/>
      </c>
      <c r="G155" s="325" t="str">
        <f>iferror(if(C155="","",if(C155=BattleEnd,"",if(D155=Fleet1Ship1,Fleet1Ship1Wep,Fleet2Ship1Wep))),"")</f>
        <v/>
      </c>
      <c r="H155" s="326" t="str">
        <f>iferror(IF($C155=BattleEnd,"",IF($C155="","",IF($C155=Attacking,RANDBETWEEN(1,100),""))),"")</f>
        <v/>
      </c>
      <c r="I155" s="327" t="str">
        <f>iferror(IF($C155=BattleEnd,"",IF($C155="","",IF($C155=Attacking,RANDBETWEEN(1,100),""))),"")</f>
        <v/>
      </c>
      <c r="J155" s="327" t="str">
        <f>iferror(IF($C155=BattleEnd,"",IF($C155="","",IF($C155=Attacking,RANDBETWEEN(1,100),""))),"")</f>
        <v/>
      </c>
      <c r="K155" s="328" t="str">
        <f>iferror(IF($C155=BattleEnd,"",IF($C155="","",IF($C155=Attacking,RANDBETWEEN(1,100),""))),"")</f>
        <v/>
      </c>
      <c r="L155" s="329" t="str">
        <f>if($C155=Attacking,if(H155&gt;70,Hit,Miss),"")</f>
        <v/>
      </c>
      <c r="M155" s="330" t="str">
        <f>if($C155=Attacking,if(I155&gt;70,Hit,Miss),"")</f>
        <v/>
      </c>
      <c r="N155" s="330" t="str">
        <f>if($C155=Attacking,if(J155&gt;70,Hit,Miss),"")</f>
        <v/>
      </c>
      <c r="O155" s="331" t="str">
        <f>if($C155=Attacking,if(K155&gt;70,Hit,Miss),"")</f>
        <v/>
      </c>
      <c r="P155" s="326" t="str">
        <f>IF(L155=Hit,Fleet1Ship1WepDPH,IF(L155=Miss,0,""))</f>
        <v/>
      </c>
      <c r="Q155" s="327" t="str">
        <f>IF(M155=Hit,Fleet1Ship1WepDPH,IF(M155=Miss,0,""))</f>
        <v/>
      </c>
      <c r="R155" s="327" t="str">
        <f>IF(N155=Hit,Fleet1Ship1WepDPH,IF(N155=Miss,0,""))</f>
        <v/>
      </c>
      <c r="S155" s="328" t="str">
        <f>IF(O155=Hit,Fleet1Ship1WepDPH,IF(O155=Miss,0,""))</f>
        <v/>
      </c>
      <c r="T155" s="332" t="str">
        <f>if($C155=Attacking,COUNTIF(P155:S155,"&gt;0"),"")</f>
        <v/>
      </c>
      <c r="U155" s="333" t="str">
        <f>IF($C155=Attacking,SUM(P155:S155),"")</f>
        <v/>
      </c>
      <c r="V155" s="334" t="str">
        <f>iferror(if(W153="","",IF(W153=Alive,$V$4,IF(W153=Dead,"")),""),"")</f>
        <v/>
      </c>
      <c r="W155" s="323" t="str">
        <f>iferror(if($X155="","",IF($X155&gt;0,Alive,if($X155=0,"")),""),"")</f>
        <v/>
      </c>
      <c r="X155" s="353" t="str">
        <f>iferror(if(C155="","",IF(C155=Attacking,X153-U155,X153)),"")</f>
        <v/>
      </c>
    </row>
    <row r="156" hidden="1">
      <c r="A156" s="336">
        <v>153.0</v>
      </c>
      <c r="B156" s="356" t="str">
        <f>IF(C154=Attacking,B154+1,"")</f>
        <v/>
      </c>
      <c r="C156" s="338" t="str">
        <f>iferror(if(W154="","",IF(W154=Alive,Attacking,if(W154=Dead,"")),""),"")</f>
        <v/>
      </c>
      <c r="D156" s="339" t="str">
        <f>iferror(if(E154="","",IF(E154=Alive,$D$4,IF(E154=Dead,"")),""),"")</f>
        <v/>
      </c>
      <c r="E156" s="340" t="str">
        <f>iferror(if($F155="","",IF($F156&gt;0,Alive,if($F156="","")),""),"")</f>
        <v/>
      </c>
      <c r="F156" s="341" t="str">
        <f t="shared" si="4"/>
        <v/>
      </c>
      <c r="G156" s="342" t="str">
        <f>iferror(if(C156="","",if(C156=BattleEnd,"",if(D156=Fleet1Ship1,Fleet1Ship1Wep,Fleet2Ship1Wep))),"")</f>
        <v/>
      </c>
      <c r="H156" s="343" t="str">
        <f>iferror(IF($C156=BattleEnd,"",IF($C156="","",IF($C156=Attacking,RANDBETWEEN(1,100),""))),"")</f>
        <v/>
      </c>
      <c r="I156" s="344" t="str">
        <f>iferror(IF($C156=BattleEnd,"",IF($C156="","",IF($C156=Attacking,RANDBETWEEN(1,100),""))),"")</f>
        <v/>
      </c>
      <c r="J156" s="344" t="str">
        <f>iferror(IF($C156=BattleEnd,"",IF($C156="","",IF($C156=Attacking,RANDBETWEEN(1,100),""))),"")</f>
        <v/>
      </c>
      <c r="K156" s="345" t="str">
        <f>iferror(IF($C156=BattleEnd,"",IF($C156="","",IF($C156=Attacking,RANDBETWEEN(1,100),""))),"")</f>
        <v/>
      </c>
      <c r="L156" s="346" t="str">
        <f>if($C156=Attacking,if(H156&gt;70,Hit,Miss),"")</f>
        <v/>
      </c>
      <c r="M156" s="347" t="str">
        <f>if($C156=Attacking,if(I156&gt;70,Hit,Miss),"")</f>
        <v/>
      </c>
      <c r="N156" s="347" t="str">
        <f>if($C156=Attacking,if(J156&gt;70,Hit,Miss),"")</f>
        <v/>
      </c>
      <c r="O156" s="348" t="str">
        <f>if($C156=Attacking,if(K156&gt;70,Hit,Miss),"")</f>
        <v/>
      </c>
      <c r="P156" s="343" t="str">
        <f>IF(L156=Hit,Fleet1Ship1WepDPH,IF(L156=Miss,0,""))</f>
        <v/>
      </c>
      <c r="Q156" s="344" t="str">
        <f>IF(M156=Hit,Fleet1Ship1WepDPH,IF(M156=Miss,0,""))</f>
        <v/>
      </c>
      <c r="R156" s="344" t="str">
        <f>IF(N156=Hit,Fleet1Ship1WepDPH,IF(N156=Miss,0,""))</f>
        <v/>
      </c>
      <c r="S156" s="345" t="str">
        <f>IF(O156=Hit,Fleet1Ship1WepDPH,IF(O156=Miss,0,""))</f>
        <v/>
      </c>
      <c r="T156" s="349" t="str">
        <f>if($C156=Attacking,COUNTIF(P156:S156,"&gt;0"),"")</f>
        <v/>
      </c>
      <c r="U156" s="350" t="str">
        <f>IF($C156=Attacking,SUM(P156:S156),"")</f>
        <v/>
      </c>
      <c r="V156" s="351" t="str">
        <f>iferror(if(W154="","",IF(W154=Alive,$V$4,IF(W154=Dead,"")),""),"")</f>
        <v/>
      </c>
      <c r="W156" s="340" t="str">
        <f>iferror(if($X156="","",IF($X156&gt;0,Alive,if($X156=0,"")),""),"")</f>
        <v/>
      </c>
      <c r="X156" s="352" t="str">
        <f>iferror(if(C156="","",IF(C156=Attacking,X154-U156,X154)),"")</f>
        <v/>
      </c>
    </row>
    <row r="157" hidden="1">
      <c r="A157" s="319">
        <v>154.0</v>
      </c>
      <c r="B157" s="357" t="str">
        <f>IF(C155=Attacking,B155+1,"")</f>
        <v/>
      </c>
      <c r="C157" s="321" t="str">
        <f>iferror(if(W155="","",IF(W155=Alive,Attacking,if(W155=Dead,"")),""),"")</f>
        <v/>
      </c>
      <c r="D157" s="322" t="str">
        <f>iferror(if(E155="","",IF(E155=Alive,$D$4,IF(E155=Dead,"")),""),"")</f>
        <v/>
      </c>
      <c r="E157" s="323" t="str">
        <f>iferror(if($F156="","",IF($F157&gt;0,Alive,if($F157="","")),""),"")</f>
        <v/>
      </c>
      <c r="F157" s="324" t="str">
        <f t="shared" si="4"/>
        <v/>
      </c>
      <c r="G157" s="325" t="str">
        <f>iferror(if(C157="","",if(C157=BattleEnd,"",if(D157=Fleet1Ship1,Fleet1Ship1Wep,Fleet2Ship1Wep))),"")</f>
        <v/>
      </c>
      <c r="H157" s="326" t="str">
        <f>iferror(IF($C157=BattleEnd,"",IF($C157="","",IF($C157=Attacking,RANDBETWEEN(1,100),""))),"")</f>
        <v/>
      </c>
      <c r="I157" s="327" t="str">
        <f>iferror(IF($C157=BattleEnd,"",IF($C157="","",IF($C157=Attacking,RANDBETWEEN(1,100),""))),"")</f>
        <v/>
      </c>
      <c r="J157" s="327" t="str">
        <f>iferror(IF($C157=BattleEnd,"",IF($C157="","",IF($C157=Attacking,RANDBETWEEN(1,100),""))),"")</f>
        <v/>
      </c>
      <c r="K157" s="328" t="str">
        <f>iferror(IF($C157=BattleEnd,"",IF($C157="","",IF($C157=Attacking,RANDBETWEEN(1,100),""))),"")</f>
        <v/>
      </c>
      <c r="L157" s="329" t="str">
        <f>if($C157=Attacking,if(H157&gt;70,Hit,Miss),"")</f>
        <v/>
      </c>
      <c r="M157" s="330" t="str">
        <f>if($C157=Attacking,if(I157&gt;70,Hit,Miss),"")</f>
        <v/>
      </c>
      <c r="N157" s="330" t="str">
        <f>if($C157=Attacking,if(J157&gt;70,Hit,Miss),"")</f>
        <v/>
      </c>
      <c r="O157" s="331" t="str">
        <f>if($C157=Attacking,if(K157&gt;70,Hit,Miss),"")</f>
        <v/>
      </c>
      <c r="P157" s="326" t="str">
        <f>IF(L157=Hit,Fleet1Ship1WepDPH,IF(L157=Miss,0,""))</f>
        <v/>
      </c>
      <c r="Q157" s="327" t="str">
        <f>IF(M157=Hit,Fleet1Ship1WepDPH,IF(M157=Miss,0,""))</f>
        <v/>
      </c>
      <c r="R157" s="327" t="str">
        <f>IF(N157=Hit,Fleet1Ship1WepDPH,IF(N157=Miss,0,""))</f>
        <v/>
      </c>
      <c r="S157" s="328" t="str">
        <f>IF(O157=Hit,Fleet1Ship1WepDPH,IF(O157=Miss,0,""))</f>
        <v/>
      </c>
      <c r="T157" s="332" t="str">
        <f>if($C157=Attacking,COUNTIF(P157:S157,"&gt;0"),"")</f>
        <v/>
      </c>
      <c r="U157" s="333" t="str">
        <f>IF($C157=Attacking,SUM(P157:S157),"")</f>
        <v/>
      </c>
      <c r="V157" s="334" t="str">
        <f>iferror(if(W155="","",IF(W155=Alive,$V$4,IF(W155=Dead,"")),""),"")</f>
        <v/>
      </c>
      <c r="W157" s="323" t="str">
        <f>iferror(if($X157="","",IF($X157&gt;0,Alive,if($X157=0,"")),""),"")</f>
        <v/>
      </c>
      <c r="X157" s="353" t="str">
        <f>iferror(if(C157="","",IF(C157=Attacking,X155-U157,X155)),"")</f>
        <v/>
      </c>
    </row>
    <row r="158" hidden="1">
      <c r="A158" s="336">
        <v>155.0</v>
      </c>
      <c r="B158" s="356" t="str">
        <f>IF(C156=Attacking,B156+1,"")</f>
        <v/>
      </c>
      <c r="C158" s="338" t="str">
        <f>iferror(if(W156="","",IF(W156=Alive,Attacking,if(W156=Dead,"")),""),"")</f>
        <v/>
      </c>
      <c r="D158" s="339" t="str">
        <f>iferror(if(E156="","",IF(E156=Alive,$D$4,IF(E156=Dead,"")),""),"")</f>
        <v/>
      </c>
      <c r="E158" s="340" t="str">
        <f>iferror(if($F157="","",IF($F158&gt;0,Alive,if($F158="","")),""),"")</f>
        <v/>
      </c>
      <c r="F158" s="341" t="str">
        <f t="shared" si="4"/>
        <v/>
      </c>
      <c r="G158" s="342" t="str">
        <f>iferror(if(C158="","",if(C158=BattleEnd,"",if(D158=Fleet1Ship1,Fleet1Ship1Wep,Fleet2Ship1Wep))),"")</f>
        <v/>
      </c>
      <c r="H158" s="343" t="str">
        <f>iferror(IF($C158=BattleEnd,"",IF($C158="","",IF($C158=Attacking,RANDBETWEEN(1,100),""))),"")</f>
        <v/>
      </c>
      <c r="I158" s="344" t="str">
        <f>iferror(IF($C158=BattleEnd,"",IF($C158="","",IF($C158=Attacking,RANDBETWEEN(1,100),""))),"")</f>
        <v/>
      </c>
      <c r="J158" s="344" t="str">
        <f>iferror(IF($C158=BattleEnd,"",IF($C158="","",IF($C158=Attacking,RANDBETWEEN(1,100),""))),"")</f>
        <v/>
      </c>
      <c r="K158" s="345" t="str">
        <f>iferror(IF($C158=BattleEnd,"",IF($C158="","",IF($C158=Attacking,RANDBETWEEN(1,100),""))),"")</f>
        <v/>
      </c>
      <c r="L158" s="346" t="str">
        <f>if($C158=Attacking,if(H158&gt;70,Hit,Miss),"")</f>
        <v/>
      </c>
      <c r="M158" s="347" t="str">
        <f>if($C158=Attacking,if(I158&gt;70,Hit,Miss),"")</f>
        <v/>
      </c>
      <c r="N158" s="347" t="str">
        <f>if($C158=Attacking,if(J158&gt;70,Hit,Miss),"")</f>
        <v/>
      </c>
      <c r="O158" s="348" t="str">
        <f>if($C158=Attacking,if(K158&gt;70,Hit,Miss),"")</f>
        <v/>
      </c>
      <c r="P158" s="343" t="str">
        <f>IF(L158=Hit,Fleet1Ship1WepDPH,IF(L158=Miss,0,""))</f>
        <v/>
      </c>
      <c r="Q158" s="344" t="str">
        <f>IF(M158=Hit,Fleet1Ship1WepDPH,IF(M158=Miss,0,""))</f>
        <v/>
      </c>
      <c r="R158" s="344" t="str">
        <f>IF(N158=Hit,Fleet1Ship1WepDPH,IF(N158=Miss,0,""))</f>
        <v/>
      </c>
      <c r="S158" s="345" t="str">
        <f>IF(O158=Hit,Fleet1Ship1WepDPH,IF(O158=Miss,0,""))</f>
        <v/>
      </c>
      <c r="T158" s="349" t="str">
        <f>if($C158=Attacking,COUNTIF(P158:S158,"&gt;0"),"")</f>
        <v/>
      </c>
      <c r="U158" s="350" t="str">
        <f>IF($C158=Attacking,SUM(P158:S158),"")</f>
        <v/>
      </c>
      <c r="V158" s="351" t="str">
        <f>iferror(if(W156="","",IF(W156=Alive,$V$4,IF(W156=Dead,"")),""),"")</f>
        <v/>
      </c>
      <c r="W158" s="340" t="str">
        <f>iferror(if($X158="","",IF($X158&gt;0,Alive,if($X158=0,"")),""),"")</f>
        <v/>
      </c>
      <c r="X158" s="352" t="str">
        <f>iferror(if(C158="","",IF(C158=Attacking,X156-U158,X156)),"")</f>
        <v/>
      </c>
    </row>
    <row r="159" hidden="1">
      <c r="A159" s="319">
        <v>156.0</v>
      </c>
      <c r="B159" s="357" t="str">
        <f>IF(C157=Attacking,B157+1,"")</f>
        <v/>
      </c>
      <c r="C159" s="321" t="str">
        <f>iferror(if(W157="","",IF(W157=Alive,Attacking,if(W157=Dead,"")),""),"")</f>
        <v/>
      </c>
      <c r="D159" s="322" t="str">
        <f>iferror(if(E157="","",IF(E157=Alive,$D$4,IF(E157=Dead,"")),""),"")</f>
        <v/>
      </c>
      <c r="E159" s="323" t="str">
        <f>iferror(if($F158="","",IF($F159&gt;0,Alive,if($F159="","")),""),"")</f>
        <v/>
      </c>
      <c r="F159" s="324" t="str">
        <f t="shared" si="4"/>
        <v/>
      </c>
      <c r="G159" s="325" t="str">
        <f>iferror(if(C159="","",if(C159=BattleEnd,"",if(D159=Fleet1Ship1,Fleet1Ship1Wep,Fleet2Ship1Wep))),"")</f>
        <v/>
      </c>
      <c r="H159" s="326" t="str">
        <f>iferror(IF($C159=BattleEnd,"",IF($C159="","",IF($C159=Attacking,RANDBETWEEN(1,100),""))),"")</f>
        <v/>
      </c>
      <c r="I159" s="327" t="str">
        <f>iferror(IF($C159=BattleEnd,"",IF($C159="","",IF($C159=Attacking,RANDBETWEEN(1,100),""))),"")</f>
        <v/>
      </c>
      <c r="J159" s="327" t="str">
        <f>iferror(IF($C159=BattleEnd,"",IF($C159="","",IF($C159=Attacking,RANDBETWEEN(1,100),""))),"")</f>
        <v/>
      </c>
      <c r="K159" s="328" t="str">
        <f>iferror(IF($C159=BattleEnd,"",IF($C159="","",IF($C159=Attacking,RANDBETWEEN(1,100),""))),"")</f>
        <v/>
      </c>
      <c r="L159" s="329" t="str">
        <f>if($C159=Attacking,if(H159&gt;70,Hit,Miss),"")</f>
        <v/>
      </c>
      <c r="M159" s="330" t="str">
        <f>if($C159=Attacking,if(I159&gt;70,Hit,Miss),"")</f>
        <v/>
      </c>
      <c r="N159" s="330" t="str">
        <f>if($C159=Attacking,if(J159&gt;70,Hit,Miss),"")</f>
        <v/>
      </c>
      <c r="O159" s="331" t="str">
        <f>if($C159=Attacking,if(K159&gt;70,Hit,Miss),"")</f>
        <v/>
      </c>
      <c r="P159" s="326" t="str">
        <f>IF(L159=Hit,Fleet1Ship1WepDPH,IF(L159=Miss,0,""))</f>
        <v/>
      </c>
      <c r="Q159" s="327" t="str">
        <f>IF(M159=Hit,Fleet1Ship1WepDPH,IF(M159=Miss,0,""))</f>
        <v/>
      </c>
      <c r="R159" s="327" t="str">
        <f>IF(N159=Hit,Fleet1Ship1WepDPH,IF(N159=Miss,0,""))</f>
        <v/>
      </c>
      <c r="S159" s="328" t="str">
        <f>IF(O159=Hit,Fleet1Ship1WepDPH,IF(O159=Miss,0,""))</f>
        <v/>
      </c>
      <c r="T159" s="332" t="str">
        <f>if($C159=Attacking,COUNTIF(P159:S159,"&gt;0"),"")</f>
        <v/>
      </c>
      <c r="U159" s="333" t="str">
        <f>IF($C159=Attacking,SUM(P159:S159),"")</f>
        <v/>
      </c>
      <c r="V159" s="334" t="str">
        <f>iferror(if(W157="","",IF(W157=Alive,$V$4,IF(W157=Dead,"")),""),"")</f>
        <v/>
      </c>
      <c r="W159" s="323" t="str">
        <f>iferror(if($X159="","",IF($X159&gt;0,Alive,if($X159=0,"")),""),"")</f>
        <v/>
      </c>
      <c r="X159" s="353" t="str">
        <f>iferror(if(C159="","",IF(C159=Attacking,X157-U159,X157)),"")</f>
        <v/>
      </c>
    </row>
    <row r="160" hidden="1">
      <c r="A160" s="336">
        <v>157.0</v>
      </c>
      <c r="B160" s="356" t="str">
        <f>IF(C158=Attacking,B158+1,"")</f>
        <v/>
      </c>
      <c r="C160" s="338" t="str">
        <f>iferror(if(W158="","",IF(W158=Alive,Attacking,if(W158=Dead,"")),""),"")</f>
        <v/>
      </c>
      <c r="D160" s="339" t="str">
        <f>iferror(if(E158="","",IF(E158=Alive,$D$4,IF(E158=Dead,"")),""),"")</f>
        <v/>
      </c>
      <c r="E160" s="340" t="str">
        <f>iferror(if($F159="","",IF($F160&gt;0,Alive,if($F160="","")),""),"")</f>
        <v/>
      </c>
      <c r="F160" s="341" t="str">
        <f t="shared" si="4"/>
        <v/>
      </c>
      <c r="G160" s="342" t="str">
        <f>iferror(if(C160="","",if(C160=BattleEnd,"",if(D160=Fleet1Ship1,Fleet1Ship1Wep,Fleet2Ship1Wep))),"")</f>
        <v/>
      </c>
      <c r="H160" s="343" t="str">
        <f>iferror(IF($C160=BattleEnd,"",IF($C160="","",IF($C160=Attacking,RANDBETWEEN(1,100),""))),"")</f>
        <v/>
      </c>
      <c r="I160" s="344" t="str">
        <f>iferror(IF($C160=BattleEnd,"",IF($C160="","",IF($C160=Attacking,RANDBETWEEN(1,100),""))),"")</f>
        <v/>
      </c>
      <c r="J160" s="344" t="str">
        <f>iferror(IF($C160=BattleEnd,"",IF($C160="","",IF($C160=Attacking,RANDBETWEEN(1,100),""))),"")</f>
        <v/>
      </c>
      <c r="K160" s="345" t="str">
        <f>iferror(IF($C160=BattleEnd,"",IF($C160="","",IF($C160=Attacking,RANDBETWEEN(1,100),""))),"")</f>
        <v/>
      </c>
      <c r="L160" s="346" t="str">
        <f>if($C160=Attacking,if(H160&gt;70,Hit,Miss),"")</f>
        <v/>
      </c>
      <c r="M160" s="347" t="str">
        <f>if($C160=Attacking,if(I160&gt;70,Hit,Miss),"")</f>
        <v/>
      </c>
      <c r="N160" s="347" t="str">
        <f>if($C160=Attacking,if(J160&gt;70,Hit,Miss),"")</f>
        <v/>
      </c>
      <c r="O160" s="348" t="str">
        <f>if($C160=Attacking,if(K160&gt;70,Hit,Miss),"")</f>
        <v/>
      </c>
      <c r="P160" s="343" t="str">
        <f>IF(L160=Hit,Fleet1Ship1WepDPH,IF(L160=Miss,0,""))</f>
        <v/>
      </c>
      <c r="Q160" s="344" t="str">
        <f>IF(M160=Hit,Fleet1Ship1WepDPH,IF(M160=Miss,0,""))</f>
        <v/>
      </c>
      <c r="R160" s="344" t="str">
        <f>IF(N160=Hit,Fleet1Ship1WepDPH,IF(N160=Miss,0,""))</f>
        <v/>
      </c>
      <c r="S160" s="345" t="str">
        <f>IF(O160=Hit,Fleet1Ship1WepDPH,IF(O160=Miss,0,""))</f>
        <v/>
      </c>
      <c r="T160" s="349" t="str">
        <f>if($C160=Attacking,COUNTIF(P160:S160,"&gt;0"),"")</f>
        <v/>
      </c>
      <c r="U160" s="350" t="str">
        <f>IF($C160=Attacking,SUM(P160:S160),"")</f>
        <v/>
      </c>
      <c r="V160" s="351" t="str">
        <f>iferror(if(W158="","",IF(W158=Alive,$V$4,IF(W158=Dead,"")),""),"")</f>
        <v/>
      </c>
      <c r="W160" s="340" t="str">
        <f>iferror(if($X160="","",IF($X160&gt;0,Alive,if($X160=0,"")),""),"")</f>
        <v/>
      </c>
      <c r="X160" s="352" t="str">
        <f>iferror(if(C160="","",IF(C160=Attacking,X158-U160,X158)),"")</f>
        <v/>
      </c>
    </row>
    <row r="161" hidden="1">
      <c r="A161" s="319">
        <v>158.0</v>
      </c>
      <c r="B161" s="357" t="str">
        <f>IF(C159=Attacking,B159+1,"")</f>
        <v/>
      </c>
      <c r="C161" s="321" t="str">
        <f>iferror(if(W159="","",IF(W159=Alive,Attacking,if(W159=Dead,"")),""),"")</f>
        <v/>
      </c>
      <c r="D161" s="322" t="str">
        <f>iferror(if(E159="","",IF(E159=Alive,$D$4,IF(E159=Dead,"")),""),"")</f>
        <v/>
      </c>
      <c r="E161" s="323" t="str">
        <f>iferror(if($F160="","",IF($F161&gt;0,Alive,if($F161="","")),""),"")</f>
        <v/>
      </c>
      <c r="F161" s="324" t="str">
        <f t="shared" si="4"/>
        <v/>
      </c>
      <c r="G161" s="325" t="str">
        <f>iferror(if(C161="","",if(C161=BattleEnd,"",if(D161=Fleet1Ship1,Fleet1Ship1Wep,Fleet2Ship1Wep))),"")</f>
        <v/>
      </c>
      <c r="H161" s="326" t="str">
        <f>iferror(IF($C161=BattleEnd,"",IF($C161="","",IF($C161=Attacking,RANDBETWEEN(1,100),""))),"")</f>
        <v/>
      </c>
      <c r="I161" s="327" t="str">
        <f>iferror(IF($C161=BattleEnd,"",IF($C161="","",IF($C161=Attacking,RANDBETWEEN(1,100),""))),"")</f>
        <v/>
      </c>
      <c r="J161" s="327" t="str">
        <f>iferror(IF($C161=BattleEnd,"",IF($C161="","",IF($C161=Attacking,RANDBETWEEN(1,100),""))),"")</f>
        <v/>
      </c>
      <c r="K161" s="328" t="str">
        <f>iferror(IF($C161=BattleEnd,"",IF($C161="","",IF($C161=Attacking,RANDBETWEEN(1,100),""))),"")</f>
        <v/>
      </c>
      <c r="L161" s="329" t="str">
        <f>if($C161=Attacking,if(H161&gt;70,Hit,Miss),"")</f>
        <v/>
      </c>
      <c r="M161" s="330" t="str">
        <f>if($C161=Attacking,if(I161&gt;70,Hit,Miss),"")</f>
        <v/>
      </c>
      <c r="N161" s="330" t="str">
        <f>if($C161=Attacking,if(J161&gt;70,Hit,Miss),"")</f>
        <v/>
      </c>
      <c r="O161" s="331" t="str">
        <f>if($C161=Attacking,if(K161&gt;70,Hit,Miss),"")</f>
        <v/>
      </c>
      <c r="P161" s="326" t="str">
        <f>IF(L161=Hit,Fleet1Ship1WepDPH,IF(L161=Miss,0,""))</f>
        <v/>
      </c>
      <c r="Q161" s="327" t="str">
        <f>IF(M161=Hit,Fleet1Ship1WepDPH,IF(M161=Miss,0,""))</f>
        <v/>
      </c>
      <c r="R161" s="327" t="str">
        <f>IF(N161=Hit,Fleet1Ship1WepDPH,IF(N161=Miss,0,""))</f>
        <v/>
      </c>
      <c r="S161" s="328" t="str">
        <f>IF(O161=Hit,Fleet1Ship1WepDPH,IF(O161=Miss,0,""))</f>
        <v/>
      </c>
      <c r="T161" s="332" t="str">
        <f>if($C161=Attacking,COUNTIF(P161:S161,"&gt;0"),"")</f>
        <v/>
      </c>
      <c r="U161" s="333" t="str">
        <f>IF($C161=Attacking,SUM(P161:S161),"")</f>
        <v/>
      </c>
      <c r="V161" s="334" t="str">
        <f>iferror(if(W159="","",IF(W159=Alive,$V$4,IF(W159=Dead,"")),""),"")</f>
        <v/>
      </c>
      <c r="W161" s="323" t="str">
        <f>iferror(if($X161="","",IF($X161&gt;0,Alive,if($X161=0,"")),""),"")</f>
        <v/>
      </c>
      <c r="X161" s="353" t="str">
        <f>iferror(if(C161="","",IF(C161=Attacking,X159-U161,X159)),"")</f>
        <v/>
      </c>
    </row>
    <row r="162" hidden="1">
      <c r="A162" s="336">
        <v>159.0</v>
      </c>
      <c r="B162" s="356" t="str">
        <f>IF(C160=Reloading,B160+1,"")</f>
        <v/>
      </c>
      <c r="C162" s="338" t="str">
        <f>iferror(if(W160="","",IF(W160=Alive,Attacking,if(W160=Dead,"")),""),"")</f>
        <v/>
      </c>
      <c r="D162" s="339" t="str">
        <f>iferror(if(E160="","",IF(E160=Alive,$D$4,IF(E160=Dead,"")),""),"")</f>
        <v/>
      </c>
      <c r="E162" s="340" t="str">
        <f>iferror(if($F161="","",IF($F162&gt;0,Alive,if($F162="","")),""),"")</f>
        <v/>
      </c>
      <c r="F162" s="341" t="str">
        <f t="shared" si="4"/>
        <v/>
      </c>
      <c r="G162" s="342" t="str">
        <f>iferror(if(C162="","",if(C162=BattleEnd,"",if(D162=Fleet1Ship1,Fleet1Ship1Wep,Fleet2Ship1Wep))),"")</f>
        <v/>
      </c>
      <c r="H162" s="343" t="str">
        <f>iferror(IF($C162=BattleEnd,"",IF($C162="","",IF($C162=Attacking,RANDBETWEEN(1,100),""))),"")</f>
        <v/>
      </c>
      <c r="I162" s="344" t="str">
        <f>iferror(IF($C162=BattleEnd,"",IF($C162="","",IF($C162=Attacking,RANDBETWEEN(1,100),""))),"")</f>
        <v/>
      </c>
      <c r="J162" s="344" t="str">
        <f>iferror(IF($C162=BattleEnd,"",IF($C162="","",IF($C162=Attacking,RANDBETWEEN(1,100),""))),"")</f>
        <v/>
      </c>
      <c r="K162" s="345" t="str">
        <f>iferror(IF($C162=BattleEnd,"",IF($C162="","",IF($C162=Attacking,RANDBETWEEN(1,100),""))),"")</f>
        <v/>
      </c>
      <c r="L162" s="346" t="str">
        <f>if($C162=Attacking,if(H162&gt;70,Hit,Miss),"")</f>
        <v/>
      </c>
      <c r="M162" s="347" t="str">
        <f>if($C162=Attacking,if(I162&gt;70,Hit,Miss),"")</f>
        <v/>
      </c>
      <c r="N162" s="347" t="str">
        <f>if($C162=Attacking,if(J162&gt;70,Hit,Miss),"")</f>
        <v/>
      </c>
      <c r="O162" s="348" t="str">
        <f>if($C162=Attacking,if(K162&gt;70,Hit,Miss),"")</f>
        <v/>
      </c>
      <c r="P162" s="343" t="str">
        <f>IF(L162=Hit,Fleet1Ship1WepDPH,IF(L162=Miss,0,""))</f>
        <v/>
      </c>
      <c r="Q162" s="344" t="str">
        <f>IF(M162=Hit,Fleet1Ship1WepDPH,IF(M162=Miss,0,""))</f>
        <v/>
      </c>
      <c r="R162" s="344" t="str">
        <f>IF(N162=Hit,Fleet1Ship1WepDPH,IF(N162=Miss,0,""))</f>
        <v/>
      </c>
      <c r="S162" s="345" t="str">
        <f>IF(O162=Hit,Fleet1Ship1WepDPH,IF(O162=Miss,0,""))</f>
        <v/>
      </c>
      <c r="T162" s="349" t="str">
        <f>if($C162=Attacking,COUNTIF(P162:S162,"&gt;0"),"")</f>
        <v/>
      </c>
      <c r="U162" s="350" t="str">
        <f>IF($C162=Attacking,SUM(P162:S162),"")</f>
        <v/>
      </c>
      <c r="V162" s="351" t="str">
        <f>iferror(if(W160="","",IF(W160=Alive,$V$4,IF(W160=Dead,"")),""),"")</f>
        <v/>
      </c>
      <c r="W162" s="340" t="str">
        <f>iferror(if($X162="","",IF($X162&gt;0,Alive,if($X162=0,"")),""),"")</f>
        <v/>
      </c>
      <c r="X162" s="352" t="str">
        <f>iferror(if(C162="","",IF(C162=Attacking,X160-U162,X160)),"")</f>
        <v/>
      </c>
    </row>
    <row r="163" hidden="1">
      <c r="A163" s="319">
        <v>160.0</v>
      </c>
      <c r="B163" s="357" t="str">
        <f>IF(C161=Reloading,B161+1,"")</f>
        <v/>
      </c>
      <c r="C163" s="321" t="str">
        <f>iferror(if(W161="","",IF(W161=Alive,Attacking,if(W161=Dead,"")),""),"")</f>
        <v/>
      </c>
      <c r="D163" s="322" t="str">
        <f>iferror(if(E161="","",IF(E161=Alive,$D$4,IF(E161=Dead,"")),""),"")</f>
        <v/>
      </c>
      <c r="E163" s="323" t="str">
        <f>iferror(if($F162="","",IF($F163&gt;0,Alive,if($F163="","")),""),"")</f>
        <v/>
      </c>
      <c r="F163" s="324" t="str">
        <f t="shared" si="4"/>
        <v/>
      </c>
      <c r="G163" s="325" t="str">
        <f>iferror(if(C163="","",if(C163=BattleEnd,"",if(D163=Fleet1Ship1,Fleet1Ship1Wep,Fleet2Ship1Wep))),"")</f>
        <v/>
      </c>
      <c r="H163" s="326" t="str">
        <f>iferror(IF($C163=BattleEnd,"",IF($C163="","",IF($C163=Attacking,RANDBETWEEN(1,100),""))),"")</f>
        <v/>
      </c>
      <c r="I163" s="327" t="str">
        <f>iferror(IF($C163=BattleEnd,"",IF($C163="","",IF($C163=Attacking,RANDBETWEEN(1,100),""))),"")</f>
        <v/>
      </c>
      <c r="J163" s="327" t="str">
        <f>iferror(IF($C163=BattleEnd,"",IF($C163="","",IF($C163=Attacking,RANDBETWEEN(1,100),""))),"")</f>
        <v/>
      </c>
      <c r="K163" s="328" t="str">
        <f>iferror(IF($C163=BattleEnd,"",IF($C163="","",IF($C163=Attacking,RANDBETWEEN(1,100),""))),"")</f>
        <v/>
      </c>
      <c r="L163" s="329" t="str">
        <f>if($C163=Attacking,if(H163&gt;70,Hit,Miss),"")</f>
        <v/>
      </c>
      <c r="M163" s="330" t="str">
        <f>if($C163=Attacking,if(I163&gt;70,Hit,Miss),"")</f>
        <v/>
      </c>
      <c r="N163" s="330" t="str">
        <f>if($C163=Attacking,if(J163&gt;70,Hit,Miss),"")</f>
        <v/>
      </c>
      <c r="O163" s="331" t="str">
        <f>if($C163=Attacking,if(K163&gt;70,Hit,Miss),"")</f>
        <v/>
      </c>
      <c r="P163" s="326" t="str">
        <f>IF(L163=Hit,Fleet1Ship1WepDPH,IF(L163=Miss,0,""))</f>
        <v/>
      </c>
      <c r="Q163" s="327" t="str">
        <f>IF(M163=Hit,Fleet1Ship1WepDPH,IF(M163=Miss,0,""))</f>
        <v/>
      </c>
      <c r="R163" s="327" t="str">
        <f>IF(N163=Hit,Fleet1Ship1WepDPH,IF(N163=Miss,0,""))</f>
        <v/>
      </c>
      <c r="S163" s="328" t="str">
        <f>IF(O163=Hit,Fleet1Ship1WepDPH,IF(O163=Miss,0,""))</f>
        <v/>
      </c>
      <c r="T163" s="332" t="str">
        <f>if($C163=Attacking,COUNTIF(P163:S163,"&gt;0"),"")</f>
        <v/>
      </c>
      <c r="U163" s="333" t="str">
        <f>IF($C163=Attacking,SUM(P163:S163),"")</f>
        <v/>
      </c>
      <c r="V163" s="334" t="str">
        <f>iferror(if(W161="","",IF(W161=Alive,$V$4,IF(W161=Dead,"")),""),"")</f>
        <v/>
      </c>
      <c r="W163" s="323" t="str">
        <f>iferror(if($X163="","",IF($X163&gt;0,Alive,if($X163=0,"")),""),"")</f>
        <v/>
      </c>
      <c r="X163" s="353" t="str">
        <f>iferror(if(C163="","",IF(C163=Attacking,X161-U163,X161)),"")</f>
        <v/>
      </c>
    </row>
    <row r="164" hidden="1">
      <c r="A164" s="336">
        <v>161.0</v>
      </c>
      <c r="B164" s="356" t="str">
        <f>IF(C162=Attacking,B162+1,"")</f>
        <v/>
      </c>
      <c r="C164" s="338" t="str">
        <f>iferror(if(W162="","",IF(W162=Alive,Attacking,if(W162=Dead,"")),""),"")</f>
        <v/>
      </c>
      <c r="D164" s="339" t="str">
        <f>iferror(if(E162="","",IF(E162=Alive,$D$4,IF(E162=Dead,"")),""),"")</f>
        <v/>
      </c>
      <c r="E164" s="340" t="str">
        <f>iferror(if($F163="","",IF($F164&gt;0,Alive,if($F164="","")),""),"")</f>
        <v/>
      </c>
      <c r="F164" s="341" t="str">
        <f t="shared" si="4"/>
        <v/>
      </c>
      <c r="G164" s="342" t="str">
        <f>iferror(if(C164="","",if(C164=BattleEnd,"",if(D164=Fleet1Ship1,Fleet1Ship1Wep,Fleet2Ship1Wep))),"")</f>
        <v/>
      </c>
      <c r="H164" s="343" t="str">
        <f>iferror(IF($C164=BattleEnd,"",IF($C164="","",IF($C164=Attacking,RANDBETWEEN(1,100),""))),"")</f>
        <v/>
      </c>
      <c r="I164" s="344" t="str">
        <f>iferror(IF($C164=BattleEnd,"",IF($C164="","",IF($C164=Attacking,RANDBETWEEN(1,100),""))),"")</f>
        <v/>
      </c>
      <c r="J164" s="344" t="str">
        <f>iferror(IF($C164=BattleEnd,"",IF($C164="","",IF($C164=Attacking,RANDBETWEEN(1,100),""))),"")</f>
        <v/>
      </c>
      <c r="K164" s="345" t="str">
        <f>iferror(IF($C164=BattleEnd,"",IF($C164="","",IF($C164=Attacking,RANDBETWEEN(1,100),""))),"")</f>
        <v/>
      </c>
      <c r="L164" s="346" t="str">
        <f>if($C164=Attacking,if(H164&gt;70,Hit,Miss),"")</f>
        <v/>
      </c>
      <c r="M164" s="347" t="str">
        <f>if($C164=Attacking,if(I164&gt;70,Hit,Miss),"")</f>
        <v/>
      </c>
      <c r="N164" s="347" t="str">
        <f>if($C164=Attacking,if(J164&gt;70,Hit,Miss),"")</f>
        <v/>
      </c>
      <c r="O164" s="348" t="str">
        <f>if($C164=Attacking,if(K164&gt;70,Hit,Miss),"")</f>
        <v/>
      </c>
      <c r="P164" s="343" t="str">
        <f>IF(L164=Hit,Fleet1Ship1WepDPH,IF(L164=Miss,0,""))</f>
        <v/>
      </c>
      <c r="Q164" s="344" t="str">
        <f>IF(M164=Hit,Fleet1Ship1WepDPH,IF(M164=Miss,0,""))</f>
        <v/>
      </c>
      <c r="R164" s="344" t="str">
        <f>IF(N164=Hit,Fleet1Ship1WepDPH,IF(N164=Miss,0,""))</f>
        <v/>
      </c>
      <c r="S164" s="345" t="str">
        <f>IF(O164=Hit,Fleet1Ship1WepDPH,IF(O164=Miss,0,""))</f>
        <v/>
      </c>
      <c r="T164" s="349" t="str">
        <f>if($C164=Attacking,COUNTIF(P164:S164,"&gt;0"),"")</f>
        <v/>
      </c>
      <c r="U164" s="350" t="str">
        <f>IF($C164=Attacking,SUM(P164:S164),"")</f>
        <v/>
      </c>
      <c r="V164" s="351" t="str">
        <f>iferror(if(W162="","",IF(W162=Alive,$V$4,IF(W162=Dead,"")),""),"")</f>
        <v/>
      </c>
      <c r="W164" s="340" t="str">
        <f>iferror(if($X164="","",IF($X164&gt;0,Alive,if($X164=0,"")),""),"")</f>
        <v/>
      </c>
      <c r="X164" s="352" t="str">
        <f>iferror(if(C164="","",IF(C164=Attacking,X162-U164,X162)),"")</f>
        <v/>
      </c>
    </row>
    <row r="165" hidden="1">
      <c r="A165" s="319">
        <v>162.0</v>
      </c>
      <c r="B165" s="357" t="str">
        <f>IF(C163=Attacking,B163+1,"")</f>
        <v/>
      </c>
      <c r="C165" s="321" t="str">
        <f>iferror(if(W163="","",IF(W163=Alive,Attacking,if(W163=Dead,"")),""),"")</f>
        <v/>
      </c>
      <c r="D165" s="322" t="str">
        <f>iferror(if(E163="","",IF(E163=Alive,$D$4,IF(E163=Dead,"")),""),"")</f>
        <v/>
      </c>
      <c r="E165" s="323" t="str">
        <f>iferror(if($F164="","",IF($F165&gt;0,Alive,if($F165="","")),""),"")</f>
        <v/>
      </c>
      <c r="F165" s="324" t="str">
        <f t="shared" si="4"/>
        <v/>
      </c>
      <c r="G165" s="325" t="str">
        <f>iferror(if(C165="","",if(C165=BattleEnd,"",if(D165=Fleet1Ship1,Fleet1Ship1Wep,Fleet2Ship1Wep))),"")</f>
        <v/>
      </c>
      <c r="H165" s="326" t="str">
        <f>iferror(IF($C165=BattleEnd,"",IF($C165="","",IF($C165=Attacking,RANDBETWEEN(1,100),""))),"")</f>
        <v/>
      </c>
      <c r="I165" s="327" t="str">
        <f>iferror(IF($C165=BattleEnd,"",IF($C165="","",IF($C165=Attacking,RANDBETWEEN(1,100),""))),"")</f>
        <v/>
      </c>
      <c r="J165" s="327" t="str">
        <f>iferror(IF($C165=BattleEnd,"",IF($C165="","",IF($C165=Attacking,RANDBETWEEN(1,100),""))),"")</f>
        <v/>
      </c>
      <c r="K165" s="328" t="str">
        <f>iferror(IF($C165=BattleEnd,"",IF($C165="","",IF($C165=Attacking,RANDBETWEEN(1,100),""))),"")</f>
        <v/>
      </c>
      <c r="L165" s="329" t="str">
        <f>if($C165=Attacking,if(H165&gt;70,Hit,Miss),"")</f>
        <v/>
      </c>
      <c r="M165" s="330" t="str">
        <f>if($C165=Attacking,if(I165&gt;70,Hit,Miss),"")</f>
        <v/>
      </c>
      <c r="N165" s="330" t="str">
        <f>if($C165=Attacking,if(J165&gt;70,Hit,Miss),"")</f>
        <v/>
      </c>
      <c r="O165" s="331" t="str">
        <f>if($C165=Attacking,if(K165&gt;70,Hit,Miss),"")</f>
        <v/>
      </c>
      <c r="P165" s="326" t="str">
        <f>IF(L165=Hit,Fleet1Ship1WepDPH,IF(L165=Miss,0,""))</f>
        <v/>
      </c>
      <c r="Q165" s="327" t="str">
        <f>IF(M165=Hit,Fleet1Ship1WepDPH,IF(M165=Miss,0,""))</f>
        <v/>
      </c>
      <c r="R165" s="327" t="str">
        <f>IF(N165=Hit,Fleet1Ship1WepDPH,IF(N165=Miss,0,""))</f>
        <v/>
      </c>
      <c r="S165" s="328" t="str">
        <f>IF(O165=Hit,Fleet1Ship1WepDPH,IF(O165=Miss,0,""))</f>
        <v/>
      </c>
      <c r="T165" s="332" t="str">
        <f>if($C165=Attacking,COUNTIF(P165:S165,"&gt;0"),"")</f>
        <v/>
      </c>
      <c r="U165" s="333" t="str">
        <f>IF($C165=Attacking,SUM(P165:S165),"")</f>
        <v/>
      </c>
      <c r="V165" s="334" t="str">
        <f>iferror(if(W163="","",IF(W163=Alive,$V$4,IF(W163=Dead,"")),""),"")</f>
        <v/>
      </c>
      <c r="W165" s="323" t="str">
        <f>iferror(if($X165="","",IF($X165&gt;0,Alive,if($X165=0,"")),""),"")</f>
        <v/>
      </c>
      <c r="X165" s="353" t="str">
        <f>iferror(if(C165="","",IF(C165=Attacking,X163-U165,X163)),"")</f>
        <v/>
      </c>
    </row>
    <row r="166" hidden="1">
      <c r="A166" s="336">
        <v>163.0</v>
      </c>
      <c r="B166" s="356" t="str">
        <f>IF(C164=Attacking,B164+1,"")</f>
        <v/>
      </c>
      <c r="C166" s="338" t="str">
        <f>iferror(if(W164="","",IF(W164=Alive,Attacking,if(W164=Dead,"")),""),"")</f>
        <v/>
      </c>
      <c r="D166" s="339" t="str">
        <f>iferror(if(E164="","",IF(E164=Alive,$D$4,IF(E164=Dead,"")),""),"")</f>
        <v/>
      </c>
      <c r="E166" s="340" t="str">
        <f>iferror(if($F165="","",IF($F166&gt;0,Alive,if($F166="","")),""),"")</f>
        <v/>
      </c>
      <c r="F166" s="341" t="str">
        <f t="shared" si="4"/>
        <v/>
      </c>
      <c r="G166" s="342" t="str">
        <f>iferror(if(C166="","",if(C166=BattleEnd,"",if(D166=Fleet1Ship1,Fleet1Ship1Wep,Fleet2Ship1Wep))),"")</f>
        <v/>
      </c>
      <c r="H166" s="343" t="str">
        <f>iferror(IF($C166=BattleEnd,"",IF($C166="","",IF($C166=Attacking,RANDBETWEEN(1,100),""))),"")</f>
        <v/>
      </c>
      <c r="I166" s="344" t="str">
        <f>iferror(IF($C166=BattleEnd,"",IF($C166="","",IF($C166=Attacking,RANDBETWEEN(1,100),""))),"")</f>
        <v/>
      </c>
      <c r="J166" s="344" t="str">
        <f>iferror(IF($C166=BattleEnd,"",IF($C166="","",IF($C166=Attacking,RANDBETWEEN(1,100),""))),"")</f>
        <v/>
      </c>
      <c r="K166" s="345" t="str">
        <f>iferror(IF($C166=BattleEnd,"",IF($C166="","",IF($C166=Attacking,RANDBETWEEN(1,100),""))),"")</f>
        <v/>
      </c>
      <c r="L166" s="346" t="str">
        <f>if($C166=Attacking,if(H166&gt;70,Hit,Miss),"")</f>
        <v/>
      </c>
      <c r="M166" s="347" t="str">
        <f>if($C166=Attacking,if(I166&gt;70,Hit,Miss),"")</f>
        <v/>
      </c>
      <c r="N166" s="347" t="str">
        <f>if($C166=Attacking,if(J166&gt;70,Hit,Miss),"")</f>
        <v/>
      </c>
      <c r="O166" s="348" t="str">
        <f>if($C166=Attacking,if(K166&gt;70,Hit,Miss),"")</f>
        <v/>
      </c>
      <c r="P166" s="343" t="str">
        <f>IF(L166=Hit,Fleet1Ship1WepDPH,IF(L166=Miss,0,""))</f>
        <v/>
      </c>
      <c r="Q166" s="344" t="str">
        <f>IF(M166=Hit,Fleet1Ship1WepDPH,IF(M166=Miss,0,""))</f>
        <v/>
      </c>
      <c r="R166" s="344" t="str">
        <f>IF(N166=Hit,Fleet1Ship1WepDPH,IF(N166=Miss,0,""))</f>
        <v/>
      </c>
      <c r="S166" s="345" t="str">
        <f>IF(O166=Hit,Fleet1Ship1WepDPH,IF(O166=Miss,0,""))</f>
        <v/>
      </c>
      <c r="T166" s="349" t="str">
        <f>if($C166=Attacking,COUNTIF(P166:S166,"&gt;0"),"")</f>
        <v/>
      </c>
      <c r="U166" s="350" t="str">
        <f>IF($C166=Attacking,SUM(P166:S166),"")</f>
        <v/>
      </c>
      <c r="V166" s="351" t="str">
        <f>iferror(if(W164="","",IF(W164=Alive,$V$4,IF(W164=Dead,"")),""),"")</f>
        <v/>
      </c>
      <c r="W166" s="340" t="str">
        <f>iferror(if($X166="","",IF($X166&gt;0,Alive,if($X166=0,"")),""),"")</f>
        <v/>
      </c>
      <c r="X166" s="352" t="str">
        <f>iferror(if(C166="","",IF(C166=Attacking,X164-U166,X164)),"")</f>
        <v/>
      </c>
    </row>
    <row r="167" hidden="1">
      <c r="A167" s="319">
        <v>164.0</v>
      </c>
      <c r="B167" s="357" t="str">
        <f>IF(C165=Attacking,B165+1,"")</f>
        <v/>
      </c>
      <c r="C167" s="321" t="str">
        <f>iferror(if(W165="","",IF(W165=Alive,Attacking,if(W165=Dead,"")),""),"")</f>
        <v/>
      </c>
      <c r="D167" s="322" t="str">
        <f>iferror(if(E165="","",IF(E165=Alive,$D$4,IF(E165=Dead,"")),""),"")</f>
        <v/>
      </c>
      <c r="E167" s="323" t="str">
        <f>iferror(if($F166="","",IF($F167&gt;0,Alive,if($F167="","")),""),"")</f>
        <v/>
      </c>
      <c r="F167" s="324" t="str">
        <f t="shared" si="4"/>
        <v/>
      </c>
      <c r="G167" s="325" t="str">
        <f>iferror(if(C167="","",if(C167=BattleEnd,"",if(D167=Fleet1Ship1,Fleet1Ship1Wep,Fleet2Ship1Wep))),"")</f>
        <v/>
      </c>
      <c r="H167" s="326" t="str">
        <f>iferror(IF($C167=BattleEnd,"",IF($C167="","",IF($C167=Attacking,RANDBETWEEN(1,100),""))),"")</f>
        <v/>
      </c>
      <c r="I167" s="327" t="str">
        <f>iferror(IF($C167=BattleEnd,"",IF($C167="","",IF($C167=Attacking,RANDBETWEEN(1,100),""))),"")</f>
        <v/>
      </c>
      <c r="J167" s="327" t="str">
        <f>iferror(IF($C167=BattleEnd,"",IF($C167="","",IF($C167=Attacking,RANDBETWEEN(1,100),""))),"")</f>
        <v/>
      </c>
      <c r="K167" s="328" t="str">
        <f>iferror(IF($C167=BattleEnd,"",IF($C167="","",IF($C167=Attacking,RANDBETWEEN(1,100),""))),"")</f>
        <v/>
      </c>
      <c r="L167" s="329" t="str">
        <f>if($C167=Attacking,if(H167&gt;70,Hit,Miss),"")</f>
        <v/>
      </c>
      <c r="M167" s="330" t="str">
        <f>if($C167=Attacking,if(I167&gt;70,Hit,Miss),"")</f>
        <v/>
      </c>
      <c r="N167" s="330" t="str">
        <f>if($C167=Attacking,if(J167&gt;70,Hit,Miss),"")</f>
        <v/>
      </c>
      <c r="O167" s="331" t="str">
        <f>if($C167=Attacking,if(K167&gt;70,Hit,Miss),"")</f>
        <v/>
      </c>
      <c r="P167" s="326" t="str">
        <f>IF(L167=Hit,Fleet1Ship1WepDPH,IF(L167=Miss,0,""))</f>
        <v/>
      </c>
      <c r="Q167" s="327" t="str">
        <f>IF(M167=Hit,Fleet1Ship1WepDPH,IF(M167=Miss,0,""))</f>
        <v/>
      </c>
      <c r="R167" s="327" t="str">
        <f>IF(N167=Hit,Fleet1Ship1WepDPH,IF(N167=Miss,0,""))</f>
        <v/>
      </c>
      <c r="S167" s="328" t="str">
        <f>IF(O167=Hit,Fleet1Ship1WepDPH,IF(O167=Miss,0,""))</f>
        <v/>
      </c>
      <c r="T167" s="332" t="str">
        <f>if($C167=Attacking,COUNTIF(P167:S167,"&gt;0"),"")</f>
        <v/>
      </c>
      <c r="U167" s="333" t="str">
        <f>IF($C167=Attacking,SUM(P167:S167),"")</f>
        <v/>
      </c>
      <c r="V167" s="334" t="str">
        <f>iferror(if(W165="","",IF(W165=Alive,$V$4,IF(W165=Dead,"")),""),"")</f>
        <v/>
      </c>
      <c r="W167" s="323" t="str">
        <f>iferror(if($X167="","",IF($X167&gt;0,Alive,if($X167=0,"")),""),"")</f>
        <v/>
      </c>
      <c r="X167" s="353" t="str">
        <f>iferror(if(C167="","",IF(C167=Attacking,X165-U167,X165)),"")</f>
        <v/>
      </c>
    </row>
    <row r="168" hidden="1">
      <c r="A168" s="336">
        <v>165.0</v>
      </c>
      <c r="B168" s="356" t="str">
        <f>IF(C166=Attacking,B166+1,"")</f>
        <v/>
      </c>
      <c r="C168" s="338" t="str">
        <f>iferror(if(W166="","",IF(W166=Alive,Attacking,if(W166=Dead,"")),""),"")</f>
        <v/>
      </c>
      <c r="D168" s="339" t="str">
        <f>iferror(if(E166="","",IF(E166=Alive,$D$4,IF(E166=Dead,"")),""),"")</f>
        <v/>
      </c>
      <c r="E168" s="340" t="str">
        <f>iferror(if($F167="","",IF($F168&gt;0,Alive,if($F168="","")),""),"")</f>
        <v/>
      </c>
      <c r="F168" s="341" t="str">
        <f t="shared" si="4"/>
        <v/>
      </c>
      <c r="G168" s="342" t="str">
        <f>iferror(if(C168="","",if(C168=BattleEnd,"",if(D168=Fleet1Ship1,Fleet1Ship1Wep,Fleet2Ship1Wep))),"")</f>
        <v/>
      </c>
      <c r="H168" s="343" t="str">
        <f>iferror(IF($C168=BattleEnd,"",IF($C168="","",IF($C168=Attacking,RANDBETWEEN(1,100),""))),"")</f>
        <v/>
      </c>
      <c r="I168" s="344" t="str">
        <f>iferror(IF($C168=BattleEnd,"",IF($C168="","",IF($C168=Attacking,RANDBETWEEN(1,100),""))),"")</f>
        <v/>
      </c>
      <c r="J168" s="344" t="str">
        <f>iferror(IF($C168=BattleEnd,"",IF($C168="","",IF($C168=Attacking,RANDBETWEEN(1,100),""))),"")</f>
        <v/>
      </c>
      <c r="K168" s="345" t="str">
        <f>iferror(IF($C168=BattleEnd,"",IF($C168="","",IF($C168=Attacking,RANDBETWEEN(1,100),""))),"")</f>
        <v/>
      </c>
      <c r="L168" s="346" t="str">
        <f>if($C168=Attacking,if(H168&gt;70,Hit,Miss),"")</f>
        <v/>
      </c>
      <c r="M168" s="347" t="str">
        <f>if($C168=Attacking,if(I168&gt;70,Hit,Miss),"")</f>
        <v/>
      </c>
      <c r="N168" s="347" t="str">
        <f>if($C168=Attacking,if(J168&gt;70,Hit,Miss),"")</f>
        <v/>
      </c>
      <c r="O168" s="348" t="str">
        <f>if($C168=Attacking,if(K168&gt;70,Hit,Miss),"")</f>
        <v/>
      </c>
      <c r="P168" s="343" t="str">
        <f>IF(L168=Hit,Fleet1Ship1WepDPH,IF(L168=Miss,0,""))</f>
        <v/>
      </c>
      <c r="Q168" s="344" t="str">
        <f>IF(M168=Hit,Fleet1Ship1WepDPH,IF(M168=Miss,0,""))</f>
        <v/>
      </c>
      <c r="R168" s="344" t="str">
        <f>IF(N168=Hit,Fleet1Ship1WepDPH,IF(N168=Miss,0,""))</f>
        <v/>
      </c>
      <c r="S168" s="345" t="str">
        <f>IF(O168=Hit,Fleet1Ship1WepDPH,IF(O168=Miss,0,""))</f>
        <v/>
      </c>
      <c r="T168" s="349" t="str">
        <f>if($C168=Attacking,COUNTIF(P168:S168,"&gt;0"),"")</f>
        <v/>
      </c>
      <c r="U168" s="350" t="str">
        <f>IF($C168=Attacking,SUM(P168:S168),"")</f>
        <v/>
      </c>
      <c r="V168" s="351" t="str">
        <f>iferror(if(W166="","",IF(W166=Alive,$V$4,IF(W166=Dead,"")),""),"")</f>
        <v/>
      </c>
      <c r="W168" s="340" t="str">
        <f>iferror(if($X168="","",IF($X168&gt;0,Alive,if($X168=0,"")),""),"")</f>
        <v/>
      </c>
      <c r="X168" s="352" t="str">
        <f>iferror(if(C168="","",IF(C168=Attacking,X166-U168,X166)),"")</f>
        <v/>
      </c>
    </row>
    <row r="169" hidden="1">
      <c r="A169" s="319">
        <v>166.0</v>
      </c>
      <c r="B169" s="357" t="str">
        <f>IF(C167=Attacking,B167+1,"")</f>
        <v/>
      </c>
      <c r="C169" s="321" t="str">
        <f>iferror(if(W167="","",IF(W167=Alive,Attacking,if(W167=Dead,"")),""),"")</f>
        <v/>
      </c>
      <c r="D169" s="322" t="str">
        <f>iferror(if(E167="","",IF(E167=Alive,$D$4,IF(E167=Dead,"")),""),"")</f>
        <v/>
      </c>
      <c r="E169" s="323" t="str">
        <f>iferror(if($F168="","",IF($F169&gt;0,Alive,if($F169="","")),""),"")</f>
        <v/>
      </c>
      <c r="F169" s="324" t="str">
        <f t="shared" si="4"/>
        <v/>
      </c>
      <c r="G169" s="325" t="str">
        <f>iferror(if(C169="","",if(C169=BattleEnd,"",if(D169=Fleet1Ship1,Fleet1Ship1Wep,Fleet2Ship1Wep))),"")</f>
        <v/>
      </c>
      <c r="H169" s="326" t="str">
        <f>iferror(IF($C169=BattleEnd,"",IF($C169="","",IF($C169=Attacking,RANDBETWEEN(1,100),""))),"")</f>
        <v/>
      </c>
      <c r="I169" s="327" t="str">
        <f>iferror(IF($C169=BattleEnd,"",IF($C169="","",IF($C169=Attacking,RANDBETWEEN(1,100),""))),"")</f>
        <v/>
      </c>
      <c r="J169" s="327" t="str">
        <f>iferror(IF($C169=BattleEnd,"",IF($C169="","",IF($C169=Attacking,RANDBETWEEN(1,100),""))),"")</f>
        <v/>
      </c>
      <c r="K169" s="328" t="str">
        <f>iferror(IF($C169=BattleEnd,"",IF($C169="","",IF($C169=Attacking,RANDBETWEEN(1,100),""))),"")</f>
        <v/>
      </c>
      <c r="L169" s="329" t="str">
        <f>if($C169=Attacking,if(H169&gt;70,Hit,Miss),"")</f>
        <v/>
      </c>
      <c r="M169" s="330" t="str">
        <f>if($C169=Attacking,if(I169&gt;70,Hit,Miss),"")</f>
        <v/>
      </c>
      <c r="N169" s="330" t="str">
        <f>if($C169=Attacking,if(J169&gt;70,Hit,Miss),"")</f>
        <v/>
      </c>
      <c r="O169" s="331" t="str">
        <f>if($C169=Attacking,if(K169&gt;70,Hit,Miss),"")</f>
        <v/>
      </c>
      <c r="P169" s="326" t="str">
        <f>IF(L169=Hit,Fleet1Ship1WepDPH,IF(L169=Miss,0,""))</f>
        <v/>
      </c>
      <c r="Q169" s="327" t="str">
        <f>IF(M169=Hit,Fleet1Ship1WepDPH,IF(M169=Miss,0,""))</f>
        <v/>
      </c>
      <c r="R169" s="327" t="str">
        <f>IF(N169=Hit,Fleet1Ship1WepDPH,IF(N169=Miss,0,""))</f>
        <v/>
      </c>
      <c r="S169" s="328" t="str">
        <f>IF(O169=Hit,Fleet1Ship1WepDPH,IF(O169=Miss,0,""))</f>
        <v/>
      </c>
      <c r="T169" s="332" t="str">
        <f>if($C169=Attacking,COUNTIF(P169:S169,"&gt;0"),"")</f>
        <v/>
      </c>
      <c r="U169" s="333" t="str">
        <f>IF($C169=Attacking,SUM(P169:S169),"")</f>
        <v/>
      </c>
      <c r="V169" s="334" t="str">
        <f>iferror(if(W167="","",IF(W167=Alive,$V$4,IF(W167=Dead,"")),""),"")</f>
        <v/>
      </c>
      <c r="W169" s="323" t="str">
        <f>iferror(if($X169="","",IF($X169&gt;0,Alive,if($X169=0,"")),""),"")</f>
        <v/>
      </c>
      <c r="X169" s="353" t="str">
        <f>iferror(if(C169="","",IF(C169=Attacking,X167-U169,X167)),"")</f>
        <v/>
      </c>
    </row>
    <row r="170" hidden="1">
      <c r="A170" s="336">
        <v>167.0</v>
      </c>
      <c r="B170" s="356" t="str">
        <f>IF(C168=Reloading,B168+1,"")</f>
        <v/>
      </c>
      <c r="C170" s="338" t="str">
        <f>iferror(if(W168="","",IF(W168=Alive,Attacking,if(W168=Dead,"")),""),"")</f>
        <v/>
      </c>
      <c r="D170" s="339" t="str">
        <f>iferror(if(E168="","",IF(E168=Alive,$D$4,IF(E168=Dead,"")),""),"")</f>
        <v/>
      </c>
      <c r="E170" s="340" t="str">
        <f>iferror(if($F169="","",IF($F170&gt;0,Alive,if($F170="","")),""),"")</f>
        <v/>
      </c>
      <c r="F170" s="341" t="str">
        <f t="shared" si="4"/>
        <v/>
      </c>
      <c r="G170" s="342" t="str">
        <f>iferror(if(C170="","",if(C170=BattleEnd,"",if(D170=Fleet1Ship1,Fleet1Ship1Wep,Fleet2Ship1Wep))),"")</f>
        <v/>
      </c>
      <c r="H170" s="343" t="str">
        <f>iferror(IF($C170=BattleEnd,"",IF($C170="","",IF($C170=Attacking,RANDBETWEEN(1,100),""))),"")</f>
        <v/>
      </c>
      <c r="I170" s="344" t="str">
        <f>iferror(IF($C170=BattleEnd,"",IF($C170="","",IF($C170=Attacking,RANDBETWEEN(1,100),""))),"")</f>
        <v/>
      </c>
      <c r="J170" s="344" t="str">
        <f>iferror(IF($C170=BattleEnd,"",IF($C170="","",IF($C170=Attacking,RANDBETWEEN(1,100),""))),"")</f>
        <v/>
      </c>
      <c r="K170" s="345" t="str">
        <f>iferror(IF($C170=BattleEnd,"",IF($C170="","",IF($C170=Attacking,RANDBETWEEN(1,100),""))),"")</f>
        <v/>
      </c>
      <c r="L170" s="346" t="str">
        <f>if($C170=Attacking,if(H170&gt;70,Hit,Miss),"")</f>
        <v/>
      </c>
      <c r="M170" s="347" t="str">
        <f>if($C170=Attacking,if(I170&gt;70,Hit,Miss),"")</f>
        <v/>
      </c>
      <c r="N170" s="347" t="str">
        <f>if($C170=Attacking,if(J170&gt;70,Hit,Miss),"")</f>
        <v/>
      </c>
      <c r="O170" s="348" t="str">
        <f>if($C170=Attacking,if(K170&gt;70,Hit,Miss),"")</f>
        <v/>
      </c>
      <c r="P170" s="343" t="str">
        <f>IF(L170=Hit,Fleet1Ship1WepDPH,IF(L170=Miss,0,""))</f>
        <v/>
      </c>
      <c r="Q170" s="344" t="str">
        <f>IF(M170=Hit,Fleet1Ship1WepDPH,IF(M170=Miss,0,""))</f>
        <v/>
      </c>
      <c r="R170" s="344" t="str">
        <f>IF(N170=Hit,Fleet1Ship1WepDPH,IF(N170=Miss,0,""))</f>
        <v/>
      </c>
      <c r="S170" s="345" t="str">
        <f>IF(O170=Hit,Fleet1Ship1WepDPH,IF(O170=Miss,0,""))</f>
        <v/>
      </c>
      <c r="T170" s="349" t="str">
        <f>if($C170=Attacking,COUNTIF(P170:S170,"&gt;0"),"")</f>
        <v/>
      </c>
      <c r="U170" s="350" t="str">
        <f>IF($C170=Attacking,SUM(P170:S170),"")</f>
        <v/>
      </c>
      <c r="V170" s="351" t="str">
        <f>iferror(if(W168="","",IF(W168=Alive,$V$4,IF(W168=Dead,"")),""),"")</f>
        <v/>
      </c>
      <c r="W170" s="340" t="str">
        <f>iferror(if($X170="","",IF($X170&gt;0,Alive,if($X170=0,"")),""),"")</f>
        <v/>
      </c>
      <c r="X170" s="352" t="str">
        <f>iferror(if(C170="","",IF(C170=Attacking,X168-U170,X168)),"")</f>
        <v/>
      </c>
    </row>
    <row r="171" hidden="1">
      <c r="A171" s="319">
        <v>168.0</v>
      </c>
      <c r="B171" s="357" t="str">
        <f>IF(C169=Reloading,B169+1,"")</f>
        <v/>
      </c>
      <c r="C171" s="321" t="str">
        <f>iferror(if(W169="","",IF(W169=Alive,Attacking,if(W169=Dead,"")),""),"")</f>
        <v/>
      </c>
      <c r="D171" s="322" t="str">
        <f>iferror(if(E169="","",IF(E169=Alive,$D$4,IF(E169=Dead,"")),""),"")</f>
        <v/>
      </c>
      <c r="E171" s="323" t="str">
        <f>iferror(if($F170="","",IF($F171&gt;0,Alive,if($F171="","")),""),"")</f>
        <v/>
      </c>
      <c r="F171" s="324" t="str">
        <f t="shared" si="4"/>
        <v/>
      </c>
      <c r="G171" s="325" t="str">
        <f>iferror(if(C171="","",if(C171=BattleEnd,"",if(D171=Fleet1Ship1,Fleet1Ship1Wep,Fleet2Ship1Wep))),"")</f>
        <v/>
      </c>
      <c r="H171" s="326" t="str">
        <f>iferror(IF($C171=BattleEnd,"",IF($C171="","",IF($C171=Attacking,RANDBETWEEN(1,100),""))),"")</f>
        <v/>
      </c>
      <c r="I171" s="327" t="str">
        <f>iferror(IF($C171=BattleEnd,"",IF($C171="","",IF($C171=Attacking,RANDBETWEEN(1,100),""))),"")</f>
        <v/>
      </c>
      <c r="J171" s="327" t="str">
        <f>iferror(IF($C171=BattleEnd,"",IF($C171="","",IF($C171=Attacking,RANDBETWEEN(1,100),""))),"")</f>
        <v/>
      </c>
      <c r="K171" s="328" t="str">
        <f>iferror(IF($C171=BattleEnd,"",IF($C171="","",IF($C171=Attacking,RANDBETWEEN(1,100),""))),"")</f>
        <v/>
      </c>
      <c r="L171" s="329" t="str">
        <f>if($C171=Attacking,if(H171&gt;70,Hit,Miss),"")</f>
        <v/>
      </c>
      <c r="M171" s="330" t="str">
        <f>if($C171=Attacking,if(I171&gt;70,Hit,Miss),"")</f>
        <v/>
      </c>
      <c r="N171" s="330" t="str">
        <f>if($C171=Attacking,if(J171&gt;70,Hit,Miss),"")</f>
        <v/>
      </c>
      <c r="O171" s="331" t="str">
        <f>if($C171=Attacking,if(K171&gt;70,Hit,Miss),"")</f>
        <v/>
      </c>
      <c r="P171" s="326" t="str">
        <f>IF(L171=Hit,Fleet1Ship1WepDPH,IF(L171=Miss,0,""))</f>
        <v/>
      </c>
      <c r="Q171" s="327" t="str">
        <f>IF(M171=Hit,Fleet1Ship1WepDPH,IF(M171=Miss,0,""))</f>
        <v/>
      </c>
      <c r="R171" s="327" t="str">
        <f>IF(N171=Hit,Fleet1Ship1WepDPH,IF(N171=Miss,0,""))</f>
        <v/>
      </c>
      <c r="S171" s="328" t="str">
        <f>IF(O171=Hit,Fleet1Ship1WepDPH,IF(O171=Miss,0,""))</f>
        <v/>
      </c>
      <c r="T171" s="332" t="str">
        <f>if($C171=Attacking,COUNTIF(P171:S171,"&gt;0"),"")</f>
        <v/>
      </c>
      <c r="U171" s="333" t="str">
        <f>IF($C171=Attacking,SUM(P171:S171),"")</f>
        <v/>
      </c>
      <c r="V171" s="334" t="str">
        <f>iferror(if(W169="","",IF(W169=Alive,$V$4,IF(W169=Dead,"")),""),"")</f>
        <v/>
      </c>
      <c r="W171" s="323" t="str">
        <f>iferror(if($X171="","",IF($X171&gt;0,Alive,if($X171=0,"")),""),"")</f>
        <v/>
      </c>
      <c r="X171" s="353" t="str">
        <f>iferror(if(C171="","",IF(C171=Attacking,X169-U171,X169)),"")</f>
        <v/>
      </c>
    </row>
    <row r="172" hidden="1">
      <c r="A172" s="336">
        <v>169.0</v>
      </c>
      <c r="B172" s="356" t="str">
        <f>IF(C170=Attacking,B170+1,"")</f>
        <v/>
      </c>
      <c r="C172" s="338" t="str">
        <f>iferror(if(W170="","",IF(W170=Alive,Attacking,if(W170=Dead,"")),""),"")</f>
        <v/>
      </c>
      <c r="D172" s="339" t="str">
        <f>iferror(if(E170="","",IF(E170=Alive,$D$4,IF(E170=Dead,"")),""),"")</f>
        <v/>
      </c>
      <c r="E172" s="340" t="str">
        <f>iferror(if($F171="","",IF($F172&gt;0,Alive,if($F172="","")),""),"")</f>
        <v/>
      </c>
      <c r="F172" s="341" t="str">
        <f t="shared" si="4"/>
        <v/>
      </c>
      <c r="G172" s="342" t="str">
        <f>iferror(if(C172="","",if(C172=BattleEnd,"",if(D172=Fleet1Ship1,Fleet1Ship1Wep,Fleet2Ship1Wep))),"")</f>
        <v/>
      </c>
      <c r="H172" s="343" t="str">
        <f>iferror(IF($C172=BattleEnd,"",IF($C172="","",IF($C172=Attacking,RANDBETWEEN(1,100),""))),"")</f>
        <v/>
      </c>
      <c r="I172" s="344" t="str">
        <f>iferror(IF($C172=BattleEnd,"",IF($C172="","",IF($C172=Attacking,RANDBETWEEN(1,100),""))),"")</f>
        <v/>
      </c>
      <c r="J172" s="344" t="str">
        <f>iferror(IF($C172=BattleEnd,"",IF($C172="","",IF($C172=Attacking,RANDBETWEEN(1,100),""))),"")</f>
        <v/>
      </c>
      <c r="K172" s="345" t="str">
        <f>iferror(IF($C172=BattleEnd,"",IF($C172="","",IF($C172=Attacking,RANDBETWEEN(1,100),""))),"")</f>
        <v/>
      </c>
      <c r="L172" s="346" t="str">
        <f>if($C172=Attacking,if(H172&gt;70,Hit,Miss),"")</f>
        <v/>
      </c>
      <c r="M172" s="347" t="str">
        <f>if($C172=Attacking,if(I172&gt;70,Hit,Miss),"")</f>
        <v/>
      </c>
      <c r="N172" s="347" t="str">
        <f>if($C172=Attacking,if(J172&gt;70,Hit,Miss),"")</f>
        <v/>
      </c>
      <c r="O172" s="348" t="str">
        <f>if($C172=Attacking,if(K172&gt;70,Hit,Miss),"")</f>
        <v/>
      </c>
      <c r="P172" s="343" t="str">
        <f>IF(L172=Hit,Fleet1Ship1WepDPH,IF(L172=Miss,0,""))</f>
        <v/>
      </c>
      <c r="Q172" s="344" t="str">
        <f>IF(M172=Hit,Fleet1Ship1WepDPH,IF(M172=Miss,0,""))</f>
        <v/>
      </c>
      <c r="R172" s="344" t="str">
        <f>IF(N172=Hit,Fleet1Ship1WepDPH,IF(N172=Miss,0,""))</f>
        <v/>
      </c>
      <c r="S172" s="345" t="str">
        <f>IF(O172=Hit,Fleet1Ship1WepDPH,IF(O172=Miss,0,""))</f>
        <v/>
      </c>
      <c r="T172" s="349" t="str">
        <f>if($C172=Attacking,COUNTIF(P172:S172,"&gt;0"),"")</f>
        <v/>
      </c>
      <c r="U172" s="350" t="str">
        <f>IF($C172=Attacking,SUM(P172:S172),"")</f>
        <v/>
      </c>
      <c r="V172" s="351" t="str">
        <f>iferror(if(W170="","",IF(W170=Alive,$V$4,IF(W170=Dead,"")),""),"")</f>
        <v/>
      </c>
      <c r="W172" s="340" t="str">
        <f>iferror(if($X172="","",IF($X172&gt;0,Alive,if($X172=0,"")),""),"")</f>
        <v/>
      </c>
      <c r="X172" s="352" t="str">
        <f>iferror(if(C172="","",IF(C172=Attacking,X170-U172,X170)),"")</f>
        <v/>
      </c>
    </row>
    <row r="173" hidden="1">
      <c r="A173" s="319">
        <v>170.0</v>
      </c>
      <c r="B173" s="357" t="str">
        <f>IF(C171=Attacking,B171+1,"")</f>
        <v/>
      </c>
      <c r="C173" s="321" t="str">
        <f>iferror(if(W171="","",IF(W171=Alive,Attacking,if(W171=Dead,"")),""),"")</f>
        <v/>
      </c>
      <c r="D173" s="322" t="str">
        <f>iferror(if(E171="","",IF(E171=Alive,$D$4,IF(E171=Dead,"")),""),"")</f>
        <v/>
      </c>
      <c r="E173" s="323" t="str">
        <f>iferror(if($F172="","",IF($F173&gt;0,Alive,if($F173="","")),""),"")</f>
        <v/>
      </c>
      <c r="F173" s="324" t="str">
        <f t="shared" si="4"/>
        <v/>
      </c>
      <c r="G173" s="325" t="str">
        <f>iferror(if(C173="","",if(C173=BattleEnd,"",if(D173=Fleet1Ship1,Fleet1Ship1Wep,Fleet2Ship1Wep))),"")</f>
        <v/>
      </c>
      <c r="H173" s="326" t="str">
        <f>iferror(IF($C173=BattleEnd,"",IF($C173="","",IF($C173=Attacking,RANDBETWEEN(1,100),""))),"")</f>
        <v/>
      </c>
      <c r="I173" s="327" t="str">
        <f>iferror(IF($C173=BattleEnd,"",IF($C173="","",IF($C173=Attacking,RANDBETWEEN(1,100),""))),"")</f>
        <v/>
      </c>
      <c r="J173" s="327" t="str">
        <f>iferror(IF($C173=BattleEnd,"",IF($C173="","",IF($C173=Attacking,RANDBETWEEN(1,100),""))),"")</f>
        <v/>
      </c>
      <c r="K173" s="328" t="str">
        <f>iferror(IF($C173=BattleEnd,"",IF($C173="","",IF($C173=Attacking,RANDBETWEEN(1,100),""))),"")</f>
        <v/>
      </c>
      <c r="L173" s="329" t="str">
        <f>if($C173=Attacking,if(H173&gt;70,Hit,Miss),"")</f>
        <v/>
      </c>
      <c r="M173" s="330" t="str">
        <f>if($C173=Attacking,if(I173&gt;70,Hit,Miss),"")</f>
        <v/>
      </c>
      <c r="N173" s="330" t="str">
        <f>if($C173=Attacking,if(J173&gt;70,Hit,Miss),"")</f>
        <v/>
      </c>
      <c r="O173" s="331" t="str">
        <f>if($C173=Attacking,if(K173&gt;70,Hit,Miss),"")</f>
        <v/>
      </c>
      <c r="P173" s="326" t="str">
        <f>IF(L173=Hit,Fleet1Ship1WepDPH,IF(L173=Miss,0,""))</f>
        <v/>
      </c>
      <c r="Q173" s="327" t="str">
        <f>IF(M173=Hit,Fleet1Ship1WepDPH,IF(M173=Miss,0,""))</f>
        <v/>
      </c>
      <c r="R173" s="327" t="str">
        <f>IF(N173=Hit,Fleet1Ship1WepDPH,IF(N173=Miss,0,""))</f>
        <v/>
      </c>
      <c r="S173" s="328" t="str">
        <f>IF(O173=Hit,Fleet1Ship1WepDPH,IF(O173=Miss,0,""))</f>
        <v/>
      </c>
      <c r="T173" s="332" t="str">
        <f>if($C173=Attacking,COUNTIF(P173:S173,"&gt;0"),"")</f>
        <v/>
      </c>
      <c r="U173" s="333" t="str">
        <f>IF($C173=Attacking,SUM(P173:S173),"")</f>
        <v/>
      </c>
      <c r="V173" s="334" t="str">
        <f>iferror(if(W171="","",IF(W171=Alive,$V$4,IF(W171=Dead,"")),""),"")</f>
        <v/>
      </c>
      <c r="W173" s="323" t="str">
        <f>iferror(if($X173="","",IF($X173&gt;0,Alive,if($X173=0,"")),""),"")</f>
        <v/>
      </c>
      <c r="X173" s="353" t="str">
        <f>iferror(if(C173="","",IF(C173=Attacking,X171-U173,X171)),"")</f>
        <v/>
      </c>
    </row>
    <row r="174" hidden="1">
      <c r="A174" s="336">
        <v>171.0</v>
      </c>
      <c r="B174" s="356" t="str">
        <f>IF(C172=Attacking,B172+1,"")</f>
        <v/>
      </c>
      <c r="C174" s="338" t="str">
        <f>iferror(if(W172="","",IF(W172=Alive,Attacking,if(W172=Dead,"")),""),"")</f>
        <v/>
      </c>
      <c r="D174" s="339" t="str">
        <f>iferror(if(E172="","",IF(E172=Alive,$D$4,IF(E172=Dead,"")),""),"")</f>
        <v/>
      </c>
      <c r="E174" s="340" t="str">
        <f>iferror(if($F173="","",IF($F174&gt;0,Alive,if($F174="","")),""),"")</f>
        <v/>
      </c>
      <c r="F174" s="341" t="str">
        <f t="shared" si="4"/>
        <v/>
      </c>
      <c r="G174" s="342" t="str">
        <f>iferror(if(C174="","",if(C174=BattleEnd,"",if(D174=Fleet1Ship1,Fleet1Ship1Wep,Fleet2Ship1Wep))),"")</f>
        <v/>
      </c>
      <c r="H174" s="343" t="str">
        <f>iferror(IF($C174=BattleEnd,"",IF($C174="","",IF($C174=Attacking,RANDBETWEEN(1,100),""))),"")</f>
        <v/>
      </c>
      <c r="I174" s="344" t="str">
        <f>iferror(IF($C174=BattleEnd,"",IF($C174="","",IF($C174=Attacking,RANDBETWEEN(1,100),""))),"")</f>
        <v/>
      </c>
      <c r="J174" s="344" t="str">
        <f>iferror(IF($C174=BattleEnd,"",IF($C174="","",IF($C174=Attacking,RANDBETWEEN(1,100),""))),"")</f>
        <v/>
      </c>
      <c r="K174" s="345" t="str">
        <f>iferror(IF($C174=BattleEnd,"",IF($C174="","",IF($C174=Attacking,RANDBETWEEN(1,100),""))),"")</f>
        <v/>
      </c>
      <c r="L174" s="346" t="str">
        <f>if($C174=Attacking,if(H174&gt;70,Hit,Miss),"")</f>
        <v/>
      </c>
      <c r="M174" s="347" t="str">
        <f>if($C174=Attacking,if(I174&gt;70,Hit,Miss),"")</f>
        <v/>
      </c>
      <c r="N174" s="347" t="str">
        <f>if($C174=Attacking,if(J174&gt;70,Hit,Miss),"")</f>
        <v/>
      </c>
      <c r="O174" s="348" t="str">
        <f>if($C174=Attacking,if(K174&gt;70,Hit,Miss),"")</f>
        <v/>
      </c>
      <c r="P174" s="343" t="str">
        <f>IF(L174=Hit,Fleet1Ship1WepDPH,IF(L174=Miss,0,""))</f>
        <v/>
      </c>
      <c r="Q174" s="344" t="str">
        <f>IF(M174=Hit,Fleet1Ship1WepDPH,IF(M174=Miss,0,""))</f>
        <v/>
      </c>
      <c r="R174" s="344" t="str">
        <f>IF(N174=Hit,Fleet1Ship1WepDPH,IF(N174=Miss,0,""))</f>
        <v/>
      </c>
      <c r="S174" s="345" t="str">
        <f>IF(O174=Hit,Fleet1Ship1WepDPH,IF(O174=Miss,0,""))</f>
        <v/>
      </c>
      <c r="T174" s="349" t="str">
        <f>if($C174=Attacking,COUNTIF(P174:S174,"&gt;0"),"")</f>
        <v/>
      </c>
      <c r="U174" s="350" t="str">
        <f>IF($C174=Attacking,SUM(P174:S174),"")</f>
        <v/>
      </c>
      <c r="V174" s="351" t="str">
        <f>iferror(if(W172="","",IF(W172=Alive,$V$4,IF(W172=Dead,"")),""),"")</f>
        <v/>
      </c>
      <c r="W174" s="340" t="str">
        <f>iferror(if($X174="","",IF($X174&gt;0,Alive,if($X174=0,"")),""),"")</f>
        <v/>
      </c>
      <c r="X174" s="352" t="str">
        <f>iferror(if(C174="","",IF(C174=Attacking,X172-U174,X172)),"")</f>
        <v/>
      </c>
    </row>
    <row r="175" hidden="1">
      <c r="A175" s="319">
        <v>172.0</v>
      </c>
      <c r="B175" s="357" t="str">
        <f>IF(C173=Attacking,B173+1,"")</f>
        <v/>
      </c>
      <c r="C175" s="321" t="str">
        <f>iferror(if(W173="","",IF(W173=Alive,Attacking,if(W173=Dead,"")),""),"")</f>
        <v/>
      </c>
      <c r="D175" s="322" t="str">
        <f>iferror(if(E173="","",IF(E173=Alive,$D$4,IF(E173=Dead,"")),""),"")</f>
        <v/>
      </c>
      <c r="E175" s="323" t="str">
        <f>iferror(if($F174="","",IF($F175&gt;0,Alive,if($F175="","")),""),"")</f>
        <v/>
      </c>
      <c r="F175" s="324" t="str">
        <f t="shared" si="4"/>
        <v/>
      </c>
      <c r="G175" s="325" t="str">
        <f>iferror(if(C175="","",if(C175=BattleEnd,"",if(D175=Fleet1Ship1,Fleet1Ship1Wep,Fleet2Ship1Wep))),"")</f>
        <v/>
      </c>
      <c r="H175" s="326" t="str">
        <f>iferror(IF($C175=BattleEnd,"",IF($C175="","",IF($C175=Attacking,RANDBETWEEN(1,100),""))),"")</f>
        <v/>
      </c>
      <c r="I175" s="327" t="str">
        <f>iferror(IF($C175=BattleEnd,"",IF($C175="","",IF($C175=Attacking,RANDBETWEEN(1,100),""))),"")</f>
        <v/>
      </c>
      <c r="J175" s="327" t="str">
        <f>iferror(IF($C175=BattleEnd,"",IF($C175="","",IF($C175=Attacking,RANDBETWEEN(1,100),""))),"")</f>
        <v/>
      </c>
      <c r="K175" s="328" t="str">
        <f>iferror(IF($C175=BattleEnd,"",IF($C175="","",IF($C175=Attacking,RANDBETWEEN(1,100),""))),"")</f>
        <v/>
      </c>
      <c r="L175" s="329" t="str">
        <f>if($C175=Attacking,if(H175&gt;70,Hit,Miss),"")</f>
        <v/>
      </c>
      <c r="M175" s="330" t="str">
        <f>if($C175=Attacking,if(I175&gt;70,Hit,Miss),"")</f>
        <v/>
      </c>
      <c r="N175" s="330" t="str">
        <f>if($C175=Attacking,if(J175&gt;70,Hit,Miss),"")</f>
        <v/>
      </c>
      <c r="O175" s="331" t="str">
        <f>if($C175=Attacking,if(K175&gt;70,Hit,Miss),"")</f>
        <v/>
      </c>
      <c r="P175" s="326" t="str">
        <f>IF(L175=Hit,Fleet1Ship1WepDPH,IF(L175=Miss,0,""))</f>
        <v/>
      </c>
      <c r="Q175" s="327" t="str">
        <f>IF(M175=Hit,Fleet1Ship1WepDPH,IF(M175=Miss,0,""))</f>
        <v/>
      </c>
      <c r="R175" s="327" t="str">
        <f>IF(N175=Hit,Fleet1Ship1WepDPH,IF(N175=Miss,0,""))</f>
        <v/>
      </c>
      <c r="S175" s="328" t="str">
        <f>IF(O175=Hit,Fleet1Ship1WepDPH,IF(O175=Miss,0,""))</f>
        <v/>
      </c>
      <c r="T175" s="332" t="str">
        <f>if($C175=Attacking,COUNTIF(P175:S175,"&gt;0"),"")</f>
        <v/>
      </c>
      <c r="U175" s="333" t="str">
        <f>IF($C175=Attacking,SUM(P175:S175),"")</f>
        <v/>
      </c>
      <c r="V175" s="334" t="str">
        <f>iferror(if(W173="","",IF(W173=Alive,$V$4,IF(W173=Dead,"")),""),"")</f>
        <v/>
      </c>
      <c r="W175" s="323" t="str">
        <f>iferror(if($X175="","",IF($X175&gt;0,Alive,if($X175=0,"")),""),"")</f>
        <v/>
      </c>
      <c r="X175" s="353" t="str">
        <f>iferror(if(C175="","",IF(C175=Attacking,X173-U175,X173)),"")</f>
        <v/>
      </c>
    </row>
    <row r="176" hidden="1">
      <c r="A176" s="336">
        <v>173.0</v>
      </c>
      <c r="B176" s="356" t="str">
        <f>IF(C174=Attacking,B174+1,"")</f>
        <v/>
      </c>
      <c r="C176" s="338" t="str">
        <f>iferror(if(W174="","",IF(W174=Alive,Attacking,if(W174=Dead,"")),""),"")</f>
        <v/>
      </c>
      <c r="D176" s="339" t="str">
        <f>iferror(if(E174="","",IF(E174=Alive,$D$4,IF(E174=Dead,"")),""),"")</f>
        <v/>
      </c>
      <c r="E176" s="340" t="str">
        <f>iferror(if($F175="","",IF($F176&gt;0,Alive,if($F176="","")),""),"")</f>
        <v/>
      </c>
      <c r="F176" s="341" t="str">
        <f t="shared" si="4"/>
        <v/>
      </c>
      <c r="G176" s="342" t="str">
        <f>iferror(if(C176="","",if(C176=BattleEnd,"",if(D176=Fleet1Ship1,Fleet1Ship1Wep,Fleet2Ship1Wep))),"")</f>
        <v/>
      </c>
      <c r="H176" s="343" t="str">
        <f>iferror(IF($C176=BattleEnd,"",IF($C176="","",IF($C176=Attacking,RANDBETWEEN(1,100),""))),"")</f>
        <v/>
      </c>
      <c r="I176" s="344" t="str">
        <f>iferror(IF($C176=BattleEnd,"",IF($C176="","",IF($C176=Attacking,RANDBETWEEN(1,100),""))),"")</f>
        <v/>
      </c>
      <c r="J176" s="344" t="str">
        <f>iferror(IF($C176=BattleEnd,"",IF($C176="","",IF($C176=Attacking,RANDBETWEEN(1,100),""))),"")</f>
        <v/>
      </c>
      <c r="K176" s="345" t="str">
        <f>iferror(IF($C176=BattleEnd,"",IF($C176="","",IF($C176=Attacking,RANDBETWEEN(1,100),""))),"")</f>
        <v/>
      </c>
      <c r="L176" s="346" t="str">
        <f>if($C176=Attacking,if(H176&gt;70,Hit,Miss),"")</f>
        <v/>
      </c>
      <c r="M176" s="347" t="str">
        <f>if($C176=Attacking,if(I176&gt;70,Hit,Miss),"")</f>
        <v/>
      </c>
      <c r="N176" s="347" t="str">
        <f>if($C176=Attacking,if(J176&gt;70,Hit,Miss),"")</f>
        <v/>
      </c>
      <c r="O176" s="348" t="str">
        <f>if($C176=Attacking,if(K176&gt;70,Hit,Miss),"")</f>
        <v/>
      </c>
      <c r="P176" s="343" t="str">
        <f>IF(L176=Hit,Fleet1Ship1WepDPH,IF(L176=Miss,0,""))</f>
        <v/>
      </c>
      <c r="Q176" s="344" t="str">
        <f>IF(M176=Hit,Fleet1Ship1WepDPH,IF(M176=Miss,0,""))</f>
        <v/>
      </c>
      <c r="R176" s="344" t="str">
        <f>IF(N176=Hit,Fleet1Ship1WepDPH,IF(N176=Miss,0,""))</f>
        <v/>
      </c>
      <c r="S176" s="345" t="str">
        <f>IF(O176=Hit,Fleet1Ship1WepDPH,IF(O176=Miss,0,""))</f>
        <v/>
      </c>
      <c r="T176" s="349" t="str">
        <f>if($C176=Attacking,COUNTIF(P176:S176,"&gt;0"),"")</f>
        <v/>
      </c>
      <c r="U176" s="350" t="str">
        <f>IF($C176=Attacking,SUM(P176:S176),"")</f>
        <v/>
      </c>
      <c r="V176" s="351" t="str">
        <f>iferror(if(W174="","",IF(W174=Alive,$V$4,IF(W174=Dead,"")),""),"")</f>
        <v/>
      </c>
      <c r="W176" s="340" t="str">
        <f>iferror(if($X176="","",IF($X176&gt;0,Alive,if($X176=0,"")),""),"")</f>
        <v/>
      </c>
      <c r="X176" s="352" t="str">
        <f>iferror(if(C176="","",IF(C176=Attacking,X174-U176,X174)),"")</f>
        <v/>
      </c>
    </row>
    <row r="177" hidden="1">
      <c r="A177" s="319">
        <v>174.0</v>
      </c>
      <c r="B177" s="357" t="str">
        <f>IF(C175=Attacking,B175+1,"")</f>
        <v/>
      </c>
      <c r="C177" s="321" t="str">
        <f>iferror(if(W175="","",IF(W175=Alive,Attacking,if(W175=Dead,"")),""),"")</f>
        <v/>
      </c>
      <c r="D177" s="322" t="str">
        <f>iferror(if(E175="","",IF(E175=Alive,$D$4,IF(E175=Dead,"")),""),"")</f>
        <v/>
      </c>
      <c r="E177" s="323" t="str">
        <f>iferror(if($F176="","",IF($F177&gt;0,Alive,if($F177="","")),""),"")</f>
        <v/>
      </c>
      <c r="F177" s="324" t="str">
        <f t="shared" si="4"/>
        <v/>
      </c>
      <c r="G177" s="325" t="str">
        <f>iferror(if(C177="","",if(C177=BattleEnd,"",if(D177=Fleet1Ship1,Fleet1Ship1Wep,Fleet2Ship1Wep))),"")</f>
        <v/>
      </c>
      <c r="H177" s="326" t="str">
        <f>iferror(IF($C177=BattleEnd,"",IF($C177="","",IF($C177=Attacking,RANDBETWEEN(1,100),""))),"")</f>
        <v/>
      </c>
      <c r="I177" s="327" t="str">
        <f>iferror(IF($C177=BattleEnd,"",IF($C177="","",IF($C177=Attacking,RANDBETWEEN(1,100),""))),"")</f>
        <v/>
      </c>
      <c r="J177" s="327" t="str">
        <f>iferror(IF($C177=BattleEnd,"",IF($C177="","",IF($C177=Attacking,RANDBETWEEN(1,100),""))),"")</f>
        <v/>
      </c>
      <c r="K177" s="328" t="str">
        <f>iferror(IF($C177=BattleEnd,"",IF($C177="","",IF($C177=Attacking,RANDBETWEEN(1,100),""))),"")</f>
        <v/>
      </c>
      <c r="L177" s="329" t="str">
        <f>if($C177=Attacking,if(H177&gt;70,Hit,Miss),"")</f>
        <v/>
      </c>
      <c r="M177" s="330" t="str">
        <f>if($C177=Attacking,if(I177&gt;70,Hit,Miss),"")</f>
        <v/>
      </c>
      <c r="N177" s="330" t="str">
        <f>if($C177=Attacking,if(J177&gt;70,Hit,Miss),"")</f>
        <v/>
      </c>
      <c r="O177" s="331" t="str">
        <f>if($C177=Attacking,if(K177&gt;70,Hit,Miss),"")</f>
        <v/>
      </c>
      <c r="P177" s="326" t="str">
        <f>IF(L177=Hit,Fleet1Ship1WepDPH,IF(L177=Miss,0,""))</f>
        <v/>
      </c>
      <c r="Q177" s="327" t="str">
        <f>IF(M177=Hit,Fleet1Ship1WepDPH,IF(M177=Miss,0,""))</f>
        <v/>
      </c>
      <c r="R177" s="327" t="str">
        <f>IF(N177=Hit,Fleet1Ship1WepDPH,IF(N177=Miss,0,""))</f>
        <v/>
      </c>
      <c r="S177" s="328" t="str">
        <f>IF(O177=Hit,Fleet1Ship1WepDPH,IF(O177=Miss,0,""))</f>
        <v/>
      </c>
      <c r="T177" s="332" t="str">
        <f>if($C177=Attacking,COUNTIF(P177:S177,"&gt;0"),"")</f>
        <v/>
      </c>
      <c r="U177" s="333" t="str">
        <f>IF($C177=Attacking,SUM(P177:S177),"")</f>
        <v/>
      </c>
      <c r="V177" s="334" t="str">
        <f>iferror(if(W175="","",IF(W175=Alive,$V$4,IF(W175=Dead,"")),""),"")</f>
        <v/>
      </c>
      <c r="W177" s="323" t="str">
        <f>iferror(if($X177="","",IF($X177&gt;0,Alive,if($X177=0,"")),""),"")</f>
        <v/>
      </c>
      <c r="X177" s="353" t="str">
        <f>iferror(if(C177="","",IF(C177=Attacking,X175-U177,X175)),"")</f>
        <v/>
      </c>
    </row>
    <row r="178" hidden="1">
      <c r="A178" s="336">
        <v>175.0</v>
      </c>
      <c r="B178" s="356" t="str">
        <f>IF(C176=Reloading,B176+1,"")</f>
        <v/>
      </c>
      <c r="C178" s="338" t="str">
        <f>iferror(if(W176="","",IF(W176=Alive,Attacking,if(W176=Dead,"")),""),"")</f>
        <v/>
      </c>
      <c r="D178" s="339" t="str">
        <f>iferror(if(E176="","",IF(E176=Alive,$D$4,IF(E176=Dead,"")),""),"")</f>
        <v/>
      </c>
      <c r="E178" s="340" t="str">
        <f>iferror(if($F177="","",IF($F178&gt;0,Alive,if($F178="","")),""),"")</f>
        <v/>
      </c>
      <c r="F178" s="341" t="str">
        <f t="shared" si="4"/>
        <v/>
      </c>
      <c r="G178" s="342" t="str">
        <f>iferror(if(C178="","",if(C178=BattleEnd,"",if(D178=Fleet1Ship1,Fleet1Ship1Wep,Fleet2Ship1Wep))),"")</f>
        <v/>
      </c>
      <c r="H178" s="343" t="str">
        <f>iferror(IF($C178=BattleEnd,"",IF($C178="","",IF($C178=Attacking,RANDBETWEEN(1,100),""))),"")</f>
        <v/>
      </c>
      <c r="I178" s="344" t="str">
        <f>iferror(IF($C178=BattleEnd,"",IF($C178="","",IF($C178=Attacking,RANDBETWEEN(1,100),""))),"")</f>
        <v/>
      </c>
      <c r="J178" s="344" t="str">
        <f>iferror(IF($C178=BattleEnd,"",IF($C178="","",IF($C178=Attacking,RANDBETWEEN(1,100),""))),"")</f>
        <v/>
      </c>
      <c r="K178" s="345" t="str">
        <f>iferror(IF($C178=BattleEnd,"",IF($C178="","",IF($C178=Attacking,RANDBETWEEN(1,100),""))),"")</f>
        <v/>
      </c>
      <c r="L178" s="346" t="str">
        <f>if($C178=Attacking,if(H178&gt;70,Hit,Miss),"")</f>
        <v/>
      </c>
      <c r="M178" s="347" t="str">
        <f>if($C178=Attacking,if(I178&gt;70,Hit,Miss),"")</f>
        <v/>
      </c>
      <c r="N178" s="347" t="str">
        <f>if($C178=Attacking,if(J178&gt;70,Hit,Miss),"")</f>
        <v/>
      </c>
      <c r="O178" s="348" t="str">
        <f>if($C178=Attacking,if(K178&gt;70,Hit,Miss),"")</f>
        <v/>
      </c>
      <c r="P178" s="343" t="str">
        <f>IF(L178=Hit,Fleet1Ship1WepDPH,IF(L178=Miss,0,""))</f>
        <v/>
      </c>
      <c r="Q178" s="344" t="str">
        <f>IF(M178=Hit,Fleet1Ship1WepDPH,IF(M178=Miss,0,""))</f>
        <v/>
      </c>
      <c r="R178" s="344" t="str">
        <f>IF(N178=Hit,Fleet1Ship1WepDPH,IF(N178=Miss,0,""))</f>
        <v/>
      </c>
      <c r="S178" s="345" t="str">
        <f>IF(O178=Hit,Fleet1Ship1WepDPH,IF(O178=Miss,0,""))</f>
        <v/>
      </c>
      <c r="T178" s="349" t="str">
        <f>if($C178=Attacking,COUNTIF(P178:S178,"&gt;0"),"")</f>
        <v/>
      </c>
      <c r="U178" s="350" t="str">
        <f>IF($C178=Attacking,SUM(P178:S178),"")</f>
        <v/>
      </c>
      <c r="V178" s="351" t="str">
        <f>iferror(if(W176="","",IF(W176=Alive,$V$4,IF(W176=Dead,"")),""),"")</f>
        <v/>
      </c>
      <c r="W178" s="340" t="str">
        <f>iferror(if($X178="","",IF($X178&gt;0,Alive,if($X178=0,"")),""),"")</f>
        <v/>
      </c>
      <c r="X178" s="352" t="str">
        <f>iferror(if(C178="","",IF(C178=Attacking,X176-U178,X176)),"")</f>
        <v/>
      </c>
    </row>
    <row r="179" hidden="1">
      <c r="A179" s="319">
        <v>176.0</v>
      </c>
      <c r="B179" s="357" t="str">
        <f>IF(C177=Reloading,B177+1,"")</f>
        <v/>
      </c>
      <c r="C179" s="321" t="str">
        <f>iferror(if(W177="","",IF(W177=Alive,Attacking,if(W177=Dead,"")),""),"")</f>
        <v/>
      </c>
      <c r="D179" s="322" t="str">
        <f>iferror(if(E177="","",IF(E177=Alive,$D$4,IF(E177=Dead,"")),""),"")</f>
        <v/>
      </c>
      <c r="E179" s="323" t="str">
        <f>iferror(if($F178="","",IF($F179&gt;0,Alive,if($F179="","")),""),"")</f>
        <v/>
      </c>
      <c r="F179" s="324" t="str">
        <f t="shared" si="4"/>
        <v/>
      </c>
      <c r="G179" s="325" t="str">
        <f>iferror(if(C179="","",if(C179=BattleEnd,"",if(D179=Fleet1Ship1,Fleet1Ship1Wep,Fleet2Ship1Wep))),"")</f>
        <v/>
      </c>
      <c r="H179" s="326" t="str">
        <f>iferror(IF($C179=BattleEnd,"",IF($C179="","",IF($C179=Attacking,RANDBETWEEN(1,100),""))),"")</f>
        <v/>
      </c>
      <c r="I179" s="327" t="str">
        <f>iferror(IF($C179=BattleEnd,"",IF($C179="","",IF($C179=Attacking,RANDBETWEEN(1,100),""))),"")</f>
        <v/>
      </c>
      <c r="J179" s="327" t="str">
        <f>iferror(IF($C179=BattleEnd,"",IF($C179="","",IF($C179=Attacking,RANDBETWEEN(1,100),""))),"")</f>
        <v/>
      </c>
      <c r="K179" s="328" t="str">
        <f>iferror(IF($C179=BattleEnd,"",IF($C179="","",IF($C179=Attacking,RANDBETWEEN(1,100),""))),"")</f>
        <v/>
      </c>
      <c r="L179" s="329" t="str">
        <f>if($C179=Attacking,if(H179&gt;70,Hit,Miss),"")</f>
        <v/>
      </c>
      <c r="M179" s="330" t="str">
        <f>if($C179=Attacking,if(I179&gt;70,Hit,Miss),"")</f>
        <v/>
      </c>
      <c r="N179" s="330" t="str">
        <f>if($C179=Attacking,if(J179&gt;70,Hit,Miss),"")</f>
        <v/>
      </c>
      <c r="O179" s="331" t="str">
        <f>if($C179=Attacking,if(K179&gt;70,Hit,Miss),"")</f>
        <v/>
      </c>
      <c r="P179" s="326" t="str">
        <f>IF(L179=Hit,Fleet1Ship1WepDPH,IF(L179=Miss,0,""))</f>
        <v/>
      </c>
      <c r="Q179" s="327" t="str">
        <f>IF(M179=Hit,Fleet1Ship1WepDPH,IF(M179=Miss,0,""))</f>
        <v/>
      </c>
      <c r="R179" s="327" t="str">
        <f>IF(N179=Hit,Fleet1Ship1WepDPH,IF(N179=Miss,0,""))</f>
        <v/>
      </c>
      <c r="S179" s="328" t="str">
        <f>IF(O179=Hit,Fleet1Ship1WepDPH,IF(O179=Miss,0,""))</f>
        <v/>
      </c>
      <c r="T179" s="332" t="str">
        <f>if($C179=Attacking,COUNTIF(P179:S179,"&gt;0"),"")</f>
        <v/>
      </c>
      <c r="U179" s="333" t="str">
        <f>IF($C179=Attacking,SUM(P179:S179),"")</f>
        <v/>
      </c>
      <c r="V179" s="334" t="str">
        <f>iferror(if(W177="","",IF(W177=Alive,$V$4,IF(W177=Dead,"")),""),"")</f>
        <v/>
      </c>
      <c r="W179" s="323" t="str">
        <f>iferror(if($X179="","",IF($X179&gt;0,Alive,if($X179=0,"")),""),"")</f>
        <v/>
      </c>
      <c r="X179" s="353" t="str">
        <f>iferror(if(C179="","",IF(C179=Attacking,X177-U179,X177)),"")</f>
        <v/>
      </c>
    </row>
    <row r="180" hidden="1">
      <c r="A180" s="336">
        <v>177.0</v>
      </c>
      <c r="B180" s="356" t="str">
        <f>IF(C178=Attacking,B178+1,"")</f>
        <v/>
      </c>
      <c r="C180" s="338" t="str">
        <f>iferror(if(W178="","",IF(W178=Alive,Attacking,if(W178=Dead,"")),""),"")</f>
        <v/>
      </c>
      <c r="D180" s="339" t="str">
        <f>iferror(if(E178="","",IF(E178=Alive,$D$4,IF(E178=Dead,"")),""),"")</f>
        <v/>
      </c>
      <c r="E180" s="340" t="str">
        <f>iferror(if($F179="","",IF($F180&gt;0,Alive,if($F180="","")),""),"")</f>
        <v/>
      </c>
      <c r="F180" s="341" t="str">
        <f t="shared" si="4"/>
        <v/>
      </c>
      <c r="G180" s="342" t="str">
        <f>iferror(if(C180="","",if(C180=BattleEnd,"",if(D180=Fleet1Ship1,Fleet1Ship1Wep,Fleet2Ship1Wep))),"")</f>
        <v/>
      </c>
      <c r="H180" s="343" t="str">
        <f>iferror(IF($C180=BattleEnd,"",IF($C180="","",IF($C180=Attacking,RANDBETWEEN(1,100),""))),"")</f>
        <v/>
      </c>
      <c r="I180" s="344" t="str">
        <f>iferror(IF($C180=BattleEnd,"",IF($C180="","",IF($C180=Attacking,RANDBETWEEN(1,100),""))),"")</f>
        <v/>
      </c>
      <c r="J180" s="344" t="str">
        <f>iferror(IF($C180=BattleEnd,"",IF($C180="","",IF($C180=Attacking,RANDBETWEEN(1,100),""))),"")</f>
        <v/>
      </c>
      <c r="K180" s="345" t="str">
        <f>iferror(IF($C180=BattleEnd,"",IF($C180="","",IF($C180=Attacking,RANDBETWEEN(1,100),""))),"")</f>
        <v/>
      </c>
      <c r="L180" s="346" t="str">
        <f>if($C180=Attacking,if(H180&gt;70,Hit,Miss),"")</f>
        <v/>
      </c>
      <c r="M180" s="347" t="str">
        <f>if($C180=Attacking,if(I180&gt;70,Hit,Miss),"")</f>
        <v/>
      </c>
      <c r="N180" s="347" t="str">
        <f>if($C180=Attacking,if(J180&gt;70,Hit,Miss),"")</f>
        <v/>
      </c>
      <c r="O180" s="348" t="str">
        <f>if($C180=Attacking,if(K180&gt;70,Hit,Miss),"")</f>
        <v/>
      </c>
      <c r="P180" s="343" t="str">
        <f>IF(L180=Hit,Fleet1Ship1WepDPH,IF(L180=Miss,0,""))</f>
        <v/>
      </c>
      <c r="Q180" s="344" t="str">
        <f>IF(M180=Hit,Fleet1Ship1WepDPH,IF(M180=Miss,0,""))</f>
        <v/>
      </c>
      <c r="R180" s="344" t="str">
        <f>IF(N180=Hit,Fleet1Ship1WepDPH,IF(N180=Miss,0,""))</f>
        <v/>
      </c>
      <c r="S180" s="345" t="str">
        <f>IF(O180=Hit,Fleet1Ship1WepDPH,IF(O180=Miss,0,""))</f>
        <v/>
      </c>
      <c r="T180" s="349" t="str">
        <f>if($C180=Attacking,COUNTIF(P180:S180,"&gt;0"),"")</f>
        <v/>
      </c>
      <c r="U180" s="350" t="str">
        <f>IF($C180=Attacking,SUM(P180:S180),"")</f>
        <v/>
      </c>
      <c r="V180" s="351" t="str">
        <f>iferror(if(W178="","",IF(W178=Alive,$V$4,IF(W178=Dead,"")),""),"")</f>
        <v/>
      </c>
      <c r="W180" s="340" t="str">
        <f>iferror(if($X180="","",IF($X180&gt;0,Alive,if($X180=0,"")),""),"")</f>
        <v/>
      </c>
      <c r="X180" s="352" t="str">
        <f>iferror(if(C180="","",IF(C180=Attacking,X178-U180,X178)),"")</f>
        <v/>
      </c>
    </row>
    <row r="181" hidden="1">
      <c r="A181" s="319">
        <v>178.0</v>
      </c>
      <c r="B181" s="357" t="str">
        <f>IF(C179=Attacking,B179+1,"")</f>
        <v/>
      </c>
      <c r="C181" s="321" t="str">
        <f>iferror(if(W179="","",IF(W179=Alive,Attacking,if(W179=Dead,"")),""),"")</f>
        <v/>
      </c>
      <c r="D181" s="322" t="str">
        <f>iferror(if(E179="","",IF(E179=Alive,$D$4,IF(E179=Dead,"")),""),"")</f>
        <v/>
      </c>
      <c r="E181" s="323" t="str">
        <f>iferror(if($F180="","",IF($F181&gt;0,Alive,if($F181="","")),""),"")</f>
        <v/>
      </c>
      <c r="F181" s="324" t="str">
        <f t="shared" si="4"/>
        <v/>
      </c>
      <c r="G181" s="325" t="str">
        <f>iferror(if(C181="","",if(C181=BattleEnd,"",if(D181=Fleet1Ship1,Fleet1Ship1Wep,Fleet2Ship1Wep))),"")</f>
        <v/>
      </c>
      <c r="H181" s="326" t="str">
        <f>iferror(IF($C181=BattleEnd,"",IF($C181="","",IF($C181=Attacking,RANDBETWEEN(1,100),""))),"")</f>
        <v/>
      </c>
      <c r="I181" s="327" t="str">
        <f>iferror(IF($C181=BattleEnd,"",IF($C181="","",IF($C181=Attacking,RANDBETWEEN(1,100),""))),"")</f>
        <v/>
      </c>
      <c r="J181" s="327" t="str">
        <f>iferror(IF($C181=BattleEnd,"",IF($C181="","",IF($C181=Attacking,RANDBETWEEN(1,100),""))),"")</f>
        <v/>
      </c>
      <c r="K181" s="328" t="str">
        <f>iferror(IF($C181=BattleEnd,"",IF($C181="","",IF($C181=Attacking,RANDBETWEEN(1,100),""))),"")</f>
        <v/>
      </c>
      <c r="L181" s="329" t="str">
        <f>if($C181=Attacking,if(H181&gt;70,Hit,Miss),"")</f>
        <v/>
      </c>
      <c r="M181" s="330" t="str">
        <f>if($C181=Attacking,if(I181&gt;70,Hit,Miss),"")</f>
        <v/>
      </c>
      <c r="N181" s="330" t="str">
        <f>if($C181=Attacking,if(J181&gt;70,Hit,Miss),"")</f>
        <v/>
      </c>
      <c r="O181" s="331" t="str">
        <f>if($C181=Attacking,if(K181&gt;70,Hit,Miss),"")</f>
        <v/>
      </c>
      <c r="P181" s="326" t="str">
        <f>IF(L181=Hit,Fleet1Ship1WepDPH,IF(L181=Miss,0,""))</f>
        <v/>
      </c>
      <c r="Q181" s="327" t="str">
        <f>IF(M181=Hit,Fleet1Ship1WepDPH,IF(M181=Miss,0,""))</f>
        <v/>
      </c>
      <c r="R181" s="327" t="str">
        <f>IF(N181=Hit,Fleet1Ship1WepDPH,IF(N181=Miss,0,""))</f>
        <v/>
      </c>
      <c r="S181" s="328" t="str">
        <f>IF(O181=Hit,Fleet1Ship1WepDPH,IF(O181=Miss,0,""))</f>
        <v/>
      </c>
      <c r="T181" s="332" t="str">
        <f>if($C181=Attacking,COUNTIF(P181:S181,"&gt;0"),"")</f>
        <v/>
      </c>
      <c r="U181" s="333" t="str">
        <f>IF($C181=Attacking,SUM(P181:S181),"")</f>
        <v/>
      </c>
      <c r="V181" s="334" t="str">
        <f>iferror(if(W179="","",IF(W179=Alive,$V$4,IF(W179=Dead,"")),""),"")</f>
        <v/>
      </c>
      <c r="W181" s="323" t="str">
        <f>iferror(if($X181="","",IF($X181&gt;0,Alive,if($X181=0,"")),""),"")</f>
        <v/>
      </c>
      <c r="X181" s="353" t="str">
        <f>iferror(if(C181="","",IF(C181=Attacking,X179-U181,X179)),"")</f>
        <v/>
      </c>
    </row>
    <row r="182" hidden="1">
      <c r="A182" s="336">
        <v>179.0</v>
      </c>
      <c r="B182" s="356" t="str">
        <f>IF(C180=Attacking,B180+1,"")</f>
        <v/>
      </c>
      <c r="C182" s="338" t="str">
        <f>iferror(if(W180="","",IF(W180=Alive,Attacking,if(W180=Dead,"")),""),"")</f>
        <v/>
      </c>
      <c r="D182" s="339" t="str">
        <f>iferror(if(E180="","",IF(E180=Alive,$D$4,IF(E180=Dead,"")),""),"")</f>
        <v/>
      </c>
      <c r="E182" s="340" t="str">
        <f>iferror(if($F181="","",IF($F182&gt;0,Alive,if($F182="","")),""),"")</f>
        <v/>
      </c>
      <c r="F182" s="341" t="str">
        <f t="shared" si="4"/>
        <v/>
      </c>
      <c r="G182" s="342" t="str">
        <f>iferror(if(C182="","",if(C182=BattleEnd,"",if(D182=Fleet1Ship1,Fleet1Ship1Wep,Fleet2Ship1Wep))),"")</f>
        <v/>
      </c>
      <c r="H182" s="343" t="str">
        <f>iferror(IF($C182=BattleEnd,"",IF($C182="","",IF($C182=Attacking,RANDBETWEEN(1,100),""))),"")</f>
        <v/>
      </c>
      <c r="I182" s="344" t="str">
        <f>iferror(IF($C182=BattleEnd,"",IF($C182="","",IF($C182=Attacking,RANDBETWEEN(1,100),""))),"")</f>
        <v/>
      </c>
      <c r="J182" s="344" t="str">
        <f>iferror(IF($C182=BattleEnd,"",IF($C182="","",IF($C182=Attacking,RANDBETWEEN(1,100),""))),"")</f>
        <v/>
      </c>
      <c r="K182" s="345" t="str">
        <f>iferror(IF($C182=BattleEnd,"",IF($C182="","",IF($C182=Attacking,RANDBETWEEN(1,100),""))),"")</f>
        <v/>
      </c>
      <c r="L182" s="346" t="str">
        <f>if($C182=Attacking,if(H182&gt;70,Hit,Miss),"")</f>
        <v/>
      </c>
      <c r="M182" s="347" t="str">
        <f>if($C182=Attacking,if(I182&gt;70,Hit,Miss),"")</f>
        <v/>
      </c>
      <c r="N182" s="347" t="str">
        <f>if($C182=Attacking,if(J182&gt;70,Hit,Miss),"")</f>
        <v/>
      </c>
      <c r="O182" s="348" t="str">
        <f>if($C182=Attacking,if(K182&gt;70,Hit,Miss),"")</f>
        <v/>
      </c>
      <c r="P182" s="343" t="str">
        <f>IF(L182=Hit,Fleet1Ship1WepDPH,IF(L182=Miss,0,""))</f>
        <v/>
      </c>
      <c r="Q182" s="344" t="str">
        <f>IF(M182=Hit,Fleet1Ship1WepDPH,IF(M182=Miss,0,""))</f>
        <v/>
      </c>
      <c r="R182" s="344" t="str">
        <f>IF(N182=Hit,Fleet1Ship1WepDPH,IF(N182=Miss,0,""))</f>
        <v/>
      </c>
      <c r="S182" s="345" t="str">
        <f>IF(O182=Hit,Fleet1Ship1WepDPH,IF(O182=Miss,0,""))</f>
        <v/>
      </c>
      <c r="T182" s="349" t="str">
        <f>if($C182=Attacking,COUNTIF(P182:S182,"&gt;0"),"")</f>
        <v/>
      </c>
      <c r="U182" s="350" t="str">
        <f>IF($C182=Attacking,SUM(P182:S182),"")</f>
        <v/>
      </c>
      <c r="V182" s="351" t="str">
        <f>iferror(if(W180="","",IF(W180=Alive,$V$4,IF(W180=Dead,"")),""),"")</f>
        <v/>
      </c>
      <c r="W182" s="340" t="str">
        <f>iferror(if($X182="","",IF($X182&gt;0,Alive,if($X182=0,"")),""),"")</f>
        <v/>
      </c>
      <c r="X182" s="352" t="str">
        <f>iferror(if(C182="","",IF(C182=Attacking,X180-U182,X180)),"")</f>
        <v/>
      </c>
    </row>
    <row r="183" hidden="1">
      <c r="A183" s="319">
        <v>180.0</v>
      </c>
      <c r="B183" s="357" t="str">
        <f>IF(C181=Attacking,B181+1,"")</f>
        <v/>
      </c>
      <c r="C183" s="321" t="str">
        <f>iferror(if(W181="","",IF(W181=Alive,Attacking,if(W181=Dead,"")),""),"")</f>
        <v/>
      </c>
      <c r="D183" s="322" t="str">
        <f>iferror(if(E181="","",IF(E181=Alive,$D$4,IF(E181=Dead,"")),""),"")</f>
        <v/>
      </c>
      <c r="E183" s="323" t="str">
        <f>iferror(if($F182="","",IF($F183&gt;0,Alive,if($F183="","")),""),"")</f>
        <v/>
      </c>
      <c r="F183" s="324" t="str">
        <f t="shared" si="4"/>
        <v/>
      </c>
      <c r="G183" s="325" t="str">
        <f>iferror(if(C183="","",if(C183=BattleEnd,"",if(D183=Fleet1Ship1,Fleet1Ship1Wep,Fleet2Ship1Wep))),"")</f>
        <v/>
      </c>
      <c r="H183" s="326" t="str">
        <f>iferror(IF($C183=BattleEnd,"",IF($C183="","",IF($C183=Attacking,RANDBETWEEN(1,100),""))),"")</f>
        <v/>
      </c>
      <c r="I183" s="327" t="str">
        <f>iferror(IF($C183=BattleEnd,"",IF($C183="","",IF($C183=Attacking,RANDBETWEEN(1,100),""))),"")</f>
        <v/>
      </c>
      <c r="J183" s="327" t="str">
        <f>iferror(IF($C183=BattleEnd,"",IF($C183="","",IF($C183=Attacking,RANDBETWEEN(1,100),""))),"")</f>
        <v/>
      </c>
      <c r="K183" s="328" t="str">
        <f>iferror(IF($C183=BattleEnd,"",IF($C183="","",IF($C183=Attacking,RANDBETWEEN(1,100),""))),"")</f>
        <v/>
      </c>
      <c r="L183" s="329" t="str">
        <f>if($C183=Attacking,if(H183&gt;70,Hit,Miss),"")</f>
        <v/>
      </c>
      <c r="M183" s="330" t="str">
        <f>if($C183=Attacking,if(I183&gt;70,Hit,Miss),"")</f>
        <v/>
      </c>
      <c r="N183" s="330" t="str">
        <f>if($C183=Attacking,if(J183&gt;70,Hit,Miss),"")</f>
        <v/>
      </c>
      <c r="O183" s="331" t="str">
        <f>if($C183=Attacking,if(K183&gt;70,Hit,Miss),"")</f>
        <v/>
      </c>
      <c r="P183" s="326" t="str">
        <f>IF(L183=Hit,Fleet1Ship1WepDPH,IF(L183=Miss,0,""))</f>
        <v/>
      </c>
      <c r="Q183" s="327" t="str">
        <f>IF(M183=Hit,Fleet1Ship1WepDPH,IF(M183=Miss,0,""))</f>
        <v/>
      </c>
      <c r="R183" s="327" t="str">
        <f>IF(N183=Hit,Fleet1Ship1WepDPH,IF(N183=Miss,0,""))</f>
        <v/>
      </c>
      <c r="S183" s="328" t="str">
        <f>IF(O183=Hit,Fleet1Ship1WepDPH,IF(O183=Miss,0,""))</f>
        <v/>
      </c>
      <c r="T183" s="332" t="str">
        <f>if($C183=Attacking,COUNTIF(P183:S183,"&gt;0"),"")</f>
        <v/>
      </c>
      <c r="U183" s="333" t="str">
        <f>IF($C183=Attacking,SUM(P183:S183),"")</f>
        <v/>
      </c>
      <c r="V183" s="334" t="str">
        <f>iferror(if(W181="","",IF(W181=Alive,$V$4,IF(W181=Dead,"")),""),"")</f>
        <v/>
      </c>
      <c r="W183" s="323" t="str">
        <f>iferror(if($X183="","",IF($X183&gt;0,Alive,if($X183=0,"")),""),"")</f>
        <v/>
      </c>
      <c r="X183" s="353" t="str">
        <f>iferror(if(C183="","",IF(C183=Attacking,X181-U183,X181)),"")</f>
        <v/>
      </c>
    </row>
    <row r="184" hidden="1">
      <c r="A184" s="336">
        <v>181.0</v>
      </c>
      <c r="B184" s="356" t="str">
        <f>IF(C182=Attacking,B182+1,"")</f>
        <v/>
      </c>
      <c r="C184" s="338" t="str">
        <f>iferror(if(W182="","",IF(W182=Alive,Attacking,if(W182=Dead,"")),""),"")</f>
        <v/>
      </c>
      <c r="D184" s="339" t="str">
        <f>iferror(if(E182="","",IF(E182=Alive,$D$4,IF(E182=Dead,"")),""),"")</f>
        <v/>
      </c>
      <c r="E184" s="340" t="str">
        <f>iferror(if($F183="","",IF($F184&gt;0,Alive,if($F184="","")),""),"")</f>
        <v/>
      </c>
      <c r="F184" s="341" t="str">
        <f t="shared" si="4"/>
        <v/>
      </c>
      <c r="G184" s="342" t="str">
        <f>iferror(if(C184="","",if(C184=BattleEnd,"",if(D184=Fleet1Ship1,Fleet1Ship1Wep,Fleet2Ship1Wep))),"")</f>
        <v/>
      </c>
      <c r="H184" s="343" t="str">
        <f>iferror(IF($C184=BattleEnd,"",IF($C184="","",IF($C184=Attacking,RANDBETWEEN(1,100),""))),"")</f>
        <v/>
      </c>
      <c r="I184" s="344" t="str">
        <f>iferror(IF($C184=BattleEnd,"",IF($C184="","",IF($C184=Attacking,RANDBETWEEN(1,100),""))),"")</f>
        <v/>
      </c>
      <c r="J184" s="344" t="str">
        <f>iferror(IF($C184=BattleEnd,"",IF($C184="","",IF($C184=Attacking,RANDBETWEEN(1,100),""))),"")</f>
        <v/>
      </c>
      <c r="K184" s="345" t="str">
        <f>iferror(IF($C184=BattleEnd,"",IF($C184="","",IF($C184=Attacking,RANDBETWEEN(1,100),""))),"")</f>
        <v/>
      </c>
      <c r="L184" s="346" t="str">
        <f>if($C184=Attacking,if(H184&gt;70,Hit,Miss),"")</f>
        <v/>
      </c>
      <c r="M184" s="347" t="str">
        <f>if($C184=Attacking,if(I184&gt;70,Hit,Miss),"")</f>
        <v/>
      </c>
      <c r="N184" s="347" t="str">
        <f>if($C184=Attacking,if(J184&gt;70,Hit,Miss),"")</f>
        <v/>
      </c>
      <c r="O184" s="348" t="str">
        <f>if($C184=Attacking,if(K184&gt;70,Hit,Miss),"")</f>
        <v/>
      </c>
      <c r="P184" s="343" t="str">
        <f>IF(L184=Hit,Fleet1Ship1WepDPH,IF(L184=Miss,0,""))</f>
        <v/>
      </c>
      <c r="Q184" s="344" t="str">
        <f>IF(M184=Hit,Fleet1Ship1WepDPH,IF(M184=Miss,0,""))</f>
        <v/>
      </c>
      <c r="R184" s="344" t="str">
        <f>IF(N184=Hit,Fleet1Ship1WepDPH,IF(N184=Miss,0,""))</f>
        <v/>
      </c>
      <c r="S184" s="345" t="str">
        <f>IF(O184=Hit,Fleet1Ship1WepDPH,IF(O184=Miss,0,""))</f>
        <v/>
      </c>
      <c r="T184" s="349" t="str">
        <f>if($C184=Attacking,COUNTIF(P184:S184,"&gt;0"),"")</f>
        <v/>
      </c>
      <c r="U184" s="350" t="str">
        <f>IF($C184=Attacking,SUM(P184:S184),"")</f>
        <v/>
      </c>
      <c r="V184" s="351" t="str">
        <f>iferror(if(W182="","",IF(W182=Alive,$V$4,IF(W182=Dead,"")),""),"")</f>
        <v/>
      </c>
      <c r="W184" s="340" t="str">
        <f>iferror(if($X184="","",IF($X184&gt;0,Alive,if($X184=0,"")),""),"")</f>
        <v/>
      </c>
      <c r="X184" s="352" t="str">
        <f>iferror(if(C184="","",IF(C184=Attacking,X182-U184,X182)),"")</f>
        <v/>
      </c>
    </row>
    <row r="185" hidden="1">
      <c r="A185" s="319">
        <v>182.0</v>
      </c>
      <c r="B185" s="357" t="str">
        <f>IF(C183=Attacking,B183+1,"")</f>
        <v/>
      </c>
      <c r="C185" s="321" t="str">
        <f>iferror(if(W183="","",IF(W183=Alive,Attacking,if(W183=Dead,"")),""),"")</f>
        <v/>
      </c>
      <c r="D185" s="322" t="str">
        <f>iferror(if(E183="","",IF(E183=Alive,$D$4,IF(E183=Dead,"")),""),"")</f>
        <v/>
      </c>
      <c r="E185" s="323" t="str">
        <f>iferror(if($F184="","",IF($F185&gt;0,Alive,if($F185="","")),""),"")</f>
        <v/>
      </c>
      <c r="F185" s="324" t="str">
        <f t="shared" si="4"/>
        <v/>
      </c>
      <c r="G185" s="325" t="str">
        <f>iferror(if(C185="","",if(C185=BattleEnd,"",if(D185=Fleet1Ship1,Fleet1Ship1Wep,Fleet2Ship1Wep))),"")</f>
        <v/>
      </c>
      <c r="H185" s="326" t="str">
        <f>iferror(IF($C185=BattleEnd,"",IF($C185="","",IF($C185=Attacking,RANDBETWEEN(1,100),""))),"")</f>
        <v/>
      </c>
      <c r="I185" s="327" t="str">
        <f>iferror(IF($C185=BattleEnd,"",IF($C185="","",IF($C185=Attacking,RANDBETWEEN(1,100),""))),"")</f>
        <v/>
      </c>
      <c r="J185" s="327" t="str">
        <f>iferror(IF($C185=BattleEnd,"",IF($C185="","",IF($C185=Attacking,RANDBETWEEN(1,100),""))),"")</f>
        <v/>
      </c>
      <c r="K185" s="328" t="str">
        <f>iferror(IF($C185=BattleEnd,"",IF($C185="","",IF($C185=Attacking,RANDBETWEEN(1,100),""))),"")</f>
        <v/>
      </c>
      <c r="L185" s="329" t="str">
        <f>if($C185=Attacking,if(H185&gt;70,Hit,Miss),"")</f>
        <v/>
      </c>
      <c r="M185" s="330" t="str">
        <f>if($C185=Attacking,if(I185&gt;70,Hit,Miss),"")</f>
        <v/>
      </c>
      <c r="N185" s="330" t="str">
        <f>if($C185=Attacking,if(J185&gt;70,Hit,Miss),"")</f>
        <v/>
      </c>
      <c r="O185" s="331" t="str">
        <f>if($C185=Attacking,if(K185&gt;70,Hit,Miss),"")</f>
        <v/>
      </c>
      <c r="P185" s="326" t="str">
        <f>IF(L185=Hit,Fleet1Ship1WepDPH,IF(L185=Miss,0,""))</f>
        <v/>
      </c>
      <c r="Q185" s="327" t="str">
        <f>IF(M185=Hit,Fleet1Ship1WepDPH,IF(M185=Miss,0,""))</f>
        <v/>
      </c>
      <c r="R185" s="327" t="str">
        <f>IF(N185=Hit,Fleet1Ship1WepDPH,IF(N185=Miss,0,""))</f>
        <v/>
      </c>
      <c r="S185" s="328" t="str">
        <f>IF(O185=Hit,Fleet1Ship1WepDPH,IF(O185=Miss,0,""))</f>
        <v/>
      </c>
      <c r="T185" s="332" t="str">
        <f>if($C185=Attacking,COUNTIF(P185:S185,"&gt;0"),"")</f>
        <v/>
      </c>
      <c r="U185" s="333" t="str">
        <f>IF($C185=Attacking,SUM(P185:S185),"")</f>
        <v/>
      </c>
      <c r="V185" s="334" t="str">
        <f>iferror(if(W183="","",IF(W183=Alive,$V$4,IF(W183=Dead,"")),""),"")</f>
        <v/>
      </c>
      <c r="W185" s="323" t="str">
        <f>iferror(if($X185="","",IF($X185&gt;0,Alive,if($X185=0,"")),""),"")</f>
        <v/>
      </c>
      <c r="X185" s="353" t="str">
        <f>iferror(if(C185="","",IF(C185=Attacking,X183-U185,X183)),"")</f>
        <v/>
      </c>
    </row>
    <row r="186" hidden="1">
      <c r="A186" s="336">
        <v>183.0</v>
      </c>
      <c r="B186" s="356" t="str">
        <f>IF(C184=Reloading,B184+1,"")</f>
        <v/>
      </c>
      <c r="C186" s="338" t="str">
        <f>iferror(if(W184="","",IF(W184=Alive,Attacking,if(W184=Dead,"")),""),"")</f>
        <v/>
      </c>
      <c r="D186" s="339" t="str">
        <f>iferror(if(E184="","",IF(E184=Alive,$D$4,IF(E184=Dead,"")),""),"")</f>
        <v/>
      </c>
      <c r="E186" s="340" t="str">
        <f>iferror(if($F185="","",IF($F186&gt;0,Alive,if($F186="","")),""),"")</f>
        <v/>
      </c>
      <c r="F186" s="341" t="str">
        <f t="shared" si="4"/>
        <v/>
      </c>
      <c r="G186" s="342" t="str">
        <f>iferror(if(C186="","",if(C186=BattleEnd,"",if(D186=Fleet1Ship1,Fleet1Ship1Wep,Fleet2Ship1Wep))),"")</f>
        <v/>
      </c>
      <c r="H186" s="343" t="str">
        <f>iferror(IF($C186=BattleEnd,"",IF($C186="","",IF($C186=Attacking,RANDBETWEEN(1,100),""))),"")</f>
        <v/>
      </c>
      <c r="I186" s="344" t="str">
        <f>iferror(IF($C186=BattleEnd,"",IF($C186="","",IF($C186=Attacking,RANDBETWEEN(1,100),""))),"")</f>
        <v/>
      </c>
      <c r="J186" s="344" t="str">
        <f>iferror(IF($C186=BattleEnd,"",IF($C186="","",IF($C186=Attacking,RANDBETWEEN(1,100),""))),"")</f>
        <v/>
      </c>
      <c r="K186" s="345" t="str">
        <f>iferror(IF($C186=BattleEnd,"",IF($C186="","",IF($C186=Attacking,RANDBETWEEN(1,100),""))),"")</f>
        <v/>
      </c>
      <c r="L186" s="346" t="str">
        <f>if($C186=Attacking,if(H186&gt;70,Hit,Miss),"")</f>
        <v/>
      </c>
      <c r="M186" s="347" t="str">
        <f>if($C186=Attacking,if(I186&gt;70,Hit,Miss),"")</f>
        <v/>
      </c>
      <c r="N186" s="347" t="str">
        <f>if($C186=Attacking,if(J186&gt;70,Hit,Miss),"")</f>
        <v/>
      </c>
      <c r="O186" s="348" t="str">
        <f>if($C186=Attacking,if(K186&gt;70,Hit,Miss),"")</f>
        <v/>
      </c>
      <c r="P186" s="343" t="str">
        <f>IF(L186=Hit,Fleet1Ship1WepDPH,IF(L186=Miss,0,""))</f>
        <v/>
      </c>
      <c r="Q186" s="344" t="str">
        <f>IF(M186=Hit,Fleet1Ship1WepDPH,IF(M186=Miss,0,""))</f>
        <v/>
      </c>
      <c r="R186" s="344" t="str">
        <f>IF(N186=Hit,Fleet1Ship1WepDPH,IF(N186=Miss,0,""))</f>
        <v/>
      </c>
      <c r="S186" s="345" t="str">
        <f>IF(O186=Hit,Fleet1Ship1WepDPH,IF(O186=Miss,0,""))</f>
        <v/>
      </c>
      <c r="T186" s="349" t="str">
        <f>if($C186=Attacking,COUNTIF(P186:S186,"&gt;0"),"")</f>
        <v/>
      </c>
      <c r="U186" s="350" t="str">
        <f>IF($C186=Attacking,SUM(P186:S186),"")</f>
        <v/>
      </c>
      <c r="V186" s="351" t="str">
        <f>iferror(if(W184="","",IF(W184=Alive,$V$4,IF(W184=Dead,"")),""),"")</f>
        <v/>
      </c>
      <c r="W186" s="340" t="str">
        <f>iferror(if($X186="","",IF($X186&gt;0,Alive,if($X186=0,"")),""),"")</f>
        <v/>
      </c>
      <c r="X186" s="352" t="str">
        <f>iferror(if(C186="","",IF(C186=Attacking,X184-U186,X184)),"")</f>
        <v/>
      </c>
    </row>
    <row r="187" hidden="1">
      <c r="A187" s="319">
        <v>184.0</v>
      </c>
      <c r="B187" s="357" t="str">
        <f>IF(C185=Reloading,B185+1,"")</f>
        <v/>
      </c>
      <c r="C187" s="321" t="str">
        <f>iferror(if(W185="","",IF(W185=Alive,Attacking,if(W185=Dead,"")),""),"")</f>
        <v/>
      </c>
      <c r="D187" s="322" t="str">
        <f>iferror(if(E185="","",IF(E185=Alive,$D$4,IF(E185=Dead,"")),""),"")</f>
        <v/>
      </c>
      <c r="E187" s="323" t="str">
        <f>iferror(if($F186="","",IF($F187&gt;0,Alive,if($F187="","")),""),"")</f>
        <v/>
      </c>
      <c r="F187" s="324" t="str">
        <f t="shared" si="4"/>
        <v/>
      </c>
      <c r="G187" s="325" t="str">
        <f>iferror(if(C187="","",if(C187=BattleEnd,"",if(D187=Fleet1Ship1,Fleet1Ship1Wep,Fleet2Ship1Wep))),"")</f>
        <v/>
      </c>
      <c r="H187" s="326" t="str">
        <f>iferror(IF($C187=BattleEnd,"",IF($C187="","",IF($C187=Attacking,RANDBETWEEN(1,100),""))),"")</f>
        <v/>
      </c>
      <c r="I187" s="327" t="str">
        <f>iferror(IF($C187=BattleEnd,"",IF($C187="","",IF($C187=Attacking,RANDBETWEEN(1,100),""))),"")</f>
        <v/>
      </c>
      <c r="J187" s="327" t="str">
        <f>iferror(IF($C187=BattleEnd,"",IF($C187="","",IF($C187=Attacking,RANDBETWEEN(1,100),""))),"")</f>
        <v/>
      </c>
      <c r="K187" s="328" t="str">
        <f>iferror(IF($C187=BattleEnd,"",IF($C187="","",IF($C187=Attacking,RANDBETWEEN(1,100),""))),"")</f>
        <v/>
      </c>
      <c r="L187" s="329" t="str">
        <f>if($C187=Attacking,if(H187&gt;70,Hit,Miss),"")</f>
        <v/>
      </c>
      <c r="M187" s="330" t="str">
        <f>if($C187=Attacking,if(I187&gt;70,Hit,Miss),"")</f>
        <v/>
      </c>
      <c r="N187" s="330" t="str">
        <f>if($C187=Attacking,if(J187&gt;70,Hit,Miss),"")</f>
        <v/>
      </c>
      <c r="O187" s="331" t="str">
        <f>if($C187=Attacking,if(K187&gt;70,Hit,Miss),"")</f>
        <v/>
      </c>
      <c r="P187" s="326" t="str">
        <f>IF(L187=Hit,Fleet1Ship1WepDPH,IF(L187=Miss,0,""))</f>
        <v/>
      </c>
      <c r="Q187" s="327" t="str">
        <f>IF(M187=Hit,Fleet1Ship1WepDPH,IF(M187=Miss,0,""))</f>
        <v/>
      </c>
      <c r="R187" s="327" t="str">
        <f>IF(N187=Hit,Fleet1Ship1WepDPH,IF(N187=Miss,0,""))</f>
        <v/>
      </c>
      <c r="S187" s="328" t="str">
        <f>IF(O187=Hit,Fleet1Ship1WepDPH,IF(O187=Miss,0,""))</f>
        <v/>
      </c>
      <c r="T187" s="332" t="str">
        <f>if($C187=Attacking,COUNTIF(P187:S187,"&gt;0"),"")</f>
        <v/>
      </c>
      <c r="U187" s="333" t="str">
        <f>IF($C187=Attacking,SUM(P187:S187),"")</f>
        <v/>
      </c>
      <c r="V187" s="334" t="str">
        <f>iferror(if(W185="","",IF(W185=Alive,$V$4,IF(W185=Dead,"")),""),"")</f>
        <v/>
      </c>
      <c r="W187" s="323" t="str">
        <f>iferror(if($X187="","",IF($X187&gt;0,Alive,if($X187=0,"")),""),"")</f>
        <v/>
      </c>
      <c r="X187" s="353" t="str">
        <f>iferror(if(C187="","",IF(C187=Attacking,X185-U187,X185)),"")</f>
        <v/>
      </c>
    </row>
    <row r="188" hidden="1">
      <c r="A188" s="336">
        <v>185.0</v>
      </c>
      <c r="B188" s="356" t="str">
        <f>IF(C186=Attacking,B186+1,"")</f>
        <v/>
      </c>
      <c r="C188" s="338" t="str">
        <f>iferror(if(W186="","",IF(W186=Alive,Attacking,if(W186=Dead,"")),""),"")</f>
        <v/>
      </c>
      <c r="D188" s="339" t="str">
        <f>iferror(if(E186="","",IF(E186=Alive,$D$4,IF(E186=Dead,"")),""),"")</f>
        <v/>
      </c>
      <c r="E188" s="340" t="str">
        <f>iferror(if($F187="","",IF($F188&gt;0,Alive,if($F188="","")),""),"")</f>
        <v/>
      </c>
      <c r="F188" s="341" t="str">
        <f t="shared" si="4"/>
        <v/>
      </c>
      <c r="G188" s="342" t="str">
        <f>iferror(if(C188="","",if(C188=BattleEnd,"",if(D188=Fleet1Ship1,Fleet1Ship1Wep,Fleet2Ship1Wep))),"")</f>
        <v/>
      </c>
      <c r="H188" s="343" t="str">
        <f>iferror(IF($C188=BattleEnd,"",IF($C188="","",IF($C188=Attacking,RANDBETWEEN(1,100),""))),"")</f>
        <v/>
      </c>
      <c r="I188" s="344" t="str">
        <f>iferror(IF($C188=BattleEnd,"",IF($C188="","",IF($C188=Attacking,RANDBETWEEN(1,100),""))),"")</f>
        <v/>
      </c>
      <c r="J188" s="344" t="str">
        <f>iferror(IF($C188=BattleEnd,"",IF($C188="","",IF($C188=Attacking,RANDBETWEEN(1,100),""))),"")</f>
        <v/>
      </c>
      <c r="K188" s="345" t="str">
        <f>iferror(IF($C188=BattleEnd,"",IF($C188="","",IF($C188=Attacking,RANDBETWEEN(1,100),""))),"")</f>
        <v/>
      </c>
      <c r="L188" s="346" t="str">
        <f>if($C188=Attacking,if(H188&gt;70,Hit,Miss),"")</f>
        <v/>
      </c>
      <c r="M188" s="347" t="str">
        <f>if($C188=Attacking,if(I188&gt;70,Hit,Miss),"")</f>
        <v/>
      </c>
      <c r="N188" s="347" t="str">
        <f>if($C188=Attacking,if(J188&gt;70,Hit,Miss),"")</f>
        <v/>
      </c>
      <c r="O188" s="348" t="str">
        <f>if($C188=Attacking,if(K188&gt;70,Hit,Miss),"")</f>
        <v/>
      </c>
      <c r="P188" s="343" t="str">
        <f>IF(L188=Hit,Fleet1Ship1WepDPH,IF(L188=Miss,0,""))</f>
        <v/>
      </c>
      <c r="Q188" s="344" t="str">
        <f>IF(M188=Hit,Fleet1Ship1WepDPH,IF(M188=Miss,0,""))</f>
        <v/>
      </c>
      <c r="R188" s="344" t="str">
        <f>IF(N188=Hit,Fleet1Ship1WepDPH,IF(N188=Miss,0,""))</f>
        <v/>
      </c>
      <c r="S188" s="345" t="str">
        <f>IF(O188=Hit,Fleet1Ship1WepDPH,IF(O188=Miss,0,""))</f>
        <v/>
      </c>
      <c r="T188" s="349" t="str">
        <f>if($C188=Attacking,COUNTIF(P188:S188,"&gt;0"),"")</f>
        <v/>
      </c>
      <c r="U188" s="350" t="str">
        <f>IF($C188=Attacking,SUM(P188:S188),"")</f>
        <v/>
      </c>
      <c r="V188" s="351" t="str">
        <f>iferror(if(W186="","",IF(W186=Alive,$V$4,IF(W186=Dead,"")),""),"")</f>
        <v/>
      </c>
      <c r="W188" s="340" t="str">
        <f>iferror(if($X188="","",IF($X188&gt;0,Alive,if($X188=0,"")),""),"")</f>
        <v/>
      </c>
      <c r="X188" s="352" t="str">
        <f>iferror(if(C188="","",IF(C188=Attacking,X186-U188,X186)),"")</f>
        <v/>
      </c>
    </row>
    <row r="189" hidden="1">
      <c r="A189" s="319">
        <v>186.0</v>
      </c>
      <c r="B189" s="357" t="str">
        <f>IF(C187=Attacking,B187+1,"")</f>
        <v/>
      </c>
      <c r="C189" s="321" t="str">
        <f>iferror(if(W187="","",IF(W187=Alive,Attacking,if(W187=Dead,"")),""),"")</f>
        <v/>
      </c>
      <c r="D189" s="322" t="str">
        <f>iferror(if(E187="","",IF(E187=Alive,$D$4,IF(E187=Dead,"")),""),"")</f>
        <v/>
      </c>
      <c r="E189" s="323" t="str">
        <f>iferror(if($F188="","",IF($F189&gt;0,Alive,if($F189="","")),""),"")</f>
        <v/>
      </c>
      <c r="F189" s="324" t="str">
        <f t="shared" si="4"/>
        <v/>
      </c>
      <c r="G189" s="325" t="str">
        <f>iferror(if(C189="","",if(C189=BattleEnd,"",if(D189=Fleet1Ship1,Fleet1Ship1Wep,Fleet2Ship1Wep))),"")</f>
        <v/>
      </c>
      <c r="H189" s="326" t="str">
        <f>iferror(IF($C189=BattleEnd,"",IF($C189="","",IF($C189=Attacking,RANDBETWEEN(1,100),""))),"")</f>
        <v/>
      </c>
      <c r="I189" s="327" t="str">
        <f>iferror(IF($C189=BattleEnd,"",IF($C189="","",IF($C189=Attacking,RANDBETWEEN(1,100),""))),"")</f>
        <v/>
      </c>
      <c r="J189" s="327" t="str">
        <f>iferror(IF($C189=BattleEnd,"",IF($C189="","",IF($C189=Attacking,RANDBETWEEN(1,100),""))),"")</f>
        <v/>
      </c>
      <c r="K189" s="328" t="str">
        <f>iferror(IF($C189=BattleEnd,"",IF($C189="","",IF($C189=Attacking,RANDBETWEEN(1,100),""))),"")</f>
        <v/>
      </c>
      <c r="L189" s="329" t="str">
        <f>if($C189=Attacking,if(H189&gt;70,Hit,Miss),"")</f>
        <v/>
      </c>
      <c r="M189" s="330" t="str">
        <f>if($C189=Attacking,if(I189&gt;70,Hit,Miss),"")</f>
        <v/>
      </c>
      <c r="N189" s="330" t="str">
        <f>if($C189=Attacking,if(J189&gt;70,Hit,Miss),"")</f>
        <v/>
      </c>
      <c r="O189" s="331" t="str">
        <f>if($C189=Attacking,if(K189&gt;70,Hit,Miss),"")</f>
        <v/>
      </c>
      <c r="P189" s="326" t="str">
        <f>IF(L189=Hit,Fleet1Ship1WepDPH,IF(L189=Miss,0,""))</f>
        <v/>
      </c>
      <c r="Q189" s="327" t="str">
        <f>IF(M189=Hit,Fleet1Ship1WepDPH,IF(M189=Miss,0,""))</f>
        <v/>
      </c>
      <c r="R189" s="327" t="str">
        <f>IF(N189=Hit,Fleet1Ship1WepDPH,IF(N189=Miss,0,""))</f>
        <v/>
      </c>
      <c r="S189" s="328" t="str">
        <f>IF(O189=Hit,Fleet1Ship1WepDPH,IF(O189=Miss,0,""))</f>
        <v/>
      </c>
      <c r="T189" s="332" t="str">
        <f>if($C189=Attacking,COUNTIF(P189:S189,"&gt;0"),"")</f>
        <v/>
      </c>
      <c r="U189" s="333" t="str">
        <f>IF($C189=Attacking,SUM(P189:S189),"")</f>
        <v/>
      </c>
      <c r="V189" s="334" t="str">
        <f>iferror(if(W187="","",IF(W187=Alive,$V$4,IF(W187=Dead,"")),""),"")</f>
        <v/>
      </c>
      <c r="W189" s="323" t="str">
        <f>iferror(if($X189="","",IF($X189&gt;0,Alive,if($X189=0,"")),""),"")</f>
        <v/>
      </c>
      <c r="X189" s="353" t="str">
        <f>iferror(if(C189="","",IF(C189=Attacking,X187-U189,X187)),"")</f>
        <v/>
      </c>
    </row>
    <row r="190" hidden="1">
      <c r="A190" s="336">
        <v>187.0</v>
      </c>
      <c r="B190" s="356" t="str">
        <f>IF(C188=Attacking,B188+1,"")</f>
        <v/>
      </c>
      <c r="C190" s="338" t="str">
        <f>iferror(if(W188="","",IF(W188=Alive,Attacking,if(W188=Dead,"")),""),"")</f>
        <v/>
      </c>
      <c r="D190" s="339" t="str">
        <f>iferror(if(E188="","",IF(E188=Alive,$D$4,IF(E188=Dead,"")),""),"")</f>
        <v/>
      </c>
      <c r="E190" s="340" t="str">
        <f>iferror(if($F189="","",IF($F190&gt;0,Alive,if($F190="","")),""),"")</f>
        <v/>
      </c>
      <c r="F190" s="341" t="str">
        <f t="shared" si="4"/>
        <v/>
      </c>
      <c r="G190" s="342" t="str">
        <f>iferror(if(C190="","",if(C190=BattleEnd,"",if(D190=Fleet1Ship1,Fleet1Ship1Wep,Fleet2Ship1Wep))),"")</f>
        <v/>
      </c>
      <c r="H190" s="343" t="str">
        <f>iferror(IF($C190=BattleEnd,"",IF($C190="","",IF($C190=Attacking,RANDBETWEEN(1,100),""))),"")</f>
        <v/>
      </c>
      <c r="I190" s="344" t="str">
        <f>iferror(IF($C190=BattleEnd,"",IF($C190="","",IF($C190=Attacking,RANDBETWEEN(1,100),""))),"")</f>
        <v/>
      </c>
      <c r="J190" s="344" t="str">
        <f>iferror(IF($C190=BattleEnd,"",IF($C190="","",IF($C190=Attacking,RANDBETWEEN(1,100),""))),"")</f>
        <v/>
      </c>
      <c r="K190" s="345" t="str">
        <f>iferror(IF($C190=BattleEnd,"",IF($C190="","",IF($C190=Attacking,RANDBETWEEN(1,100),""))),"")</f>
        <v/>
      </c>
      <c r="L190" s="346" t="str">
        <f>if($C190=Attacking,if(H190&gt;70,Hit,Miss),"")</f>
        <v/>
      </c>
      <c r="M190" s="347" t="str">
        <f>if($C190=Attacking,if(I190&gt;70,Hit,Miss),"")</f>
        <v/>
      </c>
      <c r="N190" s="347" t="str">
        <f>if($C190=Attacking,if(J190&gt;70,Hit,Miss),"")</f>
        <v/>
      </c>
      <c r="O190" s="348" t="str">
        <f>if($C190=Attacking,if(K190&gt;70,Hit,Miss),"")</f>
        <v/>
      </c>
      <c r="P190" s="343" t="str">
        <f>IF(L190=Hit,Fleet1Ship1WepDPH,IF(L190=Miss,0,""))</f>
        <v/>
      </c>
      <c r="Q190" s="344" t="str">
        <f>IF(M190=Hit,Fleet1Ship1WepDPH,IF(M190=Miss,0,""))</f>
        <v/>
      </c>
      <c r="R190" s="344" t="str">
        <f>IF(N190=Hit,Fleet1Ship1WepDPH,IF(N190=Miss,0,""))</f>
        <v/>
      </c>
      <c r="S190" s="345" t="str">
        <f>IF(O190=Hit,Fleet1Ship1WepDPH,IF(O190=Miss,0,""))</f>
        <v/>
      </c>
      <c r="T190" s="349" t="str">
        <f>if($C190=Attacking,COUNTIF(P190:S190,"&gt;0"),"")</f>
        <v/>
      </c>
      <c r="U190" s="350" t="str">
        <f>IF($C190=Attacking,SUM(P190:S190),"")</f>
        <v/>
      </c>
      <c r="V190" s="351" t="str">
        <f>iferror(if(W188="","",IF(W188=Alive,$V$4,IF(W188=Dead,"")),""),"")</f>
        <v/>
      </c>
      <c r="W190" s="340" t="str">
        <f>iferror(if($X190="","",IF($X190&gt;0,Alive,if($X190=0,"")),""),"")</f>
        <v/>
      </c>
      <c r="X190" s="352" t="str">
        <f>iferror(if(C190="","",IF(C190=Attacking,X188-U190,X188)),"")</f>
        <v/>
      </c>
    </row>
    <row r="191" hidden="1">
      <c r="A191" s="319">
        <v>188.0</v>
      </c>
      <c r="B191" s="357" t="str">
        <f>IF(C189=Attacking,B189+1,"")</f>
        <v/>
      </c>
      <c r="C191" s="321" t="str">
        <f>iferror(if(W189="","",IF(W189=Alive,Attacking,if(W189=Dead,"")),""),"")</f>
        <v/>
      </c>
      <c r="D191" s="322" t="str">
        <f>iferror(if(E189="","",IF(E189=Alive,$D$4,IF(E189=Dead,"")),""),"")</f>
        <v/>
      </c>
      <c r="E191" s="323" t="str">
        <f>iferror(if($F190="","",IF($F191&gt;0,Alive,if($F191="","")),""),"")</f>
        <v/>
      </c>
      <c r="F191" s="324" t="str">
        <f t="shared" si="4"/>
        <v/>
      </c>
      <c r="G191" s="325" t="str">
        <f>iferror(if(C191="","",if(C191=BattleEnd,"",if(D191=Fleet1Ship1,Fleet1Ship1Wep,Fleet2Ship1Wep))),"")</f>
        <v/>
      </c>
      <c r="H191" s="326" t="str">
        <f>iferror(IF($C191=BattleEnd,"",IF($C191="","",IF($C191=Attacking,RANDBETWEEN(1,100),""))),"")</f>
        <v/>
      </c>
      <c r="I191" s="327" t="str">
        <f>iferror(IF($C191=BattleEnd,"",IF($C191="","",IF($C191=Attacking,RANDBETWEEN(1,100),""))),"")</f>
        <v/>
      </c>
      <c r="J191" s="327" t="str">
        <f>iferror(IF($C191=BattleEnd,"",IF($C191="","",IF($C191=Attacking,RANDBETWEEN(1,100),""))),"")</f>
        <v/>
      </c>
      <c r="K191" s="328" t="str">
        <f>iferror(IF($C191=BattleEnd,"",IF($C191="","",IF($C191=Attacking,RANDBETWEEN(1,100),""))),"")</f>
        <v/>
      </c>
      <c r="L191" s="329" t="str">
        <f>if($C191=Attacking,if(H191&gt;70,Hit,Miss),"")</f>
        <v/>
      </c>
      <c r="M191" s="330" t="str">
        <f>if($C191=Attacking,if(I191&gt;70,Hit,Miss),"")</f>
        <v/>
      </c>
      <c r="N191" s="330" t="str">
        <f>if($C191=Attacking,if(J191&gt;70,Hit,Miss),"")</f>
        <v/>
      </c>
      <c r="O191" s="331" t="str">
        <f>if($C191=Attacking,if(K191&gt;70,Hit,Miss),"")</f>
        <v/>
      </c>
      <c r="P191" s="326" t="str">
        <f>IF(L191=Hit,Fleet1Ship1WepDPH,IF(L191=Miss,0,""))</f>
        <v/>
      </c>
      <c r="Q191" s="327" t="str">
        <f>IF(M191=Hit,Fleet1Ship1WepDPH,IF(M191=Miss,0,""))</f>
        <v/>
      </c>
      <c r="R191" s="327" t="str">
        <f>IF(N191=Hit,Fleet1Ship1WepDPH,IF(N191=Miss,0,""))</f>
        <v/>
      </c>
      <c r="S191" s="328" t="str">
        <f>IF(O191=Hit,Fleet1Ship1WepDPH,IF(O191=Miss,0,""))</f>
        <v/>
      </c>
      <c r="T191" s="332" t="str">
        <f>if($C191=Attacking,COUNTIF(P191:S191,"&gt;0"),"")</f>
        <v/>
      </c>
      <c r="U191" s="333" t="str">
        <f>IF($C191=Attacking,SUM(P191:S191),"")</f>
        <v/>
      </c>
      <c r="V191" s="334" t="str">
        <f>iferror(if(W189="","",IF(W189=Alive,$V$4,IF(W189=Dead,"")),""),"")</f>
        <v/>
      </c>
      <c r="W191" s="323" t="str">
        <f>iferror(if($X191="","",IF($X191&gt;0,Alive,if($X191=0,"")),""),"")</f>
        <v/>
      </c>
      <c r="X191" s="353" t="str">
        <f>iferror(if(C191="","",IF(C191=Attacking,X189-U191,X189)),"")</f>
        <v/>
      </c>
    </row>
    <row r="192" hidden="1">
      <c r="A192" s="336">
        <v>189.0</v>
      </c>
      <c r="B192" s="356" t="str">
        <f>IF(C190=Attacking,B190+1,"")</f>
        <v/>
      </c>
      <c r="C192" s="338" t="str">
        <f>iferror(if(W190="","",IF(W190=Alive,Attacking,if(W190=Dead,"")),""),"")</f>
        <v/>
      </c>
      <c r="D192" s="339" t="str">
        <f>iferror(if(E190="","",IF(E190=Alive,$D$4,IF(E190=Dead,"")),""),"")</f>
        <v/>
      </c>
      <c r="E192" s="340" t="str">
        <f>iferror(if($F191="","",IF($F192&gt;0,Alive,if($F192="","")),""),"")</f>
        <v/>
      </c>
      <c r="F192" s="341" t="str">
        <f t="shared" si="4"/>
        <v/>
      </c>
      <c r="G192" s="342" t="str">
        <f>iferror(if(C192="","",if(C192=BattleEnd,"",if(D192=Fleet1Ship1,Fleet1Ship1Wep,Fleet2Ship1Wep))),"")</f>
        <v/>
      </c>
      <c r="H192" s="343" t="str">
        <f>iferror(IF($C192=BattleEnd,"",IF($C192="","",IF($C192=Attacking,RANDBETWEEN(1,100),""))),"")</f>
        <v/>
      </c>
      <c r="I192" s="344" t="str">
        <f>iferror(IF($C192=BattleEnd,"",IF($C192="","",IF($C192=Attacking,RANDBETWEEN(1,100),""))),"")</f>
        <v/>
      </c>
      <c r="J192" s="344" t="str">
        <f>iferror(IF($C192=BattleEnd,"",IF($C192="","",IF($C192=Attacking,RANDBETWEEN(1,100),""))),"")</f>
        <v/>
      </c>
      <c r="K192" s="345" t="str">
        <f>iferror(IF($C192=BattleEnd,"",IF($C192="","",IF($C192=Attacking,RANDBETWEEN(1,100),""))),"")</f>
        <v/>
      </c>
      <c r="L192" s="346" t="str">
        <f>if($C192=Attacking,if(H192&gt;70,Hit,Miss),"")</f>
        <v/>
      </c>
      <c r="M192" s="347" t="str">
        <f>if($C192=Attacking,if(I192&gt;70,Hit,Miss),"")</f>
        <v/>
      </c>
      <c r="N192" s="347" t="str">
        <f>if($C192=Attacking,if(J192&gt;70,Hit,Miss),"")</f>
        <v/>
      </c>
      <c r="O192" s="348" t="str">
        <f>if($C192=Attacking,if(K192&gt;70,Hit,Miss),"")</f>
        <v/>
      </c>
      <c r="P192" s="343" t="str">
        <f>IF(L192=Hit,Fleet1Ship1WepDPH,IF(L192=Miss,0,""))</f>
        <v/>
      </c>
      <c r="Q192" s="344" t="str">
        <f>IF(M192=Hit,Fleet1Ship1WepDPH,IF(M192=Miss,0,""))</f>
        <v/>
      </c>
      <c r="R192" s="344" t="str">
        <f>IF(N192=Hit,Fleet1Ship1WepDPH,IF(N192=Miss,0,""))</f>
        <v/>
      </c>
      <c r="S192" s="345" t="str">
        <f>IF(O192=Hit,Fleet1Ship1WepDPH,IF(O192=Miss,0,""))</f>
        <v/>
      </c>
      <c r="T192" s="349" t="str">
        <f>if($C192=Attacking,COUNTIF(P192:S192,"&gt;0"),"")</f>
        <v/>
      </c>
      <c r="U192" s="350" t="str">
        <f>IF($C192=Attacking,SUM(P192:S192),"")</f>
        <v/>
      </c>
      <c r="V192" s="351" t="str">
        <f>iferror(if(W190="","",IF(W190=Alive,$V$4,IF(W190=Dead,"")),""),"")</f>
        <v/>
      </c>
      <c r="W192" s="340" t="str">
        <f>iferror(if($X192="","",IF($X192&gt;0,Alive,if($X192=0,"")),""),"")</f>
        <v/>
      </c>
      <c r="X192" s="352" t="str">
        <f>iferror(if(C192="","",IF(C192=Attacking,X190-U192,X190)),"")</f>
        <v/>
      </c>
    </row>
    <row r="193" hidden="1">
      <c r="A193" s="319">
        <v>190.0</v>
      </c>
      <c r="B193" s="357" t="str">
        <f>IF(C191=Attacking,B191+1,"")</f>
        <v/>
      </c>
      <c r="C193" s="321" t="str">
        <f>iferror(if(W191="","",IF(W191=Alive,Attacking,if(W191=Dead,"")),""),"")</f>
        <v/>
      </c>
      <c r="D193" s="322" t="str">
        <f>iferror(if(E191="","",IF(E191=Alive,$D$4,IF(E191=Dead,"")),""),"")</f>
        <v/>
      </c>
      <c r="E193" s="323" t="str">
        <f>iferror(if($F192="","",IF($F193&gt;0,Alive,if($F193="","")),""),"")</f>
        <v/>
      </c>
      <c r="F193" s="324" t="str">
        <f t="shared" si="4"/>
        <v/>
      </c>
      <c r="G193" s="325" t="str">
        <f>iferror(if(C193="","",if(C193=BattleEnd,"",if(D193=Fleet1Ship1,Fleet1Ship1Wep,Fleet2Ship1Wep))),"")</f>
        <v/>
      </c>
      <c r="H193" s="326" t="str">
        <f>iferror(IF($C193=BattleEnd,"",IF($C193="","",IF($C193=Attacking,RANDBETWEEN(1,100),""))),"")</f>
        <v/>
      </c>
      <c r="I193" s="327" t="str">
        <f>iferror(IF($C193=BattleEnd,"",IF($C193="","",IF($C193=Attacking,RANDBETWEEN(1,100),""))),"")</f>
        <v/>
      </c>
      <c r="J193" s="327" t="str">
        <f>iferror(IF($C193=BattleEnd,"",IF($C193="","",IF($C193=Attacking,RANDBETWEEN(1,100),""))),"")</f>
        <v/>
      </c>
      <c r="K193" s="328" t="str">
        <f>iferror(IF($C193=BattleEnd,"",IF($C193="","",IF($C193=Attacking,RANDBETWEEN(1,100),""))),"")</f>
        <v/>
      </c>
      <c r="L193" s="329" t="str">
        <f>if($C193=Attacking,if(H193&gt;70,Hit,Miss),"")</f>
        <v/>
      </c>
      <c r="M193" s="330" t="str">
        <f>if($C193=Attacking,if(I193&gt;70,Hit,Miss),"")</f>
        <v/>
      </c>
      <c r="N193" s="330" t="str">
        <f>if($C193=Attacking,if(J193&gt;70,Hit,Miss),"")</f>
        <v/>
      </c>
      <c r="O193" s="331" t="str">
        <f>if($C193=Attacking,if(K193&gt;70,Hit,Miss),"")</f>
        <v/>
      </c>
      <c r="P193" s="326" t="str">
        <f>IF(L193=Hit,Fleet1Ship1WepDPH,IF(L193=Miss,0,""))</f>
        <v/>
      </c>
      <c r="Q193" s="327" t="str">
        <f>IF(M193=Hit,Fleet1Ship1WepDPH,IF(M193=Miss,0,""))</f>
        <v/>
      </c>
      <c r="R193" s="327" t="str">
        <f>IF(N193=Hit,Fleet1Ship1WepDPH,IF(N193=Miss,0,""))</f>
        <v/>
      </c>
      <c r="S193" s="328" t="str">
        <f>IF(O193=Hit,Fleet1Ship1WepDPH,IF(O193=Miss,0,""))</f>
        <v/>
      </c>
      <c r="T193" s="332" t="str">
        <f>if($C193=Attacking,COUNTIF(P193:S193,"&gt;0"),"")</f>
        <v/>
      </c>
      <c r="U193" s="333" t="str">
        <f>IF($C193=Attacking,SUM(P193:S193),"")</f>
        <v/>
      </c>
      <c r="V193" s="334" t="str">
        <f>iferror(if(W191="","",IF(W191=Alive,$V$4,IF(W191=Dead,"")),""),"")</f>
        <v/>
      </c>
      <c r="W193" s="323" t="str">
        <f>iferror(if($X193="","",IF($X193&gt;0,Alive,if($X193=0,"")),""),"")</f>
        <v/>
      </c>
      <c r="X193" s="353" t="str">
        <f>iferror(if(C193="","",IF(C193=Attacking,X191-U193,X191)),"")</f>
        <v/>
      </c>
    </row>
    <row r="194" hidden="1">
      <c r="A194" s="336">
        <v>191.0</v>
      </c>
      <c r="B194" s="356" t="str">
        <f>IF(C192=Reloading,B192+1,"")</f>
        <v/>
      </c>
      <c r="C194" s="338" t="str">
        <f>iferror(if(W192="","",IF(W192=Alive,Attacking,if(W192=Dead,"")),""),"")</f>
        <v/>
      </c>
      <c r="D194" s="339" t="str">
        <f>iferror(if(E192="","",IF(E192=Alive,$D$4,IF(E192=Dead,"")),""),"")</f>
        <v/>
      </c>
      <c r="E194" s="340" t="str">
        <f>iferror(if($F193="","",IF($F194&gt;0,Alive,if($F194="","")),""),"")</f>
        <v/>
      </c>
      <c r="F194" s="341" t="str">
        <f t="shared" si="4"/>
        <v/>
      </c>
      <c r="G194" s="342" t="str">
        <f>iferror(if(C194="","",if(C194=BattleEnd,"",if(D194=Fleet1Ship1,Fleet1Ship1Wep,Fleet2Ship1Wep))),"")</f>
        <v/>
      </c>
      <c r="H194" s="343" t="str">
        <f>iferror(IF($C194=BattleEnd,"",IF($C194="","",IF($C194=Attacking,RANDBETWEEN(1,100),""))),"")</f>
        <v/>
      </c>
      <c r="I194" s="344" t="str">
        <f>iferror(IF($C194=BattleEnd,"",IF($C194="","",IF($C194=Attacking,RANDBETWEEN(1,100),""))),"")</f>
        <v/>
      </c>
      <c r="J194" s="344" t="str">
        <f>iferror(IF($C194=BattleEnd,"",IF($C194="","",IF($C194=Attacking,RANDBETWEEN(1,100),""))),"")</f>
        <v/>
      </c>
      <c r="K194" s="345" t="str">
        <f>iferror(IF($C194=BattleEnd,"",IF($C194="","",IF($C194=Attacking,RANDBETWEEN(1,100),""))),"")</f>
        <v/>
      </c>
      <c r="L194" s="346" t="str">
        <f>if($C194=Attacking,if(H194&gt;70,Hit,Miss),"")</f>
        <v/>
      </c>
      <c r="M194" s="347" t="str">
        <f>if($C194=Attacking,if(I194&gt;70,Hit,Miss),"")</f>
        <v/>
      </c>
      <c r="N194" s="347" t="str">
        <f>if($C194=Attacking,if(J194&gt;70,Hit,Miss),"")</f>
        <v/>
      </c>
      <c r="O194" s="348" t="str">
        <f>if($C194=Attacking,if(K194&gt;70,Hit,Miss),"")</f>
        <v/>
      </c>
      <c r="P194" s="343" t="str">
        <f>IF(L194=Hit,Fleet1Ship1WepDPH,IF(L194=Miss,0,""))</f>
        <v/>
      </c>
      <c r="Q194" s="344" t="str">
        <f>IF(M194=Hit,Fleet1Ship1WepDPH,IF(M194=Miss,0,""))</f>
        <v/>
      </c>
      <c r="R194" s="344" t="str">
        <f>IF(N194=Hit,Fleet1Ship1WepDPH,IF(N194=Miss,0,""))</f>
        <v/>
      </c>
      <c r="S194" s="345" t="str">
        <f>IF(O194=Hit,Fleet1Ship1WepDPH,IF(O194=Miss,0,""))</f>
        <v/>
      </c>
      <c r="T194" s="349" t="str">
        <f>if($C194=Attacking,COUNTIF(P194:S194,"&gt;0"),"")</f>
        <v/>
      </c>
      <c r="U194" s="350" t="str">
        <f>IF($C194=Attacking,SUM(P194:S194),"")</f>
        <v/>
      </c>
      <c r="V194" s="351" t="str">
        <f>iferror(if(W192="","",IF(W192=Alive,$V$4,IF(W192=Dead,"")),""),"")</f>
        <v/>
      </c>
      <c r="W194" s="340" t="str">
        <f>iferror(if($X194="","",IF($X194&gt;0,Alive,if($X194=0,"")),""),"")</f>
        <v/>
      </c>
      <c r="X194" s="352" t="str">
        <f>iferror(if(C194="","",IF(C194=Attacking,X192-U194,X192)),"")</f>
        <v/>
      </c>
    </row>
    <row r="195" hidden="1">
      <c r="A195" s="319">
        <v>192.0</v>
      </c>
      <c r="B195" s="357" t="str">
        <f>IF(C193=Reloading,B193+1,"")</f>
        <v/>
      </c>
      <c r="C195" s="321" t="str">
        <f>iferror(if(W193="","",IF(W193=Alive,Attacking,if(W193=Dead,"")),""),"")</f>
        <v/>
      </c>
      <c r="D195" s="322" t="str">
        <f>iferror(if(E193="","",IF(E193=Alive,$D$4,IF(E193=Dead,"")),""),"")</f>
        <v/>
      </c>
      <c r="E195" s="323" t="str">
        <f>iferror(if($F194="","",IF($F195&gt;0,Alive,if($F195="","")),""),"")</f>
        <v/>
      </c>
      <c r="F195" s="324" t="str">
        <f t="shared" si="4"/>
        <v/>
      </c>
      <c r="G195" s="325" t="str">
        <f>iferror(if(C195="","",if(C195=BattleEnd,"",if(D195=Fleet1Ship1,Fleet1Ship1Wep,Fleet2Ship1Wep))),"")</f>
        <v/>
      </c>
      <c r="H195" s="326" t="str">
        <f>iferror(IF($C195=BattleEnd,"",IF($C195="","",IF($C195=Attacking,RANDBETWEEN(1,100),""))),"")</f>
        <v/>
      </c>
      <c r="I195" s="327" t="str">
        <f>iferror(IF($C195=BattleEnd,"",IF($C195="","",IF($C195=Attacking,RANDBETWEEN(1,100),""))),"")</f>
        <v/>
      </c>
      <c r="J195" s="327" t="str">
        <f>iferror(IF($C195=BattleEnd,"",IF($C195="","",IF($C195=Attacking,RANDBETWEEN(1,100),""))),"")</f>
        <v/>
      </c>
      <c r="K195" s="328" t="str">
        <f>iferror(IF($C195=BattleEnd,"",IF($C195="","",IF($C195=Attacking,RANDBETWEEN(1,100),""))),"")</f>
        <v/>
      </c>
      <c r="L195" s="329" t="str">
        <f>if($C195=Attacking,if(H195&gt;70,Hit,Miss),"")</f>
        <v/>
      </c>
      <c r="M195" s="330" t="str">
        <f>if($C195=Attacking,if(I195&gt;70,Hit,Miss),"")</f>
        <v/>
      </c>
      <c r="N195" s="330" t="str">
        <f>if($C195=Attacking,if(J195&gt;70,Hit,Miss),"")</f>
        <v/>
      </c>
      <c r="O195" s="331" t="str">
        <f>if($C195=Attacking,if(K195&gt;70,Hit,Miss),"")</f>
        <v/>
      </c>
      <c r="P195" s="326" t="str">
        <f>IF(L195=Hit,Fleet1Ship1WepDPH,IF(L195=Miss,0,""))</f>
        <v/>
      </c>
      <c r="Q195" s="327" t="str">
        <f>IF(M195=Hit,Fleet1Ship1WepDPH,IF(M195=Miss,0,""))</f>
        <v/>
      </c>
      <c r="R195" s="327" t="str">
        <f>IF(N195=Hit,Fleet1Ship1WepDPH,IF(N195=Miss,0,""))</f>
        <v/>
      </c>
      <c r="S195" s="328" t="str">
        <f>IF(O195=Hit,Fleet1Ship1WepDPH,IF(O195=Miss,0,""))</f>
        <v/>
      </c>
      <c r="T195" s="332" t="str">
        <f>if($C195=Attacking,COUNTIF(P195:S195,"&gt;0"),"")</f>
        <v/>
      </c>
      <c r="U195" s="333" t="str">
        <f>IF($C195=Attacking,SUM(P195:S195),"")</f>
        <v/>
      </c>
      <c r="V195" s="334" t="str">
        <f>iferror(if(W193="","",IF(W193=Alive,$V$4,IF(W193=Dead,"")),""),"")</f>
        <v/>
      </c>
      <c r="W195" s="323" t="str">
        <f>iferror(if($X195="","",IF($X195&gt;0,Alive,if($X195=0,"")),""),"")</f>
        <v/>
      </c>
      <c r="X195" s="353" t="str">
        <f>iferror(if(C195="","",IF(C195=Attacking,X193-U195,X193)),"")</f>
        <v/>
      </c>
    </row>
    <row r="196" hidden="1">
      <c r="A196" s="336">
        <v>193.0</v>
      </c>
      <c r="B196" s="337" t="str">
        <f>IF(C194=Attacking,B194+1,"")</f>
        <v/>
      </c>
      <c r="C196" s="338" t="str">
        <f>iferror(if(W194="","",IF(W194=Alive,Attacking,if(W194=Dead,"")),""),"")</f>
        <v/>
      </c>
      <c r="D196" s="339" t="str">
        <f>iferror(if(E194="","",IF(E194=Alive,$D$4,IF(E194=Dead,"")),""),"")</f>
        <v/>
      </c>
      <c r="E196" s="340" t="str">
        <f>iferror(if($F195="","",IF($F196&gt;0,Alive,if($F196="","")),""),"")</f>
        <v/>
      </c>
      <c r="F196" s="341" t="str">
        <f t="shared" si="4"/>
        <v/>
      </c>
      <c r="G196" s="342" t="str">
        <f>iferror(if(C196="","",if(C196=BattleEnd,"",if(D196=Fleet1Ship1,Fleet1Ship1Wep,Fleet2Ship1Wep))),"")</f>
        <v/>
      </c>
      <c r="H196" s="343" t="str">
        <f>iferror(IF($C196=BattleEnd,"",IF($C196="","",IF($C196=Attacking,RANDBETWEEN(1,100),""))),"")</f>
        <v/>
      </c>
      <c r="I196" s="344" t="str">
        <f>iferror(IF($C196=BattleEnd,"",IF($C196="","",IF($C196=Attacking,RANDBETWEEN(1,100),""))),"")</f>
        <v/>
      </c>
      <c r="J196" s="344" t="str">
        <f>iferror(IF($C196=BattleEnd,"",IF($C196="","",IF($C196=Attacking,RANDBETWEEN(1,100),""))),"")</f>
        <v/>
      </c>
      <c r="K196" s="345" t="str">
        <f>iferror(IF($C196=BattleEnd,"",IF($C196="","",IF($C196=Attacking,RANDBETWEEN(1,100),""))),"")</f>
        <v/>
      </c>
      <c r="L196" s="346" t="str">
        <f>if($C196=Attacking,if(H196&gt;70,Hit,Miss),"")</f>
        <v/>
      </c>
      <c r="M196" s="347" t="str">
        <f>if($C196=Attacking,if(I196&gt;70,Hit,Miss),"")</f>
        <v/>
      </c>
      <c r="N196" s="347" t="str">
        <f>if($C196=Attacking,if(J196&gt;70,Hit,Miss),"")</f>
        <v/>
      </c>
      <c r="O196" s="348" t="str">
        <f>if($C196=Attacking,if(K196&gt;70,Hit,Miss),"")</f>
        <v/>
      </c>
      <c r="P196" s="343" t="str">
        <f>IF(L196=Hit,Fleet1Ship1WepDPH,IF(L196=Miss,0,""))</f>
        <v/>
      </c>
      <c r="Q196" s="344" t="str">
        <f>IF(M196=Hit,Fleet1Ship1WepDPH,IF(M196=Miss,0,""))</f>
        <v/>
      </c>
      <c r="R196" s="344" t="str">
        <f>IF(N196=Hit,Fleet1Ship1WepDPH,IF(N196=Miss,0,""))</f>
        <v/>
      </c>
      <c r="S196" s="345" t="str">
        <f>IF(O196=Hit,Fleet1Ship1WepDPH,IF(O196=Miss,0,""))</f>
        <v/>
      </c>
      <c r="T196" s="349" t="str">
        <f>if($C196=Attacking,COUNTIF(P196:S196,"&gt;0"),"")</f>
        <v/>
      </c>
      <c r="U196" s="350" t="str">
        <f>IF($C196=Attacking,SUM(P196:S196),"")</f>
        <v/>
      </c>
      <c r="V196" s="351" t="str">
        <f>iferror(if(W194="","",IF(W194=Alive,$V$4,IF(W194=Dead,"")),""),"")</f>
        <v/>
      </c>
      <c r="W196" s="340" t="str">
        <f>iferror(if($X196="","",IF($X196&gt;0,Alive,if($X196=0,"")),""),"")</f>
        <v/>
      </c>
      <c r="X196" s="352" t="str">
        <f>iferror(if(C196="","",IF(C196=Attacking,X194-U196,X194)),"")</f>
        <v/>
      </c>
    </row>
    <row r="197" hidden="1">
      <c r="A197" s="319">
        <v>194.0</v>
      </c>
      <c r="B197" s="320" t="str">
        <f>IF(C195=Attacking,B195+1,"")</f>
        <v/>
      </c>
      <c r="C197" s="321" t="str">
        <f>iferror(if(W195="","",IF(W195=Alive,Attacking,if(W195=Dead,"")),""),"")</f>
        <v/>
      </c>
      <c r="D197" s="322" t="str">
        <f>iferror(if(E195="","",IF(E195=Alive,$D$4,IF(E195=Dead,"")),""),"")</f>
        <v/>
      </c>
      <c r="E197" s="323" t="str">
        <f>iferror(if($F196="","",IF($F197&gt;0,Alive,if($F197="","")),""),"")</f>
        <v/>
      </c>
      <c r="F197" s="324" t="str">
        <f t="shared" si="4"/>
        <v/>
      </c>
      <c r="G197" s="325" t="str">
        <f>iferror(if(C197="","",if(C197=BattleEnd,"",if(D197=Fleet1Ship1,Fleet1Ship1Wep,Fleet2Ship1Wep))),"")</f>
        <v/>
      </c>
      <c r="H197" s="326" t="str">
        <f>iferror(IF($C197=BattleEnd,"",IF($C197="","",IF($C197=Attacking,RANDBETWEEN(1,100),""))),"")</f>
        <v/>
      </c>
      <c r="I197" s="327" t="str">
        <f>iferror(IF($C197=BattleEnd,"",IF($C197="","",IF($C197=Attacking,RANDBETWEEN(1,100),""))),"")</f>
        <v/>
      </c>
      <c r="J197" s="327" t="str">
        <f>iferror(IF($C197=BattleEnd,"",IF($C197="","",IF($C197=Attacking,RANDBETWEEN(1,100),""))),"")</f>
        <v/>
      </c>
      <c r="K197" s="328" t="str">
        <f>iferror(IF($C197=BattleEnd,"",IF($C197="","",IF($C197=Attacking,RANDBETWEEN(1,100),""))),"")</f>
        <v/>
      </c>
      <c r="L197" s="329" t="str">
        <f>if($C197=Attacking,if(H197&gt;70,Hit,Miss),"")</f>
        <v/>
      </c>
      <c r="M197" s="330" t="str">
        <f>if($C197=Attacking,if(I197&gt;70,Hit,Miss),"")</f>
        <v/>
      </c>
      <c r="N197" s="330" t="str">
        <f>if($C197=Attacking,if(J197&gt;70,Hit,Miss),"")</f>
        <v/>
      </c>
      <c r="O197" s="331" t="str">
        <f>if($C197=Attacking,if(K197&gt;70,Hit,Miss),"")</f>
        <v/>
      </c>
      <c r="P197" s="326" t="str">
        <f>IF(L197=Hit,Fleet1Ship1WepDPH,IF(L197=Miss,0,""))</f>
        <v/>
      </c>
      <c r="Q197" s="327" t="str">
        <f>IF(M197=Hit,Fleet1Ship1WepDPH,IF(M197=Miss,0,""))</f>
        <v/>
      </c>
      <c r="R197" s="327" t="str">
        <f>IF(N197=Hit,Fleet1Ship1WepDPH,IF(N197=Miss,0,""))</f>
        <v/>
      </c>
      <c r="S197" s="328" t="str">
        <f>IF(O197=Hit,Fleet1Ship1WepDPH,IF(O197=Miss,0,""))</f>
        <v/>
      </c>
      <c r="T197" s="332" t="str">
        <f>if($C197=Attacking,COUNTIF(P197:S197,"&gt;0"),"")</f>
        <v/>
      </c>
      <c r="U197" s="333" t="str">
        <f>IF($C197=Attacking,SUM(P197:S197),"")</f>
        <v/>
      </c>
      <c r="V197" s="334" t="str">
        <f>iferror(if(W195="","",IF(W195=Alive,$V$4,IF(W195=Dead,"")),""),"")</f>
        <v/>
      </c>
      <c r="W197" s="323" t="str">
        <f>iferror(if($X197="","",IF($X197&gt;0,Alive,if($X197=0,"")),""),"")</f>
        <v/>
      </c>
      <c r="X197" s="353" t="str">
        <f>iferror(if(C197="","",IF(C197=Attacking,X195-U197,X195)),"")</f>
        <v/>
      </c>
    </row>
    <row r="198" hidden="1">
      <c r="A198" s="336">
        <v>195.0</v>
      </c>
      <c r="B198" s="337" t="str">
        <f>IF(C196=Attacking,B196+1,"")</f>
        <v/>
      </c>
      <c r="C198" s="338" t="str">
        <f>iferror(if(W196="","",IF(W196=Alive,Attacking,if(W196=Dead,"")),""),"")</f>
        <v/>
      </c>
      <c r="D198" s="339" t="str">
        <f>iferror(if(E196="","",IF(E196=Alive,$D$4,IF(E196=Dead,"")),""),"")</f>
        <v/>
      </c>
      <c r="E198" s="340" t="str">
        <f>iferror(if($F197="","",IF($F198&gt;0,Alive,if($F198="","")),""),"")</f>
        <v/>
      </c>
      <c r="F198" s="341" t="str">
        <f t="shared" si="4"/>
        <v/>
      </c>
      <c r="G198" s="342" t="str">
        <f>iferror(if(C198="","",if(C198=BattleEnd,"",if(D198=Fleet1Ship1,Fleet1Ship1Wep,Fleet2Ship1Wep))),"")</f>
        <v/>
      </c>
      <c r="H198" s="343" t="str">
        <f>iferror(IF($C198=BattleEnd,"",IF($C198="","",IF($C198=Attacking,RANDBETWEEN(1,100),""))),"")</f>
        <v/>
      </c>
      <c r="I198" s="344" t="str">
        <f>iferror(IF($C198=BattleEnd,"",IF($C198="","",IF($C198=Attacking,RANDBETWEEN(1,100),""))),"")</f>
        <v/>
      </c>
      <c r="J198" s="344" t="str">
        <f>iferror(IF($C198=BattleEnd,"",IF($C198="","",IF($C198=Attacking,RANDBETWEEN(1,100),""))),"")</f>
        <v/>
      </c>
      <c r="K198" s="345" t="str">
        <f>iferror(IF($C198=BattleEnd,"",IF($C198="","",IF($C198=Attacking,RANDBETWEEN(1,100),""))),"")</f>
        <v/>
      </c>
      <c r="L198" s="346" t="str">
        <f>if($C198=Attacking,if(H198&gt;70,Hit,Miss),"")</f>
        <v/>
      </c>
      <c r="M198" s="347" t="str">
        <f>if($C198=Attacking,if(I198&gt;70,Hit,Miss),"")</f>
        <v/>
      </c>
      <c r="N198" s="347" t="str">
        <f>if($C198=Attacking,if(J198&gt;70,Hit,Miss),"")</f>
        <v/>
      </c>
      <c r="O198" s="348" t="str">
        <f>if($C198=Attacking,if(K198&gt;70,Hit,Miss),"")</f>
        <v/>
      </c>
      <c r="P198" s="343" t="str">
        <f>IF(L198=Hit,Fleet1Ship1WepDPH,IF(L198=Miss,0,""))</f>
        <v/>
      </c>
      <c r="Q198" s="344" t="str">
        <f>IF(M198=Hit,Fleet1Ship1WepDPH,IF(M198=Miss,0,""))</f>
        <v/>
      </c>
      <c r="R198" s="344" t="str">
        <f>IF(N198=Hit,Fleet1Ship1WepDPH,IF(N198=Miss,0,""))</f>
        <v/>
      </c>
      <c r="S198" s="345" t="str">
        <f>IF(O198=Hit,Fleet1Ship1WepDPH,IF(O198=Miss,0,""))</f>
        <v/>
      </c>
      <c r="T198" s="349" t="str">
        <f>if($C198=Attacking,COUNTIF(P198:S198,"&gt;0"),"")</f>
        <v/>
      </c>
      <c r="U198" s="350" t="str">
        <f>IF($C198=Attacking,SUM(P198:S198),"")</f>
        <v/>
      </c>
      <c r="V198" s="351" t="str">
        <f>iferror(if(W196="","",IF(W196=Alive,$V$4,IF(W196=Dead,"")),""),"")</f>
        <v/>
      </c>
      <c r="W198" s="340" t="str">
        <f>iferror(if($X198="","",IF($X198&gt;0,Alive,if($X198=0,"")),""),"")</f>
        <v/>
      </c>
      <c r="X198" s="352" t="str">
        <f>iferror(if(C198="","",IF(C198=Attacking,X196-U198,X196)),"")</f>
        <v/>
      </c>
    </row>
    <row r="199" hidden="1">
      <c r="A199" s="319">
        <v>196.0</v>
      </c>
      <c r="B199" s="320" t="str">
        <f>IF(C197=Attacking,B197+1,"")</f>
        <v/>
      </c>
      <c r="C199" s="321" t="str">
        <f>iferror(if(W197="","",IF(W197=Alive,Attacking,if(W197=Dead,"")),""),"")</f>
        <v/>
      </c>
      <c r="D199" s="322" t="str">
        <f>iferror(if(E197="","",IF(E197=Alive,$D$4,IF(E197=Dead,"")),""),"")</f>
        <v/>
      </c>
      <c r="E199" s="323" t="str">
        <f>iferror(if($F198="","",IF($F199&gt;0,Alive,if($F199="","")),""),"")</f>
        <v/>
      </c>
      <c r="F199" s="324" t="str">
        <f t="shared" si="4"/>
        <v/>
      </c>
      <c r="G199" s="325" t="str">
        <f>iferror(if(C199="","",if(C199=BattleEnd,"",if(D199=Fleet1Ship1,Fleet1Ship1Wep,Fleet2Ship1Wep))),"")</f>
        <v/>
      </c>
      <c r="H199" s="326" t="str">
        <f>iferror(IF($C199=BattleEnd,"",IF($C199="","",IF($C199=Attacking,RANDBETWEEN(1,100),""))),"")</f>
        <v/>
      </c>
      <c r="I199" s="327" t="str">
        <f>iferror(IF($C199=BattleEnd,"",IF($C199="","",IF($C199=Attacking,RANDBETWEEN(1,100),""))),"")</f>
        <v/>
      </c>
      <c r="J199" s="327" t="str">
        <f>iferror(IF($C199=BattleEnd,"",IF($C199="","",IF($C199=Attacking,RANDBETWEEN(1,100),""))),"")</f>
        <v/>
      </c>
      <c r="K199" s="328" t="str">
        <f>iferror(IF($C199=BattleEnd,"",IF($C199="","",IF($C199=Attacking,RANDBETWEEN(1,100),""))),"")</f>
        <v/>
      </c>
      <c r="L199" s="329" t="str">
        <f>if($C199=Attacking,if(H199&gt;70,Hit,Miss),"")</f>
        <v/>
      </c>
      <c r="M199" s="330" t="str">
        <f>if($C199=Attacking,if(I199&gt;70,Hit,Miss),"")</f>
        <v/>
      </c>
      <c r="N199" s="330" t="str">
        <f>if($C199=Attacking,if(J199&gt;70,Hit,Miss),"")</f>
        <v/>
      </c>
      <c r="O199" s="331" t="str">
        <f>if($C199=Attacking,if(K199&gt;70,Hit,Miss),"")</f>
        <v/>
      </c>
      <c r="P199" s="326" t="str">
        <f>IF(L199=Hit,Fleet1Ship1WepDPH,IF(L199=Miss,0,""))</f>
        <v/>
      </c>
      <c r="Q199" s="327" t="str">
        <f>IF(M199=Hit,Fleet1Ship1WepDPH,IF(M199=Miss,0,""))</f>
        <v/>
      </c>
      <c r="R199" s="327" t="str">
        <f>IF(N199=Hit,Fleet1Ship1WepDPH,IF(N199=Miss,0,""))</f>
        <v/>
      </c>
      <c r="S199" s="328" t="str">
        <f>IF(O199=Hit,Fleet1Ship1WepDPH,IF(O199=Miss,0,""))</f>
        <v/>
      </c>
      <c r="T199" s="332" t="str">
        <f>if($C199=Attacking,COUNTIF(P199:S199,"&gt;0"),"")</f>
        <v/>
      </c>
      <c r="U199" s="333" t="str">
        <f>IF($C199=Attacking,SUM(P199:S199),"")</f>
        <v/>
      </c>
      <c r="V199" s="334" t="str">
        <f>iferror(if(W197="","",IF(W197=Alive,$V$4,IF(W197=Dead,"")),""),"")</f>
        <v/>
      </c>
      <c r="W199" s="323" t="str">
        <f>iferror(if($X199="","",IF($X199&gt;0,Alive,if($X199=0,"")),""),"")</f>
        <v/>
      </c>
      <c r="X199" s="353" t="str">
        <f>iferror(if(C199="","",IF(C199=Attacking,X197-U199,X197)),"")</f>
        <v/>
      </c>
    </row>
    <row r="200" hidden="1">
      <c r="A200" s="336">
        <v>197.0</v>
      </c>
      <c r="B200" s="337" t="str">
        <f>IF(C198=Attacking,B198+1,"")</f>
        <v/>
      </c>
      <c r="C200" s="338" t="str">
        <f>iferror(if(W198="","",IF(W198=Alive,Attacking,if(W198=Dead,"")),""),"")</f>
        <v/>
      </c>
      <c r="D200" s="339" t="str">
        <f>iferror(if(E198="","",IF(E198=Alive,$D$4,IF(E198=Dead,"")),""),"")</f>
        <v/>
      </c>
      <c r="E200" s="340" t="str">
        <f>iferror(if($F199="","",IF($F200&gt;0,Alive,if($F200="","")),""),"")</f>
        <v/>
      </c>
      <c r="F200" s="341" t="str">
        <f t="shared" si="4"/>
        <v/>
      </c>
      <c r="G200" s="342" t="str">
        <f>iferror(if(C200="","",if(C200=BattleEnd,"",if(D200=Fleet1Ship1,Fleet1Ship1Wep,Fleet2Ship1Wep))),"")</f>
        <v/>
      </c>
      <c r="H200" s="343" t="str">
        <f>iferror(IF($C200=BattleEnd,"",IF($C200="","",IF($C200=Attacking,RANDBETWEEN(1,100),""))),"")</f>
        <v/>
      </c>
      <c r="I200" s="344" t="str">
        <f>iferror(IF($C200=BattleEnd,"",IF($C200="","",IF($C200=Attacking,RANDBETWEEN(1,100),""))),"")</f>
        <v/>
      </c>
      <c r="J200" s="344" t="str">
        <f>iferror(IF($C200=BattleEnd,"",IF($C200="","",IF($C200=Attacking,RANDBETWEEN(1,100),""))),"")</f>
        <v/>
      </c>
      <c r="K200" s="345" t="str">
        <f>iferror(IF($C200=BattleEnd,"",IF($C200="","",IF($C200=Attacking,RANDBETWEEN(1,100),""))),"")</f>
        <v/>
      </c>
      <c r="L200" s="346" t="str">
        <f>if($C200=Attacking,if(H200&gt;70,Hit,Miss),"")</f>
        <v/>
      </c>
      <c r="M200" s="347" t="str">
        <f>if($C200=Attacking,if(I200&gt;70,Hit,Miss),"")</f>
        <v/>
      </c>
      <c r="N200" s="347" t="str">
        <f>if($C200=Attacking,if(J200&gt;70,Hit,Miss),"")</f>
        <v/>
      </c>
      <c r="O200" s="348" t="str">
        <f>if($C200=Attacking,if(K200&gt;70,Hit,Miss),"")</f>
        <v/>
      </c>
      <c r="P200" s="343" t="str">
        <f>IF(L200=Hit,Fleet1Ship1WepDPH,IF(L200=Miss,0,""))</f>
        <v/>
      </c>
      <c r="Q200" s="344" t="str">
        <f>IF(M200=Hit,Fleet1Ship1WepDPH,IF(M200=Miss,0,""))</f>
        <v/>
      </c>
      <c r="R200" s="344" t="str">
        <f>IF(N200=Hit,Fleet1Ship1WepDPH,IF(N200=Miss,0,""))</f>
        <v/>
      </c>
      <c r="S200" s="345" t="str">
        <f>IF(O200=Hit,Fleet1Ship1WepDPH,IF(O200=Miss,0,""))</f>
        <v/>
      </c>
      <c r="T200" s="349" t="str">
        <f>if($C200=Attacking,COUNTIF(P200:S200,"&gt;0"),"")</f>
        <v/>
      </c>
      <c r="U200" s="350" t="str">
        <f>IF($C200=Attacking,SUM(P200:S200),"")</f>
        <v/>
      </c>
      <c r="V200" s="351" t="str">
        <f>iferror(if(W198="","",IF(W198=Alive,$V$4,IF(W198=Dead,"")),""),"")</f>
        <v/>
      </c>
      <c r="W200" s="340" t="str">
        <f>iferror(if($X200="","",IF($X200&gt;0,Alive,if($X200=0,"")),""),"")</f>
        <v/>
      </c>
      <c r="X200" s="352" t="str">
        <f>iferror(if(C200="","",IF(C200=Attacking,X198-U200,X198)),"")</f>
        <v/>
      </c>
    </row>
    <row r="201" hidden="1">
      <c r="A201" s="319">
        <v>198.0</v>
      </c>
      <c r="B201" s="320" t="str">
        <f>IF(C199=Attacking,B199+1,"")</f>
        <v/>
      </c>
      <c r="C201" s="321" t="str">
        <f>iferror(if(W199="","",IF(W199=Alive,Attacking,if(W199=Dead,"")),""),"")</f>
        <v/>
      </c>
      <c r="D201" s="322" t="str">
        <f>iferror(if(E199="","",IF(E199=Alive,$D$4,IF(E199=Dead,"")),""),"")</f>
        <v/>
      </c>
      <c r="E201" s="323" t="str">
        <f>iferror(if($F200="","",IF($F201&gt;0,Alive,if($F201="","")),""),"")</f>
        <v/>
      </c>
      <c r="F201" s="324" t="str">
        <f t="shared" si="4"/>
        <v/>
      </c>
      <c r="G201" s="325" t="str">
        <f>iferror(if(C201="","",if(C201=BattleEnd,"",if(D201=Fleet1Ship1,Fleet1Ship1Wep,Fleet2Ship1Wep))),"")</f>
        <v/>
      </c>
      <c r="H201" s="326" t="str">
        <f>iferror(IF($C201=BattleEnd,"",IF($C201="","",IF($C201=Attacking,RANDBETWEEN(1,100),""))),"")</f>
        <v/>
      </c>
      <c r="I201" s="327" t="str">
        <f>iferror(IF($C201=BattleEnd,"",IF($C201="","",IF($C201=Attacking,RANDBETWEEN(1,100),""))),"")</f>
        <v/>
      </c>
      <c r="J201" s="327" t="str">
        <f>iferror(IF($C201=BattleEnd,"",IF($C201="","",IF($C201=Attacking,RANDBETWEEN(1,100),""))),"")</f>
        <v/>
      </c>
      <c r="K201" s="328" t="str">
        <f>iferror(IF($C201=BattleEnd,"",IF($C201="","",IF($C201=Attacking,RANDBETWEEN(1,100),""))),"")</f>
        <v/>
      </c>
      <c r="L201" s="329" t="str">
        <f>if($C201=Attacking,if(H201&gt;70,Hit,Miss),"")</f>
        <v/>
      </c>
      <c r="M201" s="330" t="str">
        <f>if($C201=Attacking,if(I201&gt;70,Hit,Miss),"")</f>
        <v/>
      </c>
      <c r="N201" s="330" t="str">
        <f>if($C201=Attacking,if(J201&gt;70,Hit,Miss),"")</f>
        <v/>
      </c>
      <c r="O201" s="331" t="str">
        <f>if($C201=Attacking,if(K201&gt;70,Hit,Miss),"")</f>
        <v/>
      </c>
      <c r="P201" s="326" t="str">
        <f>IF(L201=Hit,Fleet1Ship1WepDPH,IF(L201=Miss,0,""))</f>
        <v/>
      </c>
      <c r="Q201" s="327" t="str">
        <f>IF(M201=Hit,Fleet1Ship1WepDPH,IF(M201=Miss,0,""))</f>
        <v/>
      </c>
      <c r="R201" s="327" t="str">
        <f>IF(N201=Hit,Fleet1Ship1WepDPH,IF(N201=Miss,0,""))</f>
        <v/>
      </c>
      <c r="S201" s="328" t="str">
        <f>IF(O201=Hit,Fleet1Ship1WepDPH,IF(O201=Miss,0,""))</f>
        <v/>
      </c>
      <c r="T201" s="332" t="str">
        <f>if($C201=Attacking,COUNTIF(P201:S201,"&gt;0"),"")</f>
        <v/>
      </c>
      <c r="U201" s="333" t="str">
        <f>IF($C201=Attacking,SUM(P201:S201),"")</f>
        <v/>
      </c>
      <c r="V201" s="334" t="str">
        <f>iferror(if(W199="","",IF(W199=Alive,$V$4,IF(W199=Dead,"")),""),"")</f>
        <v/>
      </c>
      <c r="W201" s="323" t="str">
        <f>iferror(if($X201="","",IF($X201&gt;0,Alive,if($X201=0,"")),""),"")</f>
        <v/>
      </c>
      <c r="X201" s="353" t="str">
        <f>iferror(if(C201="","",IF(C201=Attacking,X199-U201,X199)),"")</f>
        <v/>
      </c>
    </row>
    <row r="202" hidden="1">
      <c r="A202" s="336">
        <v>199.0</v>
      </c>
      <c r="B202" s="337" t="str">
        <f>IF(C200=Reloading,B200+1,"")</f>
        <v/>
      </c>
      <c r="C202" s="338" t="str">
        <f>iferror(if(W200="","",IF(W200=Alive,Attacking,if(W200=Dead,"")),""),"")</f>
        <v/>
      </c>
      <c r="D202" s="339" t="str">
        <f>iferror(if(E200="","",IF(E200=Alive,$D$4,IF(E200=Dead,"")),""),"")</f>
        <v/>
      </c>
      <c r="E202" s="340" t="str">
        <f>iferror(if($F201="","",IF($F202&gt;0,Alive,if($F202="","")),""),"")</f>
        <v/>
      </c>
      <c r="F202" s="341" t="str">
        <f t="shared" si="4"/>
        <v/>
      </c>
      <c r="G202" s="342" t="str">
        <f>iferror(if(C202="","",if(C202=BattleEnd,"",if(D202=Fleet1Ship1,Fleet1Ship1Wep,Fleet2Ship1Wep))),"")</f>
        <v/>
      </c>
      <c r="H202" s="343" t="str">
        <f>iferror(IF($C202=BattleEnd,"",IF($C202="","",IF($C202=Attacking,RANDBETWEEN(1,100),""))),"")</f>
        <v/>
      </c>
      <c r="I202" s="344" t="str">
        <f>iferror(IF($C202=BattleEnd,"",IF($C202="","",IF($C202=Attacking,RANDBETWEEN(1,100),""))),"")</f>
        <v/>
      </c>
      <c r="J202" s="344" t="str">
        <f>iferror(IF($C202=BattleEnd,"",IF($C202="","",IF($C202=Attacking,RANDBETWEEN(1,100),""))),"")</f>
        <v/>
      </c>
      <c r="K202" s="345" t="str">
        <f>iferror(IF($C202=BattleEnd,"",IF($C202="","",IF($C202=Attacking,RANDBETWEEN(1,100),""))),"")</f>
        <v/>
      </c>
      <c r="L202" s="346" t="str">
        <f>if($C202=Attacking,if(H202&gt;70,Hit,Miss),"")</f>
        <v/>
      </c>
      <c r="M202" s="347" t="str">
        <f>if($C202=Attacking,if(I202&gt;70,Hit,Miss),"")</f>
        <v/>
      </c>
      <c r="N202" s="347" t="str">
        <f>if($C202=Attacking,if(J202&gt;70,Hit,Miss),"")</f>
        <v/>
      </c>
      <c r="O202" s="348" t="str">
        <f>if($C202=Attacking,if(K202&gt;70,Hit,Miss),"")</f>
        <v/>
      </c>
      <c r="P202" s="343" t="str">
        <f>IF(L202=Hit,Fleet1Ship1WepDPH,IF(L202=Miss,0,""))</f>
        <v/>
      </c>
      <c r="Q202" s="344" t="str">
        <f>IF(M202=Hit,Fleet1Ship1WepDPH,IF(M202=Miss,0,""))</f>
        <v/>
      </c>
      <c r="R202" s="344" t="str">
        <f>IF(N202=Hit,Fleet1Ship1WepDPH,IF(N202=Miss,0,""))</f>
        <v/>
      </c>
      <c r="S202" s="345" t="str">
        <f>IF(O202=Hit,Fleet1Ship1WepDPH,IF(O202=Miss,0,""))</f>
        <v/>
      </c>
      <c r="T202" s="349" t="str">
        <f>if($C202=Attacking,COUNTIF(P202:S202,"&gt;0"),"")</f>
        <v/>
      </c>
      <c r="U202" s="350" t="str">
        <f>IF($C202=Attacking,SUM(P202:S202),"")</f>
        <v/>
      </c>
      <c r="V202" s="351" t="str">
        <f>iferror(if(W200="","",IF(W200=Alive,$V$4,IF(W200=Dead,"")),""),"")</f>
        <v/>
      </c>
      <c r="W202" s="340" t="str">
        <f>iferror(if($X202="","",IF($X202&gt;0,Alive,if($X202=0,"")),""),"")</f>
        <v/>
      </c>
      <c r="X202" s="352" t="str">
        <f>iferror(if(C202="","",IF(C202=Attacking,X200-U202,X200)),"")</f>
        <v/>
      </c>
    </row>
    <row r="203" hidden="1">
      <c r="A203" s="319">
        <v>200.0</v>
      </c>
      <c r="B203" s="320" t="str">
        <f>IF(C201=Reloading,B201+1,"")</f>
        <v/>
      </c>
      <c r="C203" s="321" t="str">
        <f>iferror(if(W201="","",IF(W201=Alive,Attacking,if(W201=Dead,"")),""),"")</f>
        <v/>
      </c>
      <c r="D203" s="322" t="str">
        <f>iferror(if(E201="","",IF(E201=Alive,$D$4,IF(E201=Dead,"")),""),"")</f>
        <v/>
      </c>
      <c r="E203" s="323" t="str">
        <f>iferror(if($F202="","",IF($F203&gt;0,Alive,if($F203="","")),""),"")</f>
        <v/>
      </c>
      <c r="F203" s="324" t="str">
        <f t="shared" si="4"/>
        <v/>
      </c>
      <c r="G203" s="325" t="str">
        <f>iferror(if(C203="","",if(C203=BattleEnd,"",if(D203=Fleet1Ship1,Fleet1Ship1Wep,Fleet2Ship1Wep))),"")</f>
        <v/>
      </c>
      <c r="H203" s="326" t="str">
        <f>iferror(IF($C203=BattleEnd,"",IF($C203="","",IF($C203=Attacking,RANDBETWEEN(1,100),""))),"")</f>
        <v/>
      </c>
      <c r="I203" s="327" t="str">
        <f>iferror(IF($C203=BattleEnd,"",IF($C203="","",IF($C203=Attacking,RANDBETWEEN(1,100),""))),"")</f>
        <v/>
      </c>
      <c r="J203" s="327" t="str">
        <f>iferror(IF($C203=BattleEnd,"",IF($C203="","",IF($C203=Attacking,RANDBETWEEN(1,100),""))),"")</f>
        <v/>
      </c>
      <c r="K203" s="328" t="str">
        <f>iferror(IF($C203=BattleEnd,"",IF($C203="","",IF($C203=Attacking,RANDBETWEEN(1,100),""))),"")</f>
        <v/>
      </c>
      <c r="L203" s="329" t="str">
        <f>if($C203=Attacking,if(H203&gt;70,Hit,Miss),"")</f>
        <v/>
      </c>
      <c r="M203" s="330" t="str">
        <f>if($C203=Attacking,if(I203&gt;70,Hit,Miss),"")</f>
        <v/>
      </c>
      <c r="N203" s="330" t="str">
        <f>if($C203=Attacking,if(J203&gt;70,Hit,Miss),"")</f>
        <v/>
      </c>
      <c r="O203" s="331" t="str">
        <f>if($C203=Attacking,if(K203&gt;70,Hit,Miss),"")</f>
        <v/>
      </c>
      <c r="P203" s="326" t="str">
        <f>IF(L203=Hit,Fleet1Ship1WepDPH,IF(L203=Miss,0,""))</f>
        <v/>
      </c>
      <c r="Q203" s="327" t="str">
        <f>IF(M203=Hit,Fleet1Ship1WepDPH,IF(M203=Miss,0,""))</f>
        <v/>
      </c>
      <c r="R203" s="327" t="str">
        <f>IF(N203=Hit,Fleet1Ship1WepDPH,IF(N203=Miss,0,""))</f>
        <v/>
      </c>
      <c r="S203" s="328" t="str">
        <f>IF(O203=Hit,Fleet1Ship1WepDPH,IF(O203=Miss,0,""))</f>
        <v/>
      </c>
      <c r="T203" s="332" t="str">
        <f>if($C203=Attacking,COUNTIF(P203:S203,"&gt;0"),"")</f>
        <v/>
      </c>
      <c r="U203" s="333" t="str">
        <f>IF($C203=Attacking,SUM(P203:S203),"")</f>
        <v/>
      </c>
      <c r="V203" s="334" t="str">
        <f>iferror(if(W201="","",IF(W201=Alive,$V$4,IF(W201=Dead,"")),""),"")</f>
        <v/>
      </c>
      <c r="W203" s="323" t="str">
        <f>iferror(if($X203="","",IF($X203&gt;0,Alive,if($X203=0,"")),""),"")</f>
        <v/>
      </c>
      <c r="X203" s="353" t="str">
        <f>iferror(if(C203="","",IF(C203=Attacking,X201-U203,X201)),"")</f>
        <v/>
      </c>
    </row>
    <row r="204" hidden="1">
      <c r="A204" s="336">
        <v>201.0</v>
      </c>
      <c r="B204" s="356" t="str">
        <f>IF(C202=Attacking,B202+1,"")</f>
        <v/>
      </c>
      <c r="C204" s="338" t="str">
        <f>iferror(if(W202="","",IF(W202=Alive,Attacking,if(W202=Dead,"")),""),"")</f>
        <v/>
      </c>
      <c r="D204" s="339" t="str">
        <f>iferror(if(E202="","",IF(E202=Alive,$D$4,IF(E202=Dead,"")),""),"")</f>
        <v/>
      </c>
      <c r="E204" s="340" t="str">
        <f>iferror(if($F203="","",IF($F204&gt;0,Alive,if($F204="","")),""),"")</f>
        <v/>
      </c>
      <c r="F204" s="341" t="str">
        <f t="shared" si="4"/>
        <v/>
      </c>
      <c r="G204" s="342" t="str">
        <f>iferror(if(C204="","",if(C204=BattleEnd,"",if(D204=Fleet1Ship1,Fleet1Ship1Wep,Fleet2Ship1Wep))),"")</f>
        <v/>
      </c>
      <c r="H204" s="343" t="str">
        <f>iferror(IF($C204=BattleEnd,"",IF($C204="","",IF($C204=Attacking,RANDBETWEEN(1,100),""))),"")</f>
        <v/>
      </c>
      <c r="I204" s="344" t="str">
        <f>iferror(IF($C204=BattleEnd,"",IF($C204="","",IF($C204=Attacking,RANDBETWEEN(1,100),""))),"")</f>
        <v/>
      </c>
      <c r="J204" s="344" t="str">
        <f>iferror(IF($C204=BattleEnd,"",IF($C204="","",IF($C204=Attacking,RANDBETWEEN(1,100),""))),"")</f>
        <v/>
      </c>
      <c r="K204" s="345" t="str">
        <f>iferror(IF($C204=BattleEnd,"",IF($C204="","",IF($C204=Attacking,RANDBETWEEN(1,100),""))),"")</f>
        <v/>
      </c>
      <c r="L204" s="346" t="str">
        <f>if($C204=Attacking,if(H204&gt;70,Hit,Miss),"")</f>
        <v/>
      </c>
      <c r="M204" s="347" t="str">
        <f>if($C204=Attacking,if(I204&gt;70,Hit,Miss),"")</f>
        <v/>
      </c>
      <c r="N204" s="347" t="str">
        <f>if($C204=Attacking,if(J204&gt;70,Hit,Miss),"")</f>
        <v/>
      </c>
      <c r="O204" s="348" t="str">
        <f>if($C204=Attacking,if(K204&gt;70,Hit,Miss),"")</f>
        <v/>
      </c>
      <c r="P204" s="343" t="str">
        <f>IF(L204=Hit,Fleet1Ship1WepDPH,IF(L204=Miss,0,""))</f>
        <v/>
      </c>
      <c r="Q204" s="344" t="str">
        <f>IF(M204=Hit,Fleet1Ship1WepDPH,IF(M204=Miss,0,""))</f>
        <v/>
      </c>
      <c r="R204" s="344" t="str">
        <f>IF(N204=Hit,Fleet1Ship1WepDPH,IF(N204=Miss,0,""))</f>
        <v/>
      </c>
      <c r="S204" s="345" t="str">
        <f>IF(O204=Hit,Fleet1Ship1WepDPH,IF(O204=Miss,0,""))</f>
        <v/>
      </c>
      <c r="T204" s="349" t="str">
        <f>if($C204=Attacking,COUNTIF(P204:S204,"&gt;0"),"")</f>
        <v/>
      </c>
      <c r="U204" s="350" t="str">
        <f>IF($C204=Attacking,SUM(P204:S204),"")</f>
        <v/>
      </c>
      <c r="V204" s="351" t="str">
        <f>iferror(if(W202="","",IF(W202=Alive,$V$4,IF(W202=Dead,"")),""),"")</f>
        <v/>
      </c>
      <c r="W204" s="340" t="str">
        <f>iferror(if($X204="","",IF($X204&gt;0,Alive,if($X204=0,"")),""),"")</f>
        <v/>
      </c>
      <c r="X204" s="352" t="str">
        <f>iferror(if(C204="","",IF(C204=Attacking,X202-U204,X202)),"")</f>
        <v/>
      </c>
    </row>
    <row r="205" hidden="1">
      <c r="A205" s="319">
        <v>202.0</v>
      </c>
      <c r="B205" s="357" t="str">
        <f>IF(C203=Attacking,B203+1,"")</f>
        <v/>
      </c>
      <c r="C205" s="321" t="str">
        <f>iferror(if(W203="","",IF(W203=Alive,Attacking,if(W203=Dead,"")),""),"")</f>
        <v/>
      </c>
      <c r="D205" s="322" t="str">
        <f>iferror(if(E203="","",IF(E203=Alive,$D$4,IF(E203=Dead,"")),""),"")</f>
        <v/>
      </c>
      <c r="E205" s="323" t="str">
        <f>iferror(if($F204="","",IF($F205&gt;0,Alive,if($F205="","")),""),"")</f>
        <v/>
      </c>
      <c r="F205" s="324" t="str">
        <f t="shared" si="4"/>
        <v/>
      </c>
      <c r="G205" s="325" t="str">
        <f>iferror(if(C205="","",if(C205=BattleEnd,"",if(D205=Fleet1Ship1,Fleet1Ship1Wep,Fleet2Ship1Wep))),"")</f>
        <v/>
      </c>
      <c r="H205" s="326" t="str">
        <f>iferror(IF($C205=BattleEnd,"",IF($C205="","",IF($C205=Attacking,RANDBETWEEN(1,100),""))),"")</f>
        <v/>
      </c>
      <c r="I205" s="327" t="str">
        <f>iferror(IF($C205=BattleEnd,"",IF($C205="","",IF($C205=Attacking,RANDBETWEEN(1,100),""))),"")</f>
        <v/>
      </c>
      <c r="J205" s="327" t="str">
        <f>iferror(IF($C205=BattleEnd,"",IF($C205="","",IF($C205=Attacking,RANDBETWEEN(1,100),""))),"")</f>
        <v/>
      </c>
      <c r="K205" s="328" t="str">
        <f>iferror(IF($C205=BattleEnd,"",IF($C205="","",IF($C205=Attacking,RANDBETWEEN(1,100),""))),"")</f>
        <v/>
      </c>
      <c r="L205" s="329" t="str">
        <f>if($C205=Attacking,if(H205&gt;70,Hit,Miss),"")</f>
        <v/>
      </c>
      <c r="M205" s="330" t="str">
        <f>if($C205=Attacking,if(I205&gt;70,Hit,Miss),"")</f>
        <v/>
      </c>
      <c r="N205" s="330" t="str">
        <f>if($C205=Attacking,if(J205&gt;70,Hit,Miss),"")</f>
        <v/>
      </c>
      <c r="O205" s="331" t="str">
        <f>if($C205=Attacking,if(K205&gt;70,Hit,Miss),"")</f>
        <v/>
      </c>
      <c r="P205" s="326" t="str">
        <f>IF(L205=Hit,Fleet1Ship1WepDPH,IF(L205=Miss,0,""))</f>
        <v/>
      </c>
      <c r="Q205" s="327" t="str">
        <f>IF(M205=Hit,Fleet1Ship1WepDPH,IF(M205=Miss,0,""))</f>
        <v/>
      </c>
      <c r="R205" s="327" t="str">
        <f>IF(N205=Hit,Fleet1Ship1WepDPH,IF(N205=Miss,0,""))</f>
        <v/>
      </c>
      <c r="S205" s="328" t="str">
        <f>IF(O205=Hit,Fleet1Ship1WepDPH,IF(O205=Miss,0,""))</f>
        <v/>
      </c>
      <c r="T205" s="332" t="str">
        <f>if($C205=Attacking,COUNTIF(P205:S205,"&gt;0"),"")</f>
        <v/>
      </c>
      <c r="U205" s="333" t="str">
        <f>IF($C205=Attacking,SUM(P205:S205),"")</f>
        <v/>
      </c>
      <c r="V205" s="334" t="str">
        <f>iferror(if(W203="","",IF(W203=Alive,$V$4,IF(W203=Dead,"")),""),"")</f>
        <v/>
      </c>
      <c r="W205" s="323" t="str">
        <f>iferror(if($X205="","",IF($X205&gt;0,Alive,if($X205=0,"")),""),"")</f>
        <v/>
      </c>
      <c r="X205" s="353" t="str">
        <f>iferror(if(C205="","",IF(C205=Attacking,X203-U205,X203)),"")</f>
        <v/>
      </c>
    </row>
    <row r="206" hidden="1">
      <c r="A206" s="336">
        <v>203.0</v>
      </c>
      <c r="B206" s="356" t="str">
        <f>IF(C204=Attacking,B204+1,"")</f>
        <v/>
      </c>
      <c r="C206" s="338" t="str">
        <f>iferror(if(W204="","",IF(W204=Alive,Attacking,if(W204=Dead,"")),""),"")</f>
        <v/>
      </c>
      <c r="D206" s="339" t="str">
        <f>iferror(if(E204="","",IF(E204=Alive,$D$4,IF(E204=Dead,"")),""),"")</f>
        <v/>
      </c>
      <c r="E206" s="340" t="str">
        <f>iferror(if($F205="","",IF($F206&gt;0,Alive,if($F206="","")),""),"")</f>
        <v/>
      </c>
      <c r="F206" s="341" t="str">
        <f t="shared" si="4"/>
        <v/>
      </c>
      <c r="G206" s="342" t="str">
        <f>iferror(if(C206="","",if(C206=BattleEnd,"",if(D206=Fleet1Ship1,Fleet1Ship1Wep,Fleet2Ship1Wep))),"")</f>
        <v/>
      </c>
      <c r="H206" s="343" t="str">
        <f>iferror(IF($C206=BattleEnd,"",IF($C206="","",IF($C206=Attacking,RANDBETWEEN(1,100),""))),"")</f>
        <v/>
      </c>
      <c r="I206" s="344" t="str">
        <f>iferror(IF($C206=BattleEnd,"",IF($C206="","",IF($C206=Attacking,RANDBETWEEN(1,100),""))),"")</f>
        <v/>
      </c>
      <c r="J206" s="344" t="str">
        <f>iferror(IF($C206=BattleEnd,"",IF($C206="","",IF($C206=Attacking,RANDBETWEEN(1,100),""))),"")</f>
        <v/>
      </c>
      <c r="K206" s="345" t="str">
        <f>iferror(IF($C206=BattleEnd,"",IF($C206="","",IF($C206=Attacking,RANDBETWEEN(1,100),""))),"")</f>
        <v/>
      </c>
      <c r="L206" s="346" t="str">
        <f>if($C206=Attacking,if(H206&gt;70,Hit,Miss),"")</f>
        <v/>
      </c>
      <c r="M206" s="347" t="str">
        <f>if($C206=Attacking,if(I206&gt;70,Hit,Miss),"")</f>
        <v/>
      </c>
      <c r="N206" s="347" t="str">
        <f>if($C206=Attacking,if(J206&gt;70,Hit,Miss),"")</f>
        <v/>
      </c>
      <c r="O206" s="348" t="str">
        <f>if($C206=Attacking,if(K206&gt;70,Hit,Miss),"")</f>
        <v/>
      </c>
      <c r="P206" s="343" t="str">
        <f>IF(L206=Hit,Fleet1Ship1WepDPH,IF(L206=Miss,0,""))</f>
        <v/>
      </c>
      <c r="Q206" s="344" t="str">
        <f>IF(M206=Hit,Fleet1Ship1WepDPH,IF(M206=Miss,0,""))</f>
        <v/>
      </c>
      <c r="R206" s="344" t="str">
        <f>IF(N206=Hit,Fleet1Ship1WepDPH,IF(N206=Miss,0,""))</f>
        <v/>
      </c>
      <c r="S206" s="345" t="str">
        <f>IF(O206=Hit,Fleet1Ship1WepDPH,IF(O206=Miss,0,""))</f>
        <v/>
      </c>
      <c r="T206" s="349" t="str">
        <f>if($C206=Attacking,COUNTIF(P206:S206,"&gt;0"),"")</f>
        <v/>
      </c>
      <c r="U206" s="350" t="str">
        <f>IF($C206=Attacking,SUM(P206:S206),"")</f>
        <v/>
      </c>
      <c r="V206" s="351" t="str">
        <f>iferror(if(W204="","",IF(W204=Alive,$V$4,IF(W204=Dead,"")),""),"")</f>
        <v/>
      </c>
      <c r="W206" s="340" t="str">
        <f>iferror(if($X206="","",IF($X206&gt;0,Alive,if($X206=0,"")),""),"")</f>
        <v/>
      </c>
      <c r="X206" s="352" t="str">
        <f>iferror(if(C206="","",IF(C206=Attacking,X204-U206,X204)),"")</f>
        <v/>
      </c>
    </row>
    <row r="207" hidden="1">
      <c r="A207" s="319">
        <v>204.0</v>
      </c>
      <c r="B207" s="357" t="str">
        <f>IF(C205=Attacking,B205+1,"")</f>
        <v/>
      </c>
      <c r="C207" s="321" t="str">
        <f>iferror(if(W205="","",IF(W205=Alive,Attacking,if(W205=Dead,"")),""),"")</f>
        <v/>
      </c>
      <c r="D207" s="322" t="str">
        <f>iferror(if(E205="","",IF(E205=Alive,$D$4,IF(E205=Dead,"")),""),"")</f>
        <v/>
      </c>
      <c r="E207" s="323" t="str">
        <f>iferror(if($F206="","",IF($F207&gt;0,Alive,if($F207="","")),""),"")</f>
        <v/>
      </c>
      <c r="F207" s="324" t="str">
        <f t="shared" si="4"/>
        <v/>
      </c>
      <c r="G207" s="325" t="str">
        <f>iferror(if(C207="","",if(C207=BattleEnd,"",if(D207=Fleet1Ship1,Fleet1Ship1Wep,Fleet2Ship1Wep))),"")</f>
        <v/>
      </c>
      <c r="H207" s="326" t="str">
        <f>iferror(IF($C207=BattleEnd,"",IF($C207="","",IF($C207=Attacking,RANDBETWEEN(1,100),""))),"")</f>
        <v/>
      </c>
      <c r="I207" s="327" t="str">
        <f>iferror(IF($C207=BattleEnd,"",IF($C207="","",IF($C207=Attacking,RANDBETWEEN(1,100),""))),"")</f>
        <v/>
      </c>
      <c r="J207" s="327" t="str">
        <f>iferror(IF($C207=BattleEnd,"",IF($C207="","",IF($C207=Attacking,RANDBETWEEN(1,100),""))),"")</f>
        <v/>
      </c>
      <c r="K207" s="328" t="str">
        <f>iferror(IF($C207=BattleEnd,"",IF($C207="","",IF($C207=Attacking,RANDBETWEEN(1,100),""))),"")</f>
        <v/>
      </c>
      <c r="L207" s="329" t="str">
        <f>if($C207=Attacking,if(H207&gt;70,Hit,Miss),"")</f>
        <v/>
      </c>
      <c r="M207" s="330" t="str">
        <f>if($C207=Attacking,if(I207&gt;70,Hit,Miss),"")</f>
        <v/>
      </c>
      <c r="N207" s="330" t="str">
        <f>if($C207=Attacking,if(J207&gt;70,Hit,Miss),"")</f>
        <v/>
      </c>
      <c r="O207" s="331" t="str">
        <f>if($C207=Attacking,if(K207&gt;70,Hit,Miss),"")</f>
        <v/>
      </c>
      <c r="P207" s="326" t="str">
        <f>IF(L207=Hit,Fleet1Ship1WepDPH,IF(L207=Miss,0,""))</f>
        <v/>
      </c>
      <c r="Q207" s="327" t="str">
        <f>IF(M207=Hit,Fleet1Ship1WepDPH,IF(M207=Miss,0,""))</f>
        <v/>
      </c>
      <c r="R207" s="327" t="str">
        <f>IF(N207=Hit,Fleet1Ship1WepDPH,IF(N207=Miss,0,""))</f>
        <v/>
      </c>
      <c r="S207" s="328" t="str">
        <f>IF(O207=Hit,Fleet1Ship1WepDPH,IF(O207=Miss,0,""))</f>
        <v/>
      </c>
      <c r="T207" s="332" t="str">
        <f>if($C207=Attacking,COUNTIF(P207:S207,"&gt;0"),"")</f>
        <v/>
      </c>
      <c r="U207" s="333" t="str">
        <f>IF($C207=Attacking,SUM(P207:S207),"")</f>
        <v/>
      </c>
      <c r="V207" s="334" t="str">
        <f>iferror(if(W205="","",IF(W205=Alive,$V$4,IF(W205=Dead,"")),""),"")</f>
        <v/>
      </c>
      <c r="W207" s="323" t="str">
        <f>iferror(if($X207="","",IF($X207&gt;0,Alive,if($X207=0,"")),""),"")</f>
        <v/>
      </c>
      <c r="X207" s="353" t="str">
        <f>iferror(if(C207="","",IF(C207=Attacking,X205-U207,X205)),"")</f>
        <v/>
      </c>
    </row>
    <row r="208" hidden="1">
      <c r="A208" s="336">
        <v>205.0</v>
      </c>
      <c r="B208" s="356" t="str">
        <f>IF(C206=Attacking,B206+1,"")</f>
        <v/>
      </c>
      <c r="C208" s="338" t="str">
        <f>iferror(if(W206="","",IF(W206=Alive,Attacking,if(W206=Dead,"")),""),"")</f>
        <v/>
      </c>
      <c r="D208" s="339" t="str">
        <f>iferror(if(E206="","",IF(E206=Alive,$D$4,IF(E206=Dead,"")),""),"")</f>
        <v/>
      </c>
      <c r="E208" s="340" t="str">
        <f>iferror(if($F207="","",IF($F208&gt;0,Alive,if($F208="","")),""),"")</f>
        <v/>
      </c>
      <c r="F208" s="341" t="str">
        <f t="shared" si="4"/>
        <v/>
      </c>
      <c r="G208" s="342" t="str">
        <f>iferror(if(C208="","",if(C208=BattleEnd,"",if(D208=Fleet1Ship1,Fleet1Ship1Wep,Fleet2Ship1Wep))),"")</f>
        <v/>
      </c>
      <c r="H208" s="343" t="str">
        <f>iferror(IF($C208=BattleEnd,"",IF($C208="","",IF($C208=Attacking,RANDBETWEEN(1,100),""))),"")</f>
        <v/>
      </c>
      <c r="I208" s="344" t="str">
        <f>iferror(IF($C208=BattleEnd,"",IF($C208="","",IF($C208=Attacking,RANDBETWEEN(1,100),""))),"")</f>
        <v/>
      </c>
      <c r="J208" s="344" t="str">
        <f>iferror(IF($C208=BattleEnd,"",IF($C208="","",IF($C208=Attacking,RANDBETWEEN(1,100),""))),"")</f>
        <v/>
      </c>
      <c r="K208" s="345" t="str">
        <f>iferror(IF($C208=BattleEnd,"",IF($C208="","",IF($C208=Attacking,RANDBETWEEN(1,100),""))),"")</f>
        <v/>
      </c>
      <c r="L208" s="346" t="str">
        <f>if($C208=Attacking,if(H208&gt;70,Hit,Miss),"")</f>
        <v/>
      </c>
      <c r="M208" s="347" t="str">
        <f>if($C208=Attacking,if(I208&gt;70,Hit,Miss),"")</f>
        <v/>
      </c>
      <c r="N208" s="347" t="str">
        <f>if($C208=Attacking,if(J208&gt;70,Hit,Miss),"")</f>
        <v/>
      </c>
      <c r="O208" s="348" t="str">
        <f>if($C208=Attacking,if(K208&gt;70,Hit,Miss),"")</f>
        <v/>
      </c>
      <c r="P208" s="343" t="str">
        <f>IF(L208=Hit,Fleet1Ship1WepDPH,IF(L208=Miss,0,""))</f>
        <v/>
      </c>
      <c r="Q208" s="344" t="str">
        <f>IF(M208=Hit,Fleet1Ship1WepDPH,IF(M208=Miss,0,""))</f>
        <v/>
      </c>
      <c r="R208" s="344" t="str">
        <f>IF(N208=Hit,Fleet1Ship1WepDPH,IF(N208=Miss,0,""))</f>
        <v/>
      </c>
      <c r="S208" s="345" t="str">
        <f>IF(O208=Hit,Fleet1Ship1WepDPH,IF(O208=Miss,0,""))</f>
        <v/>
      </c>
      <c r="T208" s="349" t="str">
        <f>if($C208=Attacking,COUNTIF(P208:S208,"&gt;0"),"")</f>
        <v/>
      </c>
      <c r="U208" s="350" t="str">
        <f>IF($C208=Attacking,SUM(P208:S208),"")</f>
        <v/>
      </c>
      <c r="V208" s="351" t="str">
        <f>iferror(if(W206="","",IF(W206=Alive,$V$4,IF(W206=Dead,"")),""),"")</f>
        <v/>
      </c>
      <c r="W208" s="340" t="str">
        <f>iferror(if($X208="","",IF($X208&gt;0,Alive,if($X208=0,"")),""),"")</f>
        <v/>
      </c>
      <c r="X208" s="352" t="str">
        <f>iferror(if(C208="","",IF(C208=Attacking,X206-U208,X206)),"")</f>
        <v/>
      </c>
    </row>
    <row r="209" hidden="1">
      <c r="A209" s="319">
        <v>206.0</v>
      </c>
      <c r="B209" s="357" t="str">
        <f>IF(C207=Attacking,B207+1,"")</f>
        <v/>
      </c>
      <c r="C209" s="321" t="str">
        <f>iferror(if(W207="","",IF(W207=Alive,Attacking,if(W207=Dead,"")),""),"")</f>
        <v/>
      </c>
      <c r="D209" s="322" t="str">
        <f>iferror(if(E207="","",IF(E207=Alive,$D$4,IF(E207=Dead,"")),""),"")</f>
        <v/>
      </c>
      <c r="E209" s="323" t="str">
        <f>iferror(if($F208="","",IF($F209&gt;0,Alive,if($F209="","")),""),"")</f>
        <v/>
      </c>
      <c r="F209" s="324" t="str">
        <f t="shared" si="4"/>
        <v/>
      </c>
      <c r="G209" s="325" t="str">
        <f>iferror(if(C209="","",if(C209=BattleEnd,"",if(D209=Fleet1Ship1,Fleet1Ship1Wep,Fleet2Ship1Wep))),"")</f>
        <v/>
      </c>
      <c r="H209" s="326" t="str">
        <f>iferror(IF($C209=BattleEnd,"",IF($C209="","",IF($C209=Attacking,RANDBETWEEN(1,100),""))),"")</f>
        <v/>
      </c>
      <c r="I209" s="327" t="str">
        <f>iferror(IF($C209=BattleEnd,"",IF($C209="","",IF($C209=Attacking,RANDBETWEEN(1,100),""))),"")</f>
        <v/>
      </c>
      <c r="J209" s="327" t="str">
        <f>iferror(IF($C209=BattleEnd,"",IF($C209="","",IF($C209=Attacking,RANDBETWEEN(1,100),""))),"")</f>
        <v/>
      </c>
      <c r="K209" s="328" t="str">
        <f>iferror(IF($C209=BattleEnd,"",IF($C209="","",IF($C209=Attacking,RANDBETWEEN(1,100),""))),"")</f>
        <v/>
      </c>
      <c r="L209" s="329" t="str">
        <f>if($C209=Attacking,if(H209&gt;70,Hit,Miss),"")</f>
        <v/>
      </c>
      <c r="M209" s="330" t="str">
        <f>if($C209=Attacking,if(I209&gt;70,Hit,Miss),"")</f>
        <v/>
      </c>
      <c r="N209" s="330" t="str">
        <f>if($C209=Attacking,if(J209&gt;70,Hit,Miss),"")</f>
        <v/>
      </c>
      <c r="O209" s="331" t="str">
        <f>if($C209=Attacking,if(K209&gt;70,Hit,Miss),"")</f>
        <v/>
      </c>
      <c r="P209" s="326" t="str">
        <f>IF(L209=Hit,Fleet1Ship1WepDPH,IF(L209=Miss,0,""))</f>
        <v/>
      </c>
      <c r="Q209" s="327" t="str">
        <f>IF(M209=Hit,Fleet1Ship1WepDPH,IF(M209=Miss,0,""))</f>
        <v/>
      </c>
      <c r="R209" s="327" t="str">
        <f>IF(N209=Hit,Fleet1Ship1WepDPH,IF(N209=Miss,0,""))</f>
        <v/>
      </c>
      <c r="S209" s="328" t="str">
        <f>IF(O209=Hit,Fleet1Ship1WepDPH,IF(O209=Miss,0,""))</f>
        <v/>
      </c>
      <c r="T209" s="332" t="str">
        <f>if($C209=Attacking,COUNTIF(P209:S209,"&gt;0"),"")</f>
        <v/>
      </c>
      <c r="U209" s="333" t="str">
        <f>IF($C209=Attacking,SUM(P209:S209),"")</f>
        <v/>
      </c>
      <c r="V209" s="334" t="str">
        <f>iferror(if(W207="","",IF(W207=Alive,$V$4,IF(W207=Dead,"")),""),"")</f>
        <v/>
      </c>
      <c r="W209" s="323" t="str">
        <f>iferror(if($X209="","",IF($X209&gt;0,Alive,if($X209=0,"")),""),"")</f>
        <v/>
      </c>
      <c r="X209" s="353" t="str">
        <f>iferror(if(C209="","",IF(C209=Attacking,X207-U209,X207)),"")</f>
        <v/>
      </c>
    </row>
    <row r="210" hidden="1">
      <c r="A210" s="336">
        <v>207.0</v>
      </c>
      <c r="B210" s="356" t="str">
        <f>IF(C208=Reloading,B208+1,"")</f>
        <v/>
      </c>
      <c r="C210" s="338" t="str">
        <f>iferror(if(W208="","",IF(W208=Alive,Attacking,if(W208=Dead,"")),""),"")</f>
        <v/>
      </c>
      <c r="D210" s="339" t="str">
        <f>iferror(if(E208="","",IF(E208=Alive,$D$4,IF(E208=Dead,"")),""),"")</f>
        <v/>
      </c>
      <c r="E210" s="340" t="str">
        <f>iferror(if($F209="","",IF($F210&gt;0,Alive,if($F210="","")),""),"")</f>
        <v/>
      </c>
      <c r="F210" s="341" t="str">
        <f t="shared" si="4"/>
        <v/>
      </c>
      <c r="G210" s="342" t="str">
        <f>iferror(if(C210="","",if(C210=BattleEnd,"",if(D210=Fleet1Ship1,Fleet1Ship1Wep,Fleet2Ship1Wep))),"")</f>
        <v/>
      </c>
      <c r="H210" s="343" t="str">
        <f>iferror(IF($C210=BattleEnd,"",IF($C210="","",IF($C210=Attacking,RANDBETWEEN(1,100),""))),"")</f>
        <v/>
      </c>
      <c r="I210" s="344" t="str">
        <f>iferror(IF($C210=BattleEnd,"",IF($C210="","",IF($C210=Attacking,RANDBETWEEN(1,100),""))),"")</f>
        <v/>
      </c>
      <c r="J210" s="344" t="str">
        <f>iferror(IF($C210=BattleEnd,"",IF($C210="","",IF($C210=Attacking,RANDBETWEEN(1,100),""))),"")</f>
        <v/>
      </c>
      <c r="K210" s="345" t="str">
        <f>iferror(IF($C210=BattleEnd,"",IF($C210="","",IF($C210=Attacking,RANDBETWEEN(1,100),""))),"")</f>
        <v/>
      </c>
      <c r="L210" s="346" t="str">
        <f>if($C210=Attacking,if(H210&gt;70,Hit,Miss),"")</f>
        <v/>
      </c>
      <c r="M210" s="347" t="str">
        <f>if($C210=Attacking,if(I210&gt;70,Hit,Miss),"")</f>
        <v/>
      </c>
      <c r="N210" s="347" t="str">
        <f>if($C210=Attacking,if(J210&gt;70,Hit,Miss),"")</f>
        <v/>
      </c>
      <c r="O210" s="348" t="str">
        <f>if($C210=Attacking,if(K210&gt;70,Hit,Miss),"")</f>
        <v/>
      </c>
      <c r="P210" s="343" t="str">
        <f>IF(L210=Hit,Fleet1Ship1WepDPH,IF(L210=Miss,0,""))</f>
        <v/>
      </c>
      <c r="Q210" s="344" t="str">
        <f>IF(M210=Hit,Fleet1Ship1WepDPH,IF(M210=Miss,0,""))</f>
        <v/>
      </c>
      <c r="R210" s="344" t="str">
        <f>IF(N210=Hit,Fleet1Ship1WepDPH,IF(N210=Miss,0,""))</f>
        <v/>
      </c>
      <c r="S210" s="345" t="str">
        <f>IF(O210=Hit,Fleet1Ship1WepDPH,IF(O210=Miss,0,""))</f>
        <v/>
      </c>
      <c r="T210" s="349" t="str">
        <f>if($C210=Attacking,COUNTIF(P210:S210,"&gt;0"),"")</f>
        <v/>
      </c>
      <c r="U210" s="350" t="str">
        <f>IF($C210=Attacking,SUM(P210:S210),"")</f>
        <v/>
      </c>
      <c r="V210" s="351" t="str">
        <f>iferror(if(W208="","",IF(W208=Alive,$V$4,IF(W208=Dead,"")),""),"")</f>
        <v/>
      </c>
      <c r="W210" s="340" t="str">
        <f>iferror(if($X210="","",IF($X210&gt;0,Alive,if($X210=0,"")),""),"")</f>
        <v/>
      </c>
      <c r="X210" s="352" t="str">
        <f>iferror(if(C210="","",IF(C210=Attacking,X208-U210,X208)),"")</f>
        <v/>
      </c>
    </row>
    <row r="211" hidden="1">
      <c r="A211" s="319">
        <v>208.0</v>
      </c>
      <c r="B211" s="357" t="str">
        <f>IF(C209=Reloading,B209+1,"")</f>
        <v/>
      </c>
      <c r="C211" s="321" t="str">
        <f>iferror(if(W209="","",IF(W209=Alive,Attacking,if(W209=Dead,"")),""),"")</f>
        <v/>
      </c>
      <c r="D211" s="322" t="str">
        <f>iferror(if(E209="","",IF(E209=Alive,$D$4,IF(E209=Dead,"")),""),"")</f>
        <v/>
      </c>
      <c r="E211" s="323" t="str">
        <f>iferror(if($F210="","",IF($F211&gt;0,Alive,if($F211="","")),""),"")</f>
        <v/>
      </c>
      <c r="F211" s="324" t="str">
        <f t="shared" si="4"/>
        <v/>
      </c>
      <c r="G211" s="325" t="str">
        <f>iferror(if(C211="","",if(C211=BattleEnd,"",if(D211=Fleet1Ship1,Fleet1Ship1Wep,Fleet2Ship1Wep))),"")</f>
        <v/>
      </c>
      <c r="H211" s="326" t="str">
        <f>iferror(IF($C211=BattleEnd,"",IF($C211="","",IF($C211=Attacking,RANDBETWEEN(1,100),""))),"")</f>
        <v/>
      </c>
      <c r="I211" s="327" t="str">
        <f>iferror(IF($C211=BattleEnd,"",IF($C211="","",IF($C211=Attacking,RANDBETWEEN(1,100),""))),"")</f>
        <v/>
      </c>
      <c r="J211" s="327" t="str">
        <f>iferror(IF($C211=BattleEnd,"",IF($C211="","",IF($C211=Attacking,RANDBETWEEN(1,100),""))),"")</f>
        <v/>
      </c>
      <c r="K211" s="328" t="str">
        <f>iferror(IF($C211=BattleEnd,"",IF($C211="","",IF($C211=Attacking,RANDBETWEEN(1,100),""))),"")</f>
        <v/>
      </c>
      <c r="L211" s="329" t="str">
        <f>if($C211=Attacking,if(H211&gt;70,Hit,Miss),"")</f>
        <v/>
      </c>
      <c r="M211" s="330" t="str">
        <f>if($C211=Attacking,if(I211&gt;70,Hit,Miss),"")</f>
        <v/>
      </c>
      <c r="N211" s="330" t="str">
        <f>if($C211=Attacking,if(J211&gt;70,Hit,Miss),"")</f>
        <v/>
      </c>
      <c r="O211" s="331" t="str">
        <f>if($C211=Attacking,if(K211&gt;70,Hit,Miss),"")</f>
        <v/>
      </c>
      <c r="P211" s="326" t="str">
        <f>IF(L211=Hit,Fleet1Ship1WepDPH,IF(L211=Miss,0,""))</f>
        <v/>
      </c>
      <c r="Q211" s="327" t="str">
        <f>IF(M211=Hit,Fleet1Ship1WepDPH,IF(M211=Miss,0,""))</f>
        <v/>
      </c>
      <c r="R211" s="327" t="str">
        <f>IF(N211=Hit,Fleet1Ship1WepDPH,IF(N211=Miss,0,""))</f>
        <v/>
      </c>
      <c r="S211" s="328" t="str">
        <f>IF(O211=Hit,Fleet1Ship1WepDPH,IF(O211=Miss,0,""))</f>
        <v/>
      </c>
      <c r="T211" s="332" t="str">
        <f>if($C211=Attacking,COUNTIF(P211:S211,"&gt;0"),"")</f>
        <v/>
      </c>
      <c r="U211" s="333" t="str">
        <f>IF($C211=Attacking,SUM(P211:S211),"")</f>
        <v/>
      </c>
      <c r="V211" s="334" t="str">
        <f>iferror(if(W209="","",IF(W209=Alive,$V$4,IF(W209=Dead,"")),""),"")</f>
        <v/>
      </c>
      <c r="W211" s="323" t="str">
        <f>iferror(if($X211="","",IF($X211&gt;0,Alive,if($X211=0,"")),""),"")</f>
        <v/>
      </c>
      <c r="X211" s="353" t="str">
        <f>iferror(if(C211="","",IF(C211=Attacking,X209-U211,X209)),"")</f>
        <v/>
      </c>
    </row>
    <row r="212" hidden="1">
      <c r="A212" s="336">
        <v>209.0</v>
      </c>
      <c r="B212" s="356" t="str">
        <f>IF(C210=Attacking,B210+1,"")</f>
        <v/>
      </c>
      <c r="C212" s="338" t="str">
        <f>iferror(if(W210="","",IF(W210=Alive,Attacking,if(W210=Dead,"")),""),"")</f>
        <v/>
      </c>
      <c r="D212" s="339" t="str">
        <f>iferror(if(E210="","",IF(E210=Alive,$D$4,IF(E210=Dead,"")),""),"")</f>
        <v/>
      </c>
      <c r="E212" s="340" t="str">
        <f>iferror(if($F211="","",IF($F212&gt;0,Alive,if($F212="","")),""),"")</f>
        <v/>
      </c>
      <c r="F212" s="341" t="str">
        <f t="shared" si="4"/>
        <v/>
      </c>
      <c r="G212" s="342" t="str">
        <f>iferror(if(C212="","",if(C212=BattleEnd,"",if(D212=Fleet1Ship1,Fleet1Ship1Wep,Fleet2Ship1Wep))),"")</f>
        <v/>
      </c>
      <c r="H212" s="343" t="str">
        <f>iferror(IF($C212=BattleEnd,"",IF($C212="","",IF($C212=Attacking,RANDBETWEEN(1,100),""))),"")</f>
        <v/>
      </c>
      <c r="I212" s="344" t="str">
        <f>iferror(IF($C212=BattleEnd,"",IF($C212="","",IF($C212=Attacking,RANDBETWEEN(1,100),""))),"")</f>
        <v/>
      </c>
      <c r="J212" s="344" t="str">
        <f>iferror(IF($C212=BattleEnd,"",IF($C212="","",IF($C212=Attacking,RANDBETWEEN(1,100),""))),"")</f>
        <v/>
      </c>
      <c r="K212" s="345" t="str">
        <f>iferror(IF($C212=BattleEnd,"",IF($C212="","",IF($C212=Attacking,RANDBETWEEN(1,100),""))),"")</f>
        <v/>
      </c>
      <c r="L212" s="346" t="str">
        <f>if($C212=Attacking,if(H212&gt;70,Hit,Miss),"")</f>
        <v/>
      </c>
      <c r="M212" s="347" t="str">
        <f>if($C212=Attacking,if(I212&gt;70,Hit,Miss),"")</f>
        <v/>
      </c>
      <c r="N212" s="347" t="str">
        <f>if($C212=Attacking,if(J212&gt;70,Hit,Miss),"")</f>
        <v/>
      </c>
      <c r="O212" s="348" t="str">
        <f>if($C212=Attacking,if(K212&gt;70,Hit,Miss),"")</f>
        <v/>
      </c>
      <c r="P212" s="343" t="str">
        <f>IF(L212=Hit,Fleet1Ship1WepDPH,IF(L212=Miss,0,""))</f>
        <v/>
      </c>
      <c r="Q212" s="344" t="str">
        <f>IF(M212=Hit,Fleet1Ship1WepDPH,IF(M212=Miss,0,""))</f>
        <v/>
      </c>
      <c r="R212" s="344" t="str">
        <f>IF(N212=Hit,Fleet1Ship1WepDPH,IF(N212=Miss,0,""))</f>
        <v/>
      </c>
      <c r="S212" s="345" t="str">
        <f>IF(O212=Hit,Fleet1Ship1WepDPH,IF(O212=Miss,0,""))</f>
        <v/>
      </c>
      <c r="T212" s="349" t="str">
        <f>if($C212=Attacking,COUNTIF(P212:S212,"&gt;0"),"")</f>
        <v/>
      </c>
      <c r="U212" s="350" t="str">
        <f>IF($C212=Attacking,SUM(P212:S212),"")</f>
        <v/>
      </c>
      <c r="V212" s="351" t="str">
        <f>iferror(if(W210="","",IF(W210=Alive,$V$4,IF(W210=Dead,"")),""),"")</f>
        <v/>
      </c>
      <c r="W212" s="340" t="str">
        <f>iferror(if($X212="","",IF($X212&gt;0,Alive,if($X212=0,"")),""),"")</f>
        <v/>
      </c>
      <c r="X212" s="352" t="str">
        <f>iferror(if(C212="","",IF(C212=Attacking,X210-U212,X210)),"")</f>
        <v/>
      </c>
    </row>
    <row r="213" hidden="1">
      <c r="A213" s="319">
        <v>210.0</v>
      </c>
      <c r="B213" s="357" t="str">
        <f>IF(C211=Attacking,B211+1,"")</f>
        <v/>
      </c>
      <c r="C213" s="321" t="str">
        <f>iferror(if(W211="","",IF(W211=Alive,Attacking,if(W211=Dead,"")),""),"")</f>
        <v/>
      </c>
      <c r="D213" s="322" t="str">
        <f>iferror(if(E211="","",IF(E211=Alive,$D$4,IF(E211=Dead,"")),""),"")</f>
        <v/>
      </c>
      <c r="E213" s="323" t="str">
        <f>iferror(if($F212="","",IF($F213&gt;0,Alive,if($F213="","")),""),"")</f>
        <v/>
      </c>
      <c r="F213" s="324" t="str">
        <f t="shared" si="4"/>
        <v/>
      </c>
      <c r="G213" s="325" t="str">
        <f>iferror(if(C213="","",if(C213=BattleEnd,"",if(D213=Fleet1Ship1,Fleet1Ship1Wep,Fleet2Ship1Wep))),"")</f>
        <v/>
      </c>
      <c r="H213" s="326" t="str">
        <f>iferror(IF($C213=BattleEnd,"",IF($C213="","",IF($C213=Attacking,RANDBETWEEN(1,100),""))),"")</f>
        <v/>
      </c>
      <c r="I213" s="327" t="str">
        <f>iferror(IF($C213=BattleEnd,"",IF($C213="","",IF($C213=Attacking,RANDBETWEEN(1,100),""))),"")</f>
        <v/>
      </c>
      <c r="J213" s="327" t="str">
        <f>iferror(IF($C213=BattleEnd,"",IF($C213="","",IF($C213=Attacking,RANDBETWEEN(1,100),""))),"")</f>
        <v/>
      </c>
      <c r="K213" s="328" t="str">
        <f>iferror(IF($C213=BattleEnd,"",IF($C213="","",IF($C213=Attacking,RANDBETWEEN(1,100),""))),"")</f>
        <v/>
      </c>
      <c r="L213" s="329" t="str">
        <f>if($C213=Attacking,if(H213&gt;70,Hit,Miss),"")</f>
        <v/>
      </c>
      <c r="M213" s="330" t="str">
        <f>if($C213=Attacking,if(I213&gt;70,Hit,Miss),"")</f>
        <v/>
      </c>
      <c r="N213" s="330" t="str">
        <f>if($C213=Attacking,if(J213&gt;70,Hit,Miss),"")</f>
        <v/>
      </c>
      <c r="O213" s="331" t="str">
        <f>if($C213=Attacking,if(K213&gt;70,Hit,Miss),"")</f>
        <v/>
      </c>
      <c r="P213" s="326" t="str">
        <f>IF(L213=Hit,Fleet1Ship1WepDPH,IF(L213=Miss,0,""))</f>
        <v/>
      </c>
      <c r="Q213" s="327" t="str">
        <f>IF(M213=Hit,Fleet1Ship1WepDPH,IF(M213=Miss,0,""))</f>
        <v/>
      </c>
      <c r="R213" s="327" t="str">
        <f>IF(N213=Hit,Fleet1Ship1WepDPH,IF(N213=Miss,0,""))</f>
        <v/>
      </c>
      <c r="S213" s="328" t="str">
        <f>IF(O213=Hit,Fleet1Ship1WepDPH,IF(O213=Miss,0,""))</f>
        <v/>
      </c>
      <c r="T213" s="332" t="str">
        <f>if($C213=Attacking,COUNTIF(P213:S213,"&gt;0"),"")</f>
        <v/>
      </c>
      <c r="U213" s="333" t="str">
        <f>IF($C213=Attacking,SUM(P213:S213),"")</f>
        <v/>
      </c>
      <c r="V213" s="334" t="str">
        <f>iferror(if(W211="","",IF(W211=Alive,$V$4,IF(W211=Dead,"")),""),"")</f>
        <v/>
      </c>
      <c r="W213" s="323" t="str">
        <f>iferror(if($X213="","",IF($X213&gt;0,Alive,if($X213=0,"")),""),"")</f>
        <v/>
      </c>
      <c r="X213" s="353" t="str">
        <f>iferror(if(C213="","",IF(C213=Attacking,X211-U213,X211)),"")</f>
        <v/>
      </c>
    </row>
    <row r="214" hidden="1">
      <c r="A214" s="336">
        <v>211.0</v>
      </c>
      <c r="B214" s="356" t="str">
        <f>IF(C212=Attacking,B212+1,"")</f>
        <v/>
      </c>
      <c r="C214" s="338" t="str">
        <f>iferror(if(W212="","",IF(W212=Alive,Attacking,if(W212=Dead,"")),""),"")</f>
        <v/>
      </c>
      <c r="D214" s="339" t="str">
        <f>iferror(if(E212="","",IF(E212=Alive,$D$4,IF(E212=Dead,"")),""),"")</f>
        <v/>
      </c>
      <c r="E214" s="340" t="str">
        <f>iferror(if($F213="","",IF($F214&gt;0,Alive,if($F214="","")),""),"")</f>
        <v/>
      </c>
      <c r="F214" s="341" t="str">
        <f t="shared" si="4"/>
        <v/>
      </c>
      <c r="G214" s="342" t="str">
        <f>iferror(if(C214="","",if(C214=BattleEnd,"",if(D214=Fleet1Ship1,Fleet1Ship1Wep,Fleet2Ship1Wep))),"")</f>
        <v/>
      </c>
      <c r="H214" s="343" t="str">
        <f>iferror(IF($C214=BattleEnd,"",IF($C214="","",IF($C214=Attacking,RANDBETWEEN(1,100),""))),"")</f>
        <v/>
      </c>
      <c r="I214" s="344" t="str">
        <f>iferror(IF($C214=BattleEnd,"",IF($C214="","",IF($C214=Attacking,RANDBETWEEN(1,100),""))),"")</f>
        <v/>
      </c>
      <c r="J214" s="344" t="str">
        <f>iferror(IF($C214=BattleEnd,"",IF($C214="","",IF($C214=Attacking,RANDBETWEEN(1,100),""))),"")</f>
        <v/>
      </c>
      <c r="K214" s="345" t="str">
        <f>iferror(IF($C214=BattleEnd,"",IF($C214="","",IF($C214=Attacking,RANDBETWEEN(1,100),""))),"")</f>
        <v/>
      </c>
      <c r="L214" s="346" t="str">
        <f>if($C214=Attacking,if(H214&gt;70,Hit,Miss),"")</f>
        <v/>
      </c>
      <c r="M214" s="347" t="str">
        <f>if($C214=Attacking,if(I214&gt;70,Hit,Miss),"")</f>
        <v/>
      </c>
      <c r="N214" s="347" t="str">
        <f>if($C214=Attacking,if(J214&gt;70,Hit,Miss),"")</f>
        <v/>
      </c>
      <c r="O214" s="348" t="str">
        <f>if($C214=Attacking,if(K214&gt;70,Hit,Miss),"")</f>
        <v/>
      </c>
      <c r="P214" s="343" t="str">
        <f>IF(L214=Hit,Fleet1Ship1WepDPH,IF(L214=Miss,0,""))</f>
        <v/>
      </c>
      <c r="Q214" s="344" t="str">
        <f>IF(M214=Hit,Fleet1Ship1WepDPH,IF(M214=Miss,0,""))</f>
        <v/>
      </c>
      <c r="R214" s="344" t="str">
        <f>IF(N214=Hit,Fleet1Ship1WepDPH,IF(N214=Miss,0,""))</f>
        <v/>
      </c>
      <c r="S214" s="345" t="str">
        <f>IF(O214=Hit,Fleet1Ship1WepDPH,IF(O214=Miss,0,""))</f>
        <v/>
      </c>
      <c r="T214" s="349" t="str">
        <f>if($C214=Attacking,COUNTIF(P214:S214,"&gt;0"),"")</f>
        <v/>
      </c>
      <c r="U214" s="350" t="str">
        <f>IF($C214=Attacking,SUM(P214:S214),"")</f>
        <v/>
      </c>
      <c r="V214" s="351" t="str">
        <f>iferror(if(W212="","",IF(W212=Alive,$V$4,IF(W212=Dead,"")),""),"")</f>
        <v/>
      </c>
      <c r="W214" s="340" t="str">
        <f>iferror(if($X214="","",IF($X214&gt;0,Alive,if($X214=0,"")),""),"")</f>
        <v/>
      </c>
      <c r="X214" s="352" t="str">
        <f>iferror(if(C214="","",IF(C214=Attacking,X212-U214,X212)),"")</f>
        <v/>
      </c>
    </row>
    <row r="215" hidden="1">
      <c r="A215" s="319">
        <v>212.0</v>
      </c>
      <c r="B215" s="357" t="str">
        <f>IF(C213=Attacking,B213+1,"")</f>
        <v/>
      </c>
      <c r="C215" s="321" t="str">
        <f>iferror(if(W213="","",IF(W213=Alive,Attacking,if(W213=Dead,"")),""),"")</f>
        <v/>
      </c>
      <c r="D215" s="322" t="str">
        <f>iferror(if(E213="","",IF(E213=Alive,$D$4,IF(E213=Dead,"")),""),"")</f>
        <v/>
      </c>
      <c r="E215" s="323" t="str">
        <f>iferror(if($F214="","",IF($F215&gt;0,Alive,if($F215="","")),""),"")</f>
        <v/>
      </c>
      <c r="F215" s="324" t="str">
        <f t="shared" si="4"/>
        <v/>
      </c>
      <c r="G215" s="325" t="str">
        <f>iferror(if(C215="","",if(C215=BattleEnd,"",if(D215=Fleet1Ship1,Fleet1Ship1Wep,Fleet2Ship1Wep))),"")</f>
        <v/>
      </c>
      <c r="H215" s="326" t="str">
        <f>iferror(IF($C215=BattleEnd,"",IF($C215="","",IF($C215=Attacking,RANDBETWEEN(1,100),""))),"")</f>
        <v/>
      </c>
      <c r="I215" s="327" t="str">
        <f>iferror(IF($C215=BattleEnd,"",IF($C215="","",IF($C215=Attacking,RANDBETWEEN(1,100),""))),"")</f>
        <v/>
      </c>
      <c r="J215" s="327" t="str">
        <f>iferror(IF($C215=BattleEnd,"",IF($C215="","",IF($C215=Attacking,RANDBETWEEN(1,100),""))),"")</f>
        <v/>
      </c>
      <c r="K215" s="328" t="str">
        <f>iferror(IF($C215=BattleEnd,"",IF($C215="","",IF($C215=Attacking,RANDBETWEEN(1,100),""))),"")</f>
        <v/>
      </c>
      <c r="L215" s="329" t="str">
        <f>if($C215=Attacking,if(H215&gt;70,Hit,Miss),"")</f>
        <v/>
      </c>
      <c r="M215" s="330" t="str">
        <f>if($C215=Attacking,if(I215&gt;70,Hit,Miss),"")</f>
        <v/>
      </c>
      <c r="N215" s="330" t="str">
        <f>if($C215=Attacking,if(J215&gt;70,Hit,Miss),"")</f>
        <v/>
      </c>
      <c r="O215" s="331" t="str">
        <f>if($C215=Attacking,if(K215&gt;70,Hit,Miss),"")</f>
        <v/>
      </c>
      <c r="P215" s="326" t="str">
        <f>IF(L215=Hit,Fleet1Ship1WepDPH,IF(L215=Miss,0,""))</f>
        <v/>
      </c>
      <c r="Q215" s="327" t="str">
        <f>IF(M215=Hit,Fleet1Ship1WepDPH,IF(M215=Miss,0,""))</f>
        <v/>
      </c>
      <c r="R215" s="327" t="str">
        <f>IF(N215=Hit,Fleet1Ship1WepDPH,IF(N215=Miss,0,""))</f>
        <v/>
      </c>
      <c r="S215" s="328" t="str">
        <f>IF(O215=Hit,Fleet1Ship1WepDPH,IF(O215=Miss,0,""))</f>
        <v/>
      </c>
      <c r="T215" s="332" t="str">
        <f>if($C215=Attacking,COUNTIF(P215:S215,"&gt;0"),"")</f>
        <v/>
      </c>
      <c r="U215" s="333" t="str">
        <f>IF($C215=Attacking,SUM(P215:S215),"")</f>
        <v/>
      </c>
      <c r="V215" s="334" t="str">
        <f>iferror(if(W213="","",IF(W213=Alive,$V$4,IF(W213=Dead,"")),""),"")</f>
        <v/>
      </c>
      <c r="W215" s="323" t="str">
        <f>iferror(if($X215="","",IF($X215&gt;0,Alive,if($X215=0,"")),""),"")</f>
        <v/>
      </c>
      <c r="X215" s="353" t="str">
        <f>iferror(if(C215="","",IF(C215=Attacking,X213-U215,X213)),"")</f>
        <v/>
      </c>
    </row>
    <row r="216" hidden="1">
      <c r="A216" s="336">
        <v>213.0</v>
      </c>
      <c r="B216" s="356" t="str">
        <f>IF(C214=Attacking,B214+1,"")</f>
        <v/>
      </c>
      <c r="C216" s="338" t="str">
        <f>iferror(if(W214="","",IF(W214=Alive,Attacking,if(W214=Dead,"")),""),"")</f>
        <v/>
      </c>
      <c r="D216" s="339" t="str">
        <f>iferror(if(E214="","",IF(E214=Alive,$D$4,IF(E214=Dead,"")),""),"")</f>
        <v/>
      </c>
      <c r="E216" s="340" t="str">
        <f>iferror(if($F215="","",IF($F216&gt;0,Alive,if($F216="","")),""),"")</f>
        <v/>
      </c>
      <c r="F216" s="341" t="str">
        <f t="shared" si="4"/>
        <v/>
      </c>
      <c r="G216" s="342" t="str">
        <f>iferror(if(C216="","",if(C216=BattleEnd,"",if(D216=Fleet1Ship1,Fleet1Ship1Wep,Fleet2Ship1Wep))),"")</f>
        <v/>
      </c>
      <c r="H216" s="343" t="str">
        <f>iferror(IF($C216=BattleEnd,"",IF($C216="","",IF($C216=Attacking,RANDBETWEEN(1,100),""))),"")</f>
        <v/>
      </c>
      <c r="I216" s="344" t="str">
        <f>iferror(IF($C216=BattleEnd,"",IF($C216="","",IF($C216=Attacking,RANDBETWEEN(1,100),""))),"")</f>
        <v/>
      </c>
      <c r="J216" s="344" t="str">
        <f>iferror(IF($C216=BattleEnd,"",IF($C216="","",IF($C216=Attacking,RANDBETWEEN(1,100),""))),"")</f>
        <v/>
      </c>
      <c r="K216" s="345" t="str">
        <f>iferror(IF($C216=BattleEnd,"",IF($C216="","",IF($C216=Attacking,RANDBETWEEN(1,100),""))),"")</f>
        <v/>
      </c>
      <c r="L216" s="346" t="str">
        <f>if($C216=Attacking,if(H216&gt;70,Hit,Miss),"")</f>
        <v/>
      </c>
      <c r="M216" s="347" t="str">
        <f>if($C216=Attacking,if(I216&gt;70,Hit,Miss),"")</f>
        <v/>
      </c>
      <c r="N216" s="347" t="str">
        <f>if($C216=Attacking,if(J216&gt;70,Hit,Miss),"")</f>
        <v/>
      </c>
      <c r="O216" s="348" t="str">
        <f>if($C216=Attacking,if(K216&gt;70,Hit,Miss),"")</f>
        <v/>
      </c>
      <c r="P216" s="343" t="str">
        <f>IF(L216=Hit,Fleet1Ship1WepDPH,IF(L216=Miss,0,""))</f>
        <v/>
      </c>
      <c r="Q216" s="344" t="str">
        <f>IF(M216=Hit,Fleet1Ship1WepDPH,IF(M216=Miss,0,""))</f>
        <v/>
      </c>
      <c r="R216" s="344" t="str">
        <f>IF(N216=Hit,Fleet1Ship1WepDPH,IF(N216=Miss,0,""))</f>
        <v/>
      </c>
      <c r="S216" s="345" t="str">
        <f>IF(O216=Hit,Fleet1Ship1WepDPH,IF(O216=Miss,0,""))</f>
        <v/>
      </c>
      <c r="T216" s="349" t="str">
        <f>if($C216=Attacking,COUNTIF(P216:S216,"&gt;0"),"")</f>
        <v/>
      </c>
      <c r="U216" s="350" t="str">
        <f>IF($C216=Attacking,SUM(P216:S216),"")</f>
        <v/>
      </c>
      <c r="V216" s="351" t="str">
        <f>iferror(if(W214="","",IF(W214=Alive,$V$4,IF(W214=Dead,"")),""),"")</f>
        <v/>
      </c>
      <c r="W216" s="340" t="str">
        <f>iferror(if($X216="","",IF($X216&gt;0,Alive,if($X216=0,"")),""),"")</f>
        <v/>
      </c>
      <c r="X216" s="352" t="str">
        <f>iferror(if(C216="","",IF(C216=Attacking,X214-U216,X214)),"")</f>
        <v/>
      </c>
    </row>
    <row r="217" hidden="1">
      <c r="A217" s="319">
        <v>214.0</v>
      </c>
      <c r="B217" s="357" t="str">
        <f>IF(C215=Attacking,B215+1,"")</f>
        <v/>
      </c>
      <c r="C217" s="321" t="str">
        <f>iferror(if(W215="","",IF(W215=Alive,Attacking,if(W215=Dead,"")),""),"")</f>
        <v/>
      </c>
      <c r="D217" s="322" t="str">
        <f>iferror(if(E215="","",IF(E215=Alive,$D$4,IF(E215=Dead,"")),""),"")</f>
        <v/>
      </c>
      <c r="E217" s="323" t="str">
        <f>iferror(if($F216="","",IF($F217&gt;0,Alive,if($F217="","")),""),"")</f>
        <v/>
      </c>
      <c r="F217" s="324" t="str">
        <f t="shared" si="4"/>
        <v/>
      </c>
      <c r="G217" s="325" t="str">
        <f>iferror(if(C217="","",if(C217=BattleEnd,"",if(D217=Fleet1Ship1,Fleet1Ship1Wep,Fleet2Ship1Wep))),"")</f>
        <v/>
      </c>
      <c r="H217" s="326" t="str">
        <f>iferror(IF($C217=BattleEnd,"",IF($C217="","",IF($C217=Attacking,RANDBETWEEN(1,100),""))),"")</f>
        <v/>
      </c>
      <c r="I217" s="327" t="str">
        <f>iferror(IF($C217=BattleEnd,"",IF($C217="","",IF($C217=Attacking,RANDBETWEEN(1,100),""))),"")</f>
        <v/>
      </c>
      <c r="J217" s="327" t="str">
        <f>iferror(IF($C217=BattleEnd,"",IF($C217="","",IF($C217=Attacking,RANDBETWEEN(1,100),""))),"")</f>
        <v/>
      </c>
      <c r="K217" s="328" t="str">
        <f>iferror(IF($C217=BattleEnd,"",IF($C217="","",IF($C217=Attacking,RANDBETWEEN(1,100),""))),"")</f>
        <v/>
      </c>
      <c r="L217" s="329" t="str">
        <f>if($C217=Attacking,if(H217&gt;70,Hit,Miss),"")</f>
        <v/>
      </c>
      <c r="M217" s="330" t="str">
        <f>if($C217=Attacking,if(I217&gt;70,Hit,Miss),"")</f>
        <v/>
      </c>
      <c r="N217" s="330" t="str">
        <f>if($C217=Attacking,if(J217&gt;70,Hit,Miss),"")</f>
        <v/>
      </c>
      <c r="O217" s="331" t="str">
        <f>if($C217=Attacking,if(K217&gt;70,Hit,Miss),"")</f>
        <v/>
      </c>
      <c r="P217" s="326" t="str">
        <f>IF(L217=Hit,Fleet1Ship1WepDPH,IF(L217=Miss,0,""))</f>
        <v/>
      </c>
      <c r="Q217" s="327" t="str">
        <f>IF(M217=Hit,Fleet1Ship1WepDPH,IF(M217=Miss,0,""))</f>
        <v/>
      </c>
      <c r="R217" s="327" t="str">
        <f>IF(N217=Hit,Fleet1Ship1WepDPH,IF(N217=Miss,0,""))</f>
        <v/>
      </c>
      <c r="S217" s="328" t="str">
        <f>IF(O217=Hit,Fleet1Ship1WepDPH,IF(O217=Miss,0,""))</f>
        <v/>
      </c>
      <c r="T217" s="332" t="str">
        <f>if($C217=Attacking,COUNTIF(P217:S217,"&gt;0"),"")</f>
        <v/>
      </c>
      <c r="U217" s="333" t="str">
        <f>IF($C217=Attacking,SUM(P217:S217),"")</f>
        <v/>
      </c>
      <c r="V217" s="334" t="str">
        <f>iferror(if(W215="","",IF(W215=Alive,$V$4,IF(W215=Dead,"")),""),"")</f>
        <v/>
      </c>
      <c r="W217" s="323" t="str">
        <f>iferror(if($X217="","",IF($X217&gt;0,Alive,if($X217=0,"")),""),"")</f>
        <v/>
      </c>
      <c r="X217" s="353" t="str">
        <f>iferror(if(C217="","",IF(C217=Attacking,X215-U217,X215)),"")</f>
        <v/>
      </c>
    </row>
    <row r="218" hidden="1">
      <c r="A218" s="336">
        <v>215.0</v>
      </c>
      <c r="B218" s="356" t="str">
        <f>IF(C216=Reloading,B216+1,"")</f>
        <v/>
      </c>
      <c r="C218" s="338" t="str">
        <f>iferror(if(W216="","",IF(W216=Alive,Attacking,if(W216=Dead,"")),""),"")</f>
        <v/>
      </c>
      <c r="D218" s="339" t="str">
        <f>iferror(if(E216="","",IF(E216=Alive,$D$4,IF(E216=Dead,"")),""),"")</f>
        <v/>
      </c>
      <c r="E218" s="340" t="str">
        <f>iferror(if($F217="","",IF($F218&gt;0,Alive,if($F218="","")),""),"")</f>
        <v/>
      </c>
      <c r="F218" s="341" t="str">
        <f t="shared" si="4"/>
        <v/>
      </c>
      <c r="G218" s="342" t="str">
        <f>iferror(if(C218="","",if(C218=BattleEnd,"",if(D218=Fleet1Ship1,Fleet1Ship1Wep,Fleet2Ship1Wep))),"")</f>
        <v/>
      </c>
      <c r="H218" s="343" t="str">
        <f>iferror(IF($C218=BattleEnd,"",IF($C218="","",IF($C218=Attacking,RANDBETWEEN(1,100),""))),"")</f>
        <v/>
      </c>
      <c r="I218" s="344" t="str">
        <f>iferror(IF($C218=BattleEnd,"",IF($C218="","",IF($C218=Attacking,RANDBETWEEN(1,100),""))),"")</f>
        <v/>
      </c>
      <c r="J218" s="344" t="str">
        <f>iferror(IF($C218=BattleEnd,"",IF($C218="","",IF($C218=Attacking,RANDBETWEEN(1,100),""))),"")</f>
        <v/>
      </c>
      <c r="K218" s="345" t="str">
        <f>iferror(IF($C218=BattleEnd,"",IF($C218="","",IF($C218=Attacking,RANDBETWEEN(1,100),""))),"")</f>
        <v/>
      </c>
      <c r="L218" s="346" t="str">
        <f>if($C218=Attacking,if(H218&gt;70,Hit,Miss),"")</f>
        <v/>
      </c>
      <c r="M218" s="347" t="str">
        <f>if($C218=Attacking,if(I218&gt;70,Hit,Miss),"")</f>
        <v/>
      </c>
      <c r="N218" s="347" t="str">
        <f>if($C218=Attacking,if(J218&gt;70,Hit,Miss),"")</f>
        <v/>
      </c>
      <c r="O218" s="348" t="str">
        <f>if($C218=Attacking,if(K218&gt;70,Hit,Miss),"")</f>
        <v/>
      </c>
      <c r="P218" s="343" t="str">
        <f>IF(L218=Hit,Fleet1Ship1WepDPH,IF(L218=Miss,0,""))</f>
        <v/>
      </c>
      <c r="Q218" s="344" t="str">
        <f>IF(M218=Hit,Fleet1Ship1WepDPH,IF(M218=Miss,0,""))</f>
        <v/>
      </c>
      <c r="R218" s="344" t="str">
        <f>IF(N218=Hit,Fleet1Ship1WepDPH,IF(N218=Miss,0,""))</f>
        <v/>
      </c>
      <c r="S218" s="345" t="str">
        <f>IF(O218=Hit,Fleet1Ship1WepDPH,IF(O218=Miss,0,""))</f>
        <v/>
      </c>
      <c r="T218" s="349" t="str">
        <f>if($C218=Attacking,COUNTIF(P218:S218,"&gt;0"),"")</f>
        <v/>
      </c>
      <c r="U218" s="350" t="str">
        <f>IF($C218=Attacking,SUM(P218:S218),"")</f>
        <v/>
      </c>
      <c r="V218" s="351" t="str">
        <f>iferror(if(W216="","",IF(W216=Alive,$V$4,IF(W216=Dead,"")),""),"")</f>
        <v/>
      </c>
      <c r="W218" s="340" t="str">
        <f>iferror(if($X218="","",IF($X218&gt;0,Alive,if($X218=0,"")),""),"")</f>
        <v/>
      </c>
      <c r="X218" s="352" t="str">
        <f>iferror(if(C218="","",IF(C218=Attacking,X216-U218,X216)),"")</f>
        <v/>
      </c>
    </row>
    <row r="219" hidden="1">
      <c r="A219" s="319">
        <v>216.0</v>
      </c>
      <c r="B219" s="357" t="str">
        <f>IF(C217=Reloading,B217+1,"")</f>
        <v/>
      </c>
      <c r="C219" s="321" t="str">
        <f>iferror(if(W217="","",IF(W217=Alive,Attacking,if(W217=Dead,"")),""),"")</f>
        <v/>
      </c>
      <c r="D219" s="322" t="str">
        <f>iferror(if(E217="","",IF(E217=Alive,$D$4,IF(E217=Dead,"")),""),"")</f>
        <v/>
      </c>
      <c r="E219" s="323" t="str">
        <f>iferror(if($F218="","",IF($F219&gt;0,Alive,if($F219="","")),""),"")</f>
        <v/>
      </c>
      <c r="F219" s="324" t="str">
        <f t="shared" si="4"/>
        <v/>
      </c>
      <c r="G219" s="325" t="str">
        <f>iferror(if(C219="","",if(C219=BattleEnd,"",if(D219=Fleet1Ship1,Fleet1Ship1Wep,Fleet2Ship1Wep))),"")</f>
        <v/>
      </c>
      <c r="H219" s="326" t="str">
        <f>iferror(IF($C219=BattleEnd,"",IF($C219="","",IF($C219=Attacking,RANDBETWEEN(1,100),""))),"")</f>
        <v/>
      </c>
      <c r="I219" s="327" t="str">
        <f>iferror(IF($C219=BattleEnd,"",IF($C219="","",IF($C219=Attacking,RANDBETWEEN(1,100),""))),"")</f>
        <v/>
      </c>
      <c r="J219" s="327" t="str">
        <f>iferror(IF($C219=BattleEnd,"",IF($C219="","",IF($C219=Attacking,RANDBETWEEN(1,100),""))),"")</f>
        <v/>
      </c>
      <c r="K219" s="328" t="str">
        <f>iferror(IF($C219=BattleEnd,"",IF($C219="","",IF($C219=Attacking,RANDBETWEEN(1,100),""))),"")</f>
        <v/>
      </c>
      <c r="L219" s="329" t="str">
        <f>if($C219=Attacking,if(H219&gt;70,Hit,Miss),"")</f>
        <v/>
      </c>
      <c r="M219" s="330" t="str">
        <f>if($C219=Attacking,if(I219&gt;70,Hit,Miss),"")</f>
        <v/>
      </c>
      <c r="N219" s="330" t="str">
        <f>if($C219=Attacking,if(J219&gt;70,Hit,Miss),"")</f>
        <v/>
      </c>
      <c r="O219" s="331" t="str">
        <f>if($C219=Attacking,if(K219&gt;70,Hit,Miss),"")</f>
        <v/>
      </c>
      <c r="P219" s="326" t="str">
        <f>IF(L219=Hit,Fleet1Ship1WepDPH,IF(L219=Miss,0,""))</f>
        <v/>
      </c>
      <c r="Q219" s="327" t="str">
        <f>IF(M219=Hit,Fleet1Ship1WepDPH,IF(M219=Miss,0,""))</f>
        <v/>
      </c>
      <c r="R219" s="327" t="str">
        <f>IF(N219=Hit,Fleet1Ship1WepDPH,IF(N219=Miss,0,""))</f>
        <v/>
      </c>
      <c r="S219" s="328" t="str">
        <f>IF(O219=Hit,Fleet1Ship1WepDPH,IF(O219=Miss,0,""))</f>
        <v/>
      </c>
      <c r="T219" s="332" t="str">
        <f>if($C219=Attacking,COUNTIF(P219:S219,"&gt;0"),"")</f>
        <v/>
      </c>
      <c r="U219" s="333" t="str">
        <f>IF($C219=Attacking,SUM(P219:S219),"")</f>
        <v/>
      </c>
      <c r="V219" s="334" t="str">
        <f>iferror(if(W217="","",IF(W217=Alive,$V$4,IF(W217=Dead,"")),""),"")</f>
        <v/>
      </c>
      <c r="W219" s="323" t="str">
        <f>iferror(if($X219="","",IF($X219&gt;0,Alive,if($X219=0,"")),""),"")</f>
        <v/>
      </c>
      <c r="X219" s="353" t="str">
        <f>iferror(if(C219="","",IF(C219=Attacking,X217-U219,X217)),"")</f>
        <v/>
      </c>
    </row>
    <row r="220" hidden="1">
      <c r="A220" s="336">
        <v>217.0</v>
      </c>
      <c r="B220" s="356" t="str">
        <f>IF(C218=Attacking,B218+1,"")</f>
        <v/>
      </c>
      <c r="C220" s="338" t="str">
        <f>iferror(if(W218="","",IF(W218=Alive,Attacking,if(W218=Dead,"")),""),"")</f>
        <v/>
      </c>
      <c r="D220" s="339" t="str">
        <f>iferror(if(E218="","",IF(E218=Alive,$D$4,IF(E218=Dead,"")),""),"")</f>
        <v/>
      </c>
      <c r="E220" s="340" t="str">
        <f>iferror(if($F219="","",IF($F220&gt;0,Alive,if($F220="","")),""),"")</f>
        <v/>
      </c>
      <c r="F220" s="341" t="str">
        <f t="shared" si="4"/>
        <v/>
      </c>
      <c r="G220" s="342" t="str">
        <f>iferror(if(C220="","",if(C220=BattleEnd,"",if(D220=Fleet1Ship1,Fleet1Ship1Wep,Fleet2Ship1Wep))),"")</f>
        <v/>
      </c>
      <c r="H220" s="343" t="str">
        <f>iferror(IF($C220=BattleEnd,"",IF($C220="","",IF($C220=Attacking,RANDBETWEEN(1,100),""))),"")</f>
        <v/>
      </c>
      <c r="I220" s="344" t="str">
        <f>iferror(IF($C220=BattleEnd,"",IF($C220="","",IF($C220=Attacking,RANDBETWEEN(1,100),""))),"")</f>
        <v/>
      </c>
      <c r="J220" s="344" t="str">
        <f>iferror(IF($C220=BattleEnd,"",IF($C220="","",IF($C220=Attacking,RANDBETWEEN(1,100),""))),"")</f>
        <v/>
      </c>
      <c r="K220" s="345" t="str">
        <f>iferror(IF($C220=BattleEnd,"",IF($C220="","",IF($C220=Attacking,RANDBETWEEN(1,100),""))),"")</f>
        <v/>
      </c>
      <c r="L220" s="346" t="str">
        <f>if($C220=Attacking,if(H220&gt;70,Hit,Miss),"")</f>
        <v/>
      </c>
      <c r="M220" s="347" t="str">
        <f>if($C220=Attacking,if(I220&gt;70,Hit,Miss),"")</f>
        <v/>
      </c>
      <c r="N220" s="347" t="str">
        <f>if($C220=Attacking,if(J220&gt;70,Hit,Miss),"")</f>
        <v/>
      </c>
      <c r="O220" s="348" t="str">
        <f>if($C220=Attacking,if(K220&gt;70,Hit,Miss),"")</f>
        <v/>
      </c>
      <c r="P220" s="343" t="str">
        <f>IF(L220=Hit,Fleet1Ship1WepDPH,IF(L220=Miss,0,""))</f>
        <v/>
      </c>
      <c r="Q220" s="344" t="str">
        <f>IF(M220=Hit,Fleet1Ship1WepDPH,IF(M220=Miss,0,""))</f>
        <v/>
      </c>
      <c r="R220" s="344" t="str">
        <f>IF(N220=Hit,Fleet1Ship1WepDPH,IF(N220=Miss,0,""))</f>
        <v/>
      </c>
      <c r="S220" s="345" t="str">
        <f>IF(O220=Hit,Fleet1Ship1WepDPH,IF(O220=Miss,0,""))</f>
        <v/>
      </c>
      <c r="T220" s="349" t="str">
        <f>if($C220=Attacking,COUNTIF(P220:S220,"&gt;0"),"")</f>
        <v/>
      </c>
      <c r="U220" s="350" t="str">
        <f>IF($C220=Attacking,SUM(P220:S220),"")</f>
        <v/>
      </c>
      <c r="V220" s="351" t="str">
        <f>iferror(if(W218="","",IF(W218=Alive,$V$4,IF(W218=Dead,"")),""),"")</f>
        <v/>
      </c>
      <c r="W220" s="340" t="str">
        <f>iferror(if($X220="","",IF($X220&gt;0,Alive,if($X220=0,"")),""),"")</f>
        <v/>
      </c>
      <c r="X220" s="352" t="str">
        <f>iferror(if(C220="","",IF(C220=Attacking,X218-U220,X218)),"")</f>
        <v/>
      </c>
    </row>
    <row r="221" hidden="1">
      <c r="A221" s="319">
        <v>218.0</v>
      </c>
      <c r="B221" s="357" t="str">
        <f>IF(C219=Attacking,B219+1,"")</f>
        <v/>
      </c>
      <c r="C221" s="321" t="str">
        <f>iferror(if(W219="","",IF(W219=Alive,Attacking,if(W219=Dead,"")),""),"")</f>
        <v/>
      </c>
      <c r="D221" s="322" t="str">
        <f>iferror(if(E219="","",IF(E219=Alive,$D$4,IF(E219=Dead,"")),""),"")</f>
        <v/>
      </c>
      <c r="E221" s="323" t="str">
        <f>iferror(if($F220="","",IF($F221&gt;0,Alive,if($F221="","")),""),"")</f>
        <v/>
      </c>
      <c r="F221" s="324" t="str">
        <f t="shared" si="4"/>
        <v/>
      </c>
      <c r="G221" s="325" t="str">
        <f>iferror(if(C221="","",if(C221=BattleEnd,"",if(D221=Fleet1Ship1,Fleet1Ship1Wep,Fleet2Ship1Wep))),"")</f>
        <v/>
      </c>
      <c r="H221" s="326" t="str">
        <f>iferror(IF($C221=BattleEnd,"",IF($C221="","",IF($C221=Attacking,RANDBETWEEN(1,100),""))),"")</f>
        <v/>
      </c>
      <c r="I221" s="327" t="str">
        <f>iferror(IF($C221=BattleEnd,"",IF($C221="","",IF($C221=Attacking,RANDBETWEEN(1,100),""))),"")</f>
        <v/>
      </c>
      <c r="J221" s="327" t="str">
        <f>iferror(IF($C221=BattleEnd,"",IF($C221="","",IF($C221=Attacking,RANDBETWEEN(1,100),""))),"")</f>
        <v/>
      </c>
      <c r="K221" s="328" t="str">
        <f>iferror(IF($C221=BattleEnd,"",IF($C221="","",IF($C221=Attacking,RANDBETWEEN(1,100),""))),"")</f>
        <v/>
      </c>
      <c r="L221" s="329" t="str">
        <f>if($C221=Attacking,if(H221&gt;70,Hit,Miss),"")</f>
        <v/>
      </c>
      <c r="M221" s="330" t="str">
        <f>if($C221=Attacking,if(I221&gt;70,Hit,Miss),"")</f>
        <v/>
      </c>
      <c r="N221" s="330" t="str">
        <f>if($C221=Attacking,if(J221&gt;70,Hit,Miss),"")</f>
        <v/>
      </c>
      <c r="O221" s="331" t="str">
        <f>if($C221=Attacking,if(K221&gt;70,Hit,Miss),"")</f>
        <v/>
      </c>
      <c r="P221" s="326" t="str">
        <f>IF(L221=Hit,Fleet1Ship1WepDPH,IF(L221=Miss,0,""))</f>
        <v/>
      </c>
      <c r="Q221" s="327" t="str">
        <f>IF(M221=Hit,Fleet1Ship1WepDPH,IF(M221=Miss,0,""))</f>
        <v/>
      </c>
      <c r="R221" s="327" t="str">
        <f>IF(N221=Hit,Fleet1Ship1WepDPH,IF(N221=Miss,0,""))</f>
        <v/>
      </c>
      <c r="S221" s="328" t="str">
        <f>IF(O221=Hit,Fleet1Ship1WepDPH,IF(O221=Miss,0,""))</f>
        <v/>
      </c>
      <c r="T221" s="332" t="str">
        <f>if($C221=Attacking,COUNTIF(P221:S221,"&gt;0"),"")</f>
        <v/>
      </c>
      <c r="U221" s="333" t="str">
        <f>IF($C221=Attacking,SUM(P221:S221),"")</f>
        <v/>
      </c>
      <c r="V221" s="334" t="str">
        <f>iferror(if(W219="","",IF(W219=Alive,$V$4,IF(W219=Dead,"")),""),"")</f>
        <v/>
      </c>
      <c r="W221" s="323" t="str">
        <f>iferror(if($X221="","",IF($X221&gt;0,Alive,if($X221=0,"")),""),"")</f>
        <v/>
      </c>
      <c r="X221" s="353" t="str">
        <f>iferror(if(C221="","",IF(C221=Attacking,X219-U221,X219)),"")</f>
        <v/>
      </c>
    </row>
    <row r="222" hidden="1">
      <c r="A222" s="336">
        <v>219.0</v>
      </c>
      <c r="B222" s="356" t="str">
        <f>IF(C220=Attacking,B220+1,"")</f>
        <v/>
      </c>
      <c r="C222" s="338" t="str">
        <f>iferror(if(W220="","",IF(W220=Alive,Attacking,if(W220=Dead,"")),""),"")</f>
        <v/>
      </c>
      <c r="D222" s="339" t="str">
        <f>iferror(if(E220="","",IF(E220=Alive,$D$4,IF(E220=Dead,"")),""),"")</f>
        <v/>
      </c>
      <c r="E222" s="340" t="str">
        <f>iferror(if($F221="","",IF($F222&gt;0,Alive,if($F222="","")),""),"")</f>
        <v/>
      </c>
      <c r="F222" s="341" t="str">
        <f t="shared" si="4"/>
        <v/>
      </c>
      <c r="G222" s="342" t="str">
        <f>iferror(if(C222="","",if(C222=BattleEnd,"",if(D222=Fleet1Ship1,Fleet1Ship1Wep,Fleet2Ship1Wep))),"")</f>
        <v/>
      </c>
      <c r="H222" s="343" t="str">
        <f>iferror(IF($C222=BattleEnd,"",IF($C222="","",IF($C222=Attacking,RANDBETWEEN(1,100),""))),"")</f>
        <v/>
      </c>
      <c r="I222" s="344" t="str">
        <f>iferror(IF($C222=BattleEnd,"",IF($C222="","",IF($C222=Attacking,RANDBETWEEN(1,100),""))),"")</f>
        <v/>
      </c>
      <c r="J222" s="344" t="str">
        <f>iferror(IF($C222=BattleEnd,"",IF($C222="","",IF($C222=Attacking,RANDBETWEEN(1,100),""))),"")</f>
        <v/>
      </c>
      <c r="K222" s="345" t="str">
        <f>iferror(IF($C222=BattleEnd,"",IF($C222="","",IF($C222=Attacking,RANDBETWEEN(1,100),""))),"")</f>
        <v/>
      </c>
      <c r="L222" s="346" t="str">
        <f>if($C222=Attacking,if(H222&gt;70,Hit,Miss),"")</f>
        <v/>
      </c>
      <c r="M222" s="347" t="str">
        <f>if($C222=Attacking,if(I222&gt;70,Hit,Miss),"")</f>
        <v/>
      </c>
      <c r="N222" s="347" t="str">
        <f>if($C222=Attacking,if(J222&gt;70,Hit,Miss),"")</f>
        <v/>
      </c>
      <c r="O222" s="348" t="str">
        <f>if($C222=Attacking,if(K222&gt;70,Hit,Miss),"")</f>
        <v/>
      </c>
      <c r="P222" s="343" t="str">
        <f>IF(L222=Hit,Fleet1Ship1WepDPH,IF(L222=Miss,0,""))</f>
        <v/>
      </c>
      <c r="Q222" s="344" t="str">
        <f>IF(M222=Hit,Fleet1Ship1WepDPH,IF(M222=Miss,0,""))</f>
        <v/>
      </c>
      <c r="R222" s="344" t="str">
        <f>IF(N222=Hit,Fleet1Ship1WepDPH,IF(N222=Miss,0,""))</f>
        <v/>
      </c>
      <c r="S222" s="345" t="str">
        <f>IF(O222=Hit,Fleet1Ship1WepDPH,IF(O222=Miss,0,""))</f>
        <v/>
      </c>
      <c r="T222" s="349" t="str">
        <f>if($C222=Attacking,COUNTIF(P222:S222,"&gt;0"),"")</f>
        <v/>
      </c>
      <c r="U222" s="350" t="str">
        <f>IF($C222=Attacking,SUM(P222:S222),"")</f>
        <v/>
      </c>
      <c r="V222" s="351" t="str">
        <f>iferror(if(W220="","",IF(W220=Alive,$V$4,IF(W220=Dead,"")),""),"")</f>
        <v/>
      </c>
      <c r="W222" s="340" t="str">
        <f>iferror(if($X222="","",IF($X222&gt;0,Alive,if($X222=0,"")),""),"")</f>
        <v/>
      </c>
      <c r="X222" s="352" t="str">
        <f>iferror(if(C222="","",IF(C222=Attacking,X220-U222,X220)),"")</f>
        <v/>
      </c>
    </row>
    <row r="223" hidden="1">
      <c r="A223" s="319">
        <v>220.0</v>
      </c>
      <c r="B223" s="357" t="str">
        <f>IF(C221=Attacking,B221+1,"")</f>
        <v/>
      </c>
      <c r="C223" s="321" t="str">
        <f>iferror(if(W221="","",IF(W221=Alive,Attacking,if(W221=Dead,"")),""),"")</f>
        <v/>
      </c>
      <c r="D223" s="322" t="str">
        <f>iferror(if(E221="","",IF(E221=Alive,$D$4,IF(E221=Dead,"")),""),"")</f>
        <v/>
      </c>
      <c r="E223" s="323" t="str">
        <f>iferror(if($F222="","",IF($F223&gt;0,Alive,if($F223="","")),""),"")</f>
        <v/>
      </c>
      <c r="F223" s="324" t="str">
        <f t="shared" si="4"/>
        <v/>
      </c>
      <c r="G223" s="325" t="str">
        <f>iferror(if(C223="","",if(C223=BattleEnd,"",if(D223=Fleet1Ship1,Fleet1Ship1Wep,Fleet2Ship1Wep))),"")</f>
        <v/>
      </c>
      <c r="H223" s="326" t="str">
        <f>iferror(IF($C223=BattleEnd,"",IF($C223="","",IF($C223=Attacking,RANDBETWEEN(1,100),""))),"")</f>
        <v/>
      </c>
      <c r="I223" s="327" t="str">
        <f>iferror(IF($C223=BattleEnd,"",IF($C223="","",IF($C223=Attacking,RANDBETWEEN(1,100),""))),"")</f>
        <v/>
      </c>
      <c r="J223" s="327" t="str">
        <f>iferror(IF($C223=BattleEnd,"",IF($C223="","",IF($C223=Attacking,RANDBETWEEN(1,100),""))),"")</f>
        <v/>
      </c>
      <c r="K223" s="328" t="str">
        <f>iferror(IF($C223=BattleEnd,"",IF($C223="","",IF($C223=Attacking,RANDBETWEEN(1,100),""))),"")</f>
        <v/>
      </c>
      <c r="L223" s="329" t="str">
        <f>if($C223=Attacking,if(H223&gt;70,Hit,Miss),"")</f>
        <v/>
      </c>
      <c r="M223" s="330" t="str">
        <f>if($C223=Attacking,if(I223&gt;70,Hit,Miss),"")</f>
        <v/>
      </c>
      <c r="N223" s="330" t="str">
        <f>if($C223=Attacking,if(J223&gt;70,Hit,Miss),"")</f>
        <v/>
      </c>
      <c r="O223" s="331" t="str">
        <f>if($C223=Attacking,if(K223&gt;70,Hit,Miss),"")</f>
        <v/>
      </c>
      <c r="P223" s="326" t="str">
        <f>IF(L223=Hit,Fleet1Ship1WepDPH,IF(L223=Miss,0,""))</f>
        <v/>
      </c>
      <c r="Q223" s="327" t="str">
        <f>IF(M223=Hit,Fleet1Ship1WepDPH,IF(M223=Miss,0,""))</f>
        <v/>
      </c>
      <c r="R223" s="327" t="str">
        <f>IF(N223=Hit,Fleet1Ship1WepDPH,IF(N223=Miss,0,""))</f>
        <v/>
      </c>
      <c r="S223" s="328" t="str">
        <f>IF(O223=Hit,Fleet1Ship1WepDPH,IF(O223=Miss,0,""))</f>
        <v/>
      </c>
      <c r="T223" s="332" t="str">
        <f>if($C223=Attacking,COUNTIF(P223:S223,"&gt;0"),"")</f>
        <v/>
      </c>
      <c r="U223" s="333" t="str">
        <f>IF($C223=Attacking,SUM(P223:S223),"")</f>
        <v/>
      </c>
      <c r="V223" s="334" t="str">
        <f>iferror(if(W221="","",IF(W221=Alive,$V$4,IF(W221=Dead,"")),""),"")</f>
        <v/>
      </c>
      <c r="W223" s="323" t="str">
        <f>iferror(if($X223="","",IF($X223&gt;0,Alive,if($X223=0,"")),""),"")</f>
        <v/>
      </c>
      <c r="X223" s="353" t="str">
        <f>iferror(if(C223="","",IF(C223=Attacking,X221-U223,X221)),"")</f>
        <v/>
      </c>
    </row>
    <row r="224" hidden="1">
      <c r="A224" s="336">
        <v>221.0</v>
      </c>
      <c r="B224" s="356" t="str">
        <f>IF(C222=Attacking,B222+1,"")</f>
        <v/>
      </c>
      <c r="C224" s="338" t="str">
        <f>iferror(if(W222="","",IF(W222=Alive,Attacking,if(W222=Dead,"")),""),"")</f>
        <v/>
      </c>
      <c r="D224" s="339" t="str">
        <f>iferror(if(E222="","",IF(E222=Alive,$D$4,IF(E222=Dead,"")),""),"")</f>
        <v/>
      </c>
      <c r="E224" s="340" t="str">
        <f>iferror(if($F223="","",IF($F224&gt;0,Alive,if($F224="","")),""),"")</f>
        <v/>
      </c>
      <c r="F224" s="341" t="str">
        <f t="shared" si="4"/>
        <v/>
      </c>
      <c r="G224" s="342" t="str">
        <f>iferror(if(C224="","",if(C224=BattleEnd,"",if(D224=Fleet1Ship1,Fleet1Ship1Wep,Fleet2Ship1Wep))),"")</f>
        <v/>
      </c>
      <c r="H224" s="343" t="str">
        <f>iferror(IF($C224=BattleEnd,"",IF($C224="","",IF($C224=Attacking,RANDBETWEEN(1,100),""))),"")</f>
        <v/>
      </c>
      <c r="I224" s="344" t="str">
        <f>iferror(IF($C224=BattleEnd,"",IF($C224="","",IF($C224=Attacking,RANDBETWEEN(1,100),""))),"")</f>
        <v/>
      </c>
      <c r="J224" s="344" t="str">
        <f>iferror(IF($C224=BattleEnd,"",IF($C224="","",IF($C224=Attacking,RANDBETWEEN(1,100),""))),"")</f>
        <v/>
      </c>
      <c r="K224" s="345" t="str">
        <f>iferror(IF($C224=BattleEnd,"",IF($C224="","",IF($C224=Attacking,RANDBETWEEN(1,100),""))),"")</f>
        <v/>
      </c>
      <c r="L224" s="346" t="str">
        <f>if($C224=Attacking,if(H224&gt;70,Hit,Miss),"")</f>
        <v/>
      </c>
      <c r="M224" s="347" t="str">
        <f>if($C224=Attacking,if(I224&gt;70,Hit,Miss),"")</f>
        <v/>
      </c>
      <c r="N224" s="347" t="str">
        <f>if($C224=Attacking,if(J224&gt;70,Hit,Miss),"")</f>
        <v/>
      </c>
      <c r="O224" s="348" t="str">
        <f>if($C224=Attacking,if(K224&gt;70,Hit,Miss),"")</f>
        <v/>
      </c>
      <c r="P224" s="343" t="str">
        <f>IF(L224=Hit,Fleet1Ship1WepDPH,IF(L224=Miss,0,""))</f>
        <v/>
      </c>
      <c r="Q224" s="344" t="str">
        <f>IF(M224=Hit,Fleet1Ship1WepDPH,IF(M224=Miss,0,""))</f>
        <v/>
      </c>
      <c r="R224" s="344" t="str">
        <f>IF(N224=Hit,Fleet1Ship1WepDPH,IF(N224=Miss,0,""))</f>
        <v/>
      </c>
      <c r="S224" s="345" t="str">
        <f>IF(O224=Hit,Fleet1Ship1WepDPH,IF(O224=Miss,0,""))</f>
        <v/>
      </c>
      <c r="T224" s="349" t="str">
        <f>if($C224=Attacking,COUNTIF(P224:S224,"&gt;0"),"")</f>
        <v/>
      </c>
      <c r="U224" s="350" t="str">
        <f>IF($C224=Attacking,SUM(P224:S224),"")</f>
        <v/>
      </c>
      <c r="V224" s="351" t="str">
        <f>iferror(if(W222="","",IF(W222=Alive,$V$4,IF(W222=Dead,"")),""),"")</f>
        <v/>
      </c>
      <c r="W224" s="340" t="str">
        <f>iferror(if($X224="","",IF($X224&gt;0,Alive,if($X224=0,"")),""),"")</f>
        <v/>
      </c>
      <c r="X224" s="352" t="str">
        <f>iferror(if(C224="","",IF(C224=Attacking,X222-U224,X222)),"")</f>
        <v/>
      </c>
    </row>
    <row r="225" hidden="1">
      <c r="A225" s="319">
        <v>222.0</v>
      </c>
      <c r="B225" s="357" t="str">
        <f>IF(C223=Attacking,B223+1,"")</f>
        <v/>
      </c>
      <c r="C225" s="321" t="str">
        <f>iferror(if(W223="","",IF(W223=Alive,Attacking,if(W223=Dead,"")),""),"")</f>
        <v/>
      </c>
      <c r="D225" s="322" t="str">
        <f>iferror(if(E223="","",IF(E223=Alive,$D$4,IF(E223=Dead,"")),""),"")</f>
        <v/>
      </c>
      <c r="E225" s="323" t="str">
        <f>iferror(if($F224="","",IF($F225&gt;0,Alive,if($F225="","")),""),"")</f>
        <v/>
      </c>
      <c r="F225" s="324" t="str">
        <f t="shared" si="4"/>
        <v/>
      </c>
      <c r="G225" s="325" t="str">
        <f>iferror(if(C225="","",if(C225=BattleEnd,"",if(D225=Fleet1Ship1,Fleet1Ship1Wep,Fleet2Ship1Wep))),"")</f>
        <v/>
      </c>
      <c r="H225" s="326" t="str">
        <f>iferror(IF($C225=BattleEnd,"",IF($C225="","",IF($C225=Attacking,RANDBETWEEN(1,100),""))),"")</f>
        <v/>
      </c>
      <c r="I225" s="327" t="str">
        <f>iferror(IF($C225=BattleEnd,"",IF($C225="","",IF($C225=Attacking,RANDBETWEEN(1,100),""))),"")</f>
        <v/>
      </c>
      <c r="J225" s="327" t="str">
        <f>iferror(IF($C225=BattleEnd,"",IF($C225="","",IF($C225=Attacking,RANDBETWEEN(1,100),""))),"")</f>
        <v/>
      </c>
      <c r="K225" s="328" t="str">
        <f>iferror(IF($C225=BattleEnd,"",IF($C225="","",IF($C225=Attacking,RANDBETWEEN(1,100),""))),"")</f>
        <v/>
      </c>
      <c r="L225" s="329" t="str">
        <f>if($C225=Attacking,if(H225&gt;70,Hit,Miss),"")</f>
        <v/>
      </c>
      <c r="M225" s="330" t="str">
        <f>if($C225=Attacking,if(I225&gt;70,Hit,Miss),"")</f>
        <v/>
      </c>
      <c r="N225" s="330" t="str">
        <f>if($C225=Attacking,if(J225&gt;70,Hit,Miss),"")</f>
        <v/>
      </c>
      <c r="O225" s="331" t="str">
        <f>if($C225=Attacking,if(K225&gt;70,Hit,Miss),"")</f>
        <v/>
      </c>
      <c r="P225" s="326" t="str">
        <f>IF(L225=Hit,Fleet1Ship1WepDPH,IF(L225=Miss,0,""))</f>
        <v/>
      </c>
      <c r="Q225" s="327" t="str">
        <f>IF(M225=Hit,Fleet1Ship1WepDPH,IF(M225=Miss,0,""))</f>
        <v/>
      </c>
      <c r="R225" s="327" t="str">
        <f>IF(N225=Hit,Fleet1Ship1WepDPH,IF(N225=Miss,0,""))</f>
        <v/>
      </c>
      <c r="S225" s="328" t="str">
        <f>IF(O225=Hit,Fleet1Ship1WepDPH,IF(O225=Miss,0,""))</f>
        <v/>
      </c>
      <c r="T225" s="332" t="str">
        <f>if($C225=Attacking,COUNTIF(P225:S225,"&gt;0"),"")</f>
        <v/>
      </c>
      <c r="U225" s="333" t="str">
        <f>IF($C225=Attacking,SUM(P225:S225),"")</f>
        <v/>
      </c>
      <c r="V225" s="334" t="str">
        <f>iferror(if(W223="","",IF(W223=Alive,$V$4,IF(W223=Dead,"")),""),"")</f>
        <v/>
      </c>
      <c r="W225" s="323" t="str">
        <f>iferror(if($X225="","",IF($X225&gt;0,Alive,if($X225=0,"")),""),"")</f>
        <v/>
      </c>
      <c r="X225" s="353" t="str">
        <f>iferror(if(C225="","",IF(C225=Attacking,X223-U225,X223)),"")</f>
        <v/>
      </c>
    </row>
    <row r="226" hidden="1">
      <c r="A226" s="336">
        <v>223.0</v>
      </c>
      <c r="B226" s="356" t="str">
        <f>IF(C224=Reloading,B224+1,"")</f>
        <v/>
      </c>
      <c r="C226" s="338" t="str">
        <f>iferror(if(W224="","",IF(W224=Alive,Attacking,if(W224=Dead,"")),""),"")</f>
        <v/>
      </c>
      <c r="D226" s="339" t="str">
        <f>iferror(if(E224="","",IF(E224=Alive,$D$4,IF(E224=Dead,"")),""),"")</f>
        <v/>
      </c>
      <c r="E226" s="340" t="str">
        <f>iferror(if($F225="","",IF($F226&gt;0,Alive,if($F226="","")),""),"")</f>
        <v/>
      </c>
      <c r="F226" s="341" t="str">
        <f t="shared" si="4"/>
        <v/>
      </c>
      <c r="G226" s="342" t="str">
        <f>iferror(if(C226="","",if(C226=BattleEnd,"",if(D226=Fleet1Ship1,Fleet1Ship1Wep,Fleet2Ship1Wep))),"")</f>
        <v/>
      </c>
      <c r="H226" s="343" t="str">
        <f>iferror(IF($C226=BattleEnd,"",IF($C226="","",IF($C226=Attacking,RANDBETWEEN(1,100),""))),"")</f>
        <v/>
      </c>
      <c r="I226" s="344" t="str">
        <f>iferror(IF($C226=BattleEnd,"",IF($C226="","",IF($C226=Attacking,RANDBETWEEN(1,100),""))),"")</f>
        <v/>
      </c>
      <c r="J226" s="344" t="str">
        <f>iferror(IF($C226=BattleEnd,"",IF($C226="","",IF($C226=Attacking,RANDBETWEEN(1,100),""))),"")</f>
        <v/>
      </c>
      <c r="K226" s="345" t="str">
        <f>iferror(IF($C226=BattleEnd,"",IF($C226="","",IF($C226=Attacking,RANDBETWEEN(1,100),""))),"")</f>
        <v/>
      </c>
      <c r="L226" s="346" t="str">
        <f>if($C226=Attacking,if(H226&gt;70,Hit,Miss),"")</f>
        <v/>
      </c>
      <c r="M226" s="347" t="str">
        <f>if($C226=Attacking,if(I226&gt;70,Hit,Miss),"")</f>
        <v/>
      </c>
      <c r="N226" s="347" t="str">
        <f>if($C226=Attacking,if(J226&gt;70,Hit,Miss),"")</f>
        <v/>
      </c>
      <c r="O226" s="348" t="str">
        <f>if($C226=Attacking,if(K226&gt;70,Hit,Miss),"")</f>
        <v/>
      </c>
      <c r="P226" s="343" t="str">
        <f>IF(L226=Hit,Fleet1Ship1WepDPH,IF(L226=Miss,0,""))</f>
        <v/>
      </c>
      <c r="Q226" s="344" t="str">
        <f>IF(M226=Hit,Fleet1Ship1WepDPH,IF(M226=Miss,0,""))</f>
        <v/>
      </c>
      <c r="R226" s="344" t="str">
        <f>IF(N226=Hit,Fleet1Ship1WepDPH,IF(N226=Miss,0,""))</f>
        <v/>
      </c>
      <c r="S226" s="345" t="str">
        <f>IF(O226=Hit,Fleet1Ship1WepDPH,IF(O226=Miss,0,""))</f>
        <v/>
      </c>
      <c r="T226" s="349" t="str">
        <f>if($C226=Attacking,COUNTIF(P226:S226,"&gt;0"),"")</f>
        <v/>
      </c>
      <c r="U226" s="350" t="str">
        <f>IF($C226=Attacking,SUM(P226:S226),"")</f>
        <v/>
      </c>
      <c r="V226" s="351" t="str">
        <f>iferror(if(W224="","",IF(W224=Alive,$V$4,IF(W224=Dead,"")),""),"")</f>
        <v/>
      </c>
      <c r="W226" s="340" t="str">
        <f>iferror(if($X226="","",IF($X226&gt;0,Alive,if($X226=0,"")),""),"")</f>
        <v/>
      </c>
      <c r="X226" s="352" t="str">
        <f>iferror(if(C226="","",IF(C226=Attacking,X224-U226,X224)),"")</f>
        <v/>
      </c>
    </row>
    <row r="227" hidden="1">
      <c r="A227" s="319">
        <v>224.0</v>
      </c>
      <c r="B227" s="357" t="str">
        <f>IF(C225=Reloading,B225+1,"")</f>
        <v/>
      </c>
      <c r="C227" s="321" t="str">
        <f>iferror(if(W225="","",IF(W225=Alive,Attacking,if(W225=Dead,"")),""),"")</f>
        <v/>
      </c>
      <c r="D227" s="322" t="str">
        <f>iferror(if(E225="","",IF(E225=Alive,$D$4,IF(E225=Dead,"")),""),"")</f>
        <v/>
      </c>
      <c r="E227" s="323" t="str">
        <f>iferror(if($F226="","",IF($F227&gt;0,Alive,if($F227="","")),""),"")</f>
        <v/>
      </c>
      <c r="F227" s="324" t="str">
        <f t="shared" si="4"/>
        <v/>
      </c>
      <c r="G227" s="325" t="str">
        <f>iferror(if(C227="","",if(C227=BattleEnd,"",if(D227=Fleet1Ship1,Fleet1Ship1Wep,Fleet2Ship1Wep))),"")</f>
        <v/>
      </c>
      <c r="H227" s="326" t="str">
        <f>iferror(IF($C227=BattleEnd,"",IF($C227="","",IF($C227=Attacking,RANDBETWEEN(1,100),""))),"")</f>
        <v/>
      </c>
      <c r="I227" s="327" t="str">
        <f>iferror(IF($C227=BattleEnd,"",IF($C227="","",IF($C227=Attacking,RANDBETWEEN(1,100),""))),"")</f>
        <v/>
      </c>
      <c r="J227" s="327" t="str">
        <f>iferror(IF($C227=BattleEnd,"",IF($C227="","",IF($C227=Attacking,RANDBETWEEN(1,100),""))),"")</f>
        <v/>
      </c>
      <c r="K227" s="328" t="str">
        <f>iferror(IF($C227=BattleEnd,"",IF($C227="","",IF($C227=Attacking,RANDBETWEEN(1,100),""))),"")</f>
        <v/>
      </c>
      <c r="L227" s="329" t="str">
        <f>if($C227=Attacking,if(H227&gt;70,Hit,Miss),"")</f>
        <v/>
      </c>
      <c r="M227" s="330" t="str">
        <f>if($C227=Attacking,if(I227&gt;70,Hit,Miss),"")</f>
        <v/>
      </c>
      <c r="N227" s="330" t="str">
        <f>if($C227=Attacking,if(J227&gt;70,Hit,Miss),"")</f>
        <v/>
      </c>
      <c r="O227" s="331" t="str">
        <f>if($C227=Attacking,if(K227&gt;70,Hit,Miss),"")</f>
        <v/>
      </c>
      <c r="P227" s="326" t="str">
        <f>IF(L227=Hit,Fleet1Ship1WepDPH,IF(L227=Miss,0,""))</f>
        <v/>
      </c>
      <c r="Q227" s="327" t="str">
        <f>IF(M227=Hit,Fleet1Ship1WepDPH,IF(M227=Miss,0,""))</f>
        <v/>
      </c>
      <c r="R227" s="327" t="str">
        <f>IF(N227=Hit,Fleet1Ship1WepDPH,IF(N227=Miss,0,""))</f>
        <v/>
      </c>
      <c r="S227" s="328" t="str">
        <f>IF(O227=Hit,Fleet1Ship1WepDPH,IF(O227=Miss,0,""))</f>
        <v/>
      </c>
      <c r="T227" s="332" t="str">
        <f>if($C227=Attacking,COUNTIF(P227:S227,"&gt;0"),"")</f>
        <v/>
      </c>
      <c r="U227" s="333" t="str">
        <f>IF($C227=Attacking,SUM(P227:S227),"")</f>
        <v/>
      </c>
      <c r="V227" s="334" t="str">
        <f>iferror(if(W225="","",IF(W225=Alive,$V$4,IF(W225=Dead,"")),""),"")</f>
        <v/>
      </c>
      <c r="W227" s="323" t="str">
        <f>iferror(if($X227="","",IF($X227&gt;0,Alive,if($X227=0,"")),""),"")</f>
        <v/>
      </c>
      <c r="X227" s="353" t="str">
        <f>iferror(if(C227="","",IF(C227=Attacking,X225-U227,X225)),"")</f>
        <v/>
      </c>
    </row>
    <row r="228" hidden="1">
      <c r="A228" s="336">
        <v>225.0</v>
      </c>
      <c r="B228" s="356" t="str">
        <f>IF(C226=Attacking,B226+1,"")</f>
        <v/>
      </c>
      <c r="C228" s="338" t="str">
        <f>iferror(if(W226="","",IF(W226=Alive,Attacking,if(W226=Dead,"")),""),"")</f>
        <v/>
      </c>
      <c r="D228" s="339" t="str">
        <f>iferror(if(E226="","",IF(E226=Alive,$D$4,IF(E226=Dead,"")),""),"")</f>
        <v/>
      </c>
      <c r="E228" s="340" t="str">
        <f>iferror(if($F227="","",IF($F228&gt;0,Alive,if($F228="","")),""),"")</f>
        <v/>
      </c>
      <c r="F228" s="341" t="str">
        <f t="shared" si="4"/>
        <v/>
      </c>
      <c r="G228" s="342" t="str">
        <f>iferror(if(C228="","",if(C228=BattleEnd,"",if(D228=Fleet1Ship1,Fleet1Ship1Wep,Fleet2Ship1Wep))),"")</f>
        <v/>
      </c>
      <c r="H228" s="343" t="str">
        <f>iferror(IF($C228=BattleEnd,"",IF($C228="","",IF($C228=Attacking,RANDBETWEEN(1,100),""))),"")</f>
        <v/>
      </c>
      <c r="I228" s="344" t="str">
        <f>iferror(IF($C228=BattleEnd,"",IF($C228="","",IF($C228=Attacking,RANDBETWEEN(1,100),""))),"")</f>
        <v/>
      </c>
      <c r="J228" s="344" t="str">
        <f>iferror(IF($C228=BattleEnd,"",IF($C228="","",IF($C228=Attacking,RANDBETWEEN(1,100),""))),"")</f>
        <v/>
      </c>
      <c r="K228" s="345" t="str">
        <f>iferror(IF($C228=BattleEnd,"",IF($C228="","",IF($C228=Attacking,RANDBETWEEN(1,100),""))),"")</f>
        <v/>
      </c>
      <c r="L228" s="346" t="str">
        <f>if($C228=Attacking,if(H228&gt;70,Hit,Miss),"")</f>
        <v/>
      </c>
      <c r="M228" s="347" t="str">
        <f>if($C228=Attacking,if(I228&gt;70,Hit,Miss),"")</f>
        <v/>
      </c>
      <c r="N228" s="347" t="str">
        <f>if($C228=Attacking,if(J228&gt;70,Hit,Miss),"")</f>
        <v/>
      </c>
      <c r="O228" s="348" t="str">
        <f>if($C228=Attacking,if(K228&gt;70,Hit,Miss),"")</f>
        <v/>
      </c>
      <c r="P228" s="343" t="str">
        <f>IF(L228=Hit,Fleet1Ship1WepDPH,IF(L228=Miss,0,""))</f>
        <v/>
      </c>
      <c r="Q228" s="344" t="str">
        <f>IF(M228=Hit,Fleet1Ship1WepDPH,IF(M228=Miss,0,""))</f>
        <v/>
      </c>
      <c r="R228" s="344" t="str">
        <f>IF(N228=Hit,Fleet1Ship1WepDPH,IF(N228=Miss,0,""))</f>
        <v/>
      </c>
      <c r="S228" s="345" t="str">
        <f>IF(O228=Hit,Fleet1Ship1WepDPH,IF(O228=Miss,0,""))</f>
        <v/>
      </c>
      <c r="T228" s="349" t="str">
        <f>if($C228=Attacking,COUNTIF(P228:S228,"&gt;0"),"")</f>
        <v/>
      </c>
      <c r="U228" s="350" t="str">
        <f>IF($C228=Attacking,SUM(P228:S228),"")</f>
        <v/>
      </c>
      <c r="V228" s="351" t="str">
        <f>iferror(if(W226="","",IF(W226=Alive,$V$4,IF(W226=Dead,"")),""),"")</f>
        <v/>
      </c>
      <c r="W228" s="340" t="str">
        <f>iferror(if($X228="","",IF($X228&gt;0,Alive,if($X228=0,"")),""),"")</f>
        <v/>
      </c>
      <c r="X228" s="352" t="str">
        <f>iferror(if(C228="","",IF(C228=Attacking,X226-U228,X226)),"")</f>
        <v/>
      </c>
    </row>
    <row r="229" hidden="1">
      <c r="A229" s="319">
        <v>226.0</v>
      </c>
      <c r="B229" s="357" t="str">
        <f>IF(C227=Attacking,B227+1,"")</f>
        <v/>
      </c>
      <c r="C229" s="321" t="str">
        <f>iferror(if(W227="","",IF(W227=Alive,Attacking,if(W227=Dead,"")),""),"")</f>
        <v/>
      </c>
      <c r="D229" s="322" t="str">
        <f>iferror(if(E227="","",IF(E227=Alive,$D$4,IF(E227=Dead,"")),""),"")</f>
        <v/>
      </c>
      <c r="E229" s="323" t="str">
        <f>iferror(if($F228="","",IF($F229&gt;0,Alive,if($F229="","")),""),"")</f>
        <v/>
      </c>
      <c r="F229" s="324" t="str">
        <f t="shared" si="4"/>
        <v/>
      </c>
      <c r="G229" s="325" t="str">
        <f>iferror(if(C229="","",if(C229=BattleEnd,"",if(D229=Fleet1Ship1,Fleet1Ship1Wep,Fleet2Ship1Wep))),"")</f>
        <v/>
      </c>
      <c r="H229" s="326" t="str">
        <f>iferror(IF($C229=BattleEnd,"",IF($C229="","",IF($C229=Attacking,RANDBETWEEN(1,100),""))),"")</f>
        <v/>
      </c>
      <c r="I229" s="327" t="str">
        <f>iferror(IF($C229=BattleEnd,"",IF($C229="","",IF($C229=Attacking,RANDBETWEEN(1,100),""))),"")</f>
        <v/>
      </c>
      <c r="J229" s="327" t="str">
        <f>iferror(IF($C229=BattleEnd,"",IF($C229="","",IF($C229=Attacking,RANDBETWEEN(1,100),""))),"")</f>
        <v/>
      </c>
      <c r="K229" s="328" t="str">
        <f>iferror(IF($C229=BattleEnd,"",IF($C229="","",IF($C229=Attacking,RANDBETWEEN(1,100),""))),"")</f>
        <v/>
      </c>
      <c r="L229" s="329" t="str">
        <f>if($C229=Attacking,if(H229&gt;70,Hit,Miss),"")</f>
        <v/>
      </c>
      <c r="M229" s="330" t="str">
        <f>if($C229=Attacking,if(I229&gt;70,Hit,Miss),"")</f>
        <v/>
      </c>
      <c r="N229" s="330" t="str">
        <f>if($C229=Attacking,if(J229&gt;70,Hit,Miss),"")</f>
        <v/>
      </c>
      <c r="O229" s="331" t="str">
        <f>if($C229=Attacking,if(K229&gt;70,Hit,Miss),"")</f>
        <v/>
      </c>
      <c r="P229" s="326" t="str">
        <f>IF(L229=Hit,Fleet1Ship1WepDPH,IF(L229=Miss,0,""))</f>
        <v/>
      </c>
      <c r="Q229" s="327" t="str">
        <f>IF(M229=Hit,Fleet1Ship1WepDPH,IF(M229=Miss,0,""))</f>
        <v/>
      </c>
      <c r="R229" s="327" t="str">
        <f>IF(N229=Hit,Fleet1Ship1WepDPH,IF(N229=Miss,0,""))</f>
        <v/>
      </c>
      <c r="S229" s="328" t="str">
        <f>IF(O229=Hit,Fleet1Ship1WepDPH,IF(O229=Miss,0,""))</f>
        <v/>
      </c>
      <c r="T229" s="332" t="str">
        <f>if($C229=Attacking,COUNTIF(P229:S229,"&gt;0"),"")</f>
        <v/>
      </c>
      <c r="U229" s="333" t="str">
        <f>IF($C229=Attacking,SUM(P229:S229),"")</f>
        <v/>
      </c>
      <c r="V229" s="334" t="str">
        <f>iferror(if(W227="","",IF(W227=Alive,$V$4,IF(W227=Dead,"")),""),"")</f>
        <v/>
      </c>
      <c r="W229" s="323" t="str">
        <f>iferror(if($X229="","",IF($X229&gt;0,Alive,if($X229=0,"")),""),"")</f>
        <v/>
      </c>
      <c r="X229" s="353" t="str">
        <f>iferror(if(C229="","",IF(C229=Attacking,X227-U229,X227)),"")</f>
        <v/>
      </c>
    </row>
    <row r="230" hidden="1">
      <c r="A230" s="336">
        <v>227.0</v>
      </c>
      <c r="B230" s="356" t="str">
        <f>IF(C228=Attacking,B228+1,"")</f>
        <v/>
      </c>
      <c r="C230" s="338" t="str">
        <f>iferror(if(W228="","",IF(W228=Alive,Attacking,if(W228=Dead,"")),""),"")</f>
        <v/>
      </c>
      <c r="D230" s="339" t="str">
        <f>iferror(if(E228="","",IF(E228=Alive,$D$4,IF(E228=Dead,"")),""),"")</f>
        <v/>
      </c>
      <c r="E230" s="340" t="str">
        <f>iferror(if($F229="","",IF($F230&gt;0,Alive,if($F230="","")),""),"")</f>
        <v/>
      </c>
      <c r="F230" s="341" t="str">
        <f t="shared" si="4"/>
        <v/>
      </c>
      <c r="G230" s="342" t="str">
        <f>iferror(if(C230="","",if(C230=BattleEnd,"",if(D230=Fleet1Ship1,Fleet1Ship1Wep,Fleet2Ship1Wep))),"")</f>
        <v/>
      </c>
      <c r="H230" s="343" t="str">
        <f>iferror(IF($C230=BattleEnd,"",IF($C230="","",IF($C230=Attacking,RANDBETWEEN(1,100),""))),"")</f>
        <v/>
      </c>
      <c r="I230" s="344" t="str">
        <f>iferror(IF($C230=BattleEnd,"",IF($C230="","",IF($C230=Attacking,RANDBETWEEN(1,100),""))),"")</f>
        <v/>
      </c>
      <c r="J230" s="344" t="str">
        <f>iferror(IF($C230=BattleEnd,"",IF($C230="","",IF($C230=Attacking,RANDBETWEEN(1,100),""))),"")</f>
        <v/>
      </c>
      <c r="K230" s="345" t="str">
        <f>iferror(IF($C230=BattleEnd,"",IF($C230="","",IF($C230=Attacking,RANDBETWEEN(1,100),""))),"")</f>
        <v/>
      </c>
      <c r="L230" s="346" t="str">
        <f>if($C230=Attacking,if(H230&gt;70,Hit,Miss),"")</f>
        <v/>
      </c>
      <c r="M230" s="347" t="str">
        <f>if($C230=Attacking,if(I230&gt;70,Hit,Miss),"")</f>
        <v/>
      </c>
      <c r="N230" s="347" t="str">
        <f>if($C230=Attacking,if(J230&gt;70,Hit,Miss),"")</f>
        <v/>
      </c>
      <c r="O230" s="348" t="str">
        <f>if($C230=Attacking,if(K230&gt;70,Hit,Miss),"")</f>
        <v/>
      </c>
      <c r="P230" s="343" t="str">
        <f>IF(L230=Hit,Fleet1Ship1WepDPH,IF(L230=Miss,0,""))</f>
        <v/>
      </c>
      <c r="Q230" s="344" t="str">
        <f>IF(M230=Hit,Fleet1Ship1WepDPH,IF(M230=Miss,0,""))</f>
        <v/>
      </c>
      <c r="R230" s="344" t="str">
        <f>IF(N230=Hit,Fleet1Ship1WepDPH,IF(N230=Miss,0,""))</f>
        <v/>
      </c>
      <c r="S230" s="345" t="str">
        <f>IF(O230=Hit,Fleet1Ship1WepDPH,IF(O230=Miss,0,""))</f>
        <v/>
      </c>
      <c r="T230" s="349" t="str">
        <f>if($C230=Attacking,COUNTIF(P230:S230,"&gt;0"),"")</f>
        <v/>
      </c>
      <c r="U230" s="350" t="str">
        <f>IF($C230=Attacking,SUM(P230:S230),"")</f>
        <v/>
      </c>
      <c r="V230" s="351" t="str">
        <f>iferror(if(W228="","",IF(W228=Alive,$V$4,IF(W228=Dead,"")),""),"")</f>
        <v/>
      </c>
      <c r="W230" s="340" t="str">
        <f>iferror(if($X230="","",IF($X230&gt;0,Alive,if($X230=0,"")),""),"")</f>
        <v/>
      </c>
      <c r="X230" s="352" t="str">
        <f>iferror(if(C230="","",IF(C230=Attacking,X228-U230,X228)),"")</f>
        <v/>
      </c>
    </row>
    <row r="231" hidden="1">
      <c r="A231" s="319">
        <v>228.0</v>
      </c>
      <c r="B231" s="357" t="str">
        <f>IF(C229=Attacking,B229+1,"")</f>
        <v/>
      </c>
      <c r="C231" s="321" t="str">
        <f>iferror(if(W229="","",IF(W229=Alive,Attacking,if(W229=Dead,"")),""),"")</f>
        <v/>
      </c>
      <c r="D231" s="322" t="str">
        <f>iferror(if(E229="","",IF(E229=Alive,$D$4,IF(E229=Dead,"")),""),"")</f>
        <v/>
      </c>
      <c r="E231" s="323" t="str">
        <f>iferror(if($F230="","",IF($F231&gt;0,Alive,if($F231="","")),""),"")</f>
        <v/>
      </c>
      <c r="F231" s="324" t="str">
        <f t="shared" si="4"/>
        <v/>
      </c>
      <c r="G231" s="325" t="str">
        <f>iferror(if(C231="","",if(C231=BattleEnd,"",if(D231=Fleet1Ship1,Fleet1Ship1Wep,Fleet2Ship1Wep))),"")</f>
        <v/>
      </c>
      <c r="H231" s="326" t="str">
        <f>iferror(IF($C231=BattleEnd,"",IF($C231="","",IF($C231=Attacking,RANDBETWEEN(1,100),""))),"")</f>
        <v/>
      </c>
      <c r="I231" s="327" t="str">
        <f>iferror(IF($C231=BattleEnd,"",IF($C231="","",IF($C231=Attacking,RANDBETWEEN(1,100),""))),"")</f>
        <v/>
      </c>
      <c r="J231" s="327" t="str">
        <f>iferror(IF($C231=BattleEnd,"",IF($C231="","",IF($C231=Attacking,RANDBETWEEN(1,100),""))),"")</f>
        <v/>
      </c>
      <c r="K231" s="328" t="str">
        <f>iferror(IF($C231=BattleEnd,"",IF($C231="","",IF($C231=Attacking,RANDBETWEEN(1,100),""))),"")</f>
        <v/>
      </c>
      <c r="L231" s="329" t="str">
        <f>if($C231=Attacking,if(H231&gt;70,Hit,Miss),"")</f>
        <v/>
      </c>
      <c r="M231" s="330" t="str">
        <f>if($C231=Attacking,if(I231&gt;70,Hit,Miss),"")</f>
        <v/>
      </c>
      <c r="N231" s="330" t="str">
        <f>if($C231=Attacking,if(J231&gt;70,Hit,Miss),"")</f>
        <v/>
      </c>
      <c r="O231" s="331" t="str">
        <f>if($C231=Attacking,if(K231&gt;70,Hit,Miss),"")</f>
        <v/>
      </c>
      <c r="P231" s="326" t="str">
        <f>IF(L231=Hit,Fleet1Ship1WepDPH,IF(L231=Miss,0,""))</f>
        <v/>
      </c>
      <c r="Q231" s="327" t="str">
        <f>IF(M231=Hit,Fleet1Ship1WepDPH,IF(M231=Miss,0,""))</f>
        <v/>
      </c>
      <c r="R231" s="327" t="str">
        <f>IF(N231=Hit,Fleet1Ship1WepDPH,IF(N231=Miss,0,""))</f>
        <v/>
      </c>
      <c r="S231" s="328" t="str">
        <f>IF(O231=Hit,Fleet1Ship1WepDPH,IF(O231=Miss,0,""))</f>
        <v/>
      </c>
      <c r="T231" s="332" t="str">
        <f>if($C231=Attacking,COUNTIF(P231:S231,"&gt;0"),"")</f>
        <v/>
      </c>
      <c r="U231" s="333" t="str">
        <f>IF($C231=Attacking,SUM(P231:S231),"")</f>
        <v/>
      </c>
      <c r="V231" s="334" t="str">
        <f>iferror(if(W229="","",IF(W229=Alive,$V$4,IF(W229=Dead,"")),""),"")</f>
        <v/>
      </c>
      <c r="W231" s="323" t="str">
        <f>iferror(if($X231="","",IF($X231&gt;0,Alive,if($X231=0,"")),""),"")</f>
        <v/>
      </c>
      <c r="X231" s="353" t="str">
        <f>iferror(if(C231="","",IF(C231=Attacking,X229-U231,X229)),"")</f>
        <v/>
      </c>
    </row>
    <row r="232" hidden="1">
      <c r="A232" s="336">
        <v>229.0</v>
      </c>
      <c r="B232" s="356" t="str">
        <f>IF(C230=Attacking,B230+1,"")</f>
        <v/>
      </c>
      <c r="C232" s="338" t="str">
        <f>iferror(if(W230="","",IF(W230=Alive,Attacking,if(W230=Dead,"")),""),"")</f>
        <v/>
      </c>
      <c r="D232" s="339" t="str">
        <f>iferror(if(E230="","",IF(E230=Alive,$D$4,IF(E230=Dead,"")),""),"")</f>
        <v/>
      </c>
      <c r="E232" s="340" t="str">
        <f>iferror(if($F231="","",IF($F232&gt;0,Alive,if($F232="","")),""),"")</f>
        <v/>
      </c>
      <c r="F232" s="341" t="str">
        <f t="shared" si="4"/>
        <v/>
      </c>
      <c r="G232" s="342" t="str">
        <f>iferror(if(C232="","",if(C232=BattleEnd,"",if(D232=Fleet1Ship1,Fleet1Ship1Wep,Fleet2Ship1Wep))),"")</f>
        <v/>
      </c>
      <c r="H232" s="343" t="str">
        <f>iferror(IF($C232=BattleEnd,"",IF($C232="","",IF($C232=Attacking,RANDBETWEEN(1,100),""))),"")</f>
        <v/>
      </c>
      <c r="I232" s="344" t="str">
        <f>iferror(IF($C232=BattleEnd,"",IF($C232="","",IF($C232=Attacking,RANDBETWEEN(1,100),""))),"")</f>
        <v/>
      </c>
      <c r="J232" s="344" t="str">
        <f>iferror(IF($C232=BattleEnd,"",IF($C232="","",IF($C232=Attacking,RANDBETWEEN(1,100),""))),"")</f>
        <v/>
      </c>
      <c r="K232" s="345" t="str">
        <f>iferror(IF($C232=BattleEnd,"",IF($C232="","",IF($C232=Attacking,RANDBETWEEN(1,100),""))),"")</f>
        <v/>
      </c>
      <c r="L232" s="346" t="str">
        <f>if($C232=Attacking,if(H232&gt;70,Hit,Miss),"")</f>
        <v/>
      </c>
      <c r="M232" s="347" t="str">
        <f>if($C232=Attacking,if(I232&gt;70,Hit,Miss),"")</f>
        <v/>
      </c>
      <c r="N232" s="347" t="str">
        <f>if($C232=Attacking,if(J232&gt;70,Hit,Miss),"")</f>
        <v/>
      </c>
      <c r="O232" s="348" t="str">
        <f>if($C232=Attacking,if(K232&gt;70,Hit,Miss),"")</f>
        <v/>
      </c>
      <c r="P232" s="343" t="str">
        <f>IF(L232=Hit,Fleet1Ship1WepDPH,IF(L232=Miss,0,""))</f>
        <v/>
      </c>
      <c r="Q232" s="344" t="str">
        <f>IF(M232=Hit,Fleet1Ship1WepDPH,IF(M232=Miss,0,""))</f>
        <v/>
      </c>
      <c r="R232" s="344" t="str">
        <f>IF(N232=Hit,Fleet1Ship1WepDPH,IF(N232=Miss,0,""))</f>
        <v/>
      </c>
      <c r="S232" s="345" t="str">
        <f>IF(O232=Hit,Fleet1Ship1WepDPH,IF(O232=Miss,0,""))</f>
        <v/>
      </c>
      <c r="T232" s="349" t="str">
        <f>if($C232=Attacking,COUNTIF(P232:S232,"&gt;0"),"")</f>
        <v/>
      </c>
      <c r="U232" s="350" t="str">
        <f>IF($C232=Attacking,SUM(P232:S232),"")</f>
        <v/>
      </c>
      <c r="V232" s="351" t="str">
        <f>iferror(if(W230="","",IF(W230=Alive,$V$4,IF(W230=Dead,"")),""),"")</f>
        <v/>
      </c>
      <c r="W232" s="340" t="str">
        <f>iferror(if($X232="","",IF($X232&gt;0,Alive,if($X232=0,"")),""),"")</f>
        <v/>
      </c>
      <c r="X232" s="352" t="str">
        <f>iferror(if(C232="","",IF(C232=Attacking,X230-U232,X230)),"")</f>
        <v/>
      </c>
    </row>
    <row r="233" hidden="1">
      <c r="A233" s="319">
        <v>230.0</v>
      </c>
      <c r="B233" s="357" t="str">
        <f>IF(C231=Attacking,B231+1,"")</f>
        <v/>
      </c>
      <c r="C233" s="321" t="str">
        <f>iferror(if(W231="","",IF(W231=Alive,Attacking,if(W231=Dead,"")),""),"")</f>
        <v/>
      </c>
      <c r="D233" s="322" t="str">
        <f>iferror(if(E231="","",IF(E231=Alive,$D$4,IF(E231=Dead,"")),""),"")</f>
        <v/>
      </c>
      <c r="E233" s="323" t="str">
        <f>iferror(if($F232="","",IF($F233&gt;0,Alive,if($F233="","")),""),"")</f>
        <v/>
      </c>
      <c r="F233" s="324" t="str">
        <f t="shared" si="4"/>
        <v/>
      </c>
      <c r="G233" s="325" t="str">
        <f>iferror(if(C233="","",if(C233=BattleEnd,"",if(D233=Fleet1Ship1,Fleet1Ship1Wep,Fleet2Ship1Wep))),"")</f>
        <v/>
      </c>
      <c r="H233" s="326" t="str">
        <f>iferror(IF($C233=BattleEnd,"",IF($C233="","",IF($C233=Attacking,RANDBETWEEN(1,100),""))),"")</f>
        <v/>
      </c>
      <c r="I233" s="327" t="str">
        <f>iferror(IF($C233=BattleEnd,"",IF($C233="","",IF($C233=Attacking,RANDBETWEEN(1,100),""))),"")</f>
        <v/>
      </c>
      <c r="J233" s="327" t="str">
        <f>iferror(IF($C233=BattleEnd,"",IF($C233="","",IF($C233=Attacking,RANDBETWEEN(1,100),""))),"")</f>
        <v/>
      </c>
      <c r="K233" s="328" t="str">
        <f>iferror(IF($C233=BattleEnd,"",IF($C233="","",IF($C233=Attacking,RANDBETWEEN(1,100),""))),"")</f>
        <v/>
      </c>
      <c r="L233" s="329" t="str">
        <f>if($C233=Attacking,if(H233&gt;70,Hit,Miss),"")</f>
        <v/>
      </c>
      <c r="M233" s="330" t="str">
        <f>if($C233=Attacking,if(I233&gt;70,Hit,Miss),"")</f>
        <v/>
      </c>
      <c r="N233" s="330" t="str">
        <f>if($C233=Attacking,if(J233&gt;70,Hit,Miss),"")</f>
        <v/>
      </c>
      <c r="O233" s="331" t="str">
        <f>if($C233=Attacking,if(K233&gt;70,Hit,Miss),"")</f>
        <v/>
      </c>
      <c r="P233" s="326" t="str">
        <f>IF(L233=Hit,Fleet1Ship1WepDPH,IF(L233=Miss,0,""))</f>
        <v/>
      </c>
      <c r="Q233" s="327" t="str">
        <f>IF(M233=Hit,Fleet1Ship1WepDPH,IF(M233=Miss,0,""))</f>
        <v/>
      </c>
      <c r="R233" s="327" t="str">
        <f>IF(N233=Hit,Fleet1Ship1WepDPH,IF(N233=Miss,0,""))</f>
        <v/>
      </c>
      <c r="S233" s="328" t="str">
        <f>IF(O233=Hit,Fleet1Ship1WepDPH,IF(O233=Miss,0,""))</f>
        <v/>
      </c>
      <c r="T233" s="332" t="str">
        <f>if($C233=Attacking,COUNTIF(P233:S233,"&gt;0"),"")</f>
        <v/>
      </c>
      <c r="U233" s="333" t="str">
        <f>IF($C233=Attacking,SUM(P233:S233),"")</f>
        <v/>
      </c>
      <c r="V233" s="334" t="str">
        <f>iferror(if(W231="","",IF(W231=Alive,$V$4,IF(W231=Dead,"")),""),"")</f>
        <v/>
      </c>
      <c r="W233" s="323" t="str">
        <f>iferror(if($X233="","",IF($X233&gt;0,Alive,if($X233=0,"")),""),"")</f>
        <v/>
      </c>
      <c r="X233" s="353" t="str">
        <f>iferror(if(C233="","",IF(C233=Attacking,X231-U233,X231)),"")</f>
        <v/>
      </c>
    </row>
    <row r="234" hidden="1">
      <c r="A234" s="336">
        <v>231.0</v>
      </c>
      <c r="B234" s="356" t="str">
        <f>IF(C232=Reloading,B232+1,"")</f>
        <v/>
      </c>
      <c r="C234" s="338" t="str">
        <f>iferror(if(W232="","",IF(W232=Alive,Attacking,if(W232=Dead,"")),""),"")</f>
        <v/>
      </c>
      <c r="D234" s="339" t="str">
        <f>iferror(if(E232="","",IF(E232=Alive,$D$4,IF(E232=Dead,"")),""),"")</f>
        <v/>
      </c>
      <c r="E234" s="340" t="str">
        <f>iferror(if($F233="","",IF($F234&gt;0,Alive,if($F234="","")),""),"")</f>
        <v/>
      </c>
      <c r="F234" s="341" t="str">
        <f t="shared" si="4"/>
        <v/>
      </c>
      <c r="G234" s="342" t="str">
        <f>iferror(if(C234="","",if(C234=BattleEnd,"",if(D234=Fleet1Ship1,Fleet1Ship1Wep,Fleet2Ship1Wep))),"")</f>
        <v/>
      </c>
      <c r="H234" s="343" t="str">
        <f>iferror(IF($C234=BattleEnd,"",IF($C234="","",IF($C234=Attacking,RANDBETWEEN(1,100),""))),"")</f>
        <v/>
      </c>
      <c r="I234" s="344" t="str">
        <f>iferror(IF($C234=BattleEnd,"",IF($C234="","",IF($C234=Attacking,RANDBETWEEN(1,100),""))),"")</f>
        <v/>
      </c>
      <c r="J234" s="344" t="str">
        <f>iferror(IF($C234=BattleEnd,"",IF($C234="","",IF($C234=Attacking,RANDBETWEEN(1,100),""))),"")</f>
        <v/>
      </c>
      <c r="K234" s="345" t="str">
        <f>iferror(IF($C234=BattleEnd,"",IF($C234="","",IF($C234=Attacking,RANDBETWEEN(1,100),""))),"")</f>
        <v/>
      </c>
      <c r="L234" s="346" t="str">
        <f>if($C234=Attacking,if(H234&gt;70,Hit,Miss),"")</f>
        <v/>
      </c>
      <c r="M234" s="347" t="str">
        <f>if($C234=Attacking,if(I234&gt;70,Hit,Miss),"")</f>
        <v/>
      </c>
      <c r="N234" s="347" t="str">
        <f>if($C234=Attacking,if(J234&gt;70,Hit,Miss),"")</f>
        <v/>
      </c>
      <c r="O234" s="348" t="str">
        <f>if($C234=Attacking,if(K234&gt;70,Hit,Miss),"")</f>
        <v/>
      </c>
      <c r="P234" s="343" t="str">
        <f>IF(L234=Hit,Fleet1Ship1WepDPH,IF(L234=Miss,0,""))</f>
        <v/>
      </c>
      <c r="Q234" s="344" t="str">
        <f>IF(M234=Hit,Fleet1Ship1WepDPH,IF(M234=Miss,0,""))</f>
        <v/>
      </c>
      <c r="R234" s="344" t="str">
        <f>IF(N234=Hit,Fleet1Ship1WepDPH,IF(N234=Miss,0,""))</f>
        <v/>
      </c>
      <c r="S234" s="345" t="str">
        <f>IF(O234=Hit,Fleet1Ship1WepDPH,IF(O234=Miss,0,""))</f>
        <v/>
      </c>
      <c r="T234" s="349" t="str">
        <f>if($C234=Attacking,COUNTIF(P234:S234,"&gt;0"),"")</f>
        <v/>
      </c>
      <c r="U234" s="350" t="str">
        <f>IF($C234=Attacking,SUM(P234:S234),"")</f>
        <v/>
      </c>
      <c r="V234" s="351" t="str">
        <f>iferror(if(W232="","",IF(W232=Alive,$V$4,IF(W232=Dead,"")),""),"")</f>
        <v/>
      </c>
      <c r="W234" s="340" t="str">
        <f>iferror(if($X234="","",IF($X234&gt;0,Alive,if($X234=0,"")),""),"")</f>
        <v/>
      </c>
      <c r="X234" s="352" t="str">
        <f>iferror(if(C234="","",IF(C234=Attacking,X232-U234,X232)),"")</f>
        <v/>
      </c>
    </row>
    <row r="235" hidden="1">
      <c r="A235" s="319">
        <v>232.0</v>
      </c>
      <c r="B235" s="357" t="str">
        <f>IF(C233=Reloading,B233+1,"")</f>
        <v/>
      </c>
      <c r="C235" s="321" t="str">
        <f>iferror(if(W233="","",IF(W233=Alive,Attacking,if(W233=Dead,"")),""),"")</f>
        <v/>
      </c>
      <c r="D235" s="322" t="str">
        <f>iferror(if(E233="","",IF(E233=Alive,$D$4,IF(E233=Dead,"")),""),"")</f>
        <v/>
      </c>
      <c r="E235" s="323" t="str">
        <f>iferror(if($F234="","",IF($F235&gt;0,Alive,if($F235="","")),""),"")</f>
        <v/>
      </c>
      <c r="F235" s="324" t="str">
        <f t="shared" si="4"/>
        <v/>
      </c>
      <c r="G235" s="325" t="str">
        <f>iferror(if(C235="","",if(C235=BattleEnd,"",if(D235=Fleet1Ship1,Fleet1Ship1Wep,Fleet2Ship1Wep))),"")</f>
        <v/>
      </c>
      <c r="H235" s="326" t="str">
        <f>iferror(IF($C235=BattleEnd,"",IF($C235="","",IF($C235=Attacking,RANDBETWEEN(1,100),""))),"")</f>
        <v/>
      </c>
      <c r="I235" s="327" t="str">
        <f>iferror(IF($C235=BattleEnd,"",IF($C235="","",IF($C235=Attacking,RANDBETWEEN(1,100),""))),"")</f>
        <v/>
      </c>
      <c r="J235" s="327" t="str">
        <f>iferror(IF($C235=BattleEnd,"",IF($C235="","",IF($C235=Attacking,RANDBETWEEN(1,100),""))),"")</f>
        <v/>
      </c>
      <c r="K235" s="328" t="str">
        <f>iferror(IF($C235=BattleEnd,"",IF($C235="","",IF($C235=Attacking,RANDBETWEEN(1,100),""))),"")</f>
        <v/>
      </c>
      <c r="L235" s="329" t="str">
        <f>if($C235=Attacking,if(H235&gt;70,Hit,Miss),"")</f>
        <v/>
      </c>
      <c r="M235" s="330" t="str">
        <f>if($C235=Attacking,if(I235&gt;70,Hit,Miss),"")</f>
        <v/>
      </c>
      <c r="N235" s="330" t="str">
        <f>if($C235=Attacking,if(J235&gt;70,Hit,Miss),"")</f>
        <v/>
      </c>
      <c r="O235" s="331" t="str">
        <f>if($C235=Attacking,if(K235&gt;70,Hit,Miss),"")</f>
        <v/>
      </c>
      <c r="P235" s="326" t="str">
        <f>IF(L235=Hit,Fleet1Ship1WepDPH,IF(L235=Miss,0,""))</f>
        <v/>
      </c>
      <c r="Q235" s="327" t="str">
        <f>IF(M235=Hit,Fleet1Ship1WepDPH,IF(M235=Miss,0,""))</f>
        <v/>
      </c>
      <c r="R235" s="327" t="str">
        <f>IF(N235=Hit,Fleet1Ship1WepDPH,IF(N235=Miss,0,""))</f>
        <v/>
      </c>
      <c r="S235" s="328" t="str">
        <f>IF(O235=Hit,Fleet1Ship1WepDPH,IF(O235=Miss,0,""))</f>
        <v/>
      </c>
      <c r="T235" s="332" t="str">
        <f>if($C235=Attacking,COUNTIF(P235:S235,"&gt;0"),"")</f>
        <v/>
      </c>
      <c r="U235" s="333" t="str">
        <f>IF($C235=Attacking,SUM(P235:S235),"")</f>
        <v/>
      </c>
      <c r="V235" s="334" t="str">
        <f>iferror(if(W233="","",IF(W233=Alive,$V$4,IF(W233=Dead,"")),""),"")</f>
        <v/>
      </c>
      <c r="W235" s="323" t="str">
        <f>iferror(if($X235="","",IF($X235&gt;0,Alive,if($X235=0,"")),""),"")</f>
        <v/>
      </c>
      <c r="X235" s="353" t="str">
        <f>iferror(if(C235="","",IF(C235=Attacking,X233-U235,X233)),"")</f>
        <v/>
      </c>
    </row>
    <row r="236" hidden="1">
      <c r="A236" s="336">
        <v>233.0</v>
      </c>
      <c r="B236" s="356" t="str">
        <f>IF(C234=Attacking,B234+1,"")</f>
        <v/>
      </c>
      <c r="C236" s="338" t="str">
        <f>iferror(if(W234="","",IF(W234=Alive,Attacking,if(W234=Dead,"")),""),"")</f>
        <v/>
      </c>
      <c r="D236" s="339" t="str">
        <f>iferror(if(E234="","",IF(E234=Alive,$D$4,IF(E234=Dead,"")),""),"")</f>
        <v/>
      </c>
      <c r="E236" s="340" t="str">
        <f>iferror(if($F235="","",IF($F236&gt;0,Alive,if($F236="","")),""),"")</f>
        <v/>
      </c>
      <c r="F236" s="341" t="str">
        <f t="shared" si="4"/>
        <v/>
      </c>
      <c r="G236" s="342" t="str">
        <f>iferror(if(C236="","",if(C236=BattleEnd,"",if(D236=Fleet1Ship1,Fleet1Ship1Wep,Fleet2Ship1Wep))),"")</f>
        <v/>
      </c>
      <c r="H236" s="343" t="str">
        <f>iferror(IF($C236=BattleEnd,"",IF($C236="","",IF($C236=Attacking,RANDBETWEEN(1,100),""))),"")</f>
        <v/>
      </c>
      <c r="I236" s="344" t="str">
        <f>iferror(IF($C236=BattleEnd,"",IF($C236="","",IF($C236=Attacking,RANDBETWEEN(1,100),""))),"")</f>
        <v/>
      </c>
      <c r="J236" s="344" t="str">
        <f>iferror(IF($C236=BattleEnd,"",IF($C236="","",IF($C236=Attacking,RANDBETWEEN(1,100),""))),"")</f>
        <v/>
      </c>
      <c r="K236" s="345" t="str">
        <f>iferror(IF($C236=BattleEnd,"",IF($C236="","",IF($C236=Attacking,RANDBETWEEN(1,100),""))),"")</f>
        <v/>
      </c>
      <c r="L236" s="346" t="str">
        <f>if($C236=Attacking,if(H236&gt;70,Hit,Miss),"")</f>
        <v/>
      </c>
      <c r="M236" s="347" t="str">
        <f>if($C236=Attacking,if(I236&gt;70,Hit,Miss),"")</f>
        <v/>
      </c>
      <c r="N236" s="347" t="str">
        <f>if($C236=Attacking,if(J236&gt;70,Hit,Miss),"")</f>
        <v/>
      </c>
      <c r="O236" s="348" t="str">
        <f>if($C236=Attacking,if(K236&gt;70,Hit,Miss),"")</f>
        <v/>
      </c>
      <c r="P236" s="343" t="str">
        <f>IF(L236=Hit,Fleet1Ship1WepDPH,IF(L236=Miss,0,""))</f>
        <v/>
      </c>
      <c r="Q236" s="344" t="str">
        <f>IF(M236=Hit,Fleet1Ship1WepDPH,IF(M236=Miss,0,""))</f>
        <v/>
      </c>
      <c r="R236" s="344" t="str">
        <f>IF(N236=Hit,Fleet1Ship1WepDPH,IF(N236=Miss,0,""))</f>
        <v/>
      </c>
      <c r="S236" s="345" t="str">
        <f>IF(O236=Hit,Fleet1Ship1WepDPH,IF(O236=Miss,0,""))</f>
        <v/>
      </c>
      <c r="T236" s="349" t="str">
        <f>if($C236=Attacking,COUNTIF(P236:S236,"&gt;0"),"")</f>
        <v/>
      </c>
      <c r="U236" s="350" t="str">
        <f>IF($C236=Attacking,SUM(P236:S236),"")</f>
        <v/>
      </c>
      <c r="V236" s="351" t="str">
        <f>iferror(if(W234="","",IF(W234=Alive,$V$4,IF(W234=Dead,"")),""),"")</f>
        <v/>
      </c>
      <c r="W236" s="340" t="str">
        <f>iferror(if($X236="","",IF($X236&gt;0,Alive,if($X236=0,"")),""),"")</f>
        <v/>
      </c>
      <c r="X236" s="352" t="str">
        <f>iferror(if(C236="","",IF(C236=Attacking,X234-U236,X234)),"")</f>
        <v/>
      </c>
    </row>
    <row r="237" hidden="1">
      <c r="A237" s="319">
        <v>234.0</v>
      </c>
      <c r="B237" s="357" t="str">
        <f>IF(C235=Attacking,B235+1,"")</f>
        <v/>
      </c>
      <c r="C237" s="321" t="str">
        <f>iferror(if(W235="","",IF(W235=Alive,Attacking,if(W235=Dead,"")),""),"")</f>
        <v/>
      </c>
      <c r="D237" s="322" t="str">
        <f>iferror(if(E235="","",IF(E235=Alive,$D$4,IF(E235=Dead,"")),""),"")</f>
        <v/>
      </c>
      <c r="E237" s="323" t="str">
        <f>iferror(if($F236="","",IF($F237&gt;0,Alive,if($F237="","")),""),"")</f>
        <v/>
      </c>
      <c r="F237" s="324" t="str">
        <f t="shared" si="4"/>
        <v/>
      </c>
      <c r="G237" s="325" t="str">
        <f>iferror(if(C237="","",if(C237=BattleEnd,"",if(D237=Fleet1Ship1,Fleet1Ship1Wep,Fleet2Ship1Wep))),"")</f>
        <v/>
      </c>
      <c r="H237" s="326" t="str">
        <f>iferror(IF($C237=BattleEnd,"",IF($C237="","",IF($C237=Attacking,RANDBETWEEN(1,100),""))),"")</f>
        <v/>
      </c>
      <c r="I237" s="327" t="str">
        <f>iferror(IF($C237=BattleEnd,"",IF($C237="","",IF($C237=Attacking,RANDBETWEEN(1,100),""))),"")</f>
        <v/>
      </c>
      <c r="J237" s="327" t="str">
        <f>iferror(IF($C237=BattleEnd,"",IF($C237="","",IF($C237=Attacking,RANDBETWEEN(1,100),""))),"")</f>
        <v/>
      </c>
      <c r="K237" s="328" t="str">
        <f>iferror(IF($C237=BattleEnd,"",IF($C237="","",IF($C237=Attacking,RANDBETWEEN(1,100),""))),"")</f>
        <v/>
      </c>
      <c r="L237" s="329" t="str">
        <f>if($C237=Attacking,if(H237&gt;70,Hit,Miss),"")</f>
        <v/>
      </c>
      <c r="M237" s="330" t="str">
        <f>if($C237=Attacking,if(I237&gt;70,Hit,Miss),"")</f>
        <v/>
      </c>
      <c r="N237" s="330" t="str">
        <f>if($C237=Attacking,if(J237&gt;70,Hit,Miss),"")</f>
        <v/>
      </c>
      <c r="O237" s="331" t="str">
        <f>if($C237=Attacking,if(K237&gt;70,Hit,Miss),"")</f>
        <v/>
      </c>
      <c r="P237" s="326" t="str">
        <f>IF(L237=Hit,Fleet1Ship1WepDPH,IF(L237=Miss,0,""))</f>
        <v/>
      </c>
      <c r="Q237" s="327" t="str">
        <f>IF(M237=Hit,Fleet1Ship1WepDPH,IF(M237=Miss,0,""))</f>
        <v/>
      </c>
      <c r="R237" s="327" t="str">
        <f>IF(N237=Hit,Fleet1Ship1WepDPH,IF(N237=Miss,0,""))</f>
        <v/>
      </c>
      <c r="S237" s="328" t="str">
        <f>IF(O237=Hit,Fleet1Ship1WepDPH,IF(O237=Miss,0,""))</f>
        <v/>
      </c>
      <c r="T237" s="332" t="str">
        <f>if($C237=Attacking,COUNTIF(P237:S237,"&gt;0"),"")</f>
        <v/>
      </c>
      <c r="U237" s="333" t="str">
        <f>IF($C237=Attacking,SUM(P237:S237),"")</f>
        <v/>
      </c>
      <c r="V237" s="334" t="str">
        <f>iferror(if(W235="","",IF(W235=Alive,$V$4,IF(W235=Dead,"")),""),"")</f>
        <v/>
      </c>
      <c r="W237" s="323" t="str">
        <f>iferror(if($X237="","",IF($X237&gt;0,Alive,if($X237=0,"")),""),"")</f>
        <v/>
      </c>
      <c r="X237" s="353" t="str">
        <f>iferror(if(C237="","",IF(C237=Attacking,X235-U237,X235)),"")</f>
        <v/>
      </c>
    </row>
    <row r="238" hidden="1">
      <c r="A238" s="336">
        <v>235.0</v>
      </c>
      <c r="B238" s="356" t="str">
        <f>IF(C236=Attacking,B236+1,"")</f>
        <v/>
      </c>
      <c r="C238" s="338" t="str">
        <f>iferror(if(W236="","",IF(W236=Alive,Attacking,if(W236=Dead,"")),""),"")</f>
        <v/>
      </c>
      <c r="D238" s="339" t="str">
        <f>iferror(if(E236="","",IF(E236=Alive,$D$4,IF(E236=Dead,"")),""),"")</f>
        <v/>
      </c>
      <c r="E238" s="340" t="str">
        <f>iferror(if($F237="","",IF($F238&gt;0,Alive,if($F238="","")),""),"")</f>
        <v/>
      </c>
      <c r="F238" s="341" t="str">
        <f t="shared" si="4"/>
        <v/>
      </c>
      <c r="G238" s="342" t="str">
        <f>iferror(if(C238="","",if(C238=BattleEnd,"",if(D238=Fleet1Ship1,Fleet1Ship1Wep,Fleet2Ship1Wep))),"")</f>
        <v/>
      </c>
      <c r="H238" s="343" t="str">
        <f>iferror(IF($C238=BattleEnd,"",IF($C238="","",IF($C238=Attacking,RANDBETWEEN(1,100),""))),"")</f>
        <v/>
      </c>
      <c r="I238" s="344" t="str">
        <f>iferror(IF($C238=BattleEnd,"",IF($C238="","",IF($C238=Attacking,RANDBETWEEN(1,100),""))),"")</f>
        <v/>
      </c>
      <c r="J238" s="344" t="str">
        <f>iferror(IF($C238=BattleEnd,"",IF($C238="","",IF($C238=Attacking,RANDBETWEEN(1,100),""))),"")</f>
        <v/>
      </c>
      <c r="K238" s="345" t="str">
        <f>iferror(IF($C238=BattleEnd,"",IF($C238="","",IF($C238=Attacking,RANDBETWEEN(1,100),""))),"")</f>
        <v/>
      </c>
      <c r="L238" s="346" t="str">
        <f>if($C238=Attacking,if(H238&gt;70,Hit,Miss),"")</f>
        <v/>
      </c>
      <c r="M238" s="347" t="str">
        <f>if($C238=Attacking,if(I238&gt;70,Hit,Miss),"")</f>
        <v/>
      </c>
      <c r="N238" s="347" t="str">
        <f>if($C238=Attacking,if(J238&gt;70,Hit,Miss),"")</f>
        <v/>
      </c>
      <c r="O238" s="348" t="str">
        <f>if($C238=Attacking,if(K238&gt;70,Hit,Miss),"")</f>
        <v/>
      </c>
      <c r="P238" s="343" t="str">
        <f>IF(L238=Hit,Fleet1Ship1WepDPH,IF(L238=Miss,0,""))</f>
        <v/>
      </c>
      <c r="Q238" s="344" t="str">
        <f>IF(M238=Hit,Fleet1Ship1WepDPH,IF(M238=Miss,0,""))</f>
        <v/>
      </c>
      <c r="R238" s="344" t="str">
        <f>IF(N238=Hit,Fleet1Ship1WepDPH,IF(N238=Miss,0,""))</f>
        <v/>
      </c>
      <c r="S238" s="345" t="str">
        <f>IF(O238=Hit,Fleet1Ship1WepDPH,IF(O238=Miss,0,""))</f>
        <v/>
      </c>
      <c r="T238" s="349" t="str">
        <f>if($C238=Attacking,COUNTIF(P238:S238,"&gt;0"),"")</f>
        <v/>
      </c>
      <c r="U238" s="350" t="str">
        <f>IF($C238=Attacking,SUM(P238:S238),"")</f>
        <v/>
      </c>
      <c r="V238" s="351" t="str">
        <f>iferror(if(W236="","",IF(W236=Alive,$V$4,IF(W236=Dead,"")),""),"")</f>
        <v/>
      </c>
      <c r="W238" s="340" t="str">
        <f>iferror(if($X238="","",IF($X238&gt;0,Alive,if($X238=0,"")),""),"")</f>
        <v/>
      </c>
      <c r="X238" s="352" t="str">
        <f>iferror(if(C238="","",IF(C238=Attacking,X236-U238,X236)),"")</f>
        <v/>
      </c>
    </row>
    <row r="239" hidden="1">
      <c r="A239" s="319">
        <v>236.0</v>
      </c>
      <c r="B239" s="357" t="str">
        <f>IF(C237=Attacking,B237+1,"")</f>
        <v/>
      </c>
      <c r="C239" s="321" t="str">
        <f>iferror(if(W237="","",IF(W237=Alive,Attacking,if(W237=Dead,"")),""),"")</f>
        <v/>
      </c>
      <c r="D239" s="322" t="str">
        <f>iferror(if(E237="","",IF(E237=Alive,$D$4,IF(E237=Dead,"")),""),"")</f>
        <v/>
      </c>
      <c r="E239" s="323" t="str">
        <f>iferror(if($F238="","",IF($F239&gt;0,Alive,if($F239="","")),""),"")</f>
        <v/>
      </c>
      <c r="F239" s="324" t="str">
        <f t="shared" si="4"/>
        <v/>
      </c>
      <c r="G239" s="325" t="str">
        <f>iferror(if(C239="","",if(C239=BattleEnd,"",if(D239=Fleet1Ship1,Fleet1Ship1Wep,Fleet2Ship1Wep))),"")</f>
        <v/>
      </c>
      <c r="H239" s="326" t="str">
        <f>iferror(IF($C239=BattleEnd,"",IF($C239="","",IF($C239=Attacking,RANDBETWEEN(1,100),""))),"")</f>
        <v/>
      </c>
      <c r="I239" s="327" t="str">
        <f>iferror(IF($C239=BattleEnd,"",IF($C239="","",IF($C239=Attacking,RANDBETWEEN(1,100),""))),"")</f>
        <v/>
      </c>
      <c r="J239" s="327" t="str">
        <f>iferror(IF($C239=BattleEnd,"",IF($C239="","",IF($C239=Attacking,RANDBETWEEN(1,100),""))),"")</f>
        <v/>
      </c>
      <c r="K239" s="328" t="str">
        <f>iferror(IF($C239=BattleEnd,"",IF($C239="","",IF($C239=Attacking,RANDBETWEEN(1,100),""))),"")</f>
        <v/>
      </c>
      <c r="L239" s="329" t="str">
        <f>if($C239=Attacking,if(H239&gt;70,Hit,Miss),"")</f>
        <v/>
      </c>
      <c r="M239" s="330" t="str">
        <f>if($C239=Attacking,if(I239&gt;70,Hit,Miss),"")</f>
        <v/>
      </c>
      <c r="N239" s="330" t="str">
        <f>if($C239=Attacking,if(J239&gt;70,Hit,Miss),"")</f>
        <v/>
      </c>
      <c r="O239" s="331" t="str">
        <f>if($C239=Attacking,if(K239&gt;70,Hit,Miss),"")</f>
        <v/>
      </c>
      <c r="P239" s="326" t="str">
        <f>IF(L239=Hit,Fleet1Ship1WepDPH,IF(L239=Miss,0,""))</f>
        <v/>
      </c>
      <c r="Q239" s="327" t="str">
        <f>IF(M239=Hit,Fleet1Ship1WepDPH,IF(M239=Miss,0,""))</f>
        <v/>
      </c>
      <c r="R239" s="327" t="str">
        <f>IF(N239=Hit,Fleet1Ship1WepDPH,IF(N239=Miss,0,""))</f>
        <v/>
      </c>
      <c r="S239" s="328" t="str">
        <f>IF(O239=Hit,Fleet1Ship1WepDPH,IF(O239=Miss,0,""))</f>
        <v/>
      </c>
      <c r="T239" s="332" t="str">
        <f>if($C239=Attacking,COUNTIF(P239:S239,"&gt;0"),"")</f>
        <v/>
      </c>
      <c r="U239" s="333" t="str">
        <f>IF($C239=Attacking,SUM(P239:S239),"")</f>
        <v/>
      </c>
      <c r="V239" s="334" t="str">
        <f>iferror(if(W237="","",IF(W237=Alive,$V$4,IF(W237=Dead,"")),""),"")</f>
        <v/>
      </c>
      <c r="W239" s="323" t="str">
        <f>iferror(if($X239="","",IF($X239&gt;0,Alive,if($X239=0,"")),""),"")</f>
        <v/>
      </c>
      <c r="X239" s="353" t="str">
        <f>iferror(if(C239="","",IF(C239=Attacking,X237-U239,X237)),"")</f>
        <v/>
      </c>
    </row>
    <row r="240" hidden="1">
      <c r="A240" s="336">
        <v>237.0</v>
      </c>
      <c r="B240" s="356" t="str">
        <f>IF(C238=Attacking,B238+1,"")</f>
        <v/>
      </c>
      <c r="C240" s="338" t="str">
        <f>iferror(if(W238="","",IF(W238=Alive,Attacking,if(W238=Dead,"")),""),"")</f>
        <v/>
      </c>
      <c r="D240" s="339" t="str">
        <f>iferror(if(E238="","",IF(E238=Alive,$D$4,IF(E238=Dead,"")),""),"")</f>
        <v/>
      </c>
      <c r="E240" s="340" t="str">
        <f>iferror(if($F239="","",IF($F240&gt;0,Alive,if($F240="","")),""),"")</f>
        <v/>
      </c>
      <c r="F240" s="341" t="str">
        <f t="shared" si="4"/>
        <v/>
      </c>
      <c r="G240" s="342" t="str">
        <f>iferror(if(C240="","",if(C240=BattleEnd,"",if(D240=Fleet1Ship1,Fleet1Ship1Wep,Fleet2Ship1Wep))),"")</f>
        <v/>
      </c>
      <c r="H240" s="343" t="str">
        <f>iferror(IF($C240=BattleEnd,"",IF($C240="","",IF($C240=Attacking,RANDBETWEEN(1,100),""))),"")</f>
        <v/>
      </c>
      <c r="I240" s="344" t="str">
        <f>iferror(IF($C240=BattleEnd,"",IF($C240="","",IF($C240=Attacking,RANDBETWEEN(1,100),""))),"")</f>
        <v/>
      </c>
      <c r="J240" s="344" t="str">
        <f>iferror(IF($C240=BattleEnd,"",IF($C240="","",IF($C240=Attacking,RANDBETWEEN(1,100),""))),"")</f>
        <v/>
      </c>
      <c r="K240" s="345" t="str">
        <f>iferror(IF($C240=BattleEnd,"",IF($C240="","",IF($C240=Attacking,RANDBETWEEN(1,100),""))),"")</f>
        <v/>
      </c>
      <c r="L240" s="346" t="str">
        <f>if($C240=Attacking,if(H240&gt;70,Hit,Miss),"")</f>
        <v/>
      </c>
      <c r="M240" s="347" t="str">
        <f>if($C240=Attacking,if(I240&gt;70,Hit,Miss),"")</f>
        <v/>
      </c>
      <c r="N240" s="347" t="str">
        <f>if($C240=Attacking,if(J240&gt;70,Hit,Miss),"")</f>
        <v/>
      </c>
      <c r="O240" s="348" t="str">
        <f>if($C240=Attacking,if(K240&gt;70,Hit,Miss),"")</f>
        <v/>
      </c>
      <c r="P240" s="343" t="str">
        <f>IF(L240=Hit,Fleet1Ship1WepDPH,IF(L240=Miss,0,""))</f>
        <v/>
      </c>
      <c r="Q240" s="344" t="str">
        <f>IF(M240=Hit,Fleet1Ship1WepDPH,IF(M240=Miss,0,""))</f>
        <v/>
      </c>
      <c r="R240" s="344" t="str">
        <f>IF(N240=Hit,Fleet1Ship1WepDPH,IF(N240=Miss,0,""))</f>
        <v/>
      </c>
      <c r="S240" s="345" t="str">
        <f>IF(O240=Hit,Fleet1Ship1WepDPH,IF(O240=Miss,0,""))</f>
        <v/>
      </c>
      <c r="T240" s="349" t="str">
        <f>if($C240=Attacking,COUNTIF(P240:S240,"&gt;0"),"")</f>
        <v/>
      </c>
      <c r="U240" s="350" t="str">
        <f>IF($C240=Attacking,SUM(P240:S240),"")</f>
        <v/>
      </c>
      <c r="V240" s="351" t="str">
        <f>iferror(if(W238="","",IF(W238=Alive,$V$4,IF(W238=Dead,"")),""),"")</f>
        <v/>
      </c>
      <c r="W240" s="340" t="str">
        <f>iferror(if($X240="","",IF($X240&gt;0,Alive,if($X240=0,"")),""),"")</f>
        <v/>
      </c>
      <c r="X240" s="352" t="str">
        <f>iferror(if(C240="","",IF(C240=Attacking,X238-U240,X238)),"")</f>
        <v/>
      </c>
    </row>
    <row r="241" hidden="1">
      <c r="A241" s="319">
        <v>238.0</v>
      </c>
      <c r="B241" s="357" t="str">
        <f>IF(C239=Attacking,B239+1,"")</f>
        <v/>
      </c>
      <c r="C241" s="321" t="str">
        <f>iferror(if(W239="","",IF(W239=Alive,Attacking,if(W239=Dead,"")),""),"")</f>
        <v/>
      </c>
      <c r="D241" s="322" t="str">
        <f>iferror(if(E239="","",IF(E239=Alive,$D$4,IF(E239=Dead,"")),""),"")</f>
        <v/>
      </c>
      <c r="E241" s="323" t="str">
        <f>iferror(if($F240="","",IF($F241&gt;0,Alive,if($F241="","")),""),"")</f>
        <v/>
      </c>
      <c r="F241" s="324" t="str">
        <f t="shared" si="4"/>
        <v/>
      </c>
      <c r="G241" s="325" t="str">
        <f>iferror(if(C241="","",if(C241=BattleEnd,"",if(D241=Fleet1Ship1,Fleet1Ship1Wep,Fleet2Ship1Wep))),"")</f>
        <v/>
      </c>
      <c r="H241" s="326" t="str">
        <f>iferror(IF($C241=BattleEnd,"",IF($C241="","",IF($C241=Attacking,RANDBETWEEN(1,100),""))),"")</f>
        <v/>
      </c>
      <c r="I241" s="327" t="str">
        <f>iferror(IF($C241=BattleEnd,"",IF($C241="","",IF($C241=Attacking,RANDBETWEEN(1,100),""))),"")</f>
        <v/>
      </c>
      <c r="J241" s="327" t="str">
        <f>iferror(IF($C241=BattleEnd,"",IF($C241="","",IF($C241=Attacking,RANDBETWEEN(1,100),""))),"")</f>
        <v/>
      </c>
      <c r="K241" s="328" t="str">
        <f>iferror(IF($C241=BattleEnd,"",IF($C241="","",IF($C241=Attacking,RANDBETWEEN(1,100),""))),"")</f>
        <v/>
      </c>
      <c r="L241" s="329" t="str">
        <f>if($C241=Attacking,if(H241&gt;70,Hit,Miss),"")</f>
        <v/>
      </c>
      <c r="M241" s="330" t="str">
        <f>if($C241=Attacking,if(I241&gt;70,Hit,Miss),"")</f>
        <v/>
      </c>
      <c r="N241" s="330" t="str">
        <f>if($C241=Attacking,if(J241&gt;70,Hit,Miss),"")</f>
        <v/>
      </c>
      <c r="O241" s="331" t="str">
        <f>if($C241=Attacking,if(K241&gt;70,Hit,Miss),"")</f>
        <v/>
      </c>
      <c r="P241" s="326" t="str">
        <f>IF(L241=Hit,Fleet1Ship1WepDPH,IF(L241=Miss,0,""))</f>
        <v/>
      </c>
      <c r="Q241" s="327" t="str">
        <f>IF(M241=Hit,Fleet1Ship1WepDPH,IF(M241=Miss,0,""))</f>
        <v/>
      </c>
      <c r="R241" s="327" t="str">
        <f>IF(N241=Hit,Fleet1Ship1WepDPH,IF(N241=Miss,0,""))</f>
        <v/>
      </c>
      <c r="S241" s="328" t="str">
        <f>IF(O241=Hit,Fleet1Ship1WepDPH,IF(O241=Miss,0,""))</f>
        <v/>
      </c>
      <c r="T241" s="332" t="str">
        <f>if($C241=Attacking,COUNTIF(P241:S241,"&gt;0"),"")</f>
        <v/>
      </c>
      <c r="U241" s="333" t="str">
        <f>IF($C241=Attacking,SUM(P241:S241),"")</f>
        <v/>
      </c>
      <c r="V241" s="334" t="str">
        <f>iferror(if(W239="","",IF(W239=Alive,$V$4,IF(W239=Dead,"")),""),"")</f>
        <v/>
      </c>
      <c r="W241" s="323" t="str">
        <f>iferror(if($X241="","",IF($X241&gt;0,Alive,if($X241=0,"")),""),"")</f>
        <v/>
      </c>
      <c r="X241" s="353" t="str">
        <f>iferror(if(C241="","",IF(C241=Attacking,X239-U241,X239)),"")</f>
        <v/>
      </c>
    </row>
    <row r="242" hidden="1">
      <c r="A242" s="336">
        <v>239.0</v>
      </c>
      <c r="B242" s="356" t="str">
        <f>IF(C240=Reloading,B240+1,"")</f>
        <v/>
      </c>
      <c r="C242" s="338" t="str">
        <f>iferror(if(W240="","",IF(W240=Alive,Attacking,if(W240=Dead,"")),""),"")</f>
        <v/>
      </c>
      <c r="D242" s="339" t="str">
        <f>iferror(if(E240="","",IF(E240=Alive,$D$4,IF(E240=Dead,"")),""),"")</f>
        <v/>
      </c>
      <c r="E242" s="340" t="str">
        <f>iferror(if($F241="","",IF($F242&gt;0,Alive,if($F242="","")),""),"")</f>
        <v/>
      </c>
      <c r="F242" s="341" t="str">
        <f t="shared" si="4"/>
        <v/>
      </c>
      <c r="G242" s="342" t="str">
        <f>iferror(if(C242="","",if(C242=BattleEnd,"",if(D242=Fleet1Ship1,Fleet1Ship1Wep,Fleet2Ship1Wep))),"")</f>
        <v/>
      </c>
      <c r="H242" s="343" t="str">
        <f>iferror(IF($C242=BattleEnd,"",IF($C242="","",IF($C242=Attacking,RANDBETWEEN(1,100),""))),"")</f>
        <v/>
      </c>
      <c r="I242" s="344" t="str">
        <f>iferror(IF($C242=BattleEnd,"",IF($C242="","",IF($C242=Attacking,RANDBETWEEN(1,100),""))),"")</f>
        <v/>
      </c>
      <c r="J242" s="344" t="str">
        <f>iferror(IF($C242=BattleEnd,"",IF($C242="","",IF($C242=Attacking,RANDBETWEEN(1,100),""))),"")</f>
        <v/>
      </c>
      <c r="K242" s="345" t="str">
        <f>iferror(IF($C242=BattleEnd,"",IF($C242="","",IF($C242=Attacking,RANDBETWEEN(1,100),""))),"")</f>
        <v/>
      </c>
      <c r="L242" s="346" t="str">
        <f>if($C242=Attacking,if(H242&gt;70,Hit,Miss),"")</f>
        <v/>
      </c>
      <c r="M242" s="347" t="str">
        <f>if($C242=Attacking,if(I242&gt;70,Hit,Miss),"")</f>
        <v/>
      </c>
      <c r="N242" s="347" t="str">
        <f>if($C242=Attacking,if(J242&gt;70,Hit,Miss),"")</f>
        <v/>
      </c>
      <c r="O242" s="348" t="str">
        <f>if($C242=Attacking,if(K242&gt;70,Hit,Miss),"")</f>
        <v/>
      </c>
      <c r="P242" s="343" t="str">
        <f>IF(L242=Hit,Fleet1Ship1WepDPH,IF(L242=Miss,0,""))</f>
        <v/>
      </c>
      <c r="Q242" s="344" t="str">
        <f>IF(M242=Hit,Fleet1Ship1WepDPH,IF(M242=Miss,0,""))</f>
        <v/>
      </c>
      <c r="R242" s="344" t="str">
        <f>IF(N242=Hit,Fleet1Ship1WepDPH,IF(N242=Miss,0,""))</f>
        <v/>
      </c>
      <c r="S242" s="345" t="str">
        <f>IF(O242=Hit,Fleet1Ship1WepDPH,IF(O242=Miss,0,""))</f>
        <v/>
      </c>
      <c r="T242" s="349" t="str">
        <f>if($C242=Attacking,COUNTIF(P242:S242,"&gt;0"),"")</f>
        <v/>
      </c>
      <c r="U242" s="350" t="str">
        <f>IF($C242=Attacking,SUM(P242:S242),"")</f>
        <v/>
      </c>
      <c r="V242" s="351" t="str">
        <f>iferror(if(W240="","",IF(W240=Alive,$V$4,IF(W240=Dead,"")),""),"")</f>
        <v/>
      </c>
      <c r="W242" s="340" t="str">
        <f>iferror(if($X242="","",IF($X242&gt;0,Alive,if($X242=0,"")),""),"")</f>
        <v/>
      </c>
      <c r="X242" s="352" t="str">
        <f>iferror(if(C242="","",IF(C242=Attacking,X240-U242,X240)),"")</f>
        <v/>
      </c>
    </row>
    <row r="243" hidden="1">
      <c r="A243" s="319">
        <v>240.0</v>
      </c>
      <c r="B243" s="357" t="str">
        <f>IF(C241=Reloading,B241+1,"")</f>
        <v/>
      </c>
      <c r="C243" s="321" t="str">
        <f>iferror(if(W241="","",IF(W241=Alive,Attacking,if(W241=Dead,"")),""),"")</f>
        <v/>
      </c>
      <c r="D243" s="322" t="str">
        <f>iferror(if(E241="","",IF(E241=Alive,$D$4,IF(E241=Dead,"")),""),"")</f>
        <v/>
      </c>
      <c r="E243" s="323" t="str">
        <f>iferror(if($F242="","",IF($F243&gt;0,Alive,if($F243="","")),""),"")</f>
        <v/>
      </c>
      <c r="F243" s="324" t="str">
        <f t="shared" si="4"/>
        <v/>
      </c>
      <c r="G243" s="325" t="str">
        <f>iferror(if(C243="","",if(C243=BattleEnd,"",if(D243=Fleet1Ship1,Fleet1Ship1Wep,Fleet2Ship1Wep))),"")</f>
        <v/>
      </c>
      <c r="H243" s="326" t="str">
        <f>iferror(IF($C243=BattleEnd,"",IF($C243="","",IF($C243=Attacking,RANDBETWEEN(1,100),""))),"")</f>
        <v/>
      </c>
      <c r="I243" s="327" t="str">
        <f>iferror(IF($C243=BattleEnd,"",IF($C243="","",IF($C243=Attacking,RANDBETWEEN(1,100),""))),"")</f>
        <v/>
      </c>
      <c r="J243" s="327" t="str">
        <f>iferror(IF($C243=BattleEnd,"",IF($C243="","",IF($C243=Attacking,RANDBETWEEN(1,100),""))),"")</f>
        <v/>
      </c>
      <c r="K243" s="328" t="str">
        <f>iferror(IF($C243=BattleEnd,"",IF($C243="","",IF($C243=Attacking,RANDBETWEEN(1,100),""))),"")</f>
        <v/>
      </c>
      <c r="L243" s="329" t="str">
        <f>if($C243=Attacking,if(H243&gt;70,Hit,Miss),"")</f>
        <v/>
      </c>
      <c r="M243" s="330" t="str">
        <f>if($C243=Attacking,if(I243&gt;70,Hit,Miss),"")</f>
        <v/>
      </c>
      <c r="N243" s="330" t="str">
        <f>if($C243=Attacking,if(J243&gt;70,Hit,Miss),"")</f>
        <v/>
      </c>
      <c r="O243" s="331" t="str">
        <f>if($C243=Attacking,if(K243&gt;70,Hit,Miss),"")</f>
        <v/>
      </c>
      <c r="P243" s="326" t="str">
        <f>IF(L243=Hit,Fleet1Ship1WepDPH,IF(L243=Miss,0,""))</f>
        <v/>
      </c>
      <c r="Q243" s="327" t="str">
        <f>IF(M243=Hit,Fleet1Ship1WepDPH,IF(M243=Miss,0,""))</f>
        <v/>
      </c>
      <c r="R243" s="327" t="str">
        <f>IF(N243=Hit,Fleet1Ship1WepDPH,IF(N243=Miss,0,""))</f>
        <v/>
      </c>
      <c r="S243" s="328" t="str">
        <f>IF(O243=Hit,Fleet1Ship1WepDPH,IF(O243=Miss,0,""))</f>
        <v/>
      </c>
      <c r="T243" s="332" t="str">
        <f>if($C243=Attacking,COUNTIF(P243:S243,"&gt;0"),"")</f>
        <v/>
      </c>
      <c r="U243" s="333" t="str">
        <f>IF($C243=Attacking,SUM(P243:S243),"")</f>
        <v/>
      </c>
      <c r="V243" s="334" t="str">
        <f>iferror(if(W241="","",IF(W241=Alive,$V$4,IF(W241=Dead,"")),""),"")</f>
        <v/>
      </c>
      <c r="W243" s="323" t="str">
        <f>iferror(if($X243="","",IF($X243&gt;0,Alive,if($X243=0,"")),""),"")</f>
        <v/>
      </c>
      <c r="X243" s="353" t="str">
        <f>iferror(if(C243="","",IF(C243=Attacking,X241-U243,X241)),"")</f>
        <v/>
      </c>
    </row>
    <row r="244" hidden="1">
      <c r="A244" s="336">
        <v>241.0</v>
      </c>
      <c r="B244" s="356" t="str">
        <f>IF(C242=Attacking,B242+1,"")</f>
        <v/>
      </c>
      <c r="C244" s="338" t="str">
        <f>iferror(if(W242="","",IF(W242=Alive,Attacking,if(W242=Dead,"")),""),"")</f>
        <v/>
      </c>
      <c r="D244" s="339" t="str">
        <f>iferror(if(E242="","",IF(E242=Alive,$D$4,IF(E242=Dead,"")),""),"")</f>
        <v/>
      </c>
      <c r="E244" s="340" t="str">
        <f>iferror(if($F243="","",IF($F244&gt;0,Alive,if($F244="","")),""),"")</f>
        <v/>
      </c>
      <c r="F244" s="341" t="str">
        <f t="shared" si="4"/>
        <v/>
      </c>
      <c r="G244" s="342" t="str">
        <f>iferror(if(C244="","",if(C244=BattleEnd,"",if(D244=Fleet1Ship1,Fleet1Ship1Wep,Fleet2Ship1Wep))),"")</f>
        <v/>
      </c>
      <c r="H244" s="343" t="str">
        <f>iferror(IF($C244=BattleEnd,"",IF($C244="","",IF($C244=Attacking,RANDBETWEEN(1,100),""))),"")</f>
        <v/>
      </c>
      <c r="I244" s="344" t="str">
        <f>iferror(IF($C244=BattleEnd,"",IF($C244="","",IF($C244=Attacking,RANDBETWEEN(1,100),""))),"")</f>
        <v/>
      </c>
      <c r="J244" s="344" t="str">
        <f>iferror(IF($C244=BattleEnd,"",IF($C244="","",IF($C244=Attacking,RANDBETWEEN(1,100),""))),"")</f>
        <v/>
      </c>
      <c r="K244" s="345" t="str">
        <f>iferror(IF($C244=BattleEnd,"",IF($C244="","",IF($C244=Attacking,RANDBETWEEN(1,100),""))),"")</f>
        <v/>
      </c>
      <c r="L244" s="346" t="str">
        <f>if($C244=Attacking,if(H244&gt;70,Hit,Miss),"")</f>
        <v/>
      </c>
      <c r="M244" s="347" t="str">
        <f>if($C244=Attacking,if(I244&gt;70,Hit,Miss),"")</f>
        <v/>
      </c>
      <c r="N244" s="347" t="str">
        <f>if($C244=Attacking,if(J244&gt;70,Hit,Miss),"")</f>
        <v/>
      </c>
      <c r="O244" s="348" t="str">
        <f>if($C244=Attacking,if(K244&gt;70,Hit,Miss),"")</f>
        <v/>
      </c>
      <c r="P244" s="343" t="str">
        <f>IF(L244=Hit,Fleet1Ship1WepDPH,IF(L244=Miss,0,""))</f>
        <v/>
      </c>
      <c r="Q244" s="344" t="str">
        <f>IF(M244=Hit,Fleet1Ship1WepDPH,IF(M244=Miss,0,""))</f>
        <v/>
      </c>
      <c r="R244" s="344" t="str">
        <f>IF(N244=Hit,Fleet1Ship1WepDPH,IF(N244=Miss,0,""))</f>
        <v/>
      </c>
      <c r="S244" s="345" t="str">
        <f>IF(O244=Hit,Fleet1Ship1WepDPH,IF(O244=Miss,0,""))</f>
        <v/>
      </c>
      <c r="T244" s="349" t="str">
        <f>if($C244=Attacking,COUNTIF(P244:S244,"&gt;0"),"")</f>
        <v/>
      </c>
      <c r="U244" s="350" t="str">
        <f>IF($C244=Attacking,SUM(P244:S244),"")</f>
        <v/>
      </c>
      <c r="V244" s="351" t="str">
        <f>iferror(if(W242="","",IF(W242=Alive,$V$4,IF(W242=Dead,"")),""),"")</f>
        <v/>
      </c>
      <c r="W244" s="340" t="str">
        <f>iferror(if($X244="","",IF($X244&gt;0,Alive,if($X244=0,"")),""),"")</f>
        <v/>
      </c>
      <c r="X244" s="352" t="str">
        <f>iferror(if(C244="","",IF(C244=Attacking,X242-U244,X242)),"")</f>
        <v/>
      </c>
    </row>
    <row r="245" hidden="1">
      <c r="A245" s="319">
        <v>242.0</v>
      </c>
      <c r="B245" s="357" t="str">
        <f>IF(C243=Attacking,B243+1,"")</f>
        <v/>
      </c>
      <c r="C245" s="321" t="str">
        <f>iferror(if(W243="","",IF(W243=Alive,Attacking,if(W243=Dead,"")),""),"")</f>
        <v/>
      </c>
      <c r="D245" s="322" t="str">
        <f>iferror(if(E243="","",IF(E243=Alive,$D$4,IF(E243=Dead,"")),""),"")</f>
        <v/>
      </c>
      <c r="E245" s="323" t="str">
        <f>iferror(if($F244="","",IF($F245&gt;0,Alive,if($F245="","")),""),"")</f>
        <v/>
      </c>
      <c r="F245" s="324" t="str">
        <f t="shared" si="4"/>
        <v/>
      </c>
      <c r="G245" s="325" t="str">
        <f>iferror(if(C245="","",if(C245=BattleEnd,"",if(D245=Fleet1Ship1,Fleet1Ship1Wep,Fleet2Ship1Wep))),"")</f>
        <v/>
      </c>
      <c r="H245" s="326" t="str">
        <f>iferror(IF($C245=BattleEnd,"",IF($C245="","",IF($C245=Attacking,RANDBETWEEN(1,100),""))),"")</f>
        <v/>
      </c>
      <c r="I245" s="327" t="str">
        <f>iferror(IF($C245=BattleEnd,"",IF($C245="","",IF($C245=Attacking,RANDBETWEEN(1,100),""))),"")</f>
        <v/>
      </c>
      <c r="J245" s="327" t="str">
        <f>iferror(IF($C245=BattleEnd,"",IF($C245="","",IF($C245=Attacking,RANDBETWEEN(1,100),""))),"")</f>
        <v/>
      </c>
      <c r="K245" s="328" t="str">
        <f>iferror(IF($C245=BattleEnd,"",IF($C245="","",IF($C245=Attacking,RANDBETWEEN(1,100),""))),"")</f>
        <v/>
      </c>
      <c r="L245" s="329" t="str">
        <f>if($C245=Attacking,if(H245&gt;70,Hit,Miss),"")</f>
        <v/>
      </c>
      <c r="M245" s="330" t="str">
        <f>if($C245=Attacking,if(I245&gt;70,Hit,Miss),"")</f>
        <v/>
      </c>
      <c r="N245" s="330" t="str">
        <f>if($C245=Attacking,if(J245&gt;70,Hit,Miss),"")</f>
        <v/>
      </c>
      <c r="O245" s="331" t="str">
        <f>if($C245=Attacking,if(K245&gt;70,Hit,Miss),"")</f>
        <v/>
      </c>
      <c r="P245" s="326" t="str">
        <f>IF(L245=Hit,Fleet1Ship1WepDPH,IF(L245=Miss,0,""))</f>
        <v/>
      </c>
      <c r="Q245" s="327" t="str">
        <f>IF(M245=Hit,Fleet1Ship1WepDPH,IF(M245=Miss,0,""))</f>
        <v/>
      </c>
      <c r="R245" s="327" t="str">
        <f>IF(N245=Hit,Fleet1Ship1WepDPH,IF(N245=Miss,0,""))</f>
        <v/>
      </c>
      <c r="S245" s="328" t="str">
        <f>IF(O245=Hit,Fleet1Ship1WepDPH,IF(O245=Miss,0,""))</f>
        <v/>
      </c>
      <c r="T245" s="332" t="str">
        <f>if($C245=Attacking,COUNTIF(P245:S245,"&gt;0"),"")</f>
        <v/>
      </c>
      <c r="U245" s="333" t="str">
        <f>IF($C245=Attacking,SUM(P245:S245),"")</f>
        <v/>
      </c>
      <c r="V245" s="334" t="str">
        <f>iferror(if(W243="","",IF(W243=Alive,$V$4,IF(W243=Dead,"")),""),"")</f>
        <v/>
      </c>
      <c r="W245" s="323" t="str">
        <f>iferror(if($X245="","",IF($X245&gt;0,Alive,if($X245=0,"")),""),"")</f>
        <v/>
      </c>
      <c r="X245" s="353" t="str">
        <f>iferror(if(C245="","",IF(C245=Attacking,X243-U245,X243)),"")</f>
        <v/>
      </c>
    </row>
    <row r="246" hidden="1">
      <c r="A246" s="336">
        <v>243.0</v>
      </c>
      <c r="B246" s="356" t="str">
        <f>IF(C244=Attacking,B244+1,"")</f>
        <v/>
      </c>
      <c r="C246" s="338" t="str">
        <f>iferror(if(W244="","",IF(W244=Alive,Attacking,if(W244=Dead,"")),""),"")</f>
        <v/>
      </c>
      <c r="D246" s="339" t="str">
        <f>iferror(if(E244="","",IF(E244=Alive,$D$4,IF(E244=Dead,"")),""),"")</f>
        <v/>
      </c>
      <c r="E246" s="340" t="str">
        <f>iferror(if($F245="","",IF($F246&gt;0,Alive,if($F246="","")),""),"")</f>
        <v/>
      </c>
      <c r="F246" s="341" t="str">
        <f t="shared" si="4"/>
        <v/>
      </c>
      <c r="G246" s="342" t="str">
        <f>iferror(if(C246="","",if(C246=BattleEnd,"",if(D246=Fleet1Ship1,Fleet1Ship1Wep,Fleet2Ship1Wep))),"")</f>
        <v/>
      </c>
      <c r="H246" s="343" t="str">
        <f>iferror(IF($C246=BattleEnd,"",IF($C246="","",IF($C246=Attacking,RANDBETWEEN(1,100),""))),"")</f>
        <v/>
      </c>
      <c r="I246" s="344" t="str">
        <f>iferror(IF($C246=BattleEnd,"",IF($C246="","",IF($C246=Attacking,RANDBETWEEN(1,100),""))),"")</f>
        <v/>
      </c>
      <c r="J246" s="344" t="str">
        <f>iferror(IF($C246=BattleEnd,"",IF($C246="","",IF($C246=Attacking,RANDBETWEEN(1,100),""))),"")</f>
        <v/>
      </c>
      <c r="K246" s="345" t="str">
        <f>iferror(IF($C246=BattleEnd,"",IF($C246="","",IF($C246=Attacking,RANDBETWEEN(1,100),""))),"")</f>
        <v/>
      </c>
      <c r="L246" s="346" t="str">
        <f>if($C246=Attacking,if(H246&gt;70,Hit,Miss),"")</f>
        <v/>
      </c>
      <c r="M246" s="347" t="str">
        <f>if($C246=Attacking,if(I246&gt;70,Hit,Miss),"")</f>
        <v/>
      </c>
      <c r="N246" s="347" t="str">
        <f>if($C246=Attacking,if(J246&gt;70,Hit,Miss),"")</f>
        <v/>
      </c>
      <c r="O246" s="348" t="str">
        <f>if($C246=Attacking,if(K246&gt;70,Hit,Miss),"")</f>
        <v/>
      </c>
      <c r="P246" s="343" t="str">
        <f>IF(L246=Hit,Fleet1Ship1WepDPH,IF(L246=Miss,0,""))</f>
        <v/>
      </c>
      <c r="Q246" s="344" t="str">
        <f>IF(M246=Hit,Fleet1Ship1WepDPH,IF(M246=Miss,0,""))</f>
        <v/>
      </c>
      <c r="R246" s="344" t="str">
        <f>IF(N246=Hit,Fleet1Ship1WepDPH,IF(N246=Miss,0,""))</f>
        <v/>
      </c>
      <c r="S246" s="345" t="str">
        <f>IF(O246=Hit,Fleet1Ship1WepDPH,IF(O246=Miss,0,""))</f>
        <v/>
      </c>
      <c r="T246" s="349" t="str">
        <f>if($C246=Attacking,COUNTIF(P246:S246,"&gt;0"),"")</f>
        <v/>
      </c>
      <c r="U246" s="350" t="str">
        <f>IF($C246=Attacking,SUM(P246:S246),"")</f>
        <v/>
      </c>
      <c r="V246" s="351" t="str">
        <f>iferror(if(W244="","",IF(W244=Alive,$V$4,IF(W244=Dead,"")),""),"")</f>
        <v/>
      </c>
      <c r="W246" s="340" t="str">
        <f>iferror(if($X246="","",IF($X246&gt;0,Alive,if($X246=0,"")),""),"")</f>
        <v/>
      </c>
      <c r="X246" s="352" t="str">
        <f>iferror(if(C246="","",IF(C246=Attacking,X244-U246,X244)),"")</f>
        <v/>
      </c>
    </row>
    <row r="247" hidden="1">
      <c r="A247" s="319">
        <v>244.0</v>
      </c>
      <c r="B247" s="357" t="str">
        <f>IF(C245=Attacking,B245+1,"")</f>
        <v/>
      </c>
      <c r="C247" s="321" t="str">
        <f>iferror(if(W245="","",IF(W245=Alive,Attacking,if(W245=Dead,"")),""),"")</f>
        <v/>
      </c>
      <c r="D247" s="322" t="str">
        <f>iferror(if(E245="","",IF(E245=Alive,$D$4,IF(E245=Dead,"")),""),"")</f>
        <v/>
      </c>
      <c r="E247" s="323" t="str">
        <f>iferror(if($F246="","",IF($F247&gt;0,Alive,if($F247="","")),""),"")</f>
        <v/>
      </c>
      <c r="F247" s="324" t="str">
        <f t="shared" si="4"/>
        <v/>
      </c>
      <c r="G247" s="325" t="str">
        <f>iferror(if(C247="","",if(C247=BattleEnd,"",if(D247=Fleet1Ship1,Fleet1Ship1Wep,Fleet2Ship1Wep))),"")</f>
        <v/>
      </c>
      <c r="H247" s="326" t="str">
        <f>iferror(IF($C247=BattleEnd,"",IF($C247="","",IF($C247=Attacking,RANDBETWEEN(1,100),""))),"")</f>
        <v/>
      </c>
      <c r="I247" s="327" t="str">
        <f>iferror(IF($C247=BattleEnd,"",IF($C247="","",IF($C247=Attacking,RANDBETWEEN(1,100),""))),"")</f>
        <v/>
      </c>
      <c r="J247" s="327" t="str">
        <f>iferror(IF($C247=BattleEnd,"",IF($C247="","",IF($C247=Attacking,RANDBETWEEN(1,100),""))),"")</f>
        <v/>
      </c>
      <c r="K247" s="328" t="str">
        <f>iferror(IF($C247=BattleEnd,"",IF($C247="","",IF($C247=Attacking,RANDBETWEEN(1,100),""))),"")</f>
        <v/>
      </c>
      <c r="L247" s="329" t="str">
        <f>if($C247=Attacking,if(H247&gt;70,Hit,Miss),"")</f>
        <v/>
      </c>
      <c r="M247" s="330" t="str">
        <f>if($C247=Attacking,if(I247&gt;70,Hit,Miss),"")</f>
        <v/>
      </c>
      <c r="N247" s="330" t="str">
        <f>if($C247=Attacking,if(J247&gt;70,Hit,Miss),"")</f>
        <v/>
      </c>
      <c r="O247" s="331" t="str">
        <f>if($C247=Attacking,if(K247&gt;70,Hit,Miss),"")</f>
        <v/>
      </c>
      <c r="P247" s="326" t="str">
        <f>IF(L247=Hit,Fleet1Ship1WepDPH,IF(L247=Miss,0,""))</f>
        <v/>
      </c>
      <c r="Q247" s="327" t="str">
        <f>IF(M247=Hit,Fleet1Ship1WepDPH,IF(M247=Miss,0,""))</f>
        <v/>
      </c>
      <c r="R247" s="327" t="str">
        <f>IF(N247=Hit,Fleet1Ship1WepDPH,IF(N247=Miss,0,""))</f>
        <v/>
      </c>
      <c r="S247" s="328" t="str">
        <f>IF(O247=Hit,Fleet1Ship1WepDPH,IF(O247=Miss,0,""))</f>
        <v/>
      </c>
      <c r="T247" s="332" t="str">
        <f>if($C247=Attacking,COUNTIF(P247:S247,"&gt;0"),"")</f>
        <v/>
      </c>
      <c r="U247" s="333" t="str">
        <f>IF($C247=Attacking,SUM(P247:S247),"")</f>
        <v/>
      </c>
      <c r="V247" s="334" t="str">
        <f>iferror(if(W245="","",IF(W245=Alive,$V$4,IF(W245=Dead,"")),""),"")</f>
        <v/>
      </c>
      <c r="W247" s="323" t="str">
        <f>iferror(if($X247="","",IF($X247&gt;0,Alive,if($X247=0,"")),""),"")</f>
        <v/>
      </c>
      <c r="X247" s="353" t="str">
        <f>iferror(if(C247="","",IF(C247=Attacking,X245-U247,X245)),"")</f>
        <v/>
      </c>
    </row>
    <row r="248" hidden="1">
      <c r="A248" s="336">
        <v>245.0</v>
      </c>
      <c r="B248" s="356" t="str">
        <f>IF(C246=Attacking,B246+1,"")</f>
        <v/>
      </c>
      <c r="C248" s="338" t="str">
        <f>iferror(if(W246="","",IF(W246=Alive,Attacking,if(W246=Dead,"")),""),"")</f>
        <v/>
      </c>
      <c r="D248" s="339" t="str">
        <f>iferror(if(E246="","",IF(E246=Alive,$D$4,IF(E246=Dead,"")),""),"")</f>
        <v/>
      </c>
      <c r="E248" s="340" t="str">
        <f>iferror(if($F247="","",IF($F248&gt;0,Alive,if($F248="","")),""),"")</f>
        <v/>
      </c>
      <c r="F248" s="341" t="str">
        <f t="shared" si="4"/>
        <v/>
      </c>
      <c r="G248" s="342" t="str">
        <f>iferror(if(C248="","",if(C248=BattleEnd,"",if(D248=Fleet1Ship1,Fleet1Ship1Wep,Fleet2Ship1Wep))),"")</f>
        <v/>
      </c>
      <c r="H248" s="343" t="str">
        <f>iferror(IF($C248=BattleEnd,"",IF($C248="","",IF($C248=Attacking,RANDBETWEEN(1,100),""))),"")</f>
        <v/>
      </c>
      <c r="I248" s="344" t="str">
        <f>iferror(IF($C248=BattleEnd,"",IF($C248="","",IF($C248=Attacking,RANDBETWEEN(1,100),""))),"")</f>
        <v/>
      </c>
      <c r="J248" s="344" t="str">
        <f>iferror(IF($C248=BattleEnd,"",IF($C248="","",IF($C248=Attacking,RANDBETWEEN(1,100),""))),"")</f>
        <v/>
      </c>
      <c r="K248" s="345" t="str">
        <f>iferror(IF($C248=BattleEnd,"",IF($C248="","",IF($C248=Attacking,RANDBETWEEN(1,100),""))),"")</f>
        <v/>
      </c>
      <c r="L248" s="346" t="str">
        <f>if($C248=Attacking,if(H248&gt;70,Hit,Miss),"")</f>
        <v/>
      </c>
      <c r="M248" s="347" t="str">
        <f>if($C248=Attacking,if(I248&gt;70,Hit,Miss),"")</f>
        <v/>
      </c>
      <c r="N248" s="347" t="str">
        <f>if($C248=Attacking,if(J248&gt;70,Hit,Miss),"")</f>
        <v/>
      </c>
      <c r="O248" s="348" t="str">
        <f>if($C248=Attacking,if(K248&gt;70,Hit,Miss),"")</f>
        <v/>
      </c>
      <c r="P248" s="343" t="str">
        <f>IF(L248=Hit,Fleet1Ship1WepDPH,IF(L248=Miss,0,""))</f>
        <v/>
      </c>
      <c r="Q248" s="344" t="str">
        <f>IF(M248=Hit,Fleet1Ship1WepDPH,IF(M248=Miss,0,""))</f>
        <v/>
      </c>
      <c r="R248" s="344" t="str">
        <f>IF(N248=Hit,Fleet1Ship1WepDPH,IF(N248=Miss,0,""))</f>
        <v/>
      </c>
      <c r="S248" s="345" t="str">
        <f>IF(O248=Hit,Fleet1Ship1WepDPH,IF(O248=Miss,0,""))</f>
        <v/>
      </c>
      <c r="T248" s="349" t="str">
        <f>if($C248=Attacking,COUNTIF(P248:S248,"&gt;0"),"")</f>
        <v/>
      </c>
      <c r="U248" s="350" t="str">
        <f>IF($C248=Attacking,SUM(P248:S248),"")</f>
        <v/>
      </c>
      <c r="V248" s="351" t="str">
        <f>iferror(if(W246="","",IF(W246=Alive,$V$4,IF(W246=Dead,"")),""),"")</f>
        <v/>
      </c>
      <c r="W248" s="340" t="str">
        <f>iferror(if($X248="","",IF($X248&gt;0,Alive,if($X248=0,"")),""),"")</f>
        <v/>
      </c>
      <c r="X248" s="352" t="str">
        <f>iferror(if(C248="","",IF(C248=Attacking,X246-U248,X246)),"")</f>
        <v/>
      </c>
    </row>
    <row r="249" hidden="1">
      <c r="A249" s="319">
        <v>246.0</v>
      </c>
      <c r="B249" s="357" t="str">
        <f>IF(C247=Attacking,B247+1,"")</f>
        <v/>
      </c>
      <c r="C249" s="321" t="str">
        <f>iferror(if(W247="","",IF(W247=Alive,Attacking,if(W247=Dead,"")),""),"")</f>
        <v/>
      </c>
      <c r="D249" s="322" t="str">
        <f>iferror(if(E247="","",IF(E247=Alive,$D$4,IF(E247=Dead,"")),""),"")</f>
        <v/>
      </c>
      <c r="E249" s="323" t="str">
        <f>iferror(if($F248="","",IF($F249&gt;0,Alive,if($F249="","")),""),"")</f>
        <v/>
      </c>
      <c r="F249" s="324" t="str">
        <f t="shared" si="4"/>
        <v/>
      </c>
      <c r="G249" s="325" t="str">
        <f>iferror(if(C249="","",if(C249=BattleEnd,"",if(D249=Fleet1Ship1,Fleet1Ship1Wep,Fleet2Ship1Wep))),"")</f>
        <v/>
      </c>
      <c r="H249" s="326" t="str">
        <f>iferror(IF($C249=BattleEnd,"",IF($C249="","",IF($C249=Attacking,RANDBETWEEN(1,100),""))),"")</f>
        <v/>
      </c>
      <c r="I249" s="327" t="str">
        <f>iferror(IF($C249=BattleEnd,"",IF($C249="","",IF($C249=Attacking,RANDBETWEEN(1,100),""))),"")</f>
        <v/>
      </c>
      <c r="J249" s="327" t="str">
        <f>iferror(IF($C249=BattleEnd,"",IF($C249="","",IF($C249=Attacking,RANDBETWEEN(1,100),""))),"")</f>
        <v/>
      </c>
      <c r="K249" s="328" t="str">
        <f>iferror(IF($C249=BattleEnd,"",IF($C249="","",IF($C249=Attacking,RANDBETWEEN(1,100),""))),"")</f>
        <v/>
      </c>
      <c r="L249" s="329" t="str">
        <f>if($C249=Attacking,if(H249&gt;70,Hit,Miss),"")</f>
        <v/>
      </c>
      <c r="M249" s="330" t="str">
        <f>if($C249=Attacking,if(I249&gt;70,Hit,Miss),"")</f>
        <v/>
      </c>
      <c r="N249" s="330" t="str">
        <f>if($C249=Attacking,if(J249&gt;70,Hit,Miss),"")</f>
        <v/>
      </c>
      <c r="O249" s="331" t="str">
        <f>if($C249=Attacking,if(K249&gt;70,Hit,Miss),"")</f>
        <v/>
      </c>
      <c r="P249" s="326" t="str">
        <f>IF(L249=Hit,Fleet1Ship1WepDPH,IF(L249=Miss,0,""))</f>
        <v/>
      </c>
      <c r="Q249" s="327" t="str">
        <f>IF(M249=Hit,Fleet1Ship1WepDPH,IF(M249=Miss,0,""))</f>
        <v/>
      </c>
      <c r="R249" s="327" t="str">
        <f>IF(N249=Hit,Fleet1Ship1WepDPH,IF(N249=Miss,0,""))</f>
        <v/>
      </c>
      <c r="S249" s="328" t="str">
        <f>IF(O249=Hit,Fleet1Ship1WepDPH,IF(O249=Miss,0,""))</f>
        <v/>
      </c>
      <c r="T249" s="332" t="str">
        <f>if($C249=Attacking,COUNTIF(P249:S249,"&gt;0"),"")</f>
        <v/>
      </c>
      <c r="U249" s="333" t="str">
        <f>IF($C249=Attacking,SUM(P249:S249),"")</f>
        <v/>
      </c>
      <c r="V249" s="334" t="str">
        <f>iferror(if(W247="","",IF(W247=Alive,$V$4,IF(W247=Dead,"")),""),"")</f>
        <v/>
      </c>
      <c r="W249" s="323" t="str">
        <f>iferror(if($X249="","",IF($X249&gt;0,Alive,if($X249=0,"")),""),"")</f>
        <v/>
      </c>
      <c r="X249" s="353" t="str">
        <f>iferror(if(C249="","",IF(C249=Attacking,X247-U249,X247)),"")</f>
        <v/>
      </c>
    </row>
    <row r="250" hidden="1">
      <c r="A250" s="336">
        <v>247.0</v>
      </c>
      <c r="B250" s="356" t="str">
        <f>IF(C248=Reloading,B248+1,"")</f>
        <v/>
      </c>
      <c r="C250" s="338" t="str">
        <f>iferror(if(W248="","",IF(W248=Alive,Attacking,if(W248=Dead,"")),""),"")</f>
        <v/>
      </c>
      <c r="D250" s="339" t="str">
        <f>iferror(if(E248="","",IF(E248=Alive,$D$4,IF(E248=Dead,"")),""),"")</f>
        <v/>
      </c>
      <c r="E250" s="340" t="str">
        <f>iferror(if($F249="","",IF($F250&gt;0,Alive,if($F250="","")),""),"")</f>
        <v/>
      </c>
      <c r="F250" s="341" t="str">
        <f t="shared" si="4"/>
        <v/>
      </c>
      <c r="G250" s="342" t="str">
        <f>iferror(if(C250="","",if(C250=BattleEnd,"",if(D250=Fleet1Ship1,Fleet1Ship1Wep,Fleet2Ship1Wep))),"")</f>
        <v/>
      </c>
      <c r="H250" s="343" t="str">
        <f>iferror(IF($C250=BattleEnd,"",IF($C250="","",IF($C250=Attacking,RANDBETWEEN(1,100),""))),"")</f>
        <v/>
      </c>
      <c r="I250" s="344" t="str">
        <f>iferror(IF($C250=BattleEnd,"",IF($C250="","",IF($C250=Attacking,RANDBETWEEN(1,100),""))),"")</f>
        <v/>
      </c>
      <c r="J250" s="344" t="str">
        <f>iferror(IF($C250=BattleEnd,"",IF($C250="","",IF($C250=Attacking,RANDBETWEEN(1,100),""))),"")</f>
        <v/>
      </c>
      <c r="K250" s="345" t="str">
        <f>iferror(IF($C250=BattleEnd,"",IF($C250="","",IF($C250=Attacking,RANDBETWEEN(1,100),""))),"")</f>
        <v/>
      </c>
      <c r="L250" s="346" t="str">
        <f>if($C250=Attacking,if(H250&gt;70,Hit,Miss),"")</f>
        <v/>
      </c>
      <c r="M250" s="347" t="str">
        <f>if($C250=Attacking,if(I250&gt;70,Hit,Miss),"")</f>
        <v/>
      </c>
      <c r="N250" s="347" t="str">
        <f>if($C250=Attacking,if(J250&gt;70,Hit,Miss),"")</f>
        <v/>
      </c>
      <c r="O250" s="348" t="str">
        <f>if($C250=Attacking,if(K250&gt;70,Hit,Miss),"")</f>
        <v/>
      </c>
      <c r="P250" s="343" t="str">
        <f>IF(L250=Hit,Fleet1Ship1WepDPH,IF(L250=Miss,0,""))</f>
        <v/>
      </c>
      <c r="Q250" s="344" t="str">
        <f>IF(M250=Hit,Fleet1Ship1WepDPH,IF(M250=Miss,0,""))</f>
        <v/>
      </c>
      <c r="R250" s="344" t="str">
        <f>IF(N250=Hit,Fleet1Ship1WepDPH,IF(N250=Miss,0,""))</f>
        <v/>
      </c>
      <c r="S250" s="345" t="str">
        <f>IF(O250=Hit,Fleet1Ship1WepDPH,IF(O250=Miss,0,""))</f>
        <v/>
      </c>
      <c r="T250" s="349" t="str">
        <f>if($C250=Attacking,COUNTIF(P250:S250,"&gt;0"),"")</f>
        <v/>
      </c>
      <c r="U250" s="350" t="str">
        <f>IF($C250=Attacking,SUM(P250:S250),"")</f>
        <v/>
      </c>
      <c r="V250" s="351" t="str">
        <f>iferror(if(W248="","",IF(W248=Alive,$V$4,IF(W248=Dead,"")),""),"")</f>
        <v/>
      </c>
      <c r="W250" s="340" t="str">
        <f>iferror(if($X250="","",IF($X250&gt;0,Alive,if($X250=0,"")),""),"")</f>
        <v/>
      </c>
      <c r="X250" s="352" t="str">
        <f>iferror(if(C250="","",IF(C250=Attacking,X248-U250,X248)),"")</f>
        <v/>
      </c>
    </row>
    <row r="251" hidden="1">
      <c r="A251" s="319">
        <v>248.0</v>
      </c>
      <c r="B251" s="357" t="str">
        <f>IF(C249=Reloading,B249+1,"")</f>
        <v/>
      </c>
      <c r="C251" s="321" t="str">
        <f>iferror(if(W249="","",IF(W249=Alive,Attacking,if(W249=Dead,"")),""),"")</f>
        <v/>
      </c>
      <c r="D251" s="322" t="str">
        <f>iferror(if(E249="","",IF(E249=Alive,$D$4,IF(E249=Dead,"")),""),"")</f>
        <v/>
      </c>
      <c r="E251" s="323" t="str">
        <f>iferror(if($F250="","",IF($F251&gt;0,Alive,if($F251="","")),""),"")</f>
        <v/>
      </c>
      <c r="F251" s="324" t="str">
        <f t="shared" si="4"/>
        <v/>
      </c>
      <c r="G251" s="325" t="str">
        <f>iferror(if(C251="","",if(C251=BattleEnd,"",if(D251=Fleet1Ship1,Fleet1Ship1Wep,Fleet2Ship1Wep))),"")</f>
        <v/>
      </c>
      <c r="H251" s="326" t="str">
        <f>iferror(IF($C251=BattleEnd,"",IF($C251="","",IF($C251=Attacking,RANDBETWEEN(1,100),""))),"")</f>
        <v/>
      </c>
      <c r="I251" s="327" t="str">
        <f>iferror(IF($C251=BattleEnd,"",IF($C251="","",IF($C251=Attacking,RANDBETWEEN(1,100),""))),"")</f>
        <v/>
      </c>
      <c r="J251" s="327" t="str">
        <f>iferror(IF($C251=BattleEnd,"",IF($C251="","",IF($C251=Attacking,RANDBETWEEN(1,100),""))),"")</f>
        <v/>
      </c>
      <c r="K251" s="328" t="str">
        <f>iferror(IF($C251=BattleEnd,"",IF($C251="","",IF($C251=Attacking,RANDBETWEEN(1,100),""))),"")</f>
        <v/>
      </c>
      <c r="L251" s="329" t="str">
        <f>if($C251=Attacking,if(H251&gt;70,Hit,Miss),"")</f>
        <v/>
      </c>
      <c r="M251" s="330" t="str">
        <f>if($C251=Attacking,if(I251&gt;70,Hit,Miss),"")</f>
        <v/>
      </c>
      <c r="N251" s="330" t="str">
        <f>if($C251=Attacking,if(J251&gt;70,Hit,Miss),"")</f>
        <v/>
      </c>
      <c r="O251" s="331" t="str">
        <f>if($C251=Attacking,if(K251&gt;70,Hit,Miss),"")</f>
        <v/>
      </c>
      <c r="P251" s="326" t="str">
        <f>IF(L251=Hit,Fleet1Ship1WepDPH,IF(L251=Miss,0,""))</f>
        <v/>
      </c>
      <c r="Q251" s="327" t="str">
        <f>IF(M251=Hit,Fleet1Ship1WepDPH,IF(M251=Miss,0,""))</f>
        <v/>
      </c>
      <c r="R251" s="327" t="str">
        <f>IF(N251=Hit,Fleet1Ship1WepDPH,IF(N251=Miss,0,""))</f>
        <v/>
      </c>
      <c r="S251" s="328" t="str">
        <f>IF(O251=Hit,Fleet1Ship1WepDPH,IF(O251=Miss,0,""))</f>
        <v/>
      </c>
      <c r="T251" s="332" t="str">
        <f>if($C251=Attacking,COUNTIF(P251:S251,"&gt;0"),"")</f>
        <v/>
      </c>
      <c r="U251" s="333" t="str">
        <f>IF($C251=Attacking,SUM(P251:S251),"")</f>
        <v/>
      </c>
      <c r="V251" s="334" t="str">
        <f>iferror(if(W249="","",IF(W249=Alive,$V$4,IF(W249=Dead,"")),""),"")</f>
        <v/>
      </c>
      <c r="W251" s="323" t="str">
        <f>iferror(if($X251="","",IF($X251&gt;0,Alive,if($X251=0,"")),""),"")</f>
        <v/>
      </c>
      <c r="X251" s="353" t="str">
        <f>iferror(if(C251="","",IF(C251=Attacking,X249-U251,X249)),"")</f>
        <v/>
      </c>
    </row>
    <row r="252" hidden="1">
      <c r="A252" s="336">
        <v>249.0</v>
      </c>
      <c r="B252" s="356" t="str">
        <f>IF(C250=Attacking,B250+1,"")</f>
        <v/>
      </c>
      <c r="C252" s="338" t="str">
        <f>iferror(if(W250="","",IF(W250=Alive,Attacking,if(W250=Dead,"")),""),"")</f>
        <v/>
      </c>
      <c r="D252" s="339" t="str">
        <f>iferror(if(E250="","",IF(E250=Alive,$D$4,IF(E250=Dead,"")),""),"")</f>
        <v/>
      </c>
      <c r="E252" s="340" t="str">
        <f>iferror(if($F251="","",IF($F252&gt;0,Alive,if($F252="","")),""),"")</f>
        <v/>
      </c>
      <c r="F252" s="341" t="str">
        <f t="shared" si="4"/>
        <v/>
      </c>
      <c r="G252" s="342" t="str">
        <f>iferror(if(C252="","",if(C252=BattleEnd,"",if(D252=Fleet1Ship1,Fleet1Ship1Wep,Fleet2Ship1Wep))),"")</f>
        <v/>
      </c>
      <c r="H252" s="343" t="str">
        <f>iferror(IF($C252=BattleEnd,"",IF($C252="","",IF($C252=Attacking,RANDBETWEEN(1,100),""))),"")</f>
        <v/>
      </c>
      <c r="I252" s="344" t="str">
        <f>iferror(IF($C252=BattleEnd,"",IF($C252="","",IF($C252=Attacking,RANDBETWEEN(1,100),""))),"")</f>
        <v/>
      </c>
      <c r="J252" s="344" t="str">
        <f>iferror(IF($C252=BattleEnd,"",IF($C252="","",IF($C252=Attacking,RANDBETWEEN(1,100),""))),"")</f>
        <v/>
      </c>
      <c r="K252" s="345" t="str">
        <f>iferror(IF($C252=BattleEnd,"",IF($C252="","",IF($C252=Attacking,RANDBETWEEN(1,100),""))),"")</f>
        <v/>
      </c>
      <c r="L252" s="346" t="str">
        <f>if($C252=Attacking,if(H252&gt;70,Hit,Miss),"")</f>
        <v/>
      </c>
      <c r="M252" s="347" t="str">
        <f>if($C252=Attacking,if(I252&gt;70,Hit,Miss),"")</f>
        <v/>
      </c>
      <c r="N252" s="347" t="str">
        <f>if($C252=Attacking,if(J252&gt;70,Hit,Miss),"")</f>
        <v/>
      </c>
      <c r="O252" s="348" t="str">
        <f>if($C252=Attacking,if(K252&gt;70,Hit,Miss),"")</f>
        <v/>
      </c>
      <c r="P252" s="343" t="str">
        <f>IF(L252=Hit,Fleet1Ship1WepDPH,IF(L252=Miss,0,""))</f>
        <v/>
      </c>
      <c r="Q252" s="344" t="str">
        <f>IF(M252=Hit,Fleet1Ship1WepDPH,IF(M252=Miss,0,""))</f>
        <v/>
      </c>
      <c r="R252" s="344" t="str">
        <f>IF(N252=Hit,Fleet1Ship1WepDPH,IF(N252=Miss,0,""))</f>
        <v/>
      </c>
      <c r="S252" s="345" t="str">
        <f>IF(O252=Hit,Fleet1Ship1WepDPH,IF(O252=Miss,0,""))</f>
        <v/>
      </c>
      <c r="T252" s="349" t="str">
        <f>if($C252=Attacking,COUNTIF(P252:S252,"&gt;0"),"")</f>
        <v/>
      </c>
      <c r="U252" s="350" t="str">
        <f>IF($C252=Attacking,SUM(P252:S252),"")</f>
        <v/>
      </c>
      <c r="V252" s="351" t="str">
        <f>iferror(if(W250="","",IF(W250=Alive,$V$4,IF(W250=Dead,"")),""),"")</f>
        <v/>
      </c>
      <c r="W252" s="340" t="str">
        <f>iferror(if($X252="","",IF($X252&gt;0,Alive,if($X252=0,"")),""),"")</f>
        <v/>
      </c>
      <c r="X252" s="352" t="str">
        <f>iferror(if(C252="","",IF(C252=Attacking,X250-U252,X250)),"")</f>
        <v/>
      </c>
    </row>
    <row r="253" hidden="1">
      <c r="A253" s="319">
        <v>250.0</v>
      </c>
      <c r="B253" s="357" t="str">
        <f>IF(C251=Attacking,B251+1,"")</f>
        <v/>
      </c>
      <c r="C253" s="321" t="str">
        <f>iferror(if(W251="","",IF(W251=Alive,Attacking,if(W251=Dead,"")),""),"")</f>
        <v/>
      </c>
      <c r="D253" s="322" t="str">
        <f>iferror(if(E251="","",IF(E251=Alive,$D$4,IF(E251=Dead,"")),""),"")</f>
        <v/>
      </c>
      <c r="E253" s="323" t="str">
        <f>iferror(if($F252="","",IF($F253&gt;0,Alive,if($F253="","")),""),"")</f>
        <v/>
      </c>
      <c r="F253" s="324" t="str">
        <f t="shared" si="4"/>
        <v/>
      </c>
      <c r="G253" s="325" t="str">
        <f>iferror(if(C253="","",if(C253=BattleEnd,"",if(D253=Fleet1Ship1,Fleet1Ship1Wep,Fleet2Ship1Wep))),"")</f>
        <v/>
      </c>
      <c r="H253" s="326" t="str">
        <f>iferror(IF($C253=BattleEnd,"",IF($C253="","",IF($C253=Attacking,RANDBETWEEN(1,100),""))),"")</f>
        <v/>
      </c>
      <c r="I253" s="327" t="str">
        <f>iferror(IF($C253=BattleEnd,"",IF($C253="","",IF($C253=Attacking,RANDBETWEEN(1,100),""))),"")</f>
        <v/>
      </c>
      <c r="J253" s="327" t="str">
        <f>iferror(IF($C253=BattleEnd,"",IF($C253="","",IF($C253=Attacking,RANDBETWEEN(1,100),""))),"")</f>
        <v/>
      </c>
      <c r="K253" s="328" t="str">
        <f>iferror(IF($C253=BattleEnd,"",IF($C253="","",IF($C253=Attacking,RANDBETWEEN(1,100),""))),"")</f>
        <v/>
      </c>
      <c r="L253" s="329" t="str">
        <f>if($C253=Attacking,if(H253&gt;70,Hit,Miss),"")</f>
        <v/>
      </c>
      <c r="M253" s="330" t="str">
        <f>if($C253=Attacking,if(I253&gt;70,Hit,Miss),"")</f>
        <v/>
      </c>
      <c r="N253" s="330" t="str">
        <f>if($C253=Attacking,if(J253&gt;70,Hit,Miss),"")</f>
        <v/>
      </c>
      <c r="O253" s="331" t="str">
        <f>if($C253=Attacking,if(K253&gt;70,Hit,Miss),"")</f>
        <v/>
      </c>
      <c r="P253" s="326" t="str">
        <f>IF(L253=Hit,Fleet1Ship1WepDPH,IF(L253=Miss,0,""))</f>
        <v/>
      </c>
      <c r="Q253" s="327" t="str">
        <f>IF(M253=Hit,Fleet1Ship1WepDPH,IF(M253=Miss,0,""))</f>
        <v/>
      </c>
      <c r="R253" s="327" t="str">
        <f>IF(N253=Hit,Fleet1Ship1WepDPH,IF(N253=Miss,0,""))</f>
        <v/>
      </c>
      <c r="S253" s="328" t="str">
        <f>IF(O253=Hit,Fleet1Ship1WepDPH,IF(O253=Miss,0,""))</f>
        <v/>
      </c>
      <c r="T253" s="332" t="str">
        <f>if($C253=Attacking,COUNTIF(P253:S253,"&gt;0"),"")</f>
        <v/>
      </c>
      <c r="U253" s="333" t="str">
        <f>IF($C253=Attacking,SUM(P253:S253),"")</f>
        <v/>
      </c>
      <c r="V253" s="334" t="str">
        <f>iferror(if(W251="","",IF(W251=Alive,$V$4,IF(W251=Dead,"")),""),"")</f>
        <v/>
      </c>
      <c r="W253" s="323" t="str">
        <f>iferror(if($X253="","",IF($X253&gt;0,Alive,if($X253=0,"")),""),"")</f>
        <v/>
      </c>
      <c r="X253" s="353" t="str">
        <f>iferror(if(C253="","",IF(C253=Attacking,X251-U253,X251)),"")</f>
        <v/>
      </c>
    </row>
    <row r="254" hidden="1">
      <c r="A254" s="336">
        <v>251.0</v>
      </c>
      <c r="B254" s="356" t="str">
        <f>IF(C252=Attacking,B252+1,"")</f>
        <v/>
      </c>
      <c r="C254" s="338" t="str">
        <f>iferror(if(W252="","",IF(W252=Alive,Attacking,if(W252=Dead,"")),""),"")</f>
        <v/>
      </c>
      <c r="D254" s="339" t="str">
        <f>iferror(if(E252="","",IF(E252=Alive,$D$4,IF(E252=Dead,"")),""),"")</f>
        <v/>
      </c>
      <c r="E254" s="340" t="str">
        <f>iferror(if($F253="","",IF($F254&gt;0,Alive,if($F254="","")),""),"")</f>
        <v/>
      </c>
      <c r="F254" s="341" t="str">
        <f t="shared" si="4"/>
        <v/>
      </c>
      <c r="G254" s="342" t="str">
        <f>iferror(if(C254="","",if(C254=BattleEnd,"",if(D254=Fleet1Ship1,Fleet1Ship1Wep,Fleet2Ship1Wep))),"")</f>
        <v/>
      </c>
      <c r="H254" s="343" t="str">
        <f>iferror(IF($C254=BattleEnd,"",IF($C254="","",IF($C254=Attacking,RANDBETWEEN(1,100),""))),"")</f>
        <v/>
      </c>
      <c r="I254" s="344" t="str">
        <f>iferror(IF($C254=BattleEnd,"",IF($C254="","",IF($C254=Attacking,RANDBETWEEN(1,100),""))),"")</f>
        <v/>
      </c>
      <c r="J254" s="344" t="str">
        <f>iferror(IF($C254=BattleEnd,"",IF($C254="","",IF($C254=Attacking,RANDBETWEEN(1,100),""))),"")</f>
        <v/>
      </c>
      <c r="K254" s="345" t="str">
        <f>iferror(IF($C254=BattleEnd,"",IF($C254="","",IF($C254=Attacking,RANDBETWEEN(1,100),""))),"")</f>
        <v/>
      </c>
      <c r="L254" s="346" t="str">
        <f>if($C254=Attacking,if(H254&gt;70,Hit,Miss),"")</f>
        <v/>
      </c>
      <c r="M254" s="347" t="str">
        <f>if($C254=Attacking,if(I254&gt;70,Hit,Miss),"")</f>
        <v/>
      </c>
      <c r="N254" s="347" t="str">
        <f>if($C254=Attacking,if(J254&gt;70,Hit,Miss),"")</f>
        <v/>
      </c>
      <c r="O254" s="348" t="str">
        <f>if($C254=Attacking,if(K254&gt;70,Hit,Miss),"")</f>
        <v/>
      </c>
      <c r="P254" s="343" t="str">
        <f>IF(L254=Hit,Fleet1Ship1WepDPH,IF(L254=Miss,0,""))</f>
        <v/>
      </c>
      <c r="Q254" s="344" t="str">
        <f>IF(M254=Hit,Fleet1Ship1WepDPH,IF(M254=Miss,0,""))</f>
        <v/>
      </c>
      <c r="R254" s="344" t="str">
        <f>IF(N254=Hit,Fleet1Ship1WepDPH,IF(N254=Miss,0,""))</f>
        <v/>
      </c>
      <c r="S254" s="345" t="str">
        <f>IF(O254=Hit,Fleet1Ship1WepDPH,IF(O254=Miss,0,""))</f>
        <v/>
      </c>
      <c r="T254" s="349" t="str">
        <f>if($C254=Attacking,COUNTIF(P254:S254,"&gt;0"),"")</f>
        <v/>
      </c>
      <c r="U254" s="350" t="str">
        <f>IF($C254=Attacking,SUM(P254:S254),"")</f>
        <v/>
      </c>
      <c r="V254" s="351" t="str">
        <f>iferror(if(W252="","",IF(W252=Alive,$V$4,IF(W252=Dead,"")),""),"")</f>
        <v/>
      </c>
      <c r="W254" s="340" t="str">
        <f>iferror(if($X254="","",IF($X254&gt;0,Alive,if($X254=0,"")),""),"")</f>
        <v/>
      </c>
      <c r="X254" s="352" t="str">
        <f>iferror(if(C254="","",IF(C254=Attacking,X252-U254,X252)),"")</f>
        <v/>
      </c>
    </row>
    <row r="255" hidden="1">
      <c r="A255" s="319">
        <v>252.0</v>
      </c>
      <c r="B255" s="357" t="str">
        <f>IF(C253=Attacking,B253+1,"")</f>
        <v/>
      </c>
      <c r="C255" s="321" t="str">
        <f>iferror(if(W253="","",IF(W253=Alive,Attacking,if(W253=Dead,"")),""),"")</f>
        <v/>
      </c>
      <c r="D255" s="322" t="str">
        <f>iferror(if(E253="","",IF(E253=Alive,$D$4,IF(E253=Dead,"")),""),"")</f>
        <v/>
      </c>
      <c r="E255" s="323" t="str">
        <f>iferror(if($F254="","",IF($F255&gt;0,Alive,if($F255="","")),""),"")</f>
        <v/>
      </c>
      <c r="F255" s="324" t="str">
        <f t="shared" si="4"/>
        <v/>
      </c>
      <c r="G255" s="325" t="str">
        <f>iferror(if(C255="","",if(C255=BattleEnd,"",if(D255=Fleet1Ship1,Fleet1Ship1Wep,Fleet2Ship1Wep))),"")</f>
        <v/>
      </c>
      <c r="H255" s="326" t="str">
        <f>iferror(IF($C255=BattleEnd,"",IF($C255="","",IF($C255=Attacking,RANDBETWEEN(1,100),""))),"")</f>
        <v/>
      </c>
      <c r="I255" s="327" t="str">
        <f>iferror(IF($C255=BattleEnd,"",IF($C255="","",IF($C255=Attacking,RANDBETWEEN(1,100),""))),"")</f>
        <v/>
      </c>
      <c r="J255" s="327" t="str">
        <f>iferror(IF($C255=BattleEnd,"",IF($C255="","",IF($C255=Attacking,RANDBETWEEN(1,100),""))),"")</f>
        <v/>
      </c>
      <c r="K255" s="328" t="str">
        <f>iferror(IF($C255=BattleEnd,"",IF($C255="","",IF($C255=Attacking,RANDBETWEEN(1,100),""))),"")</f>
        <v/>
      </c>
      <c r="L255" s="329" t="str">
        <f>if($C255=Attacking,if(H255&gt;70,Hit,Miss),"")</f>
        <v/>
      </c>
      <c r="M255" s="330" t="str">
        <f>if($C255=Attacking,if(I255&gt;70,Hit,Miss),"")</f>
        <v/>
      </c>
      <c r="N255" s="330" t="str">
        <f>if($C255=Attacking,if(J255&gt;70,Hit,Miss),"")</f>
        <v/>
      </c>
      <c r="O255" s="331" t="str">
        <f>if($C255=Attacking,if(K255&gt;70,Hit,Miss),"")</f>
        <v/>
      </c>
      <c r="P255" s="326" t="str">
        <f>IF(L255=Hit,Fleet1Ship1WepDPH,IF(L255=Miss,0,""))</f>
        <v/>
      </c>
      <c r="Q255" s="327" t="str">
        <f>IF(M255=Hit,Fleet1Ship1WepDPH,IF(M255=Miss,0,""))</f>
        <v/>
      </c>
      <c r="R255" s="327" t="str">
        <f>IF(N255=Hit,Fleet1Ship1WepDPH,IF(N255=Miss,0,""))</f>
        <v/>
      </c>
      <c r="S255" s="328" t="str">
        <f>IF(O255=Hit,Fleet1Ship1WepDPH,IF(O255=Miss,0,""))</f>
        <v/>
      </c>
      <c r="T255" s="332" t="str">
        <f>if($C255=Attacking,COUNTIF(P255:S255,"&gt;0"),"")</f>
        <v/>
      </c>
      <c r="U255" s="333" t="str">
        <f>IF($C255=Attacking,SUM(P255:S255),"")</f>
        <v/>
      </c>
      <c r="V255" s="334" t="str">
        <f>iferror(if(W253="","",IF(W253=Alive,$V$4,IF(W253=Dead,"")),""),"")</f>
        <v/>
      </c>
      <c r="W255" s="323" t="str">
        <f>iferror(if($X255="","",IF($X255&gt;0,Alive,if($X255=0,"")),""),"")</f>
        <v/>
      </c>
      <c r="X255" s="353" t="str">
        <f>iferror(if(C255="","",IF(C255=Attacking,X253-U255,X253)),"")</f>
        <v/>
      </c>
    </row>
    <row r="256" hidden="1">
      <c r="A256" s="336">
        <v>253.0</v>
      </c>
      <c r="B256" s="356" t="str">
        <f>IF(C254=Attacking,B254+1,"")</f>
        <v/>
      </c>
      <c r="C256" s="338" t="str">
        <f>iferror(if(W254="","",IF(W254=Alive,Attacking,if(W254=Dead,"")),""),"")</f>
        <v/>
      </c>
      <c r="D256" s="339" t="str">
        <f>iferror(if(E254="","",IF(E254=Alive,$D$4,IF(E254=Dead,"")),""),"")</f>
        <v/>
      </c>
      <c r="E256" s="340" t="str">
        <f>iferror(if($F255="","",IF($F256&gt;0,Alive,if($F256="","")),""),"")</f>
        <v/>
      </c>
      <c r="F256" s="341" t="str">
        <f t="shared" si="4"/>
        <v/>
      </c>
      <c r="G256" s="342" t="str">
        <f>iferror(if(C256="","",if(C256=BattleEnd,"",if(D256=Fleet1Ship1,Fleet1Ship1Wep,Fleet2Ship1Wep))),"")</f>
        <v/>
      </c>
      <c r="H256" s="343" t="str">
        <f>iferror(IF($C256=BattleEnd,"",IF($C256="","",IF($C256=Attacking,RANDBETWEEN(1,100),""))),"")</f>
        <v/>
      </c>
      <c r="I256" s="344" t="str">
        <f>iferror(IF($C256=BattleEnd,"",IF($C256="","",IF($C256=Attacking,RANDBETWEEN(1,100),""))),"")</f>
        <v/>
      </c>
      <c r="J256" s="344" t="str">
        <f>iferror(IF($C256=BattleEnd,"",IF($C256="","",IF($C256=Attacking,RANDBETWEEN(1,100),""))),"")</f>
        <v/>
      </c>
      <c r="K256" s="345" t="str">
        <f>iferror(IF($C256=BattleEnd,"",IF($C256="","",IF($C256=Attacking,RANDBETWEEN(1,100),""))),"")</f>
        <v/>
      </c>
      <c r="L256" s="346" t="str">
        <f>if($C256=Attacking,if(H256&gt;70,Hit,Miss),"")</f>
        <v/>
      </c>
      <c r="M256" s="347" t="str">
        <f>if($C256=Attacking,if(I256&gt;70,Hit,Miss),"")</f>
        <v/>
      </c>
      <c r="N256" s="347" t="str">
        <f>if($C256=Attacking,if(J256&gt;70,Hit,Miss),"")</f>
        <v/>
      </c>
      <c r="O256" s="348" t="str">
        <f>if($C256=Attacking,if(K256&gt;70,Hit,Miss),"")</f>
        <v/>
      </c>
      <c r="P256" s="343" t="str">
        <f>IF(L256=Hit,Fleet1Ship1WepDPH,IF(L256=Miss,0,""))</f>
        <v/>
      </c>
      <c r="Q256" s="344" t="str">
        <f>IF(M256=Hit,Fleet1Ship1WepDPH,IF(M256=Miss,0,""))</f>
        <v/>
      </c>
      <c r="R256" s="344" t="str">
        <f>IF(N256=Hit,Fleet1Ship1WepDPH,IF(N256=Miss,0,""))</f>
        <v/>
      </c>
      <c r="S256" s="345" t="str">
        <f>IF(O256=Hit,Fleet1Ship1WepDPH,IF(O256=Miss,0,""))</f>
        <v/>
      </c>
      <c r="T256" s="349" t="str">
        <f>if($C256=Attacking,COUNTIF(P256:S256,"&gt;0"),"")</f>
        <v/>
      </c>
      <c r="U256" s="350" t="str">
        <f>IF($C256=Attacking,SUM(P256:S256),"")</f>
        <v/>
      </c>
      <c r="V256" s="351" t="str">
        <f>iferror(if(W254="","",IF(W254=Alive,$V$4,IF(W254=Dead,"")),""),"")</f>
        <v/>
      </c>
      <c r="W256" s="340" t="str">
        <f>iferror(if($X256="","",IF($X256&gt;0,Alive,if($X256=0,"")),""),"")</f>
        <v/>
      </c>
      <c r="X256" s="352" t="str">
        <f>iferror(if(C256="","",IF(C256=Attacking,X254-U256,X254)),"")</f>
        <v/>
      </c>
    </row>
    <row r="257" hidden="1">
      <c r="A257" s="319">
        <v>254.0</v>
      </c>
      <c r="B257" s="357" t="str">
        <f>IF(C255=Attacking,B255+1,"")</f>
        <v/>
      </c>
      <c r="C257" s="321" t="str">
        <f>iferror(if(W255="","",IF(W255=Alive,Attacking,if(W255=Dead,"")),""),"")</f>
        <v/>
      </c>
      <c r="D257" s="322" t="str">
        <f>iferror(if(E255="","",IF(E255=Alive,$D$4,IF(E255=Dead,"")),""),"")</f>
        <v/>
      </c>
      <c r="E257" s="323" t="str">
        <f>iferror(if($F256="","",IF($F257&gt;0,Alive,if($F257="","")),""),"")</f>
        <v/>
      </c>
      <c r="F257" s="324" t="str">
        <f t="shared" si="4"/>
        <v/>
      </c>
      <c r="G257" s="325" t="str">
        <f>iferror(if(C257="","",if(C257=BattleEnd,"",if(D257=Fleet1Ship1,Fleet1Ship1Wep,Fleet2Ship1Wep))),"")</f>
        <v/>
      </c>
      <c r="H257" s="326" t="str">
        <f>iferror(IF($C257=BattleEnd,"",IF($C257="","",IF($C257=Attacking,RANDBETWEEN(1,100),""))),"")</f>
        <v/>
      </c>
      <c r="I257" s="327" t="str">
        <f>iferror(IF($C257=BattleEnd,"",IF($C257="","",IF($C257=Attacking,RANDBETWEEN(1,100),""))),"")</f>
        <v/>
      </c>
      <c r="J257" s="327" t="str">
        <f>iferror(IF($C257=BattleEnd,"",IF($C257="","",IF($C257=Attacking,RANDBETWEEN(1,100),""))),"")</f>
        <v/>
      </c>
      <c r="K257" s="328" t="str">
        <f>iferror(IF($C257=BattleEnd,"",IF($C257="","",IF($C257=Attacking,RANDBETWEEN(1,100),""))),"")</f>
        <v/>
      </c>
      <c r="L257" s="329" t="str">
        <f>if($C257=Attacking,if(H257&gt;70,Hit,Miss),"")</f>
        <v/>
      </c>
      <c r="M257" s="330" t="str">
        <f>if($C257=Attacking,if(I257&gt;70,Hit,Miss),"")</f>
        <v/>
      </c>
      <c r="N257" s="330" t="str">
        <f>if($C257=Attacking,if(J257&gt;70,Hit,Miss),"")</f>
        <v/>
      </c>
      <c r="O257" s="331" t="str">
        <f>if($C257=Attacking,if(K257&gt;70,Hit,Miss),"")</f>
        <v/>
      </c>
      <c r="P257" s="326" t="str">
        <f>IF(L257=Hit,Fleet1Ship1WepDPH,IF(L257=Miss,0,""))</f>
        <v/>
      </c>
      <c r="Q257" s="327" t="str">
        <f>IF(M257=Hit,Fleet1Ship1WepDPH,IF(M257=Miss,0,""))</f>
        <v/>
      </c>
      <c r="R257" s="327" t="str">
        <f>IF(N257=Hit,Fleet1Ship1WepDPH,IF(N257=Miss,0,""))</f>
        <v/>
      </c>
      <c r="S257" s="328" t="str">
        <f>IF(O257=Hit,Fleet1Ship1WepDPH,IF(O257=Miss,0,""))</f>
        <v/>
      </c>
      <c r="T257" s="332" t="str">
        <f>if($C257=Attacking,COUNTIF(P257:S257,"&gt;0"),"")</f>
        <v/>
      </c>
      <c r="U257" s="333" t="str">
        <f>IF($C257=Attacking,SUM(P257:S257),"")</f>
        <v/>
      </c>
      <c r="V257" s="334" t="str">
        <f>iferror(if(W255="","",IF(W255=Alive,$V$4,IF(W255=Dead,"")),""),"")</f>
        <v/>
      </c>
      <c r="W257" s="323" t="str">
        <f>iferror(if($X257="","",IF($X257&gt;0,Alive,if($X257=0,"")),""),"")</f>
        <v/>
      </c>
      <c r="X257" s="353" t="str">
        <f>iferror(if(C257="","",IF(C257=Attacking,X255-U257,X255)),"")</f>
        <v/>
      </c>
    </row>
    <row r="258" hidden="1">
      <c r="A258" s="336">
        <v>255.0</v>
      </c>
      <c r="B258" s="356" t="str">
        <f>IF(C256=Reloading,B256+1,"")</f>
        <v/>
      </c>
      <c r="C258" s="338" t="str">
        <f>iferror(if(W256="","",IF(W256=Alive,Attacking,if(W256=Dead,"")),""),"")</f>
        <v/>
      </c>
      <c r="D258" s="339" t="str">
        <f>iferror(if(E256="","",IF(E256=Alive,$D$4,IF(E256=Dead,"")),""),"")</f>
        <v/>
      </c>
      <c r="E258" s="340" t="str">
        <f>iferror(if($F257="","",IF($F258&gt;0,Alive,if($F258="","")),""),"")</f>
        <v/>
      </c>
      <c r="F258" s="341" t="str">
        <f t="shared" si="4"/>
        <v/>
      </c>
      <c r="G258" s="342" t="str">
        <f>iferror(if(C258="","",if(C258=BattleEnd,"",if(D258=Fleet1Ship1,Fleet1Ship1Wep,Fleet2Ship1Wep))),"")</f>
        <v/>
      </c>
      <c r="H258" s="343" t="str">
        <f>iferror(IF($C258=BattleEnd,"",IF($C258="","",IF($C258=Attacking,RANDBETWEEN(1,100),""))),"")</f>
        <v/>
      </c>
      <c r="I258" s="344" t="str">
        <f>iferror(IF($C258=BattleEnd,"",IF($C258="","",IF($C258=Attacking,RANDBETWEEN(1,100),""))),"")</f>
        <v/>
      </c>
      <c r="J258" s="344" t="str">
        <f>iferror(IF($C258=BattleEnd,"",IF($C258="","",IF($C258=Attacking,RANDBETWEEN(1,100),""))),"")</f>
        <v/>
      </c>
      <c r="K258" s="345" t="str">
        <f>iferror(IF($C258=BattleEnd,"",IF($C258="","",IF($C258=Attacking,RANDBETWEEN(1,100),""))),"")</f>
        <v/>
      </c>
      <c r="L258" s="346" t="str">
        <f>if($C258=Attacking,if(H258&gt;70,Hit,Miss),"")</f>
        <v/>
      </c>
      <c r="M258" s="347" t="str">
        <f>if($C258=Attacking,if(I258&gt;70,Hit,Miss),"")</f>
        <v/>
      </c>
      <c r="N258" s="347" t="str">
        <f>if($C258=Attacking,if(J258&gt;70,Hit,Miss),"")</f>
        <v/>
      </c>
      <c r="O258" s="348" t="str">
        <f>if($C258=Attacking,if(K258&gt;70,Hit,Miss),"")</f>
        <v/>
      </c>
      <c r="P258" s="343" t="str">
        <f>IF(L258=Hit,Fleet1Ship1WepDPH,IF(L258=Miss,0,""))</f>
        <v/>
      </c>
      <c r="Q258" s="344" t="str">
        <f>IF(M258=Hit,Fleet1Ship1WepDPH,IF(M258=Miss,0,""))</f>
        <v/>
      </c>
      <c r="R258" s="344" t="str">
        <f>IF(N258=Hit,Fleet1Ship1WepDPH,IF(N258=Miss,0,""))</f>
        <v/>
      </c>
      <c r="S258" s="345" t="str">
        <f>IF(O258=Hit,Fleet1Ship1WepDPH,IF(O258=Miss,0,""))</f>
        <v/>
      </c>
      <c r="T258" s="349" t="str">
        <f>if($C258=Attacking,COUNTIF(P258:S258,"&gt;0"),"")</f>
        <v/>
      </c>
      <c r="U258" s="350" t="str">
        <f>IF($C258=Attacking,SUM(P258:S258),"")</f>
        <v/>
      </c>
      <c r="V258" s="351" t="str">
        <f>iferror(if(W256="","",IF(W256=Alive,$V$4,IF(W256=Dead,"")),""),"")</f>
        <v/>
      </c>
      <c r="W258" s="340" t="str">
        <f>iferror(if($X258="","",IF($X258&gt;0,Alive,if($X258=0,"")),""),"")</f>
        <v/>
      </c>
      <c r="X258" s="352" t="str">
        <f>iferror(if(C258="","",IF(C258=Attacking,X256-U258,X256)),"")</f>
        <v/>
      </c>
    </row>
    <row r="259" hidden="1">
      <c r="A259" s="319">
        <v>256.0</v>
      </c>
      <c r="B259" s="357" t="str">
        <f>IF(C257=Reloading,B257+1,"")</f>
        <v/>
      </c>
      <c r="C259" s="321" t="str">
        <f>iferror(if(W257="","",IF(W257=Alive,Attacking,if(W257=Dead,"")),""),"")</f>
        <v/>
      </c>
      <c r="D259" s="322" t="str">
        <f>iferror(if(E257="","",IF(E257=Alive,$D$4,IF(E257=Dead,"")),""),"")</f>
        <v/>
      </c>
      <c r="E259" s="323" t="str">
        <f>iferror(if($F258="","",IF($F259&gt;0,Alive,if($F259="","")),""),"")</f>
        <v/>
      </c>
      <c r="F259" s="324" t="str">
        <f t="shared" si="4"/>
        <v/>
      </c>
      <c r="G259" s="325" t="str">
        <f>iferror(if(C259="","",if(C259=BattleEnd,"",if(D259=Fleet1Ship1,Fleet1Ship1Wep,Fleet2Ship1Wep))),"")</f>
        <v/>
      </c>
      <c r="H259" s="326" t="str">
        <f>iferror(IF($C259=BattleEnd,"",IF($C259="","",IF($C259=Attacking,RANDBETWEEN(1,100),""))),"")</f>
        <v/>
      </c>
      <c r="I259" s="327" t="str">
        <f>iferror(IF($C259=BattleEnd,"",IF($C259="","",IF($C259=Attacking,RANDBETWEEN(1,100),""))),"")</f>
        <v/>
      </c>
      <c r="J259" s="327" t="str">
        <f>iferror(IF($C259=BattleEnd,"",IF($C259="","",IF($C259=Attacking,RANDBETWEEN(1,100),""))),"")</f>
        <v/>
      </c>
      <c r="K259" s="328" t="str">
        <f>iferror(IF($C259=BattleEnd,"",IF($C259="","",IF($C259=Attacking,RANDBETWEEN(1,100),""))),"")</f>
        <v/>
      </c>
      <c r="L259" s="329" t="str">
        <f>if($C259=Attacking,if(H259&gt;70,Hit,Miss),"")</f>
        <v/>
      </c>
      <c r="M259" s="330" t="str">
        <f>if($C259=Attacking,if(I259&gt;70,Hit,Miss),"")</f>
        <v/>
      </c>
      <c r="N259" s="330" t="str">
        <f>if($C259=Attacking,if(J259&gt;70,Hit,Miss),"")</f>
        <v/>
      </c>
      <c r="O259" s="331" t="str">
        <f>if($C259=Attacking,if(K259&gt;70,Hit,Miss),"")</f>
        <v/>
      </c>
      <c r="P259" s="326" t="str">
        <f>IF(L259=Hit,Fleet1Ship1WepDPH,IF(L259=Miss,0,""))</f>
        <v/>
      </c>
      <c r="Q259" s="327" t="str">
        <f>IF(M259=Hit,Fleet1Ship1WepDPH,IF(M259=Miss,0,""))</f>
        <v/>
      </c>
      <c r="R259" s="327" t="str">
        <f>IF(N259=Hit,Fleet1Ship1WepDPH,IF(N259=Miss,0,""))</f>
        <v/>
      </c>
      <c r="S259" s="328" t="str">
        <f>IF(O259=Hit,Fleet1Ship1WepDPH,IF(O259=Miss,0,""))</f>
        <v/>
      </c>
      <c r="T259" s="332" t="str">
        <f>if($C259=Attacking,COUNTIF(P259:S259,"&gt;0"),"")</f>
        <v/>
      </c>
      <c r="U259" s="333" t="str">
        <f>IF($C259=Attacking,SUM(P259:S259),"")</f>
        <v/>
      </c>
      <c r="V259" s="334" t="str">
        <f>iferror(if(W257="","",IF(W257=Alive,$V$4,IF(W257=Dead,"")),""),"")</f>
        <v/>
      </c>
      <c r="W259" s="323" t="str">
        <f>iferror(if($X259="","",IF($X259&gt;0,Alive,if($X259=0,"")),""),"")</f>
        <v/>
      </c>
      <c r="X259" s="353" t="str">
        <f>iferror(if(C259="","",IF(C259=Attacking,X257-U259,X257)),"")</f>
        <v/>
      </c>
    </row>
    <row r="260" hidden="1">
      <c r="A260" s="336">
        <v>257.0</v>
      </c>
      <c r="B260" s="356" t="str">
        <f>IF(C258=Attacking,B258+1,"")</f>
        <v/>
      </c>
      <c r="C260" s="338" t="str">
        <f>iferror(if(W258="","",IF(W258=Alive,Attacking,if(W258=Dead,"")),""),"")</f>
        <v/>
      </c>
      <c r="D260" s="339" t="str">
        <f>iferror(if(E258="","",IF(E258=Alive,$D$4,IF(E258=Dead,"")),""),"")</f>
        <v/>
      </c>
      <c r="E260" s="340" t="str">
        <f>iferror(if($F259="","",IF($F260&gt;0,Alive,if($F260="","")),""),"")</f>
        <v/>
      </c>
      <c r="F260" s="341" t="str">
        <f t="shared" si="4"/>
        <v/>
      </c>
      <c r="G260" s="342" t="str">
        <f>iferror(if(C260="","",if(C260=BattleEnd,"",if(D260=Fleet1Ship1,Fleet1Ship1Wep,Fleet2Ship1Wep))),"")</f>
        <v/>
      </c>
      <c r="H260" s="343" t="str">
        <f>iferror(IF($C260=BattleEnd,"",IF($C260="","",IF($C260=Attacking,RANDBETWEEN(1,100),""))),"")</f>
        <v/>
      </c>
      <c r="I260" s="344" t="str">
        <f>iferror(IF($C260=BattleEnd,"",IF($C260="","",IF($C260=Attacking,RANDBETWEEN(1,100),""))),"")</f>
        <v/>
      </c>
      <c r="J260" s="344" t="str">
        <f>iferror(IF($C260=BattleEnd,"",IF($C260="","",IF($C260=Attacking,RANDBETWEEN(1,100),""))),"")</f>
        <v/>
      </c>
      <c r="K260" s="345" t="str">
        <f>iferror(IF($C260=BattleEnd,"",IF($C260="","",IF($C260=Attacking,RANDBETWEEN(1,100),""))),"")</f>
        <v/>
      </c>
      <c r="L260" s="346" t="str">
        <f>if($C260=Attacking,if(H260&gt;70,Hit,Miss),"")</f>
        <v/>
      </c>
      <c r="M260" s="347" t="str">
        <f>if($C260=Attacking,if(I260&gt;70,Hit,Miss),"")</f>
        <v/>
      </c>
      <c r="N260" s="347" t="str">
        <f>if($C260=Attacking,if(J260&gt;70,Hit,Miss),"")</f>
        <v/>
      </c>
      <c r="O260" s="348" t="str">
        <f>if($C260=Attacking,if(K260&gt;70,Hit,Miss),"")</f>
        <v/>
      </c>
      <c r="P260" s="343" t="str">
        <f>IF(L260=Hit,Fleet1Ship1WepDPH,IF(L260=Miss,0,""))</f>
        <v/>
      </c>
      <c r="Q260" s="344" t="str">
        <f>IF(M260=Hit,Fleet1Ship1WepDPH,IF(M260=Miss,0,""))</f>
        <v/>
      </c>
      <c r="R260" s="344" t="str">
        <f>IF(N260=Hit,Fleet1Ship1WepDPH,IF(N260=Miss,0,""))</f>
        <v/>
      </c>
      <c r="S260" s="345" t="str">
        <f>IF(O260=Hit,Fleet1Ship1WepDPH,IF(O260=Miss,0,""))</f>
        <v/>
      </c>
      <c r="T260" s="349" t="str">
        <f>if($C260=Attacking,COUNTIF(P260:S260,"&gt;0"),"")</f>
        <v/>
      </c>
      <c r="U260" s="350" t="str">
        <f>IF($C260=Attacking,SUM(P260:S260),"")</f>
        <v/>
      </c>
      <c r="V260" s="351" t="str">
        <f>iferror(if(W258="","",IF(W258=Alive,$V$4,IF(W258=Dead,"")),""),"")</f>
        <v/>
      </c>
      <c r="W260" s="340" t="str">
        <f>iferror(if($X260="","",IF($X260&gt;0,Alive,if($X260=0,"")),""),"")</f>
        <v/>
      </c>
      <c r="X260" s="352" t="str">
        <f>iferror(if(C260="","",IF(C260=Attacking,X258-U260,X258)),"")</f>
        <v/>
      </c>
    </row>
    <row r="261" hidden="1">
      <c r="A261" s="319">
        <v>258.0</v>
      </c>
      <c r="B261" s="357" t="str">
        <f>IF(C259=Attacking,B259+1,"")</f>
        <v/>
      </c>
      <c r="C261" s="321" t="str">
        <f>iferror(if(W259="","",IF(W259=Alive,Attacking,if(W259=Dead,"")),""),"")</f>
        <v/>
      </c>
      <c r="D261" s="322" t="str">
        <f>iferror(if(E259="","",IF(E259=Alive,$D$4,IF(E259=Dead,"")),""),"")</f>
        <v/>
      </c>
      <c r="E261" s="323" t="str">
        <f>iferror(if($F260="","",IF($F261&gt;0,Alive,if($F261="","")),""),"")</f>
        <v/>
      </c>
      <c r="F261" s="324" t="str">
        <f t="shared" si="4"/>
        <v/>
      </c>
      <c r="G261" s="325" t="str">
        <f>iferror(if(C261="","",if(C261=BattleEnd,"",if(D261=Fleet1Ship1,Fleet1Ship1Wep,Fleet2Ship1Wep))),"")</f>
        <v/>
      </c>
      <c r="H261" s="326" t="str">
        <f>iferror(IF($C261=BattleEnd,"",IF($C261="","",IF($C261=Attacking,RANDBETWEEN(1,100),""))),"")</f>
        <v/>
      </c>
      <c r="I261" s="327" t="str">
        <f>iferror(IF($C261=BattleEnd,"",IF($C261="","",IF($C261=Attacking,RANDBETWEEN(1,100),""))),"")</f>
        <v/>
      </c>
      <c r="J261" s="327" t="str">
        <f>iferror(IF($C261=BattleEnd,"",IF($C261="","",IF($C261=Attacking,RANDBETWEEN(1,100),""))),"")</f>
        <v/>
      </c>
      <c r="K261" s="328" t="str">
        <f>iferror(IF($C261=BattleEnd,"",IF($C261="","",IF($C261=Attacking,RANDBETWEEN(1,100),""))),"")</f>
        <v/>
      </c>
      <c r="L261" s="329" t="str">
        <f>if($C261=Attacking,if(H261&gt;70,Hit,Miss),"")</f>
        <v/>
      </c>
      <c r="M261" s="330" t="str">
        <f>if($C261=Attacking,if(I261&gt;70,Hit,Miss),"")</f>
        <v/>
      </c>
      <c r="N261" s="330" t="str">
        <f>if($C261=Attacking,if(J261&gt;70,Hit,Miss),"")</f>
        <v/>
      </c>
      <c r="O261" s="331" t="str">
        <f>if($C261=Attacking,if(K261&gt;70,Hit,Miss),"")</f>
        <v/>
      </c>
      <c r="P261" s="326" t="str">
        <f>IF(L261=Hit,Fleet1Ship1WepDPH,IF(L261=Miss,0,""))</f>
        <v/>
      </c>
      <c r="Q261" s="327" t="str">
        <f>IF(M261=Hit,Fleet1Ship1WepDPH,IF(M261=Miss,0,""))</f>
        <v/>
      </c>
      <c r="R261" s="327" t="str">
        <f>IF(N261=Hit,Fleet1Ship1WepDPH,IF(N261=Miss,0,""))</f>
        <v/>
      </c>
      <c r="S261" s="328" t="str">
        <f>IF(O261=Hit,Fleet1Ship1WepDPH,IF(O261=Miss,0,""))</f>
        <v/>
      </c>
      <c r="T261" s="332" t="str">
        <f>if($C261=Attacking,COUNTIF(P261:S261,"&gt;0"),"")</f>
        <v/>
      </c>
      <c r="U261" s="333" t="str">
        <f>IF($C261=Attacking,SUM(P261:S261),"")</f>
        <v/>
      </c>
      <c r="V261" s="334" t="str">
        <f>iferror(if(W259="","",IF(W259=Alive,$V$4,IF(W259=Dead,"")),""),"")</f>
        <v/>
      </c>
      <c r="W261" s="323" t="str">
        <f>iferror(if($X261="","",IF($X261&gt;0,Alive,if($X261=0,"")),""),"")</f>
        <v/>
      </c>
      <c r="X261" s="353" t="str">
        <f>iferror(if(C261="","",IF(C261=Attacking,X259-U261,X259)),"")</f>
        <v/>
      </c>
    </row>
    <row r="262" hidden="1">
      <c r="A262" s="336">
        <v>259.0</v>
      </c>
      <c r="B262" s="356" t="str">
        <f>IF(C260=Attacking,B260+1,"")</f>
        <v/>
      </c>
      <c r="C262" s="338" t="str">
        <f>iferror(if(W260="","",IF(W260=Alive,Attacking,if(W260=Dead,"")),""),"")</f>
        <v/>
      </c>
      <c r="D262" s="339" t="str">
        <f>iferror(if(E260="","",IF(E260=Alive,$D$4,IF(E260=Dead,"")),""),"")</f>
        <v/>
      </c>
      <c r="E262" s="340" t="str">
        <f>iferror(if($F261="","",IF($F262&gt;0,Alive,if($F262="","")),""),"")</f>
        <v/>
      </c>
      <c r="F262" s="341" t="str">
        <f t="shared" si="4"/>
        <v/>
      </c>
      <c r="G262" s="342" t="str">
        <f>iferror(if(C262="","",if(C262=BattleEnd,"",if(D262=Fleet1Ship1,Fleet1Ship1Wep,Fleet2Ship1Wep))),"")</f>
        <v/>
      </c>
      <c r="H262" s="343" t="str">
        <f>iferror(IF($C262=BattleEnd,"",IF($C262="","",IF($C262=Attacking,RANDBETWEEN(1,100),""))),"")</f>
        <v/>
      </c>
      <c r="I262" s="344" t="str">
        <f>iferror(IF($C262=BattleEnd,"",IF($C262="","",IF($C262=Attacking,RANDBETWEEN(1,100),""))),"")</f>
        <v/>
      </c>
      <c r="J262" s="344" t="str">
        <f>iferror(IF($C262=BattleEnd,"",IF($C262="","",IF($C262=Attacking,RANDBETWEEN(1,100),""))),"")</f>
        <v/>
      </c>
      <c r="K262" s="345" t="str">
        <f>iferror(IF($C262=BattleEnd,"",IF($C262="","",IF($C262=Attacking,RANDBETWEEN(1,100),""))),"")</f>
        <v/>
      </c>
      <c r="L262" s="346" t="str">
        <f>if($C262=Attacking,if(H262&gt;70,Hit,Miss),"")</f>
        <v/>
      </c>
      <c r="M262" s="347" t="str">
        <f>if($C262=Attacking,if(I262&gt;70,Hit,Miss),"")</f>
        <v/>
      </c>
      <c r="N262" s="347" t="str">
        <f>if($C262=Attacking,if(J262&gt;70,Hit,Miss),"")</f>
        <v/>
      </c>
      <c r="O262" s="348" t="str">
        <f>if($C262=Attacking,if(K262&gt;70,Hit,Miss),"")</f>
        <v/>
      </c>
      <c r="P262" s="343" t="str">
        <f>IF(L262=Hit,Fleet1Ship1WepDPH,IF(L262=Miss,0,""))</f>
        <v/>
      </c>
      <c r="Q262" s="344" t="str">
        <f>IF(M262=Hit,Fleet1Ship1WepDPH,IF(M262=Miss,0,""))</f>
        <v/>
      </c>
      <c r="R262" s="344" t="str">
        <f>IF(N262=Hit,Fleet1Ship1WepDPH,IF(N262=Miss,0,""))</f>
        <v/>
      </c>
      <c r="S262" s="345" t="str">
        <f>IF(O262=Hit,Fleet1Ship1WepDPH,IF(O262=Miss,0,""))</f>
        <v/>
      </c>
      <c r="T262" s="349" t="str">
        <f>if($C262=Attacking,COUNTIF(P262:S262,"&gt;0"),"")</f>
        <v/>
      </c>
      <c r="U262" s="350" t="str">
        <f>IF($C262=Attacking,SUM(P262:S262),"")</f>
        <v/>
      </c>
      <c r="V262" s="351" t="str">
        <f>iferror(if(W260="","",IF(W260=Alive,$V$4,IF(W260=Dead,"")),""),"")</f>
        <v/>
      </c>
      <c r="W262" s="340" t="str">
        <f>iferror(if($X262="","",IF($X262&gt;0,Alive,if($X262=0,"")),""),"")</f>
        <v/>
      </c>
      <c r="X262" s="352" t="str">
        <f>iferror(if(C262="","",IF(C262=Attacking,X260-U262,X260)),"")</f>
        <v/>
      </c>
    </row>
    <row r="263" hidden="1">
      <c r="A263" s="319">
        <v>260.0</v>
      </c>
      <c r="B263" s="357" t="str">
        <f>IF(C261=Attacking,B261+1,"")</f>
        <v/>
      </c>
      <c r="C263" s="321" t="str">
        <f>iferror(if(W261="","",IF(W261=Alive,Attacking,if(W261=Dead,"")),""),"")</f>
        <v/>
      </c>
      <c r="D263" s="322" t="str">
        <f>iferror(if(E261="","",IF(E261=Alive,$D$4,IF(E261=Dead,"")),""),"")</f>
        <v/>
      </c>
      <c r="E263" s="323" t="str">
        <f>iferror(if($F262="","",IF($F263&gt;0,Alive,if($F263="","")),""),"")</f>
        <v/>
      </c>
      <c r="F263" s="324" t="str">
        <f t="shared" si="4"/>
        <v/>
      </c>
      <c r="G263" s="325" t="str">
        <f>iferror(if(C263="","",if(C263=BattleEnd,"",if(D263=Fleet1Ship1,Fleet1Ship1Wep,Fleet2Ship1Wep))),"")</f>
        <v/>
      </c>
      <c r="H263" s="326" t="str">
        <f>iferror(IF($C263=BattleEnd,"",IF($C263="","",IF($C263=Attacking,RANDBETWEEN(1,100),""))),"")</f>
        <v/>
      </c>
      <c r="I263" s="327" t="str">
        <f>iferror(IF($C263=BattleEnd,"",IF($C263="","",IF($C263=Attacking,RANDBETWEEN(1,100),""))),"")</f>
        <v/>
      </c>
      <c r="J263" s="327" t="str">
        <f>iferror(IF($C263=BattleEnd,"",IF($C263="","",IF($C263=Attacking,RANDBETWEEN(1,100),""))),"")</f>
        <v/>
      </c>
      <c r="K263" s="328" t="str">
        <f>iferror(IF($C263=BattleEnd,"",IF($C263="","",IF($C263=Attacking,RANDBETWEEN(1,100),""))),"")</f>
        <v/>
      </c>
      <c r="L263" s="329" t="str">
        <f>if($C263=Attacking,if(H263&gt;70,Hit,Miss),"")</f>
        <v/>
      </c>
      <c r="M263" s="330" t="str">
        <f>if($C263=Attacking,if(I263&gt;70,Hit,Miss),"")</f>
        <v/>
      </c>
      <c r="N263" s="330" t="str">
        <f>if($C263=Attacking,if(J263&gt;70,Hit,Miss),"")</f>
        <v/>
      </c>
      <c r="O263" s="331" t="str">
        <f>if($C263=Attacking,if(K263&gt;70,Hit,Miss),"")</f>
        <v/>
      </c>
      <c r="P263" s="326" t="str">
        <f>IF(L263=Hit,Fleet1Ship1WepDPH,IF(L263=Miss,0,""))</f>
        <v/>
      </c>
      <c r="Q263" s="327" t="str">
        <f>IF(M263=Hit,Fleet1Ship1WepDPH,IF(M263=Miss,0,""))</f>
        <v/>
      </c>
      <c r="R263" s="327" t="str">
        <f>IF(N263=Hit,Fleet1Ship1WepDPH,IF(N263=Miss,0,""))</f>
        <v/>
      </c>
      <c r="S263" s="328" t="str">
        <f>IF(O263=Hit,Fleet1Ship1WepDPH,IF(O263=Miss,0,""))</f>
        <v/>
      </c>
      <c r="T263" s="332" t="str">
        <f>if($C263=Attacking,COUNTIF(P263:S263,"&gt;0"),"")</f>
        <v/>
      </c>
      <c r="U263" s="333" t="str">
        <f>IF($C263=Attacking,SUM(P263:S263),"")</f>
        <v/>
      </c>
      <c r="V263" s="334" t="str">
        <f>iferror(if(W261="","",IF(W261=Alive,$V$4,IF(W261=Dead,"")),""),"")</f>
        <v/>
      </c>
      <c r="W263" s="323" t="str">
        <f>iferror(if($X263="","",IF($X263&gt;0,Alive,if($X263=0,"")),""),"")</f>
        <v/>
      </c>
      <c r="X263" s="353" t="str">
        <f>iferror(if(C263="","",IF(C263=Attacking,X261-U263,X261)),"")</f>
        <v/>
      </c>
    </row>
    <row r="264" hidden="1">
      <c r="A264" s="336">
        <v>261.0</v>
      </c>
      <c r="B264" s="356" t="str">
        <f>IF(C262=Attacking,B262+1,"")</f>
        <v/>
      </c>
      <c r="C264" s="338" t="str">
        <f>iferror(if(W262="","",IF(W262=Alive,Attacking,if(W262=Dead,"")),""),"")</f>
        <v/>
      </c>
      <c r="D264" s="339" t="str">
        <f>iferror(if(E262="","",IF(E262=Alive,$D$4,IF(E262=Dead,"")),""),"")</f>
        <v/>
      </c>
      <c r="E264" s="340" t="str">
        <f>iferror(if($F263="","",IF($F264&gt;0,Alive,if($F264="","")),""),"")</f>
        <v/>
      </c>
      <c r="F264" s="341" t="str">
        <f t="shared" si="4"/>
        <v/>
      </c>
      <c r="G264" s="342" t="str">
        <f>iferror(if(C264="","",if(C264=BattleEnd,"",if(D264=Fleet1Ship1,Fleet1Ship1Wep,Fleet2Ship1Wep))),"")</f>
        <v/>
      </c>
      <c r="H264" s="343" t="str">
        <f>iferror(IF($C264=BattleEnd,"",IF($C264="","",IF($C264=Attacking,RANDBETWEEN(1,100),""))),"")</f>
        <v/>
      </c>
      <c r="I264" s="344" t="str">
        <f>iferror(IF($C264=BattleEnd,"",IF($C264="","",IF($C264=Attacking,RANDBETWEEN(1,100),""))),"")</f>
        <v/>
      </c>
      <c r="J264" s="344" t="str">
        <f>iferror(IF($C264=BattleEnd,"",IF($C264="","",IF($C264=Attacking,RANDBETWEEN(1,100),""))),"")</f>
        <v/>
      </c>
      <c r="K264" s="345" t="str">
        <f>iferror(IF($C264=BattleEnd,"",IF($C264="","",IF($C264=Attacking,RANDBETWEEN(1,100),""))),"")</f>
        <v/>
      </c>
      <c r="L264" s="346" t="str">
        <f>if($C264=Attacking,if(H264&gt;70,Hit,Miss),"")</f>
        <v/>
      </c>
      <c r="M264" s="347" t="str">
        <f>if($C264=Attacking,if(I264&gt;70,Hit,Miss),"")</f>
        <v/>
      </c>
      <c r="N264" s="347" t="str">
        <f>if($C264=Attacking,if(J264&gt;70,Hit,Miss),"")</f>
        <v/>
      </c>
      <c r="O264" s="348" t="str">
        <f>if($C264=Attacking,if(K264&gt;70,Hit,Miss),"")</f>
        <v/>
      </c>
      <c r="P264" s="343" t="str">
        <f>IF(L264=Hit,Fleet1Ship1WepDPH,IF(L264=Miss,0,""))</f>
        <v/>
      </c>
      <c r="Q264" s="344" t="str">
        <f>IF(M264=Hit,Fleet1Ship1WepDPH,IF(M264=Miss,0,""))</f>
        <v/>
      </c>
      <c r="R264" s="344" t="str">
        <f>IF(N264=Hit,Fleet1Ship1WepDPH,IF(N264=Miss,0,""))</f>
        <v/>
      </c>
      <c r="S264" s="345" t="str">
        <f>IF(O264=Hit,Fleet1Ship1WepDPH,IF(O264=Miss,0,""))</f>
        <v/>
      </c>
      <c r="T264" s="349" t="str">
        <f>if($C264=Attacking,COUNTIF(P264:S264,"&gt;0"),"")</f>
        <v/>
      </c>
      <c r="U264" s="350" t="str">
        <f>IF($C264=Attacking,SUM(P264:S264),"")</f>
        <v/>
      </c>
      <c r="V264" s="351" t="str">
        <f>iferror(if(W262="","",IF(W262=Alive,$V$4,IF(W262=Dead,"")),""),"")</f>
        <v/>
      </c>
      <c r="W264" s="340" t="str">
        <f>iferror(if($X264="","",IF($X264&gt;0,Alive,if($X264=0,"")),""),"")</f>
        <v/>
      </c>
      <c r="X264" s="352" t="str">
        <f>iferror(if(C264="","",IF(C264=Attacking,X262-U264,X262)),"")</f>
        <v/>
      </c>
    </row>
    <row r="265" hidden="1">
      <c r="A265" s="319">
        <v>262.0</v>
      </c>
      <c r="B265" s="357" t="str">
        <f>IF(C263=Attacking,B263+1,"")</f>
        <v/>
      </c>
      <c r="C265" s="321" t="str">
        <f>iferror(if(W263="","",IF(W263=Alive,Attacking,if(W263=Dead,"")),""),"")</f>
        <v/>
      </c>
      <c r="D265" s="322" t="str">
        <f>iferror(if(E263="","",IF(E263=Alive,$D$4,IF(E263=Dead,"")),""),"")</f>
        <v/>
      </c>
      <c r="E265" s="323" t="str">
        <f>iferror(if($F264="","",IF($F265&gt;0,Alive,if($F265="","")),""),"")</f>
        <v/>
      </c>
      <c r="F265" s="324" t="str">
        <f t="shared" si="4"/>
        <v/>
      </c>
      <c r="G265" s="325" t="str">
        <f>iferror(if(C265="","",if(C265=BattleEnd,"",if(D265=Fleet1Ship1,Fleet1Ship1Wep,Fleet2Ship1Wep))),"")</f>
        <v/>
      </c>
      <c r="H265" s="326" t="str">
        <f>iferror(IF($C265=BattleEnd,"",IF($C265="","",IF($C265=Attacking,RANDBETWEEN(1,100),""))),"")</f>
        <v/>
      </c>
      <c r="I265" s="327" t="str">
        <f>iferror(IF($C265=BattleEnd,"",IF($C265="","",IF($C265=Attacking,RANDBETWEEN(1,100),""))),"")</f>
        <v/>
      </c>
      <c r="J265" s="327" t="str">
        <f>iferror(IF($C265=BattleEnd,"",IF($C265="","",IF($C265=Attacking,RANDBETWEEN(1,100),""))),"")</f>
        <v/>
      </c>
      <c r="K265" s="328" t="str">
        <f>iferror(IF($C265=BattleEnd,"",IF($C265="","",IF($C265=Attacking,RANDBETWEEN(1,100),""))),"")</f>
        <v/>
      </c>
      <c r="L265" s="329" t="str">
        <f>if($C265=Attacking,if(H265&gt;70,Hit,Miss),"")</f>
        <v/>
      </c>
      <c r="M265" s="330" t="str">
        <f>if($C265=Attacking,if(I265&gt;70,Hit,Miss),"")</f>
        <v/>
      </c>
      <c r="N265" s="330" t="str">
        <f>if($C265=Attacking,if(J265&gt;70,Hit,Miss),"")</f>
        <v/>
      </c>
      <c r="O265" s="331" t="str">
        <f>if($C265=Attacking,if(K265&gt;70,Hit,Miss),"")</f>
        <v/>
      </c>
      <c r="P265" s="326" t="str">
        <f>IF(L265=Hit,Fleet1Ship1WepDPH,IF(L265=Miss,0,""))</f>
        <v/>
      </c>
      <c r="Q265" s="327" t="str">
        <f>IF(M265=Hit,Fleet1Ship1WepDPH,IF(M265=Miss,0,""))</f>
        <v/>
      </c>
      <c r="R265" s="327" t="str">
        <f>IF(N265=Hit,Fleet1Ship1WepDPH,IF(N265=Miss,0,""))</f>
        <v/>
      </c>
      <c r="S265" s="328" t="str">
        <f>IF(O265=Hit,Fleet1Ship1WepDPH,IF(O265=Miss,0,""))</f>
        <v/>
      </c>
      <c r="T265" s="332" t="str">
        <f>if($C265=Attacking,COUNTIF(P265:S265,"&gt;0"),"")</f>
        <v/>
      </c>
      <c r="U265" s="333" t="str">
        <f>IF($C265=Attacking,SUM(P265:S265),"")</f>
        <v/>
      </c>
      <c r="V265" s="334" t="str">
        <f>iferror(if(W263="","",IF(W263=Alive,$V$4,IF(W263=Dead,"")),""),"")</f>
        <v/>
      </c>
      <c r="W265" s="323" t="str">
        <f>iferror(if($X265="","",IF($X265&gt;0,Alive,if($X265=0,"")),""),"")</f>
        <v/>
      </c>
      <c r="X265" s="353" t="str">
        <f>iferror(if(C265="","",IF(C265=Attacking,X263-U265,X263)),"")</f>
        <v/>
      </c>
    </row>
    <row r="266" hidden="1">
      <c r="A266" s="336">
        <v>263.0</v>
      </c>
      <c r="B266" s="356" t="str">
        <f>IF(C264=Reloading,B264+1,"")</f>
        <v/>
      </c>
      <c r="C266" s="338" t="str">
        <f>iferror(if(W264="","",IF(W264=Alive,Attacking,if(W264=Dead,"")),""),"")</f>
        <v/>
      </c>
      <c r="D266" s="339" t="str">
        <f>iferror(if(E264="","",IF(E264=Alive,$D$4,IF(E264=Dead,"")),""),"")</f>
        <v/>
      </c>
      <c r="E266" s="340" t="str">
        <f>iferror(if($F265="","",IF($F266&gt;0,Alive,if($F266="","")),""),"")</f>
        <v/>
      </c>
      <c r="F266" s="341" t="str">
        <f t="shared" si="4"/>
        <v/>
      </c>
      <c r="G266" s="342" t="str">
        <f>iferror(if(C266="","",if(C266=BattleEnd,"",if(D266=Fleet1Ship1,Fleet1Ship1Wep,Fleet2Ship1Wep))),"")</f>
        <v/>
      </c>
      <c r="H266" s="343" t="str">
        <f>iferror(IF($C266=BattleEnd,"",IF($C266="","",IF($C266=Attacking,RANDBETWEEN(1,100),""))),"")</f>
        <v/>
      </c>
      <c r="I266" s="344" t="str">
        <f>iferror(IF($C266=BattleEnd,"",IF($C266="","",IF($C266=Attacking,RANDBETWEEN(1,100),""))),"")</f>
        <v/>
      </c>
      <c r="J266" s="344" t="str">
        <f>iferror(IF($C266=BattleEnd,"",IF($C266="","",IF($C266=Attacking,RANDBETWEEN(1,100),""))),"")</f>
        <v/>
      </c>
      <c r="K266" s="345" t="str">
        <f>iferror(IF($C266=BattleEnd,"",IF($C266="","",IF($C266=Attacking,RANDBETWEEN(1,100),""))),"")</f>
        <v/>
      </c>
      <c r="L266" s="346" t="str">
        <f>if($C266=Attacking,if(H266&gt;70,Hit,Miss),"")</f>
        <v/>
      </c>
      <c r="M266" s="347" t="str">
        <f>if($C266=Attacking,if(I266&gt;70,Hit,Miss),"")</f>
        <v/>
      </c>
      <c r="N266" s="347" t="str">
        <f>if($C266=Attacking,if(J266&gt;70,Hit,Miss),"")</f>
        <v/>
      </c>
      <c r="O266" s="348" t="str">
        <f>if($C266=Attacking,if(K266&gt;70,Hit,Miss),"")</f>
        <v/>
      </c>
      <c r="P266" s="343" t="str">
        <f>IF(L266=Hit,Fleet1Ship1WepDPH,IF(L266=Miss,0,""))</f>
        <v/>
      </c>
      <c r="Q266" s="344" t="str">
        <f>IF(M266=Hit,Fleet1Ship1WepDPH,IF(M266=Miss,0,""))</f>
        <v/>
      </c>
      <c r="R266" s="344" t="str">
        <f>IF(N266=Hit,Fleet1Ship1WepDPH,IF(N266=Miss,0,""))</f>
        <v/>
      </c>
      <c r="S266" s="345" t="str">
        <f>IF(O266=Hit,Fleet1Ship1WepDPH,IF(O266=Miss,0,""))</f>
        <v/>
      </c>
      <c r="T266" s="349" t="str">
        <f>if($C266=Attacking,COUNTIF(P266:S266,"&gt;0"),"")</f>
        <v/>
      </c>
      <c r="U266" s="350" t="str">
        <f>IF($C266=Attacking,SUM(P266:S266),"")</f>
        <v/>
      </c>
      <c r="V266" s="351" t="str">
        <f>iferror(if(W264="","",IF(W264=Alive,$V$4,IF(W264=Dead,"")),""),"")</f>
        <v/>
      </c>
      <c r="W266" s="340" t="str">
        <f>iferror(if($X266="","",IF($X266&gt;0,Alive,if($X266=0,"")),""),"")</f>
        <v/>
      </c>
      <c r="X266" s="352" t="str">
        <f>iferror(if(C266="","",IF(C266=Attacking,X264-U266,X264)),"")</f>
        <v/>
      </c>
    </row>
    <row r="267" hidden="1">
      <c r="A267" s="319">
        <v>264.0</v>
      </c>
      <c r="B267" s="357" t="str">
        <f>IF(C265=Reloading,B265+1,"")</f>
        <v/>
      </c>
      <c r="C267" s="321" t="str">
        <f>iferror(if(W265="","",IF(W265=Alive,Attacking,if(W265=Dead,"")),""),"")</f>
        <v/>
      </c>
      <c r="D267" s="322" t="str">
        <f>iferror(if(E265="","",IF(E265=Alive,$D$4,IF(E265=Dead,"")),""),"")</f>
        <v/>
      </c>
      <c r="E267" s="323" t="str">
        <f>iferror(if($F266="","",IF($F267&gt;0,Alive,if($F267="","")),""),"")</f>
        <v/>
      </c>
      <c r="F267" s="324" t="str">
        <f t="shared" si="4"/>
        <v/>
      </c>
      <c r="G267" s="325" t="str">
        <f>iferror(if(C267="","",if(C267=BattleEnd,"",if(D267=Fleet1Ship1,Fleet1Ship1Wep,Fleet2Ship1Wep))),"")</f>
        <v/>
      </c>
      <c r="H267" s="326" t="str">
        <f>iferror(IF($C267=BattleEnd,"",IF($C267="","",IF($C267=Attacking,RANDBETWEEN(1,100),""))),"")</f>
        <v/>
      </c>
      <c r="I267" s="327" t="str">
        <f>iferror(IF($C267=BattleEnd,"",IF($C267="","",IF($C267=Attacking,RANDBETWEEN(1,100),""))),"")</f>
        <v/>
      </c>
      <c r="J267" s="327" t="str">
        <f>iferror(IF($C267=BattleEnd,"",IF($C267="","",IF($C267=Attacking,RANDBETWEEN(1,100),""))),"")</f>
        <v/>
      </c>
      <c r="K267" s="328" t="str">
        <f>iferror(IF($C267=BattleEnd,"",IF($C267="","",IF($C267=Attacking,RANDBETWEEN(1,100),""))),"")</f>
        <v/>
      </c>
      <c r="L267" s="329" t="str">
        <f>if($C267=Attacking,if(H267&gt;70,Hit,Miss),"")</f>
        <v/>
      </c>
      <c r="M267" s="330" t="str">
        <f>if($C267=Attacking,if(I267&gt;70,Hit,Miss),"")</f>
        <v/>
      </c>
      <c r="N267" s="330" t="str">
        <f>if($C267=Attacking,if(J267&gt;70,Hit,Miss),"")</f>
        <v/>
      </c>
      <c r="O267" s="331" t="str">
        <f>if($C267=Attacking,if(K267&gt;70,Hit,Miss),"")</f>
        <v/>
      </c>
      <c r="P267" s="326" t="str">
        <f>IF(L267=Hit,Fleet1Ship1WepDPH,IF(L267=Miss,0,""))</f>
        <v/>
      </c>
      <c r="Q267" s="327" t="str">
        <f>IF(M267=Hit,Fleet1Ship1WepDPH,IF(M267=Miss,0,""))</f>
        <v/>
      </c>
      <c r="R267" s="327" t="str">
        <f>IF(N267=Hit,Fleet1Ship1WepDPH,IF(N267=Miss,0,""))</f>
        <v/>
      </c>
      <c r="S267" s="328" t="str">
        <f>IF(O267=Hit,Fleet1Ship1WepDPH,IF(O267=Miss,0,""))</f>
        <v/>
      </c>
      <c r="T267" s="332" t="str">
        <f>if($C267=Attacking,COUNTIF(P267:S267,"&gt;0"),"")</f>
        <v/>
      </c>
      <c r="U267" s="333" t="str">
        <f>IF($C267=Attacking,SUM(P267:S267),"")</f>
        <v/>
      </c>
      <c r="V267" s="334" t="str">
        <f>iferror(if(W265="","",IF(W265=Alive,$V$4,IF(W265=Dead,"")),""),"")</f>
        <v/>
      </c>
      <c r="W267" s="323" t="str">
        <f>iferror(if($X267="","",IF($X267&gt;0,Alive,if($X267=0,"")),""),"")</f>
        <v/>
      </c>
      <c r="X267" s="353" t="str">
        <f>iferror(if(C267="","",IF(C267=Attacking,X265-U267,X265)),"")</f>
        <v/>
      </c>
    </row>
    <row r="268" hidden="1">
      <c r="A268" s="336">
        <v>265.0</v>
      </c>
      <c r="B268" s="356" t="str">
        <f>IF(C266=Attacking,B266+1,"")</f>
        <v/>
      </c>
      <c r="C268" s="338" t="str">
        <f>iferror(if(W266="","",IF(W266=Alive,Attacking,if(W266=Dead,"")),""),"")</f>
        <v/>
      </c>
      <c r="D268" s="339" t="str">
        <f>iferror(if(E266="","",IF(E266=Alive,$D$4,IF(E266=Dead,"")),""),"")</f>
        <v/>
      </c>
      <c r="E268" s="340" t="str">
        <f>iferror(if($F267="","",IF($F268&gt;0,Alive,if($F268="","")),""),"")</f>
        <v/>
      </c>
      <c r="F268" s="341" t="str">
        <f t="shared" si="4"/>
        <v/>
      </c>
      <c r="G268" s="342" t="str">
        <f>iferror(if(C268="","",if(C268=BattleEnd,"",if(D268=Fleet1Ship1,Fleet1Ship1Wep,Fleet2Ship1Wep))),"")</f>
        <v/>
      </c>
      <c r="H268" s="343" t="str">
        <f>iferror(IF($C268=BattleEnd,"",IF($C268="","",IF($C268=Attacking,RANDBETWEEN(1,100),""))),"")</f>
        <v/>
      </c>
      <c r="I268" s="344" t="str">
        <f>iferror(IF($C268=BattleEnd,"",IF($C268="","",IF($C268=Attacking,RANDBETWEEN(1,100),""))),"")</f>
        <v/>
      </c>
      <c r="J268" s="344" t="str">
        <f>iferror(IF($C268=BattleEnd,"",IF($C268="","",IF($C268=Attacking,RANDBETWEEN(1,100),""))),"")</f>
        <v/>
      </c>
      <c r="K268" s="345" t="str">
        <f>iferror(IF($C268=BattleEnd,"",IF($C268="","",IF($C268=Attacking,RANDBETWEEN(1,100),""))),"")</f>
        <v/>
      </c>
      <c r="L268" s="346" t="str">
        <f>if($C268=Attacking,if(H268&gt;70,Hit,Miss),"")</f>
        <v/>
      </c>
      <c r="M268" s="347" t="str">
        <f>if($C268=Attacking,if(I268&gt;70,Hit,Miss),"")</f>
        <v/>
      </c>
      <c r="N268" s="347" t="str">
        <f>if($C268=Attacking,if(J268&gt;70,Hit,Miss),"")</f>
        <v/>
      </c>
      <c r="O268" s="348" t="str">
        <f>if($C268=Attacking,if(K268&gt;70,Hit,Miss),"")</f>
        <v/>
      </c>
      <c r="P268" s="343" t="str">
        <f>IF(L268=Hit,Fleet1Ship1WepDPH,IF(L268=Miss,0,""))</f>
        <v/>
      </c>
      <c r="Q268" s="344" t="str">
        <f>IF(M268=Hit,Fleet1Ship1WepDPH,IF(M268=Miss,0,""))</f>
        <v/>
      </c>
      <c r="R268" s="344" t="str">
        <f>IF(N268=Hit,Fleet1Ship1WepDPH,IF(N268=Miss,0,""))</f>
        <v/>
      </c>
      <c r="S268" s="345" t="str">
        <f>IF(O268=Hit,Fleet1Ship1WepDPH,IF(O268=Miss,0,""))</f>
        <v/>
      </c>
      <c r="T268" s="349" t="str">
        <f>if($C268=Attacking,COUNTIF(P268:S268,"&gt;0"),"")</f>
        <v/>
      </c>
      <c r="U268" s="350" t="str">
        <f>IF($C268=Attacking,SUM(P268:S268),"")</f>
        <v/>
      </c>
      <c r="V268" s="351" t="str">
        <f>iferror(if(W266="","",IF(W266=Alive,$V$4,IF(W266=Dead,"")),""),"")</f>
        <v/>
      </c>
      <c r="W268" s="340" t="str">
        <f>iferror(if($X268="","",IF($X268&gt;0,Alive,if($X268=0,"")),""),"")</f>
        <v/>
      </c>
      <c r="X268" s="352" t="str">
        <f>iferror(if(C268="","",IF(C268=Attacking,X266-U268,X266)),"")</f>
        <v/>
      </c>
    </row>
    <row r="269" hidden="1">
      <c r="A269" s="319">
        <v>266.0</v>
      </c>
      <c r="B269" s="357" t="str">
        <f>IF(C267=Attacking,B267+1,"")</f>
        <v/>
      </c>
      <c r="C269" s="321" t="str">
        <f>iferror(if(W267="","",IF(W267=Alive,Attacking,if(W267=Dead,"")),""),"")</f>
        <v/>
      </c>
      <c r="D269" s="322" t="str">
        <f>iferror(if(E267="","",IF(E267=Alive,$D$4,IF(E267=Dead,"")),""),"")</f>
        <v/>
      </c>
      <c r="E269" s="323" t="str">
        <f>iferror(if($F268="","",IF($F269&gt;0,Alive,if($F269="","")),""),"")</f>
        <v/>
      </c>
      <c r="F269" s="324" t="str">
        <f t="shared" si="4"/>
        <v/>
      </c>
      <c r="G269" s="325" t="str">
        <f>iferror(if(C269="","",if(C269=BattleEnd,"",if(D269=Fleet1Ship1,Fleet1Ship1Wep,Fleet2Ship1Wep))),"")</f>
        <v/>
      </c>
      <c r="H269" s="326" t="str">
        <f>iferror(IF($C269=BattleEnd,"",IF($C269="","",IF($C269=Attacking,RANDBETWEEN(1,100),""))),"")</f>
        <v/>
      </c>
      <c r="I269" s="327" t="str">
        <f>iferror(IF($C269=BattleEnd,"",IF($C269="","",IF($C269=Attacking,RANDBETWEEN(1,100),""))),"")</f>
        <v/>
      </c>
      <c r="J269" s="327" t="str">
        <f>iferror(IF($C269=BattleEnd,"",IF($C269="","",IF($C269=Attacking,RANDBETWEEN(1,100),""))),"")</f>
        <v/>
      </c>
      <c r="K269" s="328" t="str">
        <f>iferror(IF($C269=BattleEnd,"",IF($C269="","",IF($C269=Attacking,RANDBETWEEN(1,100),""))),"")</f>
        <v/>
      </c>
      <c r="L269" s="329" t="str">
        <f>if($C269=Attacking,if(H269&gt;70,Hit,Miss),"")</f>
        <v/>
      </c>
      <c r="M269" s="330" t="str">
        <f>if($C269=Attacking,if(I269&gt;70,Hit,Miss),"")</f>
        <v/>
      </c>
      <c r="N269" s="330" t="str">
        <f>if($C269=Attacking,if(J269&gt;70,Hit,Miss),"")</f>
        <v/>
      </c>
      <c r="O269" s="331" t="str">
        <f>if($C269=Attacking,if(K269&gt;70,Hit,Miss),"")</f>
        <v/>
      </c>
      <c r="P269" s="326" t="str">
        <f>IF(L269=Hit,Fleet1Ship1WepDPH,IF(L269=Miss,0,""))</f>
        <v/>
      </c>
      <c r="Q269" s="327" t="str">
        <f>IF(M269=Hit,Fleet1Ship1WepDPH,IF(M269=Miss,0,""))</f>
        <v/>
      </c>
      <c r="R269" s="327" t="str">
        <f>IF(N269=Hit,Fleet1Ship1WepDPH,IF(N269=Miss,0,""))</f>
        <v/>
      </c>
      <c r="S269" s="328" t="str">
        <f>IF(O269=Hit,Fleet1Ship1WepDPH,IF(O269=Miss,0,""))</f>
        <v/>
      </c>
      <c r="T269" s="332" t="str">
        <f>if($C269=Attacking,COUNTIF(P269:S269,"&gt;0"),"")</f>
        <v/>
      </c>
      <c r="U269" s="333" t="str">
        <f>IF($C269=Attacking,SUM(P269:S269),"")</f>
        <v/>
      </c>
      <c r="V269" s="334" t="str">
        <f>iferror(if(W267="","",IF(W267=Alive,$V$4,IF(W267=Dead,"")),""),"")</f>
        <v/>
      </c>
      <c r="W269" s="323" t="str">
        <f>iferror(if($X269="","",IF($X269&gt;0,Alive,if($X269=0,"")),""),"")</f>
        <v/>
      </c>
      <c r="X269" s="353" t="str">
        <f>iferror(if(C269="","",IF(C269=Attacking,X267-U269,X267)),"")</f>
        <v/>
      </c>
    </row>
    <row r="270" hidden="1">
      <c r="A270" s="336">
        <v>267.0</v>
      </c>
      <c r="B270" s="356" t="str">
        <f>IF(C268=Attacking,B268+1,"")</f>
        <v/>
      </c>
      <c r="C270" s="338" t="str">
        <f>iferror(if(W268="","",IF(W268=Alive,Attacking,if(W268=Dead,"")),""),"")</f>
        <v/>
      </c>
      <c r="D270" s="339" t="str">
        <f>iferror(if(E268="","",IF(E268=Alive,$D$4,IF(E268=Dead,"")),""),"")</f>
        <v/>
      </c>
      <c r="E270" s="340" t="str">
        <f>iferror(if($F269="","",IF($F270&gt;0,Alive,if($F270="","")),""),"")</f>
        <v/>
      </c>
      <c r="F270" s="341" t="str">
        <f t="shared" si="4"/>
        <v/>
      </c>
      <c r="G270" s="342" t="str">
        <f>iferror(if(C270="","",if(C270=BattleEnd,"",if(D270=Fleet1Ship1,Fleet1Ship1Wep,Fleet2Ship1Wep))),"")</f>
        <v/>
      </c>
      <c r="H270" s="343" t="str">
        <f>iferror(IF($C270=BattleEnd,"",IF($C270="","",IF($C270=Attacking,RANDBETWEEN(1,100),""))),"")</f>
        <v/>
      </c>
      <c r="I270" s="344" t="str">
        <f>iferror(IF($C270=BattleEnd,"",IF($C270="","",IF($C270=Attacking,RANDBETWEEN(1,100),""))),"")</f>
        <v/>
      </c>
      <c r="J270" s="344" t="str">
        <f>iferror(IF($C270=BattleEnd,"",IF($C270="","",IF($C270=Attacking,RANDBETWEEN(1,100),""))),"")</f>
        <v/>
      </c>
      <c r="K270" s="345" t="str">
        <f>iferror(IF($C270=BattleEnd,"",IF($C270="","",IF($C270=Attacking,RANDBETWEEN(1,100),""))),"")</f>
        <v/>
      </c>
      <c r="L270" s="346" t="str">
        <f>if($C270=Attacking,if(H270&gt;70,Hit,Miss),"")</f>
        <v/>
      </c>
      <c r="M270" s="347" t="str">
        <f>if($C270=Attacking,if(I270&gt;70,Hit,Miss),"")</f>
        <v/>
      </c>
      <c r="N270" s="347" t="str">
        <f>if($C270=Attacking,if(J270&gt;70,Hit,Miss),"")</f>
        <v/>
      </c>
      <c r="O270" s="348" t="str">
        <f>if($C270=Attacking,if(K270&gt;70,Hit,Miss),"")</f>
        <v/>
      </c>
      <c r="P270" s="343" t="str">
        <f>IF(L270=Hit,Fleet1Ship1WepDPH,IF(L270=Miss,0,""))</f>
        <v/>
      </c>
      <c r="Q270" s="344" t="str">
        <f>IF(M270=Hit,Fleet1Ship1WepDPH,IF(M270=Miss,0,""))</f>
        <v/>
      </c>
      <c r="R270" s="344" t="str">
        <f>IF(N270=Hit,Fleet1Ship1WepDPH,IF(N270=Miss,0,""))</f>
        <v/>
      </c>
      <c r="S270" s="345" t="str">
        <f>IF(O270=Hit,Fleet1Ship1WepDPH,IF(O270=Miss,0,""))</f>
        <v/>
      </c>
      <c r="T270" s="349" t="str">
        <f>if($C270=Attacking,COUNTIF(P270:S270,"&gt;0"),"")</f>
        <v/>
      </c>
      <c r="U270" s="350" t="str">
        <f>IF($C270=Attacking,SUM(P270:S270),"")</f>
        <v/>
      </c>
      <c r="V270" s="351" t="str">
        <f>iferror(if(W268="","",IF(W268=Alive,$V$4,IF(W268=Dead,"")),""),"")</f>
        <v/>
      </c>
      <c r="W270" s="340" t="str">
        <f>iferror(if($X270="","",IF($X270&gt;0,Alive,if($X270=0,"")),""),"")</f>
        <v/>
      </c>
      <c r="X270" s="352" t="str">
        <f>iferror(if(C270="","",IF(C270=Attacking,X268-U270,X268)),"")</f>
        <v/>
      </c>
    </row>
    <row r="271" hidden="1">
      <c r="A271" s="319">
        <v>268.0</v>
      </c>
      <c r="B271" s="357" t="str">
        <f>IF(C269=Attacking,B269+1,"")</f>
        <v/>
      </c>
      <c r="C271" s="321" t="str">
        <f>iferror(if(W269="","",IF(W269=Alive,Attacking,if(W269=Dead,"")),""),"")</f>
        <v/>
      </c>
      <c r="D271" s="322" t="str">
        <f>iferror(if(E269="","",IF(E269=Alive,$D$4,IF(E269=Dead,"")),""),"")</f>
        <v/>
      </c>
      <c r="E271" s="323" t="str">
        <f>iferror(if($F270="","",IF($F271&gt;0,Alive,if($F271="","")),""),"")</f>
        <v/>
      </c>
      <c r="F271" s="324" t="str">
        <f t="shared" si="4"/>
        <v/>
      </c>
      <c r="G271" s="325" t="str">
        <f>iferror(if(C271="","",if(C271=BattleEnd,"",if(D271=Fleet1Ship1,Fleet1Ship1Wep,Fleet2Ship1Wep))),"")</f>
        <v/>
      </c>
      <c r="H271" s="326" t="str">
        <f>iferror(IF($C271=BattleEnd,"",IF($C271="","",IF($C271=Attacking,RANDBETWEEN(1,100),""))),"")</f>
        <v/>
      </c>
      <c r="I271" s="327" t="str">
        <f>iferror(IF($C271=BattleEnd,"",IF($C271="","",IF($C271=Attacking,RANDBETWEEN(1,100),""))),"")</f>
        <v/>
      </c>
      <c r="J271" s="327" t="str">
        <f>iferror(IF($C271=BattleEnd,"",IF($C271="","",IF($C271=Attacking,RANDBETWEEN(1,100),""))),"")</f>
        <v/>
      </c>
      <c r="K271" s="328" t="str">
        <f>iferror(IF($C271=BattleEnd,"",IF($C271="","",IF($C271=Attacking,RANDBETWEEN(1,100),""))),"")</f>
        <v/>
      </c>
      <c r="L271" s="329" t="str">
        <f>if($C271=Attacking,if(H271&gt;70,Hit,Miss),"")</f>
        <v/>
      </c>
      <c r="M271" s="330" t="str">
        <f>if($C271=Attacking,if(I271&gt;70,Hit,Miss),"")</f>
        <v/>
      </c>
      <c r="N271" s="330" t="str">
        <f>if($C271=Attacking,if(J271&gt;70,Hit,Miss),"")</f>
        <v/>
      </c>
      <c r="O271" s="331" t="str">
        <f>if($C271=Attacking,if(K271&gt;70,Hit,Miss),"")</f>
        <v/>
      </c>
      <c r="P271" s="326" t="str">
        <f>IF(L271=Hit,Fleet1Ship1WepDPH,IF(L271=Miss,0,""))</f>
        <v/>
      </c>
      <c r="Q271" s="327" t="str">
        <f>IF(M271=Hit,Fleet1Ship1WepDPH,IF(M271=Miss,0,""))</f>
        <v/>
      </c>
      <c r="R271" s="327" t="str">
        <f>IF(N271=Hit,Fleet1Ship1WepDPH,IF(N271=Miss,0,""))</f>
        <v/>
      </c>
      <c r="S271" s="328" t="str">
        <f>IF(O271=Hit,Fleet1Ship1WepDPH,IF(O271=Miss,0,""))</f>
        <v/>
      </c>
      <c r="T271" s="332" t="str">
        <f>if($C271=Attacking,COUNTIF(P271:S271,"&gt;0"),"")</f>
        <v/>
      </c>
      <c r="U271" s="333" t="str">
        <f>IF($C271=Attacking,SUM(P271:S271),"")</f>
        <v/>
      </c>
      <c r="V271" s="334" t="str">
        <f>iferror(if(W269="","",IF(W269=Alive,$V$4,IF(W269=Dead,"")),""),"")</f>
        <v/>
      </c>
      <c r="W271" s="323" t="str">
        <f>iferror(if($X271="","",IF($X271&gt;0,Alive,if($X271=0,"")),""),"")</f>
        <v/>
      </c>
      <c r="X271" s="353" t="str">
        <f>iferror(if(C271="","",IF(C271=Attacking,X269-U271,X269)),"")</f>
        <v/>
      </c>
    </row>
    <row r="272" hidden="1">
      <c r="A272" s="336">
        <v>269.0</v>
      </c>
      <c r="B272" s="356" t="str">
        <f>IF(C270=Attacking,B270+1,"")</f>
        <v/>
      </c>
      <c r="C272" s="338" t="str">
        <f>iferror(if(W270="","",IF(W270=Alive,Attacking,if(W270=Dead,"")),""),"")</f>
        <v/>
      </c>
      <c r="D272" s="339" t="str">
        <f>iferror(if(E270="","",IF(E270=Alive,$D$4,IF(E270=Dead,"")),""),"")</f>
        <v/>
      </c>
      <c r="E272" s="340" t="str">
        <f>iferror(if($F271="","",IF($F272&gt;0,Alive,if($F272="","")),""),"")</f>
        <v/>
      </c>
      <c r="F272" s="341" t="str">
        <f t="shared" si="4"/>
        <v/>
      </c>
      <c r="G272" s="342" t="str">
        <f>iferror(if(C272="","",if(C272=BattleEnd,"",if(D272=Fleet1Ship1,Fleet1Ship1Wep,Fleet2Ship1Wep))),"")</f>
        <v/>
      </c>
      <c r="H272" s="343" t="str">
        <f>iferror(IF($C272=BattleEnd,"",IF($C272="","",IF($C272=Attacking,RANDBETWEEN(1,100),""))),"")</f>
        <v/>
      </c>
      <c r="I272" s="344" t="str">
        <f>iferror(IF($C272=BattleEnd,"",IF($C272="","",IF($C272=Attacking,RANDBETWEEN(1,100),""))),"")</f>
        <v/>
      </c>
      <c r="J272" s="344" t="str">
        <f>iferror(IF($C272=BattleEnd,"",IF($C272="","",IF($C272=Attacking,RANDBETWEEN(1,100),""))),"")</f>
        <v/>
      </c>
      <c r="K272" s="345" t="str">
        <f>iferror(IF($C272=BattleEnd,"",IF($C272="","",IF($C272=Attacking,RANDBETWEEN(1,100),""))),"")</f>
        <v/>
      </c>
      <c r="L272" s="346" t="str">
        <f>if($C272=Attacking,if(H272&gt;70,Hit,Miss),"")</f>
        <v/>
      </c>
      <c r="M272" s="347" t="str">
        <f>if($C272=Attacking,if(I272&gt;70,Hit,Miss),"")</f>
        <v/>
      </c>
      <c r="N272" s="347" t="str">
        <f>if($C272=Attacking,if(J272&gt;70,Hit,Miss),"")</f>
        <v/>
      </c>
      <c r="O272" s="348" t="str">
        <f>if($C272=Attacking,if(K272&gt;70,Hit,Miss),"")</f>
        <v/>
      </c>
      <c r="P272" s="343" t="str">
        <f>IF(L272=Hit,Fleet1Ship1WepDPH,IF(L272=Miss,0,""))</f>
        <v/>
      </c>
      <c r="Q272" s="344" t="str">
        <f>IF(M272=Hit,Fleet1Ship1WepDPH,IF(M272=Miss,0,""))</f>
        <v/>
      </c>
      <c r="R272" s="344" t="str">
        <f>IF(N272=Hit,Fleet1Ship1WepDPH,IF(N272=Miss,0,""))</f>
        <v/>
      </c>
      <c r="S272" s="345" t="str">
        <f>IF(O272=Hit,Fleet1Ship1WepDPH,IF(O272=Miss,0,""))</f>
        <v/>
      </c>
      <c r="T272" s="349" t="str">
        <f>if($C272=Attacking,COUNTIF(P272:S272,"&gt;0"),"")</f>
        <v/>
      </c>
      <c r="U272" s="350" t="str">
        <f>IF($C272=Attacking,SUM(P272:S272),"")</f>
        <v/>
      </c>
      <c r="V272" s="351" t="str">
        <f>iferror(if(W270="","",IF(W270=Alive,$V$4,IF(W270=Dead,"")),""),"")</f>
        <v/>
      </c>
      <c r="W272" s="340" t="str">
        <f>iferror(if($X272="","",IF($X272&gt;0,Alive,if($X272=0,"")),""),"")</f>
        <v/>
      </c>
      <c r="X272" s="352" t="str">
        <f>iferror(if(C272="","",IF(C272=Attacking,X270-U272,X270)),"")</f>
        <v/>
      </c>
    </row>
    <row r="273" hidden="1">
      <c r="A273" s="319">
        <v>270.0</v>
      </c>
      <c r="B273" s="357" t="str">
        <f>IF(C271=Attacking,B271+1,"")</f>
        <v/>
      </c>
      <c r="C273" s="321" t="str">
        <f>iferror(if(W271="","",IF(W271=Alive,Attacking,if(W271=Dead,"")),""),"")</f>
        <v/>
      </c>
      <c r="D273" s="322" t="str">
        <f>iferror(if(E271="","",IF(E271=Alive,$D$4,IF(E271=Dead,"")),""),"")</f>
        <v/>
      </c>
      <c r="E273" s="323" t="str">
        <f>iferror(if($F272="","",IF($F273&gt;0,Alive,if($F273="","")),""),"")</f>
        <v/>
      </c>
      <c r="F273" s="324" t="str">
        <f t="shared" si="4"/>
        <v/>
      </c>
      <c r="G273" s="325" t="str">
        <f>iferror(if(C273="","",if(C273=BattleEnd,"",if(D273=Fleet1Ship1,Fleet1Ship1Wep,Fleet2Ship1Wep))),"")</f>
        <v/>
      </c>
      <c r="H273" s="326" t="str">
        <f>iferror(IF($C273=BattleEnd,"",IF($C273="","",IF($C273=Attacking,RANDBETWEEN(1,100),""))),"")</f>
        <v/>
      </c>
      <c r="I273" s="327" t="str">
        <f>iferror(IF($C273=BattleEnd,"",IF($C273="","",IF($C273=Attacking,RANDBETWEEN(1,100),""))),"")</f>
        <v/>
      </c>
      <c r="J273" s="327" t="str">
        <f>iferror(IF($C273=BattleEnd,"",IF($C273="","",IF($C273=Attacking,RANDBETWEEN(1,100),""))),"")</f>
        <v/>
      </c>
      <c r="K273" s="328" t="str">
        <f>iferror(IF($C273=BattleEnd,"",IF($C273="","",IF($C273=Attacking,RANDBETWEEN(1,100),""))),"")</f>
        <v/>
      </c>
      <c r="L273" s="329" t="str">
        <f>if($C273=Attacking,if(H273&gt;70,Hit,Miss),"")</f>
        <v/>
      </c>
      <c r="M273" s="330" t="str">
        <f>if($C273=Attacking,if(I273&gt;70,Hit,Miss),"")</f>
        <v/>
      </c>
      <c r="N273" s="330" t="str">
        <f>if($C273=Attacking,if(J273&gt;70,Hit,Miss),"")</f>
        <v/>
      </c>
      <c r="O273" s="331" t="str">
        <f>if($C273=Attacking,if(K273&gt;70,Hit,Miss),"")</f>
        <v/>
      </c>
      <c r="P273" s="326" t="str">
        <f>IF(L273=Hit,Fleet1Ship1WepDPH,IF(L273=Miss,0,""))</f>
        <v/>
      </c>
      <c r="Q273" s="327" t="str">
        <f>IF(M273=Hit,Fleet1Ship1WepDPH,IF(M273=Miss,0,""))</f>
        <v/>
      </c>
      <c r="R273" s="327" t="str">
        <f>IF(N273=Hit,Fleet1Ship1WepDPH,IF(N273=Miss,0,""))</f>
        <v/>
      </c>
      <c r="S273" s="328" t="str">
        <f>IF(O273=Hit,Fleet1Ship1WepDPH,IF(O273=Miss,0,""))</f>
        <v/>
      </c>
      <c r="T273" s="332" t="str">
        <f>if($C273=Attacking,COUNTIF(P273:S273,"&gt;0"),"")</f>
        <v/>
      </c>
      <c r="U273" s="333" t="str">
        <f>IF($C273=Attacking,SUM(P273:S273),"")</f>
        <v/>
      </c>
      <c r="V273" s="334" t="str">
        <f>iferror(if(W271="","",IF(W271=Alive,$V$4,IF(W271=Dead,"")),""),"")</f>
        <v/>
      </c>
      <c r="W273" s="323" t="str">
        <f>iferror(if($X273="","",IF($X273&gt;0,Alive,if($X273=0,"")),""),"")</f>
        <v/>
      </c>
      <c r="X273" s="353" t="str">
        <f>iferror(if(C273="","",IF(C273=Attacking,X271-U273,X271)),"")</f>
        <v/>
      </c>
    </row>
    <row r="274" hidden="1">
      <c r="A274" s="336">
        <v>271.0</v>
      </c>
      <c r="B274" s="356" t="str">
        <f>IF(C272=Reloading,B272+1,"")</f>
        <v/>
      </c>
      <c r="C274" s="338" t="str">
        <f>iferror(if(W272="","",IF(W272=Alive,Attacking,if(W272=Dead,"")),""),"")</f>
        <v/>
      </c>
      <c r="D274" s="339" t="str">
        <f>iferror(if(E272="","",IF(E272=Alive,$D$4,IF(E272=Dead,"")),""),"")</f>
        <v/>
      </c>
      <c r="E274" s="340" t="str">
        <f>iferror(if($F273="","",IF($F274&gt;0,Alive,if($F274="","")),""),"")</f>
        <v/>
      </c>
      <c r="F274" s="341" t="str">
        <f t="shared" si="4"/>
        <v/>
      </c>
      <c r="G274" s="342" t="str">
        <f>iferror(if(C274="","",if(C274=BattleEnd,"",if(D274=Fleet1Ship1,Fleet1Ship1Wep,Fleet2Ship1Wep))),"")</f>
        <v/>
      </c>
      <c r="H274" s="343" t="str">
        <f>iferror(IF($C274=BattleEnd,"",IF($C274="","",IF($C274=Attacking,RANDBETWEEN(1,100),""))),"")</f>
        <v/>
      </c>
      <c r="I274" s="344" t="str">
        <f>iferror(IF($C274=BattleEnd,"",IF($C274="","",IF($C274=Attacking,RANDBETWEEN(1,100),""))),"")</f>
        <v/>
      </c>
      <c r="J274" s="344" t="str">
        <f>iferror(IF($C274=BattleEnd,"",IF($C274="","",IF($C274=Attacking,RANDBETWEEN(1,100),""))),"")</f>
        <v/>
      </c>
      <c r="K274" s="345" t="str">
        <f>iferror(IF($C274=BattleEnd,"",IF($C274="","",IF($C274=Attacking,RANDBETWEEN(1,100),""))),"")</f>
        <v/>
      </c>
      <c r="L274" s="346" t="str">
        <f>if($C274=Attacking,if(H274&gt;70,Hit,Miss),"")</f>
        <v/>
      </c>
      <c r="M274" s="347" t="str">
        <f>if($C274=Attacking,if(I274&gt;70,Hit,Miss),"")</f>
        <v/>
      </c>
      <c r="N274" s="347" t="str">
        <f>if($C274=Attacking,if(J274&gt;70,Hit,Miss),"")</f>
        <v/>
      </c>
      <c r="O274" s="348" t="str">
        <f>if($C274=Attacking,if(K274&gt;70,Hit,Miss),"")</f>
        <v/>
      </c>
      <c r="P274" s="343" t="str">
        <f>IF(L274=Hit,Fleet1Ship1WepDPH,IF(L274=Miss,0,""))</f>
        <v/>
      </c>
      <c r="Q274" s="344" t="str">
        <f>IF(M274=Hit,Fleet1Ship1WepDPH,IF(M274=Miss,0,""))</f>
        <v/>
      </c>
      <c r="R274" s="344" t="str">
        <f>IF(N274=Hit,Fleet1Ship1WepDPH,IF(N274=Miss,0,""))</f>
        <v/>
      </c>
      <c r="S274" s="345" t="str">
        <f>IF(O274=Hit,Fleet1Ship1WepDPH,IF(O274=Miss,0,""))</f>
        <v/>
      </c>
      <c r="T274" s="349" t="str">
        <f>if($C274=Attacking,COUNTIF(P274:S274,"&gt;0"),"")</f>
        <v/>
      </c>
      <c r="U274" s="350" t="str">
        <f>IF($C274=Attacking,SUM(P274:S274),"")</f>
        <v/>
      </c>
      <c r="V274" s="351" t="str">
        <f>iferror(if(W272="","",IF(W272=Alive,$V$4,IF(W272=Dead,"")),""),"")</f>
        <v/>
      </c>
      <c r="W274" s="340" t="str">
        <f>iferror(if($X274="","",IF($X274&gt;0,Alive,if($X274=0,"")),""),"")</f>
        <v/>
      </c>
      <c r="X274" s="352" t="str">
        <f>iferror(if(C274="","",IF(C274=Attacking,X272-U274,X272)),"")</f>
        <v/>
      </c>
    </row>
    <row r="275" hidden="1">
      <c r="A275" s="319">
        <v>272.0</v>
      </c>
      <c r="B275" s="357" t="str">
        <f>IF(C273=Reloading,B273+1,"")</f>
        <v/>
      </c>
      <c r="C275" s="321" t="str">
        <f>iferror(if(W273="","",IF(W273=Alive,Attacking,if(W273=Dead,"")),""),"")</f>
        <v/>
      </c>
      <c r="D275" s="322" t="str">
        <f>iferror(if(E273="","",IF(E273=Alive,$D$4,IF(E273=Dead,"")),""),"")</f>
        <v/>
      </c>
      <c r="E275" s="323" t="str">
        <f>iferror(if($F274="","",IF($F275&gt;0,Alive,if($F275="","")),""),"")</f>
        <v/>
      </c>
      <c r="F275" s="324" t="str">
        <f t="shared" si="4"/>
        <v/>
      </c>
      <c r="G275" s="325" t="str">
        <f>iferror(if(C275="","",if(C275=BattleEnd,"",if(D275=Fleet1Ship1,Fleet1Ship1Wep,Fleet2Ship1Wep))),"")</f>
        <v/>
      </c>
      <c r="H275" s="326" t="str">
        <f>iferror(IF($C275=BattleEnd,"",IF($C275="","",IF($C275=Attacking,RANDBETWEEN(1,100),""))),"")</f>
        <v/>
      </c>
      <c r="I275" s="327" t="str">
        <f>iferror(IF($C275=BattleEnd,"",IF($C275="","",IF($C275=Attacking,RANDBETWEEN(1,100),""))),"")</f>
        <v/>
      </c>
      <c r="J275" s="327" t="str">
        <f>iferror(IF($C275=BattleEnd,"",IF($C275="","",IF($C275=Attacking,RANDBETWEEN(1,100),""))),"")</f>
        <v/>
      </c>
      <c r="K275" s="328" t="str">
        <f>iferror(IF($C275=BattleEnd,"",IF($C275="","",IF($C275=Attacking,RANDBETWEEN(1,100),""))),"")</f>
        <v/>
      </c>
      <c r="L275" s="329" t="str">
        <f>if($C275=Attacking,if(H275&gt;70,Hit,Miss),"")</f>
        <v/>
      </c>
      <c r="M275" s="330" t="str">
        <f>if($C275=Attacking,if(I275&gt;70,Hit,Miss),"")</f>
        <v/>
      </c>
      <c r="N275" s="330" t="str">
        <f>if($C275=Attacking,if(J275&gt;70,Hit,Miss),"")</f>
        <v/>
      </c>
      <c r="O275" s="331" t="str">
        <f>if($C275=Attacking,if(K275&gt;70,Hit,Miss),"")</f>
        <v/>
      </c>
      <c r="P275" s="326" t="str">
        <f>IF(L275=Hit,Fleet1Ship1WepDPH,IF(L275=Miss,0,""))</f>
        <v/>
      </c>
      <c r="Q275" s="327" t="str">
        <f>IF(M275=Hit,Fleet1Ship1WepDPH,IF(M275=Miss,0,""))</f>
        <v/>
      </c>
      <c r="R275" s="327" t="str">
        <f>IF(N275=Hit,Fleet1Ship1WepDPH,IF(N275=Miss,0,""))</f>
        <v/>
      </c>
      <c r="S275" s="328" t="str">
        <f>IF(O275=Hit,Fleet1Ship1WepDPH,IF(O275=Miss,0,""))</f>
        <v/>
      </c>
      <c r="T275" s="332" t="str">
        <f>if($C275=Attacking,COUNTIF(P275:S275,"&gt;0"),"")</f>
        <v/>
      </c>
      <c r="U275" s="333" t="str">
        <f>IF($C275=Attacking,SUM(P275:S275),"")</f>
        <v/>
      </c>
      <c r="V275" s="334" t="str">
        <f>iferror(if(W273="","",IF(W273=Alive,$V$4,IF(W273=Dead,"")),""),"")</f>
        <v/>
      </c>
      <c r="W275" s="323" t="str">
        <f>iferror(if($X275="","",IF($X275&gt;0,Alive,if($X275=0,"")),""),"")</f>
        <v/>
      </c>
      <c r="X275" s="353" t="str">
        <f>iferror(if(C275="","",IF(C275=Attacking,X273-U275,X273)),"")</f>
        <v/>
      </c>
    </row>
    <row r="276" hidden="1">
      <c r="A276" s="336">
        <v>273.0</v>
      </c>
      <c r="B276" s="356" t="str">
        <f>IF(C274=Attacking,B274+1,"")</f>
        <v/>
      </c>
      <c r="C276" s="338" t="str">
        <f>iferror(if(W274="","",IF(W274=Alive,Attacking,if(W274=Dead,"")),""),"")</f>
        <v/>
      </c>
      <c r="D276" s="339" t="str">
        <f>iferror(if(E274="","",IF(E274=Alive,$D$4,IF(E274=Dead,"")),""),"")</f>
        <v/>
      </c>
      <c r="E276" s="340" t="str">
        <f>iferror(if($F275="","",IF($F276&gt;0,Alive,if($F276="","")),""),"")</f>
        <v/>
      </c>
      <c r="F276" s="341" t="str">
        <f t="shared" si="4"/>
        <v/>
      </c>
      <c r="G276" s="342" t="str">
        <f>iferror(if(C276="","",if(C276=BattleEnd,"",if(D276=Fleet1Ship1,Fleet1Ship1Wep,Fleet2Ship1Wep))),"")</f>
        <v/>
      </c>
      <c r="H276" s="343" t="str">
        <f>iferror(IF($C276=BattleEnd,"",IF($C276="","",IF($C276=Attacking,RANDBETWEEN(1,100),""))),"")</f>
        <v/>
      </c>
      <c r="I276" s="344" t="str">
        <f>iferror(IF($C276=BattleEnd,"",IF($C276="","",IF($C276=Attacking,RANDBETWEEN(1,100),""))),"")</f>
        <v/>
      </c>
      <c r="J276" s="344" t="str">
        <f>iferror(IF($C276=BattleEnd,"",IF($C276="","",IF($C276=Attacking,RANDBETWEEN(1,100),""))),"")</f>
        <v/>
      </c>
      <c r="K276" s="345" t="str">
        <f>iferror(IF($C276=BattleEnd,"",IF($C276="","",IF($C276=Attacking,RANDBETWEEN(1,100),""))),"")</f>
        <v/>
      </c>
      <c r="L276" s="346" t="str">
        <f>if($C276=Attacking,if(H276&gt;70,Hit,Miss),"")</f>
        <v/>
      </c>
      <c r="M276" s="347" t="str">
        <f>if($C276=Attacking,if(I276&gt;70,Hit,Miss),"")</f>
        <v/>
      </c>
      <c r="N276" s="347" t="str">
        <f>if($C276=Attacking,if(J276&gt;70,Hit,Miss),"")</f>
        <v/>
      </c>
      <c r="O276" s="348" t="str">
        <f>if($C276=Attacking,if(K276&gt;70,Hit,Miss),"")</f>
        <v/>
      </c>
      <c r="P276" s="343" t="str">
        <f>IF(L276=Hit,Fleet1Ship1WepDPH,IF(L276=Miss,0,""))</f>
        <v/>
      </c>
      <c r="Q276" s="344" t="str">
        <f>IF(M276=Hit,Fleet1Ship1WepDPH,IF(M276=Miss,0,""))</f>
        <v/>
      </c>
      <c r="R276" s="344" t="str">
        <f>IF(N276=Hit,Fleet1Ship1WepDPH,IF(N276=Miss,0,""))</f>
        <v/>
      </c>
      <c r="S276" s="345" t="str">
        <f>IF(O276=Hit,Fleet1Ship1WepDPH,IF(O276=Miss,0,""))</f>
        <v/>
      </c>
      <c r="T276" s="349" t="str">
        <f>if($C276=Attacking,COUNTIF(P276:S276,"&gt;0"),"")</f>
        <v/>
      </c>
      <c r="U276" s="350" t="str">
        <f>IF($C276=Attacking,SUM(P276:S276),"")</f>
        <v/>
      </c>
      <c r="V276" s="351" t="str">
        <f>iferror(if(W274="","",IF(W274=Alive,$V$4,IF(W274=Dead,"")),""),"")</f>
        <v/>
      </c>
      <c r="W276" s="340" t="str">
        <f>iferror(if($X276="","",IF($X276&gt;0,Alive,if($X276=0,"")),""),"")</f>
        <v/>
      </c>
      <c r="X276" s="352" t="str">
        <f>iferror(if(C276="","",IF(C276=Attacking,X274-U276,X274)),"")</f>
        <v/>
      </c>
    </row>
    <row r="277" hidden="1">
      <c r="A277" s="319">
        <v>274.0</v>
      </c>
      <c r="B277" s="357" t="str">
        <f>IF(C275=Attacking,B275+1,"")</f>
        <v/>
      </c>
      <c r="C277" s="321" t="str">
        <f>iferror(if(W275="","",IF(W275=Alive,Attacking,if(W275=Dead,"")),""),"")</f>
        <v/>
      </c>
      <c r="D277" s="322" t="str">
        <f>iferror(if(E275="","",IF(E275=Alive,$D$4,IF(E275=Dead,"")),""),"")</f>
        <v/>
      </c>
      <c r="E277" s="323" t="str">
        <f>iferror(if($F276="","",IF($F277&gt;0,Alive,if($F277="","")),""),"")</f>
        <v/>
      </c>
      <c r="F277" s="324" t="str">
        <f t="shared" si="4"/>
        <v/>
      </c>
      <c r="G277" s="325" t="str">
        <f>iferror(if(C277="","",if(C277=BattleEnd,"",if(D277=Fleet1Ship1,Fleet1Ship1Wep,Fleet2Ship1Wep))),"")</f>
        <v/>
      </c>
      <c r="H277" s="326" t="str">
        <f>iferror(IF($C277=BattleEnd,"",IF($C277="","",IF($C277=Attacking,RANDBETWEEN(1,100),""))),"")</f>
        <v/>
      </c>
      <c r="I277" s="327" t="str">
        <f>iferror(IF($C277=BattleEnd,"",IF($C277="","",IF($C277=Attacking,RANDBETWEEN(1,100),""))),"")</f>
        <v/>
      </c>
      <c r="J277" s="327" t="str">
        <f>iferror(IF($C277=BattleEnd,"",IF($C277="","",IF($C277=Attacking,RANDBETWEEN(1,100),""))),"")</f>
        <v/>
      </c>
      <c r="K277" s="328" t="str">
        <f>iferror(IF($C277=BattleEnd,"",IF($C277="","",IF($C277=Attacking,RANDBETWEEN(1,100),""))),"")</f>
        <v/>
      </c>
      <c r="L277" s="329" t="str">
        <f>if($C277=Attacking,if(H277&gt;70,Hit,Miss),"")</f>
        <v/>
      </c>
      <c r="M277" s="330" t="str">
        <f>if($C277=Attacking,if(I277&gt;70,Hit,Miss),"")</f>
        <v/>
      </c>
      <c r="N277" s="330" t="str">
        <f>if($C277=Attacking,if(J277&gt;70,Hit,Miss),"")</f>
        <v/>
      </c>
      <c r="O277" s="331" t="str">
        <f>if($C277=Attacking,if(K277&gt;70,Hit,Miss),"")</f>
        <v/>
      </c>
      <c r="P277" s="326" t="str">
        <f>IF(L277=Hit,Fleet1Ship1WepDPH,IF(L277=Miss,0,""))</f>
        <v/>
      </c>
      <c r="Q277" s="327" t="str">
        <f>IF(M277=Hit,Fleet1Ship1WepDPH,IF(M277=Miss,0,""))</f>
        <v/>
      </c>
      <c r="R277" s="327" t="str">
        <f>IF(N277=Hit,Fleet1Ship1WepDPH,IF(N277=Miss,0,""))</f>
        <v/>
      </c>
      <c r="S277" s="328" t="str">
        <f>IF(O277=Hit,Fleet1Ship1WepDPH,IF(O277=Miss,0,""))</f>
        <v/>
      </c>
      <c r="T277" s="332" t="str">
        <f>if($C277=Attacking,COUNTIF(P277:S277,"&gt;0"),"")</f>
        <v/>
      </c>
      <c r="U277" s="333" t="str">
        <f>IF($C277=Attacking,SUM(P277:S277),"")</f>
        <v/>
      </c>
      <c r="V277" s="334" t="str">
        <f>iferror(if(W275="","",IF(W275=Alive,$V$4,IF(W275=Dead,"")),""),"")</f>
        <v/>
      </c>
      <c r="W277" s="323" t="str">
        <f>iferror(if($X277="","",IF($X277&gt;0,Alive,if($X277=0,"")),""),"")</f>
        <v/>
      </c>
      <c r="X277" s="353" t="str">
        <f>iferror(if(C277="","",IF(C277=Attacking,X275-U277,X275)),"")</f>
        <v/>
      </c>
    </row>
    <row r="278" hidden="1">
      <c r="A278" s="336">
        <v>275.0</v>
      </c>
      <c r="B278" s="356" t="str">
        <f>IF(C276=Attacking,B276+1,"")</f>
        <v/>
      </c>
      <c r="C278" s="338" t="str">
        <f>iferror(if(W276="","",IF(W276=Alive,Attacking,if(W276=Dead,"")),""),"")</f>
        <v/>
      </c>
      <c r="D278" s="339" t="str">
        <f>iferror(if(E276="","",IF(E276=Alive,$D$4,IF(E276=Dead,"")),""),"")</f>
        <v/>
      </c>
      <c r="E278" s="340" t="str">
        <f>iferror(if($F277="","",IF($F278&gt;0,Alive,if($F278="","")),""),"")</f>
        <v/>
      </c>
      <c r="F278" s="341" t="str">
        <f t="shared" si="4"/>
        <v/>
      </c>
      <c r="G278" s="342" t="str">
        <f>iferror(if(C278="","",if(C278=BattleEnd,"",if(D278=Fleet1Ship1,Fleet1Ship1Wep,Fleet2Ship1Wep))),"")</f>
        <v/>
      </c>
      <c r="H278" s="343" t="str">
        <f>iferror(IF($C278=BattleEnd,"",IF($C278="","",IF($C278=Attacking,RANDBETWEEN(1,100),""))),"")</f>
        <v/>
      </c>
      <c r="I278" s="344" t="str">
        <f>iferror(IF($C278=BattleEnd,"",IF($C278="","",IF($C278=Attacking,RANDBETWEEN(1,100),""))),"")</f>
        <v/>
      </c>
      <c r="J278" s="344" t="str">
        <f>iferror(IF($C278=BattleEnd,"",IF($C278="","",IF($C278=Attacking,RANDBETWEEN(1,100),""))),"")</f>
        <v/>
      </c>
      <c r="K278" s="345" t="str">
        <f>iferror(IF($C278=BattleEnd,"",IF($C278="","",IF($C278=Attacking,RANDBETWEEN(1,100),""))),"")</f>
        <v/>
      </c>
      <c r="L278" s="346" t="str">
        <f>if($C278=Attacking,if(H278&gt;70,Hit,Miss),"")</f>
        <v/>
      </c>
      <c r="M278" s="347" t="str">
        <f>if($C278=Attacking,if(I278&gt;70,Hit,Miss),"")</f>
        <v/>
      </c>
      <c r="N278" s="347" t="str">
        <f>if($C278=Attacking,if(J278&gt;70,Hit,Miss),"")</f>
        <v/>
      </c>
      <c r="O278" s="348" t="str">
        <f>if($C278=Attacking,if(K278&gt;70,Hit,Miss),"")</f>
        <v/>
      </c>
      <c r="P278" s="343" t="str">
        <f>IF(L278=Hit,Fleet1Ship1WepDPH,IF(L278=Miss,0,""))</f>
        <v/>
      </c>
      <c r="Q278" s="344" t="str">
        <f>IF(M278=Hit,Fleet1Ship1WepDPH,IF(M278=Miss,0,""))</f>
        <v/>
      </c>
      <c r="R278" s="344" t="str">
        <f>IF(N278=Hit,Fleet1Ship1WepDPH,IF(N278=Miss,0,""))</f>
        <v/>
      </c>
      <c r="S278" s="345" t="str">
        <f>IF(O278=Hit,Fleet1Ship1WepDPH,IF(O278=Miss,0,""))</f>
        <v/>
      </c>
      <c r="T278" s="349" t="str">
        <f>if($C278=Attacking,COUNTIF(P278:S278,"&gt;0"),"")</f>
        <v/>
      </c>
      <c r="U278" s="350" t="str">
        <f>IF($C278=Attacking,SUM(P278:S278),"")</f>
        <v/>
      </c>
      <c r="V278" s="351" t="str">
        <f>iferror(if(W276="","",IF(W276=Alive,$V$4,IF(W276=Dead,"")),""),"")</f>
        <v/>
      </c>
      <c r="W278" s="340" t="str">
        <f>iferror(if($X278="","",IF($X278&gt;0,Alive,if($X278=0,"")),""),"")</f>
        <v/>
      </c>
      <c r="X278" s="352" t="str">
        <f>iferror(if(C278="","",IF(C278=Attacking,X276-U278,X276)),"")</f>
        <v/>
      </c>
    </row>
    <row r="279" hidden="1">
      <c r="A279" s="319">
        <v>276.0</v>
      </c>
      <c r="B279" s="357" t="str">
        <f>IF(C277=Attacking,B277+1,"")</f>
        <v/>
      </c>
      <c r="C279" s="321" t="str">
        <f>iferror(if(W277="","",IF(W277=Alive,Attacking,if(W277=Dead,"")),""),"")</f>
        <v/>
      </c>
      <c r="D279" s="322" t="str">
        <f>iferror(if(E277="","",IF(E277=Alive,$D$4,IF(E277=Dead,"")),""),"")</f>
        <v/>
      </c>
      <c r="E279" s="323" t="str">
        <f>iferror(if($F278="","",IF($F279&gt;0,Alive,if($F279="","")),""),"")</f>
        <v/>
      </c>
      <c r="F279" s="324" t="str">
        <f t="shared" si="4"/>
        <v/>
      </c>
      <c r="G279" s="325" t="str">
        <f>iferror(if(C279="","",if(C279=BattleEnd,"",if(D279=Fleet1Ship1,Fleet1Ship1Wep,Fleet2Ship1Wep))),"")</f>
        <v/>
      </c>
      <c r="H279" s="326" t="str">
        <f>iferror(IF($C279=BattleEnd,"",IF($C279="","",IF($C279=Attacking,RANDBETWEEN(1,100),""))),"")</f>
        <v/>
      </c>
      <c r="I279" s="327" t="str">
        <f>iferror(IF($C279=BattleEnd,"",IF($C279="","",IF($C279=Attacking,RANDBETWEEN(1,100),""))),"")</f>
        <v/>
      </c>
      <c r="J279" s="327" t="str">
        <f>iferror(IF($C279=BattleEnd,"",IF($C279="","",IF($C279=Attacking,RANDBETWEEN(1,100),""))),"")</f>
        <v/>
      </c>
      <c r="K279" s="328" t="str">
        <f>iferror(IF($C279=BattleEnd,"",IF($C279="","",IF($C279=Attacking,RANDBETWEEN(1,100),""))),"")</f>
        <v/>
      </c>
      <c r="L279" s="329" t="str">
        <f>if($C279=Attacking,if(H279&gt;70,Hit,Miss),"")</f>
        <v/>
      </c>
      <c r="M279" s="330" t="str">
        <f>if($C279=Attacking,if(I279&gt;70,Hit,Miss),"")</f>
        <v/>
      </c>
      <c r="N279" s="330" t="str">
        <f>if($C279=Attacking,if(J279&gt;70,Hit,Miss),"")</f>
        <v/>
      </c>
      <c r="O279" s="331" t="str">
        <f>if($C279=Attacking,if(K279&gt;70,Hit,Miss),"")</f>
        <v/>
      </c>
      <c r="P279" s="326" t="str">
        <f>IF(L279=Hit,Fleet1Ship1WepDPH,IF(L279=Miss,0,""))</f>
        <v/>
      </c>
      <c r="Q279" s="327" t="str">
        <f>IF(M279=Hit,Fleet1Ship1WepDPH,IF(M279=Miss,0,""))</f>
        <v/>
      </c>
      <c r="R279" s="327" t="str">
        <f>IF(N279=Hit,Fleet1Ship1WepDPH,IF(N279=Miss,0,""))</f>
        <v/>
      </c>
      <c r="S279" s="328" t="str">
        <f>IF(O279=Hit,Fleet1Ship1WepDPH,IF(O279=Miss,0,""))</f>
        <v/>
      </c>
      <c r="T279" s="332" t="str">
        <f>if($C279=Attacking,COUNTIF(P279:S279,"&gt;0"),"")</f>
        <v/>
      </c>
      <c r="U279" s="333" t="str">
        <f>IF($C279=Attacking,SUM(P279:S279),"")</f>
        <v/>
      </c>
      <c r="V279" s="334" t="str">
        <f>iferror(if(W277="","",IF(W277=Alive,$V$4,IF(W277=Dead,"")),""),"")</f>
        <v/>
      </c>
      <c r="W279" s="323" t="str">
        <f>iferror(if($X279="","",IF($X279&gt;0,Alive,if($X279=0,"")),""),"")</f>
        <v/>
      </c>
      <c r="X279" s="353" t="str">
        <f>iferror(if(C279="","",IF(C279=Attacking,X277-U279,X277)),"")</f>
        <v/>
      </c>
    </row>
    <row r="280" hidden="1">
      <c r="A280" s="336">
        <v>277.0</v>
      </c>
      <c r="B280" s="356" t="str">
        <f>IF(C278=Attacking,B278+1,"")</f>
        <v/>
      </c>
      <c r="C280" s="338" t="str">
        <f>iferror(if(W278="","",IF(W278=Alive,Attacking,if(W278=Dead,"")),""),"")</f>
        <v/>
      </c>
      <c r="D280" s="339" t="str">
        <f>iferror(if(E278="","",IF(E278=Alive,$D$4,IF(E278=Dead,"")),""),"")</f>
        <v/>
      </c>
      <c r="E280" s="340" t="str">
        <f>iferror(if($F279="","",IF($F280&gt;0,Alive,if($F280="","")),""),"")</f>
        <v/>
      </c>
      <c r="F280" s="341" t="str">
        <f t="shared" si="4"/>
        <v/>
      </c>
      <c r="G280" s="342" t="str">
        <f>iferror(if(C280="","",if(C280=BattleEnd,"",if(D280=Fleet1Ship1,Fleet1Ship1Wep,Fleet2Ship1Wep))),"")</f>
        <v/>
      </c>
      <c r="H280" s="343" t="str">
        <f>iferror(IF($C280=BattleEnd,"",IF($C280="","",IF($C280=Attacking,RANDBETWEEN(1,100),""))),"")</f>
        <v/>
      </c>
      <c r="I280" s="344" t="str">
        <f>iferror(IF($C280=BattleEnd,"",IF($C280="","",IF($C280=Attacking,RANDBETWEEN(1,100),""))),"")</f>
        <v/>
      </c>
      <c r="J280" s="344" t="str">
        <f>iferror(IF($C280=BattleEnd,"",IF($C280="","",IF($C280=Attacking,RANDBETWEEN(1,100),""))),"")</f>
        <v/>
      </c>
      <c r="K280" s="345" t="str">
        <f>iferror(IF($C280=BattleEnd,"",IF($C280="","",IF($C280=Attacking,RANDBETWEEN(1,100),""))),"")</f>
        <v/>
      </c>
      <c r="L280" s="346" t="str">
        <f>if($C280=Attacking,if(H280&gt;70,Hit,Miss),"")</f>
        <v/>
      </c>
      <c r="M280" s="347" t="str">
        <f>if($C280=Attacking,if(I280&gt;70,Hit,Miss),"")</f>
        <v/>
      </c>
      <c r="N280" s="347" t="str">
        <f>if($C280=Attacking,if(J280&gt;70,Hit,Miss),"")</f>
        <v/>
      </c>
      <c r="O280" s="348" t="str">
        <f>if($C280=Attacking,if(K280&gt;70,Hit,Miss),"")</f>
        <v/>
      </c>
      <c r="P280" s="343" t="str">
        <f>IF(L280=Hit,Fleet1Ship1WepDPH,IF(L280=Miss,0,""))</f>
        <v/>
      </c>
      <c r="Q280" s="344" t="str">
        <f>IF(M280=Hit,Fleet1Ship1WepDPH,IF(M280=Miss,0,""))</f>
        <v/>
      </c>
      <c r="R280" s="344" t="str">
        <f>IF(N280=Hit,Fleet1Ship1WepDPH,IF(N280=Miss,0,""))</f>
        <v/>
      </c>
      <c r="S280" s="345" t="str">
        <f>IF(O280=Hit,Fleet1Ship1WepDPH,IF(O280=Miss,0,""))</f>
        <v/>
      </c>
      <c r="T280" s="349" t="str">
        <f>if($C280=Attacking,COUNTIF(P280:S280,"&gt;0"),"")</f>
        <v/>
      </c>
      <c r="U280" s="350" t="str">
        <f>IF($C280=Attacking,SUM(P280:S280),"")</f>
        <v/>
      </c>
      <c r="V280" s="351" t="str">
        <f>iferror(if(W278="","",IF(W278=Alive,$V$4,IF(W278=Dead,"")),""),"")</f>
        <v/>
      </c>
      <c r="W280" s="340" t="str">
        <f>iferror(if($X280="","",IF($X280&gt;0,Alive,if($X280=0,"")),""),"")</f>
        <v/>
      </c>
      <c r="X280" s="352" t="str">
        <f>iferror(if(C280="","",IF(C280=Attacking,X278-U280,X278)),"")</f>
        <v/>
      </c>
    </row>
    <row r="281" hidden="1">
      <c r="A281" s="319">
        <v>278.0</v>
      </c>
      <c r="B281" s="357" t="str">
        <f>IF(C279=Attacking,B279+1,"")</f>
        <v/>
      </c>
      <c r="C281" s="321" t="str">
        <f>iferror(if(W279="","",IF(W279=Alive,Attacking,if(W279=Dead,"")),""),"")</f>
        <v/>
      </c>
      <c r="D281" s="322" t="str">
        <f>iferror(if(E279="","",IF(E279=Alive,$D$4,IF(E279=Dead,"")),""),"")</f>
        <v/>
      </c>
      <c r="E281" s="323" t="str">
        <f>iferror(if($F280="","",IF($F281&gt;0,Alive,if($F281="","")),""),"")</f>
        <v/>
      </c>
      <c r="F281" s="324" t="str">
        <f t="shared" si="4"/>
        <v/>
      </c>
      <c r="G281" s="325" t="str">
        <f>iferror(if(C281="","",if(C281=BattleEnd,"",if(D281=Fleet1Ship1,Fleet1Ship1Wep,Fleet2Ship1Wep))),"")</f>
        <v/>
      </c>
      <c r="H281" s="326" t="str">
        <f>iferror(IF($C281=BattleEnd,"",IF($C281="","",IF($C281=Attacking,RANDBETWEEN(1,100),""))),"")</f>
        <v/>
      </c>
      <c r="I281" s="327" t="str">
        <f>iferror(IF($C281=BattleEnd,"",IF($C281="","",IF($C281=Attacking,RANDBETWEEN(1,100),""))),"")</f>
        <v/>
      </c>
      <c r="J281" s="327" t="str">
        <f>iferror(IF($C281=BattleEnd,"",IF($C281="","",IF($C281=Attacking,RANDBETWEEN(1,100),""))),"")</f>
        <v/>
      </c>
      <c r="K281" s="328" t="str">
        <f>iferror(IF($C281=BattleEnd,"",IF($C281="","",IF($C281=Attacking,RANDBETWEEN(1,100),""))),"")</f>
        <v/>
      </c>
      <c r="L281" s="329" t="str">
        <f>if($C281=Attacking,if(H281&gt;70,Hit,Miss),"")</f>
        <v/>
      </c>
      <c r="M281" s="330" t="str">
        <f>if($C281=Attacking,if(I281&gt;70,Hit,Miss),"")</f>
        <v/>
      </c>
      <c r="N281" s="330" t="str">
        <f>if($C281=Attacking,if(J281&gt;70,Hit,Miss),"")</f>
        <v/>
      </c>
      <c r="O281" s="331" t="str">
        <f>if($C281=Attacking,if(K281&gt;70,Hit,Miss),"")</f>
        <v/>
      </c>
      <c r="P281" s="326" t="str">
        <f>IF(L281=Hit,Fleet1Ship1WepDPH,IF(L281=Miss,0,""))</f>
        <v/>
      </c>
      <c r="Q281" s="327" t="str">
        <f>IF(M281=Hit,Fleet1Ship1WepDPH,IF(M281=Miss,0,""))</f>
        <v/>
      </c>
      <c r="R281" s="327" t="str">
        <f>IF(N281=Hit,Fleet1Ship1WepDPH,IF(N281=Miss,0,""))</f>
        <v/>
      </c>
      <c r="S281" s="328" t="str">
        <f>IF(O281=Hit,Fleet1Ship1WepDPH,IF(O281=Miss,0,""))</f>
        <v/>
      </c>
      <c r="T281" s="332" t="str">
        <f>if($C281=Attacking,COUNTIF(P281:S281,"&gt;0"),"")</f>
        <v/>
      </c>
      <c r="U281" s="333" t="str">
        <f>IF($C281=Attacking,SUM(P281:S281),"")</f>
        <v/>
      </c>
      <c r="V281" s="334" t="str">
        <f>iferror(if(W279="","",IF(W279=Alive,$V$4,IF(W279=Dead,"")),""),"")</f>
        <v/>
      </c>
      <c r="W281" s="323" t="str">
        <f>iferror(if($X281="","",IF($X281&gt;0,Alive,if($X281=0,"")),""),"")</f>
        <v/>
      </c>
      <c r="X281" s="353" t="str">
        <f>iferror(if(C281="","",IF(C281=Attacking,X279-U281,X279)),"")</f>
        <v/>
      </c>
    </row>
    <row r="282" hidden="1">
      <c r="A282" s="336">
        <v>279.0</v>
      </c>
      <c r="B282" s="356" t="str">
        <f>IF(C280=Reloading,B280+1,"")</f>
        <v/>
      </c>
      <c r="C282" s="338" t="str">
        <f>iferror(if(W280="","",IF(W280=Alive,Attacking,if(W280=Dead,"")),""),"")</f>
        <v/>
      </c>
      <c r="D282" s="339" t="str">
        <f>iferror(if(E280="","",IF(E280=Alive,$D$4,IF(E280=Dead,"")),""),"")</f>
        <v/>
      </c>
      <c r="E282" s="340" t="str">
        <f>iferror(if($F281="","",IF($F282&gt;0,Alive,if($F282="","")),""),"")</f>
        <v/>
      </c>
      <c r="F282" s="341" t="str">
        <f t="shared" si="4"/>
        <v/>
      </c>
      <c r="G282" s="342" t="str">
        <f>iferror(if(C282="","",if(C282=BattleEnd,"",if(D282=Fleet1Ship1,Fleet1Ship1Wep,Fleet2Ship1Wep))),"")</f>
        <v/>
      </c>
      <c r="H282" s="343" t="str">
        <f>iferror(IF($C282=BattleEnd,"",IF($C282="","",IF($C282=Attacking,RANDBETWEEN(1,100),""))),"")</f>
        <v/>
      </c>
      <c r="I282" s="344" t="str">
        <f>iferror(IF($C282=BattleEnd,"",IF($C282="","",IF($C282=Attacking,RANDBETWEEN(1,100),""))),"")</f>
        <v/>
      </c>
      <c r="J282" s="344" t="str">
        <f>iferror(IF($C282=BattleEnd,"",IF($C282="","",IF($C282=Attacking,RANDBETWEEN(1,100),""))),"")</f>
        <v/>
      </c>
      <c r="K282" s="345" t="str">
        <f>iferror(IF($C282=BattleEnd,"",IF($C282="","",IF($C282=Attacking,RANDBETWEEN(1,100),""))),"")</f>
        <v/>
      </c>
      <c r="L282" s="346" t="str">
        <f>if($C282=Attacking,if(H282&gt;70,Hit,Miss),"")</f>
        <v/>
      </c>
      <c r="M282" s="347" t="str">
        <f>if($C282=Attacking,if(I282&gt;70,Hit,Miss),"")</f>
        <v/>
      </c>
      <c r="N282" s="347" t="str">
        <f>if($C282=Attacking,if(J282&gt;70,Hit,Miss),"")</f>
        <v/>
      </c>
      <c r="O282" s="348" t="str">
        <f>if($C282=Attacking,if(K282&gt;70,Hit,Miss),"")</f>
        <v/>
      </c>
      <c r="P282" s="343" t="str">
        <f>IF(L282=Hit,Fleet1Ship1WepDPH,IF(L282=Miss,0,""))</f>
        <v/>
      </c>
      <c r="Q282" s="344" t="str">
        <f>IF(M282=Hit,Fleet1Ship1WepDPH,IF(M282=Miss,0,""))</f>
        <v/>
      </c>
      <c r="R282" s="344" t="str">
        <f>IF(N282=Hit,Fleet1Ship1WepDPH,IF(N282=Miss,0,""))</f>
        <v/>
      </c>
      <c r="S282" s="345" t="str">
        <f>IF(O282=Hit,Fleet1Ship1WepDPH,IF(O282=Miss,0,""))</f>
        <v/>
      </c>
      <c r="T282" s="349" t="str">
        <f>if($C282=Attacking,COUNTIF(P282:S282,"&gt;0"),"")</f>
        <v/>
      </c>
      <c r="U282" s="350" t="str">
        <f>IF($C282=Attacking,SUM(P282:S282),"")</f>
        <v/>
      </c>
      <c r="V282" s="351" t="str">
        <f>iferror(if(W280="","",IF(W280=Alive,$V$4,IF(W280=Dead,"")),""),"")</f>
        <v/>
      </c>
      <c r="W282" s="340" t="str">
        <f>iferror(if($X282="","",IF($X282&gt;0,Alive,if($X282=0,"")),""),"")</f>
        <v/>
      </c>
      <c r="X282" s="352" t="str">
        <f>iferror(if(C282="","",IF(C282=Attacking,X280-U282,X280)),"")</f>
        <v/>
      </c>
    </row>
    <row r="283" hidden="1">
      <c r="A283" s="319">
        <v>280.0</v>
      </c>
      <c r="B283" s="357" t="str">
        <f>IF(C281=Reloading,B281+1,"")</f>
        <v/>
      </c>
      <c r="C283" s="321" t="str">
        <f>iferror(if(W281="","",IF(W281=Alive,Attacking,if(W281=Dead,"")),""),"")</f>
        <v/>
      </c>
      <c r="D283" s="322" t="str">
        <f>iferror(if(E281="","",IF(E281=Alive,$D$4,IF(E281=Dead,"")),""),"")</f>
        <v/>
      </c>
      <c r="E283" s="323" t="str">
        <f>iferror(if($F282="","",IF($F283&gt;0,Alive,if($F283="","")),""),"")</f>
        <v/>
      </c>
      <c r="F283" s="324" t="str">
        <f t="shared" si="4"/>
        <v/>
      </c>
      <c r="G283" s="325" t="str">
        <f>iferror(if(C283="","",if(C283=BattleEnd,"",if(D283=Fleet1Ship1,Fleet1Ship1Wep,Fleet2Ship1Wep))),"")</f>
        <v/>
      </c>
      <c r="H283" s="326" t="str">
        <f>iferror(IF($C283=BattleEnd,"",IF($C283="","",IF($C283=Attacking,RANDBETWEEN(1,100),""))),"")</f>
        <v/>
      </c>
      <c r="I283" s="327" t="str">
        <f>iferror(IF($C283=BattleEnd,"",IF($C283="","",IF($C283=Attacking,RANDBETWEEN(1,100),""))),"")</f>
        <v/>
      </c>
      <c r="J283" s="327" t="str">
        <f>iferror(IF($C283=BattleEnd,"",IF($C283="","",IF($C283=Attacking,RANDBETWEEN(1,100),""))),"")</f>
        <v/>
      </c>
      <c r="K283" s="328" t="str">
        <f>iferror(IF($C283=BattleEnd,"",IF($C283="","",IF($C283=Attacking,RANDBETWEEN(1,100),""))),"")</f>
        <v/>
      </c>
      <c r="L283" s="329" t="str">
        <f>if($C283=Attacking,if(H283&gt;70,Hit,Miss),"")</f>
        <v/>
      </c>
      <c r="M283" s="330" t="str">
        <f>if($C283=Attacking,if(I283&gt;70,Hit,Miss),"")</f>
        <v/>
      </c>
      <c r="N283" s="330" t="str">
        <f>if($C283=Attacking,if(J283&gt;70,Hit,Miss),"")</f>
        <v/>
      </c>
      <c r="O283" s="331" t="str">
        <f>if($C283=Attacking,if(K283&gt;70,Hit,Miss),"")</f>
        <v/>
      </c>
      <c r="P283" s="326" t="str">
        <f>IF(L283=Hit,Fleet1Ship1WepDPH,IF(L283=Miss,0,""))</f>
        <v/>
      </c>
      <c r="Q283" s="327" t="str">
        <f>IF(M283=Hit,Fleet1Ship1WepDPH,IF(M283=Miss,0,""))</f>
        <v/>
      </c>
      <c r="R283" s="327" t="str">
        <f>IF(N283=Hit,Fleet1Ship1WepDPH,IF(N283=Miss,0,""))</f>
        <v/>
      </c>
      <c r="S283" s="328" t="str">
        <f>IF(O283=Hit,Fleet1Ship1WepDPH,IF(O283=Miss,0,""))</f>
        <v/>
      </c>
      <c r="T283" s="332" t="str">
        <f>if($C283=Attacking,COUNTIF(P283:S283,"&gt;0"),"")</f>
        <v/>
      </c>
      <c r="U283" s="333" t="str">
        <f>IF($C283=Attacking,SUM(P283:S283),"")</f>
        <v/>
      </c>
      <c r="V283" s="334" t="str">
        <f>iferror(if(W281="","",IF(W281=Alive,$V$4,IF(W281=Dead,"")),""),"")</f>
        <v/>
      </c>
      <c r="W283" s="323" t="str">
        <f>iferror(if($X283="","",IF($X283&gt;0,Alive,if($X283=0,"")),""),"")</f>
        <v/>
      </c>
      <c r="X283" s="353" t="str">
        <f>iferror(if(C283="","",IF(C283=Attacking,X281-U283,X281)),"")</f>
        <v/>
      </c>
    </row>
    <row r="284" hidden="1">
      <c r="A284" s="336">
        <v>281.0</v>
      </c>
      <c r="B284" s="337" t="str">
        <f>IF(C282=Attacking,B282+1,"")</f>
        <v/>
      </c>
      <c r="C284" s="338" t="str">
        <f>iferror(if(W282="","",IF(W282=Alive,Attacking,if(W282=Dead,"")),""),"")</f>
        <v/>
      </c>
      <c r="D284" s="339" t="str">
        <f>iferror(if(E282="","",IF(E282=Alive,$D$4,IF(E282=Dead,"")),""),"")</f>
        <v/>
      </c>
      <c r="E284" s="340" t="str">
        <f>iferror(if($F283="","",IF($F284&gt;0,Alive,if($F284="","")),""),"")</f>
        <v/>
      </c>
      <c r="F284" s="341" t="str">
        <f t="shared" si="4"/>
        <v/>
      </c>
      <c r="G284" s="342" t="str">
        <f>iferror(if(C284="","",if(C284=BattleEnd,"",if(D284=Fleet1Ship1,Fleet1Ship1Wep,Fleet2Ship1Wep))),"")</f>
        <v/>
      </c>
      <c r="H284" s="343" t="str">
        <f>iferror(IF($C284=BattleEnd,"",IF($C284="","",IF($C284=Attacking,RANDBETWEEN(1,100),""))),"")</f>
        <v/>
      </c>
      <c r="I284" s="344" t="str">
        <f>iferror(IF($C284=BattleEnd,"",IF($C284="","",IF($C284=Attacking,RANDBETWEEN(1,100),""))),"")</f>
        <v/>
      </c>
      <c r="J284" s="344" t="str">
        <f>iferror(IF($C284=BattleEnd,"",IF($C284="","",IF($C284=Attacking,RANDBETWEEN(1,100),""))),"")</f>
        <v/>
      </c>
      <c r="K284" s="345" t="str">
        <f>iferror(IF($C284=BattleEnd,"",IF($C284="","",IF($C284=Attacking,RANDBETWEEN(1,100),""))),"")</f>
        <v/>
      </c>
      <c r="L284" s="346" t="str">
        <f>if($C284=Attacking,if(H284&gt;70,Hit,Miss),"")</f>
        <v/>
      </c>
      <c r="M284" s="347" t="str">
        <f>if($C284=Attacking,if(I284&gt;70,Hit,Miss),"")</f>
        <v/>
      </c>
      <c r="N284" s="347" t="str">
        <f>if($C284=Attacking,if(J284&gt;70,Hit,Miss),"")</f>
        <v/>
      </c>
      <c r="O284" s="348" t="str">
        <f>if($C284=Attacking,if(K284&gt;70,Hit,Miss),"")</f>
        <v/>
      </c>
      <c r="P284" s="343" t="str">
        <f>IF(L284=Hit,Fleet1Ship1WepDPH,IF(L284=Miss,0,""))</f>
        <v/>
      </c>
      <c r="Q284" s="344" t="str">
        <f>IF(M284=Hit,Fleet1Ship1WepDPH,IF(M284=Miss,0,""))</f>
        <v/>
      </c>
      <c r="R284" s="344" t="str">
        <f>IF(N284=Hit,Fleet1Ship1WepDPH,IF(N284=Miss,0,""))</f>
        <v/>
      </c>
      <c r="S284" s="345" t="str">
        <f>IF(O284=Hit,Fleet1Ship1WepDPH,IF(O284=Miss,0,""))</f>
        <v/>
      </c>
      <c r="T284" s="349" t="str">
        <f>if($C284=Attacking,COUNTIF(P284:S284,"&gt;0"),"")</f>
        <v/>
      </c>
      <c r="U284" s="350" t="str">
        <f>IF($C284=Attacking,SUM(P284:S284),"")</f>
        <v/>
      </c>
      <c r="V284" s="351" t="str">
        <f>iferror(if(W282="","",IF(W282=Alive,$V$4,IF(W282=Dead,"")),""),"")</f>
        <v/>
      </c>
      <c r="W284" s="340" t="str">
        <f>iferror(if($X284="","",IF($X284&gt;0,Alive,if($X284=0,"")),""),"")</f>
        <v/>
      </c>
      <c r="X284" s="352" t="str">
        <f>iferror(if(C284="","",IF(C284=Attacking,X282-U284,X282)),"")</f>
        <v/>
      </c>
    </row>
    <row r="285" hidden="1">
      <c r="A285" s="319">
        <v>282.0</v>
      </c>
      <c r="B285" s="320" t="str">
        <f>IF(C283=Attacking,B283+1,"")</f>
        <v/>
      </c>
      <c r="C285" s="321" t="str">
        <f>iferror(if(W283="","",IF(W283=Alive,Attacking,if(W283=Dead,"")),""),"")</f>
        <v/>
      </c>
      <c r="D285" s="322" t="str">
        <f>iferror(if(E283="","",IF(E283=Alive,$D$4,IF(E283=Dead,"")),""),"")</f>
        <v/>
      </c>
      <c r="E285" s="323" t="str">
        <f>iferror(if($F284="","",IF($F285&gt;0,Alive,if($F285="","")),""),"")</f>
        <v/>
      </c>
      <c r="F285" s="324" t="str">
        <f t="shared" si="4"/>
        <v/>
      </c>
      <c r="G285" s="325" t="str">
        <f>iferror(if(C285="","",if(C285=BattleEnd,"",if(D285=Fleet1Ship1,Fleet1Ship1Wep,Fleet2Ship1Wep))),"")</f>
        <v/>
      </c>
      <c r="H285" s="326" t="str">
        <f>iferror(IF($C285=BattleEnd,"",IF($C285="","",IF($C285=Attacking,RANDBETWEEN(1,100),""))),"")</f>
        <v/>
      </c>
      <c r="I285" s="327" t="str">
        <f>iferror(IF($C285=BattleEnd,"",IF($C285="","",IF($C285=Attacking,RANDBETWEEN(1,100),""))),"")</f>
        <v/>
      </c>
      <c r="J285" s="327" t="str">
        <f>iferror(IF($C285=BattleEnd,"",IF($C285="","",IF($C285=Attacking,RANDBETWEEN(1,100),""))),"")</f>
        <v/>
      </c>
      <c r="K285" s="328" t="str">
        <f>iferror(IF($C285=BattleEnd,"",IF($C285="","",IF($C285=Attacking,RANDBETWEEN(1,100),""))),"")</f>
        <v/>
      </c>
      <c r="L285" s="329" t="str">
        <f>if($C285=Attacking,if(H285&gt;70,Hit,Miss),"")</f>
        <v/>
      </c>
      <c r="M285" s="330" t="str">
        <f>if($C285=Attacking,if(I285&gt;70,Hit,Miss),"")</f>
        <v/>
      </c>
      <c r="N285" s="330" t="str">
        <f>if($C285=Attacking,if(J285&gt;70,Hit,Miss),"")</f>
        <v/>
      </c>
      <c r="O285" s="331" t="str">
        <f>if($C285=Attacking,if(K285&gt;70,Hit,Miss),"")</f>
        <v/>
      </c>
      <c r="P285" s="326" t="str">
        <f>IF(L285=Hit,Fleet1Ship1WepDPH,IF(L285=Miss,0,""))</f>
        <v/>
      </c>
      <c r="Q285" s="327" t="str">
        <f>IF(M285=Hit,Fleet1Ship1WepDPH,IF(M285=Miss,0,""))</f>
        <v/>
      </c>
      <c r="R285" s="327" t="str">
        <f>IF(N285=Hit,Fleet1Ship1WepDPH,IF(N285=Miss,0,""))</f>
        <v/>
      </c>
      <c r="S285" s="328" t="str">
        <f>IF(O285=Hit,Fleet1Ship1WepDPH,IF(O285=Miss,0,""))</f>
        <v/>
      </c>
      <c r="T285" s="332" t="str">
        <f>if($C285=Attacking,COUNTIF(P285:S285,"&gt;0"),"")</f>
        <v/>
      </c>
      <c r="U285" s="333" t="str">
        <f>IF($C285=Attacking,SUM(P285:S285),"")</f>
        <v/>
      </c>
      <c r="V285" s="334" t="str">
        <f>iferror(if(W283="","",IF(W283=Alive,$V$4,IF(W283=Dead,"")),""),"")</f>
        <v/>
      </c>
      <c r="W285" s="323" t="str">
        <f>iferror(if($X285="","",IF($X285&gt;0,Alive,if($X285=0,"")),""),"")</f>
        <v/>
      </c>
      <c r="X285" s="353" t="str">
        <f>iferror(if(C285="","",IF(C285=Attacking,X283-U285,X283)),"")</f>
        <v/>
      </c>
    </row>
    <row r="286" hidden="1">
      <c r="A286" s="336">
        <v>283.0</v>
      </c>
      <c r="B286" s="337" t="str">
        <f>IF(C284=Attacking,B284+1,"")</f>
        <v/>
      </c>
      <c r="C286" s="338" t="str">
        <f>iferror(if(W284="","",IF(W284=Alive,Attacking,if(W284=Dead,"")),""),"")</f>
        <v/>
      </c>
      <c r="D286" s="339" t="str">
        <f>iferror(if(E284="","",IF(E284=Alive,$D$4,IF(E284=Dead,"")),""),"")</f>
        <v/>
      </c>
      <c r="E286" s="340" t="str">
        <f>iferror(if($F285="","",IF($F286&gt;0,Alive,if($F286="","")),""),"")</f>
        <v/>
      </c>
      <c r="F286" s="341" t="str">
        <f t="shared" si="4"/>
        <v/>
      </c>
      <c r="G286" s="342" t="str">
        <f>iferror(if(C286="","",if(C286=BattleEnd,"",if(D286=Fleet1Ship1,Fleet1Ship1Wep,Fleet2Ship1Wep))),"")</f>
        <v/>
      </c>
      <c r="H286" s="343" t="str">
        <f>iferror(IF($C286=BattleEnd,"",IF($C286="","",IF($C286=Attacking,RANDBETWEEN(1,100),""))),"")</f>
        <v/>
      </c>
      <c r="I286" s="344" t="str">
        <f>iferror(IF($C286=BattleEnd,"",IF($C286="","",IF($C286=Attacking,RANDBETWEEN(1,100),""))),"")</f>
        <v/>
      </c>
      <c r="J286" s="344" t="str">
        <f>iferror(IF($C286=BattleEnd,"",IF($C286="","",IF($C286=Attacking,RANDBETWEEN(1,100),""))),"")</f>
        <v/>
      </c>
      <c r="K286" s="345" t="str">
        <f>iferror(IF($C286=BattleEnd,"",IF($C286="","",IF($C286=Attacking,RANDBETWEEN(1,100),""))),"")</f>
        <v/>
      </c>
      <c r="L286" s="346" t="str">
        <f>if($C286=Attacking,if(H286&gt;70,Hit,Miss),"")</f>
        <v/>
      </c>
      <c r="M286" s="347" t="str">
        <f>if($C286=Attacking,if(I286&gt;70,Hit,Miss),"")</f>
        <v/>
      </c>
      <c r="N286" s="347" t="str">
        <f>if($C286=Attacking,if(J286&gt;70,Hit,Miss),"")</f>
        <v/>
      </c>
      <c r="O286" s="348" t="str">
        <f>if($C286=Attacking,if(K286&gt;70,Hit,Miss),"")</f>
        <v/>
      </c>
      <c r="P286" s="343" t="str">
        <f>IF(L286=Hit,Fleet1Ship1WepDPH,IF(L286=Miss,0,""))</f>
        <v/>
      </c>
      <c r="Q286" s="344" t="str">
        <f>IF(M286=Hit,Fleet1Ship1WepDPH,IF(M286=Miss,0,""))</f>
        <v/>
      </c>
      <c r="R286" s="344" t="str">
        <f>IF(N286=Hit,Fleet1Ship1WepDPH,IF(N286=Miss,0,""))</f>
        <v/>
      </c>
      <c r="S286" s="345" t="str">
        <f>IF(O286=Hit,Fleet1Ship1WepDPH,IF(O286=Miss,0,""))</f>
        <v/>
      </c>
      <c r="T286" s="349" t="str">
        <f>if($C286=Attacking,COUNTIF(P286:S286,"&gt;0"),"")</f>
        <v/>
      </c>
      <c r="U286" s="350" t="str">
        <f>IF($C286=Attacking,SUM(P286:S286),"")</f>
        <v/>
      </c>
      <c r="V286" s="351" t="str">
        <f>iferror(if(W284="","",IF(W284=Alive,$V$4,IF(W284=Dead,"")),""),"")</f>
        <v/>
      </c>
      <c r="W286" s="340" t="str">
        <f>iferror(if($X286="","",IF($X286&gt;0,Alive,if($X286=0,"")),""),"")</f>
        <v/>
      </c>
      <c r="X286" s="352" t="str">
        <f>iferror(if(C286="","",IF(C286=Attacking,X284-U286,X284)),"")</f>
        <v/>
      </c>
    </row>
    <row r="287" hidden="1">
      <c r="A287" s="319">
        <v>284.0</v>
      </c>
      <c r="B287" s="320" t="str">
        <f>IF(C285=Attacking,B285+1,"")</f>
        <v/>
      </c>
      <c r="C287" s="321" t="str">
        <f>iferror(if(W285="","",IF(W285=Alive,Attacking,if(W285=Dead,"")),""),"")</f>
        <v/>
      </c>
      <c r="D287" s="322" t="str">
        <f>iferror(if(E285="","",IF(E285=Alive,$D$4,IF(E285=Dead,"")),""),"")</f>
        <v/>
      </c>
      <c r="E287" s="323" t="str">
        <f>iferror(if($F286="","",IF($F287&gt;0,Alive,if($F287="","")),""),"")</f>
        <v/>
      </c>
      <c r="F287" s="324" t="str">
        <f t="shared" si="4"/>
        <v/>
      </c>
      <c r="G287" s="325" t="str">
        <f>iferror(if(C287="","",if(C287=BattleEnd,"",if(D287=Fleet1Ship1,Fleet1Ship1Wep,Fleet2Ship1Wep))),"")</f>
        <v/>
      </c>
      <c r="H287" s="326" t="str">
        <f>iferror(IF($C287=BattleEnd,"",IF($C287="","",IF($C287=Attacking,RANDBETWEEN(1,100),""))),"")</f>
        <v/>
      </c>
      <c r="I287" s="327" t="str">
        <f>iferror(IF($C287=BattleEnd,"",IF($C287="","",IF($C287=Attacking,RANDBETWEEN(1,100),""))),"")</f>
        <v/>
      </c>
      <c r="J287" s="327" t="str">
        <f>iferror(IF($C287=BattleEnd,"",IF($C287="","",IF($C287=Attacking,RANDBETWEEN(1,100),""))),"")</f>
        <v/>
      </c>
      <c r="K287" s="328" t="str">
        <f>iferror(IF($C287=BattleEnd,"",IF($C287="","",IF($C287=Attacking,RANDBETWEEN(1,100),""))),"")</f>
        <v/>
      </c>
      <c r="L287" s="329" t="str">
        <f>if($C287=Attacking,if(H287&gt;70,Hit,Miss),"")</f>
        <v/>
      </c>
      <c r="M287" s="330" t="str">
        <f>if($C287=Attacking,if(I287&gt;70,Hit,Miss),"")</f>
        <v/>
      </c>
      <c r="N287" s="330" t="str">
        <f>if($C287=Attacking,if(J287&gt;70,Hit,Miss),"")</f>
        <v/>
      </c>
      <c r="O287" s="331" t="str">
        <f>if($C287=Attacking,if(K287&gt;70,Hit,Miss),"")</f>
        <v/>
      </c>
      <c r="P287" s="326" t="str">
        <f>IF(L287=Hit,Fleet1Ship1WepDPH,IF(L287=Miss,0,""))</f>
        <v/>
      </c>
      <c r="Q287" s="327" t="str">
        <f>IF(M287=Hit,Fleet1Ship1WepDPH,IF(M287=Miss,0,""))</f>
        <v/>
      </c>
      <c r="R287" s="327" t="str">
        <f>IF(N287=Hit,Fleet1Ship1WepDPH,IF(N287=Miss,0,""))</f>
        <v/>
      </c>
      <c r="S287" s="328" t="str">
        <f>IF(O287=Hit,Fleet1Ship1WepDPH,IF(O287=Miss,0,""))</f>
        <v/>
      </c>
      <c r="T287" s="332" t="str">
        <f>if($C287=Attacking,COUNTIF(P287:S287,"&gt;0"),"")</f>
        <v/>
      </c>
      <c r="U287" s="333" t="str">
        <f>IF($C287=Attacking,SUM(P287:S287),"")</f>
        <v/>
      </c>
      <c r="V287" s="334" t="str">
        <f>iferror(if(W285="","",IF(W285=Alive,$V$4,IF(W285=Dead,"")),""),"")</f>
        <v/>
      </c>
      <c r="W287" s="323" t="str">
        <f>iferror(if($X287="","",IF($X287&gt;0,Alive,if($X287=0,"")),""),"")</f>
        <v/>
      </c>
      <c r="X287" s="353" t="str">
        <f>iferror(if(C287="","",IF(C287=Attacking,X285-U287,X285)),"")</f>
        <v/>
      </c>
    </row>
    <row r="288" hidden="1">
      <c r="A288" s="336">
        <v>285.0</v>
      </c>
      <c r="B288" s="337" t="str">
        <f>IF(C286=Attacking,B286+1,"")</f>
        <v/>
      </c>
      <c r="C288" s="338" t="str">
        <f>iferror(if(W286="","",IF(W286=Alive,Attacking,if(W286=Dead,"")),""),"")</f>
        <v/>
      </c>
      <c r="D288" s="339" t="str">
        <f>iferror(if(E286="","",IF(E286=Alive,$D$4,IF(E286=Dead,"")),""),"")</f>
        <v/>
      </c>
      <c r="E288" s="340" t="str">
        <f>iferror(if($F287="","",IF($F288&gt;0,Alive,if($F288="","")),""),"")</f>
        <v/>
      </c>
      <c r="F288" s="341" t="str">
        <f t="shared" si="4"/>
        <v/>
      </c>
      <c r="G288" s="342" t="str">
        <f>iferror(if(C288="","",if(C288=BattleEnd,"",if(D288=Fleet1Ship1,Fleet1Ship1Wep,Fleet2Ship1Wep))),"")</f>
        <v/>
      </c>
      <c r="H288" s="343" t="str">
        <f>iferror(IF($C288=BattleEnd,"",IF($C288="","",IF($C288=Attacking,RANDBETWEEN(1,100),""))),"")</f>
        <v/>
      </c>
      <c r="I288" s="344" t="str">
        <f>iferror(IF($C288=BattleEnd,"",IF($C288="","",IF($C288=Attacking,RANDBETWEEN(1,100),""))),"")</f>
        <v/>
      </c>
      <c r="J288" s="344" t="str">
        <f>iferror(IF($C288=BattleEnd,"",IF($C288="","",IF($C288=Attacking,RANDBETWEEN(1,100),""))),"")</f>
        <v/>
      </c>
      <c r="K288" s="345" t="str">
        <f>iferror(IF($C288=BattleEnd,"",IF($C288="","",IF($C288=Attacking,RANDBETWEEN(1,100),""))),"")</f>
        <v/>
      </c>
      <c r="L288" s="346" t="str">
        <f>if($C288=Attacking,if(H288&gt;70,Hit,Miss),"")</f>
        <v/>
      </c>
      <c r="M288" s="347" t="str">
        <f>if($C288=Attacking,if(I288&gt;70,Hit,Miss),"")</f>
        <v/>
      </c>
      <c r="N288" s="347" t="str">
        <f>if($C288=Attacking,if(J288&gt;70,Hit,Miss),"")</f>
        <v/>
      </c>
      <c r="O288" s="348" t="str">
        <f>if($C288=Attacking,if(K288&gt;70,Hit,Miss),"")</f>
        <v/>
      </c>
      <c r="P288" s="343" t="str">
        <f>IF(L288=Hit,Fleet1Ship1WepDPH,IF(L288=Miss,0,""))</f>
        <v/>
      </c>
      <c r="Q288" s="344" t="str">
        <f>IF(M288=Hit,Fleet1Ship1WepDPH,IF(M288=Miss,0,""))</f>
        <v/>
      </c>
      <c r="R288" s="344" t="str">
        <f>IF(N288=Hit,Fleet1Ship1WepDPH,IF(N288=Miss,0,""))</f>
        <v/>
      </c>
      <c r="S288" s="345" t="str">
        <f>IF(O288=Hit,Fleet1Ship1WepDPH,IF(O288=Miss,0,""))</f>
        <v/>
      </c>
      <c r="T288" s="349" t="str">
        <f>if($C288=Attacking,COUNTIF(P288:S288,"&gt;0"),"")</f>
        <v/>
      </c>
      <c r="U288" s="350" t="str">
        <f>IF($C288=Attacking,SUM(P288:S288),"")</f>
        <v/>
      </c>
      <c r="V288" s="351" t="str">
        <f>iferror(if(W286="","",IF(W286=Alive,$V$4,IF(W286=Dead,"")),""),"")</f>
        <v/>
      </c>
      <c r="W288" s="340" t="str">
        <f>iferror(if($X288="","",IF($X288&gt;0,Alive,if($X288=0,"")),""),"")</f>
        <v/>
      </c>
      <c r="X288" s="352" t="str">
        <f>iferror(if(C288="","",IF(C288=Attacking,X286-U288,X286)),"")</f>
        <v/>
      </c>
    </row>
    <row r="289" hidden="1">
      <c r="A289" s="319">
        <v>286.0</v>
      </c>
      <c r="B289" s="320" t="str">
        <f>IF(C287=Attacking,B287+1,"")</f>
        <v/>
      </c>
      <c r="C289" s="321" t="str">
        <f>iferror(if(W287="","",IF(W287=Alive,Attacking,if(W287=Dead,"")),""),"")</f>
        <v/>
      </c>
      <c r="D289" s="322" t="str">
        <f>iferror(if(E287="","",IF(E287=Alive,$D$4,IF(E287=Dead,"")),""),"")</f>
        <v/>
      </c>
      <c r="E289" s="323" t="str">
        <f>iferror(if($F288="","",IF($F289&gt;0,Alive,if($F289="","")),""),"")</f>
        <v/>
      </c>
      <c r="F289" s="324" t="str">
        <f t="shared" si="4"/>
        <v/>
      </c>
      <c r="G289" s="325" t="str">
        <f>iferror(if(C289="","",if(C289=BattleEnd,"",if(D289=Fleet1Ship1,Fleet1Ship1Wep,Fleet2Ship1Wep))),"")</f>
        <v/>
      </c>
      <c r="H289" s="326" t="str">
        <f>iferror(IF($C289=BattleEnd,"",IF($C289="","",IF($C289=Attacking,RANDBETWEEN(1,100),""))),"")</f>
        <v/>
      </c>
      <c r="I289" s="327" t="str">
        <f>iferror(IF($C289=BattleEnd,"",IF($C289="","",IF($C289=Attacking,RANDBETWEEN(1,100),""))),"")</f>
        <v/>
      </c>
      <c r="J289" s="327" t="str">
        <f>iferror(IF($C289=BattleEnd,"",IF($C289="","",IF($C289=Attacking,RANDBETWEEN(1,100),""))),"")</f>
        <v/>
      </c>
      <c r="K289" s="328" t="str">
        <f>iferror(IF($C289=BattleEnd,"",IF($C289="","",IF($C289=Attacking,RANDBETWEEN(1,100),""))),"")</f>
        <v/>
      </c>
      <c r="L289" s="329" t="str">
        <f>if($C289=Attacking,if(H289&gt;70,Hit,Miss),"")</f>
        <v/>
      </c>
      <c r="M289" s="330" t="str">
        <f>if($C289=Attacking,if(I289&gt;70,Hit,Miss),"")</f>
        <v/>
      </c>
      <c r="N289" s="330" t="str">
        <f>if($C289=Attacking,if(J289&gt;70,Hit,Miss),"")</f>
        <v/>
      </c>
      <c r="O289" s="331" t="str">
        <f>if($C289=Attacking,if(K289&gt;70,Hit,Miss),"")</f>
        <v/>
      </c>
      <c r="P289" s="326" t="str">
        <f>IF(L289=Hit,Fleet1Ship1WepDPH,IF(L289=Miss,0,""))</f>
        <v/>
      </c>
      <c r="Q289" s="327" t="str">
        <f>IF(M289=Hit,Fleet1Ship1WepDPH,IF(M289=Miss,0,""))</f>
        <v/>
      </c>
      <c r="R289" s="327" t="str">
        <f>IF(N289=Hit,Fleet1Ship1WepDPH,IF(N289=Miss,0,""))</f>
        <v/>
      </c>
      <c r="S289" s="328" t="str">
        <f>IF(O289=Hit,Fleet1Ship1WepDPH,IF(O289=Miss,0,""))</f>
        <v/>
      </c>
      <c r="T289" s="332" t="str">
        <f>if($C289=Attacking,COUNTIF(P289:S289,"&gt;0"),"")</f>
        <v/>
      </c>
      <c r="U289" s="333" t="str">
        <f>IF($C289=Attacking,SUM(P289:S289),"")</f>
        <v/>
      </c>
      <c r="V289" s="334" t="str">
        <f>iferror(if(W287="","",IF(W287=Alive,$V$4,IF(W287=Dead,"")),""),"")</f>
        <v/>
      </c>
      <c r="W289" s="323" t="str">
        <f>iferror(if($X289="","",IF($X289&gt;0,Alive,if($X289=0,"")),""),"")</f>
        <v/>
      </c>
      <c r="X289" s="353" t="str">
        <f>iferror(if(C289="","",IF(C289=Attacking,X287-U289,X287)),"")</f>
        <v/>
      </c>
    </row>
    <row r="290" hidden="1">
      <c r="A290" s="336">
        <v>287.0</v>
      </c>
      <c r="B290" s="337" t="str">
        <f>IF(C288=Reloading,B288+1,"")</f>
        <v/>
      </c>
      <c r="C290" s="338" t="str">
        <f>iferror(if(W288="","",IF(W288=Alive,Attacking,if(W288=Dead,"")),""),"")</f>
        <v/>
      </c>
      <c r="D290" s="339" t="str">
        <f>iferror(if(E288="","",IF(E288=Alive,$D$4,IF(E288=Dead,"")),""),"")</f>
        <v/>
      </c>
      <c r="E290" s="340" t="str">
        <f>iferror(if($F289="","",IF($F290&gt;0,Alive,if($F290="","")),""),"")</f>
        <v/>
      </c>
      <c r="F290" s="341" t="str">
        <f t="shared" si="4"/>
        <v/>
      </c>
      <c r="G290" s="342" t="str">
        <f>iferror(if(C290="","",if(C290=BattleEnd,"",if(D290=Fleet1Ship1,Fleet1Ship1Wep,Fleet2Ship1Wep))),"")</f>
        <v/>
      </c>
      <c r="H290" s="343" t="str">
        <f>iferror(IF($C290=BattleEnd,"",IF($C290="","",IF($C290=Attacking,RANDBETWEEN(1,100),""))),"")</f>
        <v/>
      </c>
      <c r="I290" s="344" t="str">
        <f>iferror(IF($C290=BattleEnd,"",IF($C290="","",IF($C290=Attacking,RANDBETWEEN(1,100),""))),"")</f>
        <v/>
      </c>
      <c r="J290" s="344" t="str">
        <f>iferror(IF($C290=BattleEnd,"",IF($C290="","",IF($C290=Attacking,RANDBETWEEN(1,100),""))),"")</f>
        <v/>
      </c>
      <c r="K290" s="345" t="str">
        <f>iferror(IF($C290=BattleEnd,"",IF($C290="","",IF($C290=Attacking,RANDBETWEEN(1,100),""))),"")</f>
        <v/>
      </c>
      <c r="L290" s="346" t="str">
        <f>if($C290=Attacking,if(H290&gt;70,Hit,Miss),"")</f>
        <v/>
      </c>
      <c r="M290" s="347" t="str">
        <f>if($C290=Attacking,if(I290&gt;70,Hit,Miss),"")</f>
        <v/>
      </c>
      <c r="N290" s="347" t="str">
        <f>if($C290=Attacking,if(J290&gt;70,Hit,Miss),"")</f>
        <v/>
      </c>
      <c r="O290" s="348" t="str">
        <f>if($C290=Attacking,if(K290&gt;70,Hit,Miss),"")</f>
        <v/>
      </c>
      <c r="P290" s="343" t="str">
        <f>IF(L290=Hit,Fleet1Ship1WepDPH,IF(L290=Miss,0,""))</f>
        <v/>
      </c>
      <c r="Q290" s="344" t="str">
        <f>IF(M290=Hit,Fleet1Ship1WepDPH,IF(M290=Miss,0,""))</f>
        <v/>
      </c>
      <c r="R290" s="344" t="str">
        <f>IF(N290=Hit,Fleet1Ship1WepDPH,IF(N290=Miss,0,""))</f>
        <v/>
      </c>
      <c r="S290" s="345" t="str">
        <f>IF(O290=Hit,Fleet1Ship1WepDPH,IF(O290=Miss,0,""))</f>
        <v/>
      </c>
      <c r="T290" s="349" t="str">
        <f>if($C290=Attacking,COUNTIF(P290:S290,"&gt;0"),"")</f>
        <v/>
      </c>
      <c r="U290" s="350" t="str">
        <f>IF($C290=Attacking,SUM(P290:S290),"")</f>
        <v/>
      </c>
      <c r="V290" s="351" t="str">
        <f>iferror(if(W288="","",IF(W288=Alive,$V$4,IF(W288=Dead,"")),""),"")</f>
        <v/>
      </c>
      <c r="W290" s="340" t="str">
        <f>iferror(if($X290="","",IF($X290&gt;0,Alive,if($X290=0,"")),""),"")</f>
        <v/>
      </c>
      <c r="X290" s="352" t="str">
        <f>iferror(if(C290="","",IF(C290=Attacking,X288-U290,X288)),"")</f>
        <v/>
      </c>
    </row>
    <row r="291" hidden="1">
      <c r="A291" s="319">
        <v>288.0</v>
      </c>
      <c r="B291" s="320" t="str">
        <f>IF(C289=Reloading,B289+1,"")</f>
        <v/>
      </c>
      <c r="C291" s="321" t="str">
        <f>iferror(if(W289="","",IF(W289=Alive,Attacking,if(W289=Dead,"")),""),"")</f>
        <v/>
      </c>
      <c r="D291" s="322" t="str">
        <f>iferror(if(E289="","",IF(E289=Alive,$D$4,IF(E289=Dead,"")),""),"")</f>
        <v/>
      </c>
      <c r="E291" s="323" t="str">
        <f>iferror(if($F290="","",IF($F291&gt;0,Alive,if($F291="","")),""),"")</f>
        <v/>
      </c>
      <c r="F291" s="324" t="str">
        <f t="shared" si="4"/>
        <v/>
      </c>
      <c r="G291" s="325" t="str">
        <f>iferror(if(C291="","",if(C291=BattleEnd,"",if(D291=Fleet1Ship1,Fleet1Ship1Wep,Fleet2Ship1Wep))),"")</f>
        <v/>
      </c>
      <c r="H291" s="326" t="str">
        <f>iferror(IF($C291=BattleEnd,"",IF($C291="","",IF($C291=Attacking,RANDBETWEEN(1,100),""))),"")</f>
        <v/>
      </c>
      <c r="I291" s="327" t="str">
        <f>iferror(IF($C291=BattleEnd,"",IF($C291="","",IF($C291=Attacking,RANDBETWEEN(1,100),""))),"")</f>
        <v/>
      </c>
      <c r="J291" s="327" t="str">
        <f>iferror(IF($C291=BattleEnd,"",IF($C291="","",IF($C291=Attacking,RANDBETWEEN(1,100),""))),"")</f>
        <v/>
      </c>
      <c r="K291" s="328" t="str">
        <f>iferror(IF($C291=BattleEnd,"",IF($C291="","",IF($C291=Attacking,RANDBETWEEN(1,100),""))),"")</f>
        <v/>
      </c>
      <c r="L291" s="329" t="str">
        <f>if($C291=Attacking,if(H291&gt;70,Hit,Miss),"")</f>
        <v/>
      </c>
      <c r="M291" s="330" t="str">
        <f>if($C291=Attacking,if(I291&gt;70,Hit,Miss),"")</f>
        <v/>
      </c>
      <c r="N291" s="330" t="str">
        <f>if($C291=Attacking,if(J291&gt;70,Hit,Miss),"")</f>
        <v/>
      </c>
      <c r="O291" s="331" t="str">
        <f>if($C291=Attacking,if(K291&gt;70,Hit,Miss),"")</f>
        <v/>
      </c>
      <c r="P291" s="326" t="str">
        <f>IF(L291=Hit,Fleet1Ship1WepDPH,IF(L291=Miss,0,""))</f>
        <v/>
      </c>
      <c r="Q291" s="327" t="str">
        <f>IF(M291=Hit,Fleet1Ship1WepDPH,IF(M291=Miss,0,""))</f>
        <v/>
      </c>
      <c r="R291" s="327" t="str">
        <f>IF(N291=Hit,Fleet1Ship1WepDPH,IF(N291=Miss,0,""))</f>
        <v/>
      </c>
      <c r="S291" s="328" t="str">
        <f>IF(O291=Hit,Fleet1Ship1WepDPH,IF(O291=Miss,0,""))</f>
        <v/>
      </c>
      <c r="T291" s="332" t="str">
        <f>if($C291=Attacking,COUNTIF(P291:S291,"&gt;0"),"")</f>
        <v/>
      </c>
      <c r="U291" s="333" t="str">
        <f>IF($C291=Attacking,SUM(P291:S291),"")</f>
        <v/>
      </c>
      <c r="V291" s="334" t="str">
        <f>iferror(if(W289="","",IF(W289=Alive,$V$4,IF(W289=Dead,"")),""),"")</f>
        <v/>
      </c>
      <c r="W291" s="323" t="str">
        <f>iferror(if($X291="","",IF($X291&gt;0,Alive,if($X291=0,"")),""),"")</f>
        <v/>
      </c>
      <c r="X291" s="353" t="str">
        <f>iferror(if(C291="","",IF(C291=Attacking,X289-U291,X289)),"")</f>
        <v/>
      </c>
    </row>
    <row r="292" hidden="1">
      <c r="A292" s="336">
        <v>289.0</v>
      </c>
      <c r="B292" s="356" t="str">
        <f>IF(C290=Attacking,B290+1,"")</f>
        <v/>
      </c>
      <c r="C292" s="338" t="str">
        <f>iferror(if(W290="","",IF(W290=Alive,Attacking,if(W290=Dead,"")),""),"")</f>
        <v/>
      </c>
      <c r="D292" s="339" t="str">
        <f>iferror(if(E290="","",IF(E290=Alive,$D$4,IF(E290=Dead,"")),""),"")</f>
        <v/>
      </c>
      <c r="E292" s="340" t="str">
        <f>iferror(if($F291="","",IF($F292&gt;0,Alive,if($F292="","")),""),"")</f>
        <v/>
      </c>
      <c r="F292" s="341" t="str">
        <f t="shared" si="4"/>
        <v/>
      </c>
      <c r="G292" s="342" t="str">
        <f>iferror(if(C292="","",if(C292=BattleEnd,"",if(D292=Fleet1Ship1,Fleet1Ship1Wep,Fleet2Ship1Wep))),"")</f>
        <v/>
      </c>
      <c r="H292" s="343" t="str">
        <f>iferror(IF($C292=BattleEnd,"",IF($C292="","",IF($C292=Attacking,RANDBETWEEN(1,100),""))),"")</f>
        <v/>
      </c>
      <c r="I292" s="344" t="str">
        <f>iferror(IF($C292=BattleEnd,"",IF($C292="","",IF($C292=Attacking,RANDBETWEEN(1,100),""))),"")</f>
        <v/>
      </c>
      <c r="J292" s="344" t="str">
        <f>iferror(IF($C292=BattleEnd,"",IF($C292="","",IF($C292=Attacking,RANDBETWEEN(1,100),""))),"")</f>
        <v/>
      </c>
      <c r="K292" s="345" t="str">
        <f>iferror(IF($C292=BattleEnd,"",IF($C292="","",IF($C292=Attacking,RANDBETWEEN(1,100),""))),"")</f>
        <v/>
      </c>
      <c r="L292" s="346" t="str">
        <f>if($C292=Attacking,if(H292&gt;70,Hit,Miss),"")</f>
        <v/>
      </c>
      <c r="M292" s="347" t="str">
        <f>if($C292=Attacking,if(I292&gt;70,Hit,Miss),"")</f>
        <v/>
      </c>
      <c r="N292" s="347" t="str">
        <f>if($C292=Attacking,if(J292&gt;70,Hit,Miss),"")</f>
        <v/>
      </c>
      <c r="O292" s="348" t="str">
        <f>if($C292=Attacking,if(K292&gt;70,Hit,Miss),"")</f>
        <v/>
      </c>
      <c r="P292" s="343" t="str">
        <f>IF(L292=Hit,Fleet1Ship1WepDPH,IF(L292=Miss,0,""))</f>
        <v/>
      </c>
      <c r="Q292" s="344" t="str">
        <f>IF(M292=Hit,Fleet1Ship1WepDPH,IF(M292=Miss,0,""))</f>
        <v/>
      </c>
      <c r="R292" s="344" t="str">
        <f>IF(N292=Hit,Fleet1Ship1WepDPH,IF(N292=Miss,0,""))</f>
        <v/>
      </c>
      <c r="S292" s="345" t="str">
        <f>IF(O292=Hit,Fleet1Ship1WepDPH,IF(O292=Miss,0,""))</f>
        <v/>
      </c>
      <c r="T292" s="349" t="str">
        <f>if($C292=Attacking,COUNTIF(P292:S292,"&gt;0"),"")</f>
        <v/>
      </c>
      <c r="U292" s="350" t="str">
        <f>IF($C292=Attacking,SUM(P292:S292),"")</f>
        <v/>
      </c>
      <c r="V292" s="351" t="str">
        <f>iferror(if(W290="","",IF(W290=Alive,$V$4,IF(W290=Dead,"")),""),"")</f>
        <v/>
      </c>
      <c r="W292" s="340" t="str">
        <f>iferror(if($X292="","",IF($X292&gt;0,Alive,if($X292=0,"")),""),"")</f>
        <v/>
      </c>
      <c r="X292" s="352" t="str">
        <f>iferror(if(C292="","",IF(C292=Attacking,X290-U292,X290)),"")</f>
        <v/>
      </c>
    </row>
    <row r="293" hidden="1">
      <c r="A293" s="319">
        <v>290.0</v>
      </c>
      <c r="B293" s="357" t="str">
        <f>IF(C291=Attacking,B291+1,"")</f>
        <v/>
      </c>
      <c r="C293" s="321" t="str">
        <f>iferror(if(W291="","",IF(W291=Alive,Attacking,if(W291=Dead,"")),""),"")</f>
        <v/>
      </c>
      <c r="D293" s="322" t="str">
        <f>iferror(if(E291="","",IF(E291=Alive,$D$4,IF(E291=Dead,"")),""),"")</f>
        <v/>
      </c>
      <c r="E293" s="323" t="str">
        <f>iferror(if($F292="","",IF($F293&gt;0,Alive,if($F293="","")),""),"")</f>
        <v/>
      </c>
      <c r="F293" s="324" t="str">
        <f t="shared" si="4"/>
        <v/>
      </c>
      <c r="G293" s="325" t="str">
        <f>iferror(if(C293="","",if(C293=BattleEnd,"",if(D293=Fleet1Ship1,Fleet1Ship1Wep,Fleet2Ship1Wep))),"")</f>
        <v/>
      </c>
      <c r="H293" s="326" t="str">
        <f>iferror(IF($C293=BattleEnd,"",IF($C293="","",IF($C293=Attacking,RANDBETWEEN(1,100),""))),"")</f>
        <v/>
      </c>
      <c r="I293" s="327" t="str">
        <f>iferror(IF($C293=BattleEnd,"",IF($C293="","",IF($C293=Attacking,RANDBETWEEN(1,100),""))),"")</f>
        <v/>
      </c>
      <c r="J293" s="327" t="str">
        <f>iferror(IF($C293=BattleEnd,"",IF($C293="","",IF($C293=Attacking,RANDBETWEEN(1,100),""))),"")</f>
        <v/>
      </c>
      <c r="K293" s="328" t="str">
        <f>iferror(IF($C293=BattleEnd,"",IF($C293="","",IF($C293=Attacking,RANDBETWEEN(1,100),""))),"")</f>
        <v/>
      </c>
      <c r="L293" s="329" t="str">
        <f>if($C293=Attacking,if(H293&gt;70,Hit,Miss),"")</f>
        <v/>
      </c>
      <c r="M293" s="330" t="str">
        <f>if($C293=Attacking,if(I293&gt;70,Hit,Miss),"")</f>
        <v/>
      </c>
      <c r="N293" s="330" t="str">
        <f>if($C293=Attacking,if(J293&gt;70,Hit,Miss),"")</f>
        <v/>
      </c>
      <c r="O293" s="331" t="str">
        <f>if($C293=Attacking,if(K293&gt;70,Hit,Miss),"")</f>
        <v/>
      </c>
      <c r="P293" s="326" t="str">
        <f>IF(L293=Hit,Fleet1Ship1WepDPH,IF(L293=Miss,0,""))</f>
        <v/>
      </c>
      <c r="Q293" s="327" t="str">
        <f>IF(M293=Hit,Fleet1Ship1WepDPH,IF(M293=Miss,0,""))</f>
        <v/>
      </c>
      <c r="R293" s="327" t="str">
        <f>IF(N293=Hit,Fleet1Ship1WepDPH,IF(N293=Miss,0,""))</f>
        <v/>
      </c>
      <c r="S293" s="328" t="str">
        <f>IF(O293=Hit,Fleet1Ship1WepDPH,IF(O293=Miss,0,""))</f>
        <v/>
      </c>
      <c r="T293" s="332" t="str">
        <f>if($C293=Attacking,COUNTIF(P293:S293,"&gt;0"),"")</f>
        <v/>
      </c>
      <c r="U293" s="333" t="str">
        <f>IF($C293=Attacking,SUM(P293:S293),"")</f>
        <v/>
      </c>
      <c r="V293" s="334" t="str">
        <f>iferror(if(W291="","",IF(W291=Alive,$V$4,IF(W291=Dead,"")),""),"")</f>
        <v/>
      </c>
      <c r="W293" s="323" t="str">
        <f>iferror(if($X293="","",IF($X293&gt;0,Alive,if($X293=0,"")),""),"")</f>
        <v/>
      </c>
      <c r="X293" s="353" t="str">
        <f>iferror(if(C293="","",IF(C293=Attacking,X291-U293,X291)),"")</f>
        <v/>
      </c>
    </row>
    <row r="294" hidden="1">
      <c r="A294" s="336">
        <v>291.0</v>
      </c>
      <c r="B294" s="356" t="str">
        <f>IF(C292=Attacking,B292+1,"")</f>
        <v/>
      </c>
      <c r="C294" s="338" t="str">
        <f>iferror(if(W292="","",IF(W292=Alive,Attacking,if(W292=Dead,"")),""),"")</f>
        <v/>
      </c>
      <c r="D294" s="339" t="str">
        <f>iferror(if(E292="","",IF(E292=Alive,$D$4,IF(E292=Dead,"")),""),"")</f>
        <v/>
      </c>
      <c r="E294" s="340" t="str">
        <f>iferror(if($F293="","",IF($F294&gt;0,Alive,if($F294="","")),""),"")</f>
        <v/>
      </c>
      <c r="F294" s="341" t="str">
        <f t="shared" si="4"/>
        <v/>
      </c>
      <c r="G294" s="342" t="str">
        <f>iferror(if(C294="","",if(C294=BattleEnd,"",if(D294=Fleet1Ship1,Fleet1Ship1Wep,Fleet2Ship1Wep))),"")</f>
        <v/>
      </c>
      <c r="H294" s="343" t="str">
        <f>iferror(IF($C294=BattleEnd,"",IF($C294="","",IF($C294=Attacking,RANDBETWEEN(1,100),""))),"")</f>
        <v/>
      </c>
      <c r="I294" s="344" t="str">
        <f>iferror(IF($C294=BattleEnd,"",IF($C294="","",IF($C294=Attacking,RANDBETWEEN(1,100),""))),"")</f>
        <v/>
      </c>
      <c r="J294" s="344" t="str">
        <f>iferror(IF($C294=BattleEnd,"",IF($C294="","",IF($C294=Attacking,RANDBETWEEN(1,100),""))),"")</f>
        <v/>
      </c>
      <c r="K294" s="345" t="str">
        <f>iferror(IF($C294=BattleEnd,"",IF($C294="","",IF($C294=Attacking,RANDBETWEEN(1,100),""))),"")</f>
        <v/>
      </c>
      <c r="L294" s="346" t="str">
        <f>if($C294=Attacking,if(H294&gt;70,Hit,Miss),"")</f>
        <v/>
      </c>
      <c r="M294" s="347" t="str">
        <f>if($C294=Attacking,if(I294&gt;70,Hit,Miss),"")</f>
        <v/>
      </c>
      <c r="N294" s="347" t="str">
        <f>if($C294=Attacking,if(J294&gt;70,Hit,Miss),"")</f>
        <v/>
      </c>
      <c r="O294" s="348" t="str">
        <f>if($C294=Attacking,if(K294&gt;70,Hit,Miss),"")</f>
        <v/>
      </c>
      <c r="P294" s="343" t="str">
        <f>IF(L294=Hit,Fleet1Ship1WepDPH,IF(L294=Miss,0,""))</f>
        <v/>
      </c>
      <c r="Q294" s="344" t="str">
        <f>IF(M294=Hit,Fleet1Ship1WepDPH,IF(M294=Miss,0,""))</f>
        <v/>
      </c>
      <c r="R294" s="344" t="str">
        <f>IF(N294=Hit,Fleet1Ship1WepDPH,IF(N294=Miss,0,""))</f>
        <v/>
      </c>
      <c r="S294" s="345" t="str">
        <f>IF(O294=Hit,Fleet1Ship1WepDPH,IF(O294=Miss,0,""))</f>
        <v/>
      </c>
      <c r="T294" s="349" t="str">
        <f>if($C294=Attacking,COUNTIF(P294:S294,"&gt;0"),"")</f>
        <v/>
      </c>
      <c r="U294" s="350" t="str">
        <f>IF($C294=Attacking,SUM(P294:S294),"")</f>
        <v/>
      </c>
      <c r="V294" s="351" t="str">
        <f>iferror(if(W292="","",IF(W292=Alive,$V$4,IF(W292=Dead,"")),""),"")</f>
        <v/>
      </c>
      <c r="W294" s="340" t="str">
        <f>iferror(if($X294="","",IF($X294&gt;0,Alive,if($X294=0,"")),""),"")</f>
        <v/>
      </c>
      <c r="X294" s="352" t="str">
        <f>iferror(if(C294="","",IF(C294=Attacking,X292-U294,X292)),"")</f>
        <v/>
      </c>
    </row>
    <row r="295" hidden="1">
      <c r="A295" s="319">
        <v>292.0</v>
      </c>
      <c r="B295" s="357" t="str">
        <f>IF(C293=Attacking,B293+1,"")</f>
        <v/>
      </c>
      <c r="C295" s="321" t="str">
        <f>iferror(if(W293="","",IF(W293=Alive,Attacking,if(W293=Dead,"")),""),"")</f>
        <v/>
      </c>
      <c r="D295" s="322" t="str">
        <f>iferror(if(E293="","",IF(E293=Alive,$D$4,IF(E293=Dead,"")),""),"")</f>
        <v/>
      </c>
      <c r="E295" s="323" t="str">
        <f>iferror(if($F294="","",IF($F295&gt;0,Alive,if($F295="","")),""),"")</f>
        <v/>
      </c>
      <c r="F295" s="324" t="str">
        <f t="shared" si="4"/>
        <v/>
      </c>
      <c r="G295" s="325" t="str">
        <f>iferror(if(C295="","",if(C295=BattleEnd,"",if(D295=Fleet1Ship1,Fleet1Ship1Wep,Fleet2Ship1Wep))),"")</f>
        <v/>
      </c>
      <c r="H295" s="326" t="str">
        <f>iferror(IF($C295=BattleEnd,"",IF($C295="","",IF($C295=Attacking,RANDBETWEEN(1,100),""))),"")</f>
        <v/>
      </c>
      <c r="I295" s="327" t="str">
        <f>iferror(IF($C295=BattleEnd,"",IF($C295="","",IF($C295=Attacking,RANDBETWEEN(1,100),""))),"")</f>
        <v/>
      </c>
      <c r="J295" s="327" t="str">
        <f>iferror(IF($C295=BattleEnd,"",IF($C295="","",IF($C295=Attacking,RANDBETWEEN(1,100),""))),"")</f>
        <v/>
      </c>
      <c r="K295" s="328" t="str">
        <f>iferror(IF($C295=BattleEnd,"",IF($C295="","",IF($C295=Attacking,RANDBETWEEN(1,100),""))),"")</f>
        <v/>
      </c>
      <c r="L295" s="329" t="str">
        <f>if($C295=Attacking,if(H295&gt;70,Hit,Miss),"")</f>
        <v/>
      </c>
      <c r="M295" s="330" t="str">
        <f>if($C295=Attacking,if(I295&gt;70,Hit,Miss),"")</f>
        <v/>
      </c>
      <c r="N295" s="330" t="str">
        <f>if($C295=Attacking,if(J295&gt;70,Hit,Miss),"")</f>
        <v/>
      </c>
      <c r="O295" s="331" t="str">
        <f>if($C295=Attacking,if(K295&gt;70,Hit,Miss),"")</f>
        <v/>
      </c>
      <c r="P295" s="326" t="str">
        <f>IF(L295=Hit,Fleet1Ship1WepDPH,IF(L295=Miss,0,""))</f>
        <v/>
      </c>
      <c r="Q295" s="327" t="str">
        <f>IF(M295=Hit,Fleet1Ship1WepDPH,IF(M295=Miss,0,""))</f>
        <v/>
      </c>
      <c r="R295" s="327" t="str">
        <f>IF(N295=Hit,Fleet1Ship1WepDPH,IF(N295=Miss,0,""))</f>
        <v/>
      </c>
      <c r="S295" s="328" t="str">
        <f>IF(O295=Hit,Fleet1Ship1WepDPH,IF(O295=Miss,0,""))</f>
        <v/>
      </c>
      <c r="T295" s="332" t="str">
        <f>if($C295=Attacking,COUNTIF(P295:S295,"&gt;0"),"")</f>
        <v/>
      </c>
      <c r="U295" s="333" t="str">
        <f>IF($C295=Attacking,SUM(P295:S295),"")</f>
        <v/>
      </c>
      <c r="V295" s="334" t="str">
        <f>iferror(if(W293="","",IF(W293=Alive,$V$4,IF(W293=Dead,"")),""),"")</f>
        <v/>
      </c>
      <c r="W295" s="323" t="str">
        <f>iferror(if($X295="","",IF($X295&gt;0,Alive,if($X295=0,"")),""),"")</f>
        <v/>
      </c>
      <c r="X295" s="353" t="str">
        <f>iferror(if(C295="","",IF(C295=Attacking,X293-U295,X293)),"")</f>
        <v/>
      </c>
    </row>
    <row r="296" hidden="1">
      <c r="A296" s="336">
        <v>293.0</v>
      </c>
      <c r="B296" s="356" t="str">
        <f>IF(C294=Attacking,B294+1,"")</f>
        <v/>
      </c>
      <c r="C296" s="338" t="str">
        <f>iferror(if(W294="","",IF(W294=Alive,Attacking,if(W294=Dead,"")),""),"")</f>
        <v/>
      </c>
      <c r="D296" s="339" t="str">
        <f>iferror(if(E294="","",IF(E294=Alive,$D$4,IF(E294=Dead,"")),""),"")</f>
        <v/>
      </c>
      <c r="E296" s="340" t="str">
        <f>iferror(if($F295="","",IF($F296&gt;0,Alive,if($F296="","")),""),"")</f>
        <v/>
      </c>
      <c r="F296" s="341" t="str">
        <f t="shared" si="4"/>
        <v/>
      </c>
      <c r="G296" s="342" t="str">
        <f>iferror(if(C296="","",if(C296=BattleEnd,"",if(D296=Fleet1Ship1,Fleet1Ship1Wep,Fleet2Ship1Wep))),"")</f>
        <v/>
      </c>
      <c r="H296" s="343" t="str">
        <f>iferror(IF($C296=BattleEnd,"",IF($C296="","",IF($C296=Attacking,RANDBETWEEN(1,100),""))),"")</f>
        <v/>
      </c>
      <c r="I296" s="344" t="str">
        <f>iferror(IF($C296=BattleEnd,"",IF($C296="","",IF($C296=Attacking,RANDBETWEEN(1,100),""))),"")</f>
        <v/>
      </c>
      <c r="J296" s="344" t="str">
        <f>iferror(IF($C296=BattleEnd,"",IF($C296="","",IF($C296=Attacking,RANDBETWEEN(1,100),""))),"")</f>
        <v/>
      </c>
      <c r="K296" s="345" t="str">
        <f>iferror(IF($C296=BattleEnd,"",IF($C296="","",IF($C296=Attacking,RANDBETWEEN(1,100),""))),"")</f>
        <v/>
      </c>
      <c r="L296" s="346" t="str">
        <f>if($C296=Attacking,if(H296&gt;70,Hit,Miss),"")</f>
        <v/>
      </c>
      <c r="M296" s="347" t="str">
        <f>if($C296=Attacking,if(I296&gt;70,Hit,Miss),"")</f>
        <v/>
      </c>
      <c r="N296" s="347" t="str">
        <f>if($C296=Attacking,if(J296&gt;70,Hit,Miss),"")</f>
        <v/>
      </c>
      <c r="O296" s="348" t="str">
        <f>if($C296=Attacking,if(K296&gt;70,Hit,Miss),"")</f>
        <v/>
      </c>
      <c r="P296" s="343" t="str">
        <f>IF(L296=Hit,Fleet1Ship1WepDPH,IF(L296=Miss,0,""))</f>
        <v/>
      </c>
      <c r="Q296" s="344" t="str">
        <f>IF(M296=Hit,Fleet1Ship1WepDPH,IF(M296=Miss,0,""))</f>
        <v/>
      </c>
      <c r="R296" s="344" t="str">
        <f>IF(N296=Hit,Fleet1Ship1WepDPH,IF(N296=Miss,0,""))</f>
        <v/>
      </c>
      <c r="S296" s="345" t="str">
        <f>IF(O296=Hit,Fleet1Ship1WepDPH,IF(O296=Miss,0,""))</f>
        <v/>
      </c>
      <c r="T296" s="349" t="str">
        <f>if($C296=Attacking,COUNTIF(P296:S296,"&gt;0"),"")</f>
        <v/>
      </c>
      <c r="U296" s="350" t="str">
        <f>IF($C296=Attacking,SUM(P296:S296),"")</f>
        <v/>
      </c>
      <c r="V296" s="351" t="str">
        <f>iferror(if(W294="","",IF(W294=Alive,$V$4,IF(W294=Dead,"")),""),"")</f>
        <v/>
      </c>
      <c r="W296" s="340" t="str">
        <f>iferror(if($X296="","",IF($X296&gt;0,Alive,if($X296=0,"")),""),"")</f>
        <v/>
      </c>
      <c r="X296" s="352" t="str">
        <f>iferror(if(C296="","",IF(C296=Attacking,X294-U296,X294)),"")</f>
        <v/>
      </c>
    </row>
    <row r="297" hidden="1">
      <c r="A297" s="319">
        <v>294.0</v>
      </c>
      <c r="B297" s="357" t="str">
        <f>IF(C295=Attacking,B295+1,"")</f>
        <v/>
      </c>
      <c r="C297" s="321" t="str">
        <f>iferror(if(W295="","",IF(W295=Alive,Attacking,if(W295=Dead,"")),""),"")</f>
        <v/>
      </c>
      <c r="D297" s="322" t="str">
        <f>iferror(if(E295="","",IF(E295=Alive,$D$4,IF(E295=Dead,"")),""),"")</f>
        <v/>
      </c>
      <c r="E297" s="323" t="str">
        <f>iferror(if($F296="","",IF($F297&gt;0,Alive,if($F297="","")),""),"")</f>
        <v/>
      </c>
      <c r="F297" s="324" t="str">
        <f t="shared" si="4"/>
        <v/>
      </c>
      <c r="G297" s="325" t="str">
        <f>iferror(if(C297="","",if(C297=BattleEnd,"",if(D297=Fleet1Ship1,Fleet1Ship1Wep,Fleet2Ship1Wep))),"")</f>
        <v/>
      </c>
      <c r="H297" s="326" t="str">
        <f>iferror(IF($C297=BattleEnd,"",IF($C297="","",IF($C297=Attacking,RANDBETWEEN(1,100),""))),"")</f>
        <v/>
      </c>
      <c r="I297" s="327" t="str">
        <f>iferror(IF($C297=BattleEnd,"",IF($C297="","",IF($C297=Attacking,RANDBETWEEN(1,100),""))),"")</f>
        <v/>
      </c>
      <c r="J297" s="327" t="str">
        <f>iferror(IF($C297=BattleEnd,"",IF($C297="","",IF($C297=Attacking,RANDBETWEEN(1,100),""))),"")</f>
        <v/>
      </c>
      <c r="K297" s="328" t="str">
        <f>iferror(IF($C297=BattleEnd,"",IF($C297="","",IF($C297=Attacking,RANDBETWEEN(1,100),""))),"")</f>
        <v/>
      </c>
      <c r="L297" s="329" t="str">
        <f>if($C297=Attacking,if(H297&gt;70,Hit,Miss),"")</f>
        <v/>
      </c>
      <c r="M297" s="330" t="str">
        <f>if($C297=Attacking,if(I297&gt;70,Hit,Miss),"")</f>
        <v/>
      </c>
      <c r="N297" s="330" t="str">
        <f>if($C297=Attacking,if(J297&gt;70,Hit,Miss),"")</f>
        <v/>
      </c>
      <c r="O297" s="331" t="str">
        <f>if($C297=Attacking,if(K297&gt;70,Hit,Miss),"")</f>
        <v/>
      </c>
      <c r="P297" s="326" t="str">
        <f>IF(L297=Hit,Fleet1Ship1WepDPH,IF(L297=Miss,0,""))</f>
        <v/>
      </c>
      <c r="Q297" s="327" t="str">
        <f>IF(M297=Hit,Fleet1Ship1WepDPH,IF(M297=Miss,0,""))</f>
        <v/>
      </c>
      <c r="R297" s="327" t="str">
        <f>IF(N297=Hit,Fleet1Ship1WepDPH,IF(N297=Miss,0,""))</f>
        <v/>
      </c>
      <c r="S297" s="328" t="str">
        <f>IF(O297=Hit,Fleet1Ship1WepDPH,IF(O297=Miss,0,""))</f>
        <v/>
      </c>
      <c r="T297" s="332" t="str">
        <f>if($C297=Attacking,COUNTIF(P297:S297,"&gt;0"),"")</f>
        <v/>
      </c>
      <c r="U297" s="333" t="str">
        <f>IF($C297=Attacking,SUM(P297:S297),"")</f>
        <v/>
      </c>
      <c r="V297" s="334" t="str">
        <f>iferror(if(W295="","",IF(W295=Alive,$V$4,IF(W295=Dead,"")),""),"")</f>
        <v/>
      </c>
      <c r="W297" s="323" t="str">
        <f>iferror(if($X297="","",IF($X297&gt;0,Alive,if($X297=0,"")),""),"")</f>
        <v/>
      </c>
      <c r="X297" s="353" t="str">
        <f>iferror(if(C297="","",IF(C297=Attacking,X295-U297,X295)),"")</f>
        <v/>
      </c>
    </row>
    <row r="298" hidden="1">
      <c r="A298" s="336">
        <v>295.0</v>
      </c>
      <c r="B298" s="356" t="str">
        <f>IF(C296=Reloading,B296+1,"")</f>
        <v/>
      </c>
      <c r="C298" s="338" t="str">
        <f>iferror(if(W296="","",IF(W296=Alive,Attacking,if(W296=Dead,"")),""),"")</f>
        <v/>
      </c>
      <c r="D298" s="339" t="str">
        <f>iferror(if(E296="","",IF(E296=Alive,$D$4,IF(E296=Dead,"")),""),"")</f>
        <v/>
      </c>
      <c r="E298" s="340" t="str">
        <f>iferror(if($F297="","",IF($F298&gt;0,Alive,if($F298="","")),""),"")</f>
        <v/>
      </c>
      <c r="F298" s="341" t="str">
        <f t="shared" si="4"/>
        <v/>
      </c>
      <c r="G298" s="342" t="str">
        <f>iferror(if(C298="","",if(C298=BattleEnd,"",if(D298=Fleet1Ship1,Fleet1Ship1Wep,Fleet2Ship1Wep))),"")</f>
        <v/>
      </c>
      <c r="H298" s="343" t="str">
        <f>iferror(IF($C298=BattleEnd,"",IF($C298="","",IF($C298=Attacking,RANDBETWEEN(1,100),""))),"")</f>
        <v/>
      </c>
      <c r="I298" s="344" t="str">
        <f>iferror(IF($C298=BattleEnd,"",IF($C298="","",IF($C298=Attacking,RANDBETWEEN(1,100),""))),"")</f>
        <v/>
      </c>
      <c r="J298" s="344" t="str">
        <f>iferror(IF($C298=BattleEnd,"",IF($C298="","",IF($C298=Attacking,RANDBETWEEN(1,100),""))),"")</f>
        <v/>
      </c>
      <c r="K298" s="345" t="str">
        <f>iferror(IF($C298=BattleEnd,"",IF($C298="","",IF($C298=Attacking,RANDBETWEEN(1,100),""))),"")</f>
        <v/>
      </c>
      <c r="L298" s="346" t="str">
        <f>if($C298=Attacking,if(H298&gt;70,Hit,Miss),"")</f>
        <v/>
      </c>
      <c r="M298" s="347" t="str">
        <f>if($C298=Attacking,if(I298&gt;70,Hit,Miss),"")</f>
        <v/>
      </c>
      <c r="N298" s="347" t="str">
        <f>if($C298=Attacking,if(J298&gt;70,Hit,Miss),"")</f>
        <v/>
      </c>
      <c r="O298" s="348" t="str">
        <f>if($C298=Attacking,if(K298&gt;70,Hit,Miss),"")</f>
        <v/>
      </c>
      <c r="P298" s="343" t="str">
        <f>IF(L298=Hit,Fleet1Ship1WepDPH,IF(L298=Miss,0,""))</f>
        <v/>
      </c>
      <c r="Q298" s="344" t="str">
        <f>IF(M298=Hit,Fleet1Ship1WepDPH,IF(M298=Miss,0,""))</f>
        <v/>
      </c>
      <c r="R298" s="344" t="str">
        <f>IF(N298=Hit,Fleet1Ship1WepDPH,IF(N298=Miss,0,""))</f>
        <v/>
      </c>
      <c r="S298" s="345" t="str">
        <f>IF(O298=Hit,Fleet1Ship1WepDPH,IF(O298=Miss,0,""))</f>
        <v/>
      </c>
      <c r="T298" s="349" t="str">
        <f>if($C298=Attacking,COUNTIF(P298:S298,"&gt;0"),"")</f>
        <v/>
      </c>
      <c r="U298" s="350" t="str">
        <f>IF($C298=Attacking,SUM(P298:S298),"")</f>
        <v/>
      </c>
      <c r="V298" s="351" t="str">
        <f>iferror(if(W296="","",IF(W296=Alive,$V$4,IF(W296=Dead,"")),""),"")</f>
        <v/>
      </c>
      <c r="W298" s="340" t="str">
        <f>iferror(if($X298="","",IF($X298&gt;0,Alive,if($X298=0,"")),""),"")</f>
        <v/>
      </c>
      <c r="X298" s="352" t="str">
        <f>iferror(if(C298="","",IF(C298=Attacking,X296-U298,X296)),"")</f>
        <v/>
      </c>
    </row>
    <row r="299" hidden="1">
      <c r="A299" s="319">
        <v>296.0</v>
      </c>
      <c r="B299" s="357" t="str">
        <f>IF(C297=Reloading,B297+1,"")</f>
        <v/>
      </c>
      <c r="C299" s="321" t="str">
        <f>iferror(if(W297="","",IF(W297=Alive,Attacking,if(W297=Dead,"")),""),"")</f>
        <v/>
      </c>
      <c r="D299" s="322" t="str">
        <f>iferror(if(E297="","",IF(E297=Alive,$D$4,IF(E297=Dead,"")),""),"")</f>
        <v/>
      </c>
      <c r="E299" s="323" t="str">
        <f>iferror(if($F298="","",IF($F299&gt;0,Alive,if($F299="","")),""),"")</f>
        <v/>
      </c>
      <c r="F299" s="324" t="str">
        <f t="shared" si="4"/>
        <v/>
      </c>
      <c r="G299" s="325" t="str">
        <f>iferror(if(C299="","",if(C299=BattleEnd,"",if(D299=Fleet1Ship1,Fleet1Ship1Wep,Fleet2Ship1Wep))),"")</f>
        <v/>
      </c>
      <c r="H299" s="326" t="str">
        <f>iferror(IF($C299=BattleEnd,"",IF($C299="","",IF($C299=Attacking,RANDBETWEEN(1,100),""))),"")</f>
        <v/>
      </c>
      <c r="I299" s="327" t="str">
        <f>iferror(IF($C299=BattleEnd,"",IF($C299="","",IF($C299=Attacking,RANDBETWEEN(1,100),""))),"")</f>
        <v/>
      </c>
      <c r="J299" s="327" t="str">
        <f>iferror(IF($C299=BattleEnd,"",IF($C299="","",IF($C299=Attacking,RANDBETWEEN(1,100),""))),"")</f>
        <v/>
      </c>
      <c r="K299" s="328" t="str">
        <f>iferror(IF($C299=BattleEnd,"",IF($C299="","",IF($C299=Attacking,RANDBETWEEN(1,100),""))),"")</f>
        <v/>
      </c>
      <c r="L299" s="329" t="str">
        <f>if($C299=Attacking,if(H299&gt;70,Hit,Miss),"")</f>
        <v/>
      </c>
      <c r="M299" s="330" t="str">
        <f>if($C299=Attacking,if(I299&gt;70,Hit,Miss),"")</f>
        <v/>
      </c>
      <c r="N299" s="330" t="str">
        <f>if($C299=Attacking,if(J299&gt;70,Hit,Miss),"")</f>
        <v/>
      </c>
      <c r="O299" s="331" t="str">
        <f>if($C299=Attacking,if(K299&gt;70,Hit,Miss),"")</f>
        <v/>
      </c>
      <c r="P299" s="326" t="str">
        <f>IF(L299=Hit,Fleet1Ship1WepDPH,IF(L299=Miss,0,""))</f>
        <v/>
      </c>
      <c r="Q299" s="327" t="str">
        <f>IF(M299=Hit,Fleet1Ship1WepDPH,IF(M299=Miss,0,""))</f>
        <v/>
      </c>
      <c r="R299" s="327" t="str">
        <f>IF(N299=Hit,Fleet1Ship1WepDPH,IF(N299=Miss,0,""))</f>
        <v/>
      </c>
      <c r="S299" s="328" t="str">
        <f>IF(O299=Hit,Fleet1Ship1WepDPH,IF(O299=Miss,0,""))</f>
        <v/>
      </c>
      <c r="T299" s="332" t="str">
        <f>if($C299=Attacking,COUNTIF(P299:S299,"&gt;0"),"")</f>
        <v/>
      </c>
      <c r="U299" s="333" t="str">
        <f>IF($C299=Attacking,SUM(P299:S299),"")</f>
        <v/>
      </c>
      <c r="V299" s="334" t="str">
        <f>iferror(if(W297="","",IF(W297=Alive,$V$4,IF(W297=Dead,"")),""),"")</f>
        <v/>
      </c>
      <c r="W299" s="323" t="str">
        <f>iferror(if($X299="","",IF($X299&gt;0,Alive,if($X299=0,"")),""),"")</f>
        <v/>
      </c>
      <c r="X299" s="353" t="str">
        <f>iferror(if(C299="","",IF(C299=Attacking,X297-U299,X297)),"")</f>
        <v/>
      </c>
    </row>
    <row r="300" hidden="1">
      <c r="A300" s="336">
        <v>297.0</v>
      </c>
      <c r="B300" s="356" t="str">
        <f>IF(C298=Attacking,B298+1,"")</f>
        <v/>
      </c>
      <c r="C300" s="338" t="str">
        <f>iferror(if(W298="","",IF(W298=Alive,Attacking,if(W298=Dead,"")),""),"")</f>
        <v/>
      </c>
      <c r="D300" s="339" t="str">
        <f>iferror(if(E298="","",IF(E298=Alive,$D$4,IF(E298=Dead,"")),""),"")</f>
        <v/>
      </c>
      <c r="E300" s="340" t="str">
        <f>iferror(if($F299="","",IF($F300&gt;0,Alive,if($F300="","")),""),"")</f>
        <v/>
      </c>
      <c r="F300" s="341" t="str">
        <f t="shared" si="4"/>
        <v/>
      </c>
      <c r="G300" s="342" t="str">
        <f>iferror(if(C300="","",if(C300=BattleEnd,"",if(D300=Fleet1Ship1,Fleet1Ship1Wep,Fleet2Ship1Wep))),"")</f>
        <v/>
      </c>
      <c r="H300" s="343" t="str">
        <f>iferror(IF($C300=BattleEnd,"",IF($C300="","",IF($C300=Attacking,RANDBETWEEN(1,100),""))),"")</f>
        <v/>
      </c>
      <c r="I300" s="344" t="str">
        <f>iferror(IF($C300=BattleEnd,"",IF($C300="","",IF($C300=Attacking,RANDBETWEEN(1,100),""))),"")</f>
        <v/>
      </c>
      <c r="J300" s="344" t="str">
        <f>iferror(IF($C300=BattleEnd,"",IF($C300="","",IF($C300=Attacking,RANDBETWEEN(1,100),""))),"")</f>
        <v/>
      </c>
      <c r="K300" s="345" t="str">
        <f>iferror(IF($C300=BattleEnd,"",IF($C300="","",IF($C300=Attacking,RANDBETWEEN(1,100),""))),"")</f>
        <v/>
      </c>
      <c r="L300" s="346" t="str">
        <f>if($C300=Attacking,if(H300&gt;70,Hit,Miss),"")</f>
        <v/>
      </c>
      <c r="M300" s="347" t="str">
        <f>if($C300=Attacking,if(I300&gt;70,Hit,Miss),"")</f>
        <v/>
      </c>
      <c r="N300" s="347" t="str">
        <f>if($C300=Attacking,if(J300&gt;70,Hit,Miss),"")</f>
        <v/>
      </c>
      <c r="O300" s="348" t="str">
        <f>if($C300=Attacking,if(K300&gt;70,Hit,Miss),"")</f>
        <v/>
      </c>
      <c r="P300" s="343" t="str">
        <f>IF(L300=Hit,Fleet1Ship1WepDPH,IF(L300=Miss,0,""))</f>
        <v/>
      </c>
      <c r="Q300" s="344" t="str">
        <f>IF(M300=Hit,Fleet1Ship1WepDPH,IF(M300=Miss,0,""))</f>
        <v/>
      </c>
      <c r="R300" s="344" t="str">
        <f>IF(N300=Hit,Fleet1Ship1WepDPH,IF(N300=Miss,0,""))</f>
        <v/>
      </c>
      <c r="S300" s="345" t="str">
        <f>IF(O300=Hit,Fleet1Ship1WepDPH,IF(O300=Miss,0,""))</f>
        <v/>
      </c>
      <c r="T300" s="349" t="str">
        <f>if($C300=Attacking,COUNTIF(P300:S300,"&gt;0"),"")</f>
        <v/>
      </c>
      <c r="U300" s="350" t="str">
        <f>IF($C300=Attacking,SUM(P300:S300),"")</f>
        <v/>
      </c>
      <c r="V300" s="351" t="str">
        <f>iferror(if(W298="","",IF(W298=Alive,$V$4,IF(W298=Dead,"")),""),"")</f>
        <v/>
      </c>
      <c r="W300" s="340" t="str">
        <f>iferror(if($X300="","",IF($X300&gt;0,Alive,if($X300=0,"")),""),"")</f>
        <v/>
      </c>
      <c r="X300" s="352" t="str">
        <f>iferror(if(C300="","",IF(C300=Attacking,X298-U300,X298)),"")</f>
        <v/>
      </c>
    </row>
    <row r="301" hidden="1">
      <c r="A301" s="319">
        <v>298.0</v>
      </c>
      <c r="B301" s="357" t="str">
        <f>IF(C299=Attacking,B299+1,"")</f>
        <v/>
      </c>
      <c r="C301" s="321" t="str">
        <f>iferror(if(W299="","",IF(W299=Alive,Attacking,if(W299=Dead,"")),""),"")</f>
        <v/>
      </c>
      <c r="D301" s="322" t="str">
        <f>iferror(if(E299="","",IF(E299=Alive,$D$4,IF(E299=Dead,"")),""),"")</f>
        <v/>
      </c>
      <c r="E301" s="323" t="str">
        <f>iferror(if($F300="","",IF($F301&gt;0,Alive,if($F301="","")),""),"")</f>
        <v/>
      </c>
      <c r="F301" s="324" t="str">
        <f t="shared" si="4"/>
        <v/>
      </c>
      <c r="G301" s="325" t="str">
        <f>iferror(if(C301="","",if(C301=BattleEnd,"",if(D301=Fleet1Ship1,Fleet1Ship1Wep,Fleet2Ship1Wep))),"")</f>
        <v/>
      </c>
      <c r="H301" s="326" t="str">
        <f>iferror(IF($C301=BattleEnd,"",IF($C301="","",IF($C301=Attacking,RANDBETWEEN(1,100),""))),"")</f>
        <v/>
      </c>
      <c r="I301" s="327" t="str">
        <f>iferror(IF($C301=BattleEnd,"",IF($C301="","",IF($C301=Attacking,RANDBETWEEN(1,100),""))),"")</f>
        <v/>
      </c>
      <c r="J301" s="327" t="str">
        <f>iferror(IF($C301=BattleEnd,"",IF($C301="","",IF($C301=Attacking,RANDBETWEEN(1,100),""))),"")</f>
        <v/>
      </c>
      <c r="K301" s="328" t="str">
        <f>iferror(IF($C301=BattleEnd,"",IF($C301="","",IF($C301=Attacking,RANDBETWEEN(1,100),""))),"")</f>
        <v/>
      </c>
      <c r="L301" s="329" t="str">
        <f>if($C301=Attacking,if(H301&gt;70,Hit,Miss),"")</f>
        <v/>
      </c>
      <c r="M301" s="330" t="str">
        <f>if($C301=Attacking,if(I301&gt;70,Hit,Miss),"")</f>
        <v/>
      </c>
      <c r="N301" s="330" t="str">
        <f>if($C301=Attacking,if(J301&gt;70,Hit,Miss),"")</f>
        <v/>
      </c>
      <c r="O301" s="331" t="str">
        <f>if($C301=Attacking,if(K301&gt;70,Hit,Miss),"")</f>
        <v/>
      </c>
      <c r="P301" s="326" t="str">
        <f>IF(L301=Hit,Fleet1Ship1WepDPH,IF(L301=Miss,0,""))</f>
        <v/>
      </c>
      <c r="Q301" s="327" t="str">
        <f>IF(M301=Hit,Fleet1Ship1WepDPH,IF(M301=Miss,0,""))</f>
        <v/>
      </c>
      <c r="R301" s="327" t="str">
        <f>IF(N301=Hit,Fleet1Ship1WepDPH,IF(N301=Miss,0,""))</f>
        <v/>
      </c>
      <c r="S301" s="328" t="str">
        <f>IF(O301=Hit,Fleet1Ship1WepDPH,IF(O301=Miss,0,""))</f>
        <v/>
      </c>
      <c r="T301" s="332" t="str">
        <f>if($C301=Attacking,COUNTIF(P301:S301,"&gt;0"),"")</f>
        <v/>
      </c>
      <c r="U301" s="333" t="str">
        <f>IF($C301=Attacking,SUM(P301:S301),"")</f>
        <v/>
      </c>
      <c r="V301" s="334" t="str">
        <f>iferror(if(W299="","",IF(W299=Alive,$V$4,IF(W299=Dead,"")),""),"")</f>
        <v/>
      </c>
      <c r="W301" s="323" t="str">
        <f>iferror(if($X301="","",IF($X301&gt;0,Alive,if($X301=0,"")),""),"")</f>
        <v/>
      </c>
      <c r="X301" s="353" t="str">
        <f>iferror(if(C301="","",IF(C301=Attacking,X299-U301,X299)),"")</f>
        <v/>
      </c>
    </row>
    <row r="302" hidden="1">
      <c r="A302" s="336">
        <v>299.0</v>
      </c>
      <c r="B302" s="356" t="str">
        <f>IF(C300=Attacking,B300+1,"")</f>
        <v/>
      </c>
      <c r="C302" s="338" t="str">
        <f>iferror(if(W300="","",IF(W300=Alive,Attacking,if(W300=Dead,"")),""),"")</f>
        <v/>
      </c>
      <c r="D302" s="339" t="str">
        <f>iferror(if(E300="","",IF(E300=Alive,$D$4,IF(E300=Dead,"")),""),"")</f>
        <v/>
      </c>
      <c r="E302" s="340" t="str">
        <f>iferror(if($F301="","",IF($F302&gt;0,Alive,if($F302="","")),""),"")</f>
        <v/>
      </c>
      <c r="F302" s="341" t="str">
        <f t="shared" si="4"/>
        <v/>
      </c>
      <c r="G302" s="342" t="str">
        <f>iferror(if(C302="","",if(C302=BattleEnd,"",if(D302=Fleet1Ship1,Fleet1Ship1Wep,Fleet2Ship1Wep))),"")</f>
        <v/>
      </c>
      <c r="H302" s="343" t="str">
        <f>iferror(IF($C302=BattleEnd,"",IF($C302="","",IF($C302=Attacking,RANDBETWEEN(1,100),""))),"")</f>
        <v/>
      </c>
      <c r="I302" s="344" t="str">
        <f>iferror(IF($C302=BattleEnd,"",IF($C302="","",IF($C302=Attacking,RANDBETWEEN(1,100),""))),"")</f>
        <v/>
      </c>
      <c r="J302" s="344" t="str">
        <f>iferror(IF($C302=BattleEnd,"",IF($C302="","",IF($C302=Attacking,RANDBETWEEN(1,100),""))),"")</f>
        <v/>
      </c>
      <c r="K302" s="345" t="str">
        <f>iferror(IF($C302=BattleEnd,"",IF($C302="","",IF($C302=Attacking,RANDBETWEEN(1,100),""))),"")</f>
        <v/>
      </c>
      <c r="L302" s="346" t="str">
        <f>if($C302=Attacking,if(H302&gt;70,Hit,Miss),"")</f>
        <v/>
      </c>
      <c r="M302" s="347" t="str">
        <f>if($C302=Attacking,if(I302&gt;70,Hit,Miss),"")</f>
        <v/>
      </c>
      <c r="N302" s="347" t="str">
        <f>if($C302=Attacking,if(J302&gt;70,Hit,Miss),"")</f>
        <v/>
      </c>
      <c r="O302" s="348" t="str">
        <f>if($C302=Attacking,if(K302&gt;70,Hit,Miss),"")</f>
        <v/>
      </c>
      <c r="P302" s="343" t="str">
        <f>IF(L302=Hit,Fleet1Ship1WepDPH,IF(L302=Miss,0,""))</f>
        <v/>
      </c>
      <c r="Q302" s="344" t="str">
        <f>IF(M302=Hit,Fleet1Ship1WepDPH,IF(M302=Miss,0,""))</f>
        <v/>
      </c>
      <c r="R302" s="344" t="str">
        <f>IF(N302=Hit,Fleet1Ship1WepDPH,IF(N302=Miss,0,""))</f>
        <v/>
      </c>
      <c r="S302" s="345" t="str">
        <f>IF(O302=Hit,Fleet1Ship1WepDPH,IF(O302=Miss,0,""))</f>
        <v/>
      </c>
      <c r="T302" s="349" t="str">
        <f>if($C302=Attacking,COUNTIF(P302:S302,"&gt;0"),"")</f>
        <v/>
      </c>
      <c r="U302" s="350" t="str">
        <f>IF($C302=Attacking,SUM(P302:S302),"")</f>
        <v/>
      </c>
      <c r="V302" s="351" t="str">
        <f>iferror(if(W300="","",IF(W300=Alive,$V$4,IF(W300=Dead,"")),""),"")</f>
        <v/>
      </c>
      <c r="W302" s="340" t="str">
        <f>iferror(if($X302="","",IF($X302&gt;0,Alive,if($X302=0,"")),""),"")</f>
        <v/>
      </c>
      <c r="X302" s="352" t="str">
        <f>iferror(if(C302="","",IF(C302=Attacking,X300-U302,X300)),"")</f>
        <v/>
      </c>
    </row>
    <row r="303" hidden="1">
      <c r="A303" s="319">
        <v>300.0</v>
      </c>
      <c r="B303" s="357" t="str">
        <f>IF(C301=Attacking,B301+1,"")</f>
        <v/>
      </c>
      <c r="C303" s="321" t="str">
        <f>iferror(if(W301="","",IF(W301=Alive,Attacking,if(W301=Dead,"")),""),"")</f>
        <v/>
      </c>
      <c r="D303" s="322" t="str">
        <f>iferror(if(E301="","",IF(E301=Alive,$D$4,IF(E301=Dead,"")),""),"")</f>
        <v/>
      </c>
      <c r="E303" s="323" t="str">
        <f>iferror(if($F302="","",IF($F303&gt;0,Alive,if($F303="","")),""),"")</f>
        <v/>
      </c>
      <c r="F303" s="324" t="str">
        <f t="shared" si="4"/>
        <v/>
      </c>
      <c r="G303" s="325" t="str">
        <f>iferror(if(C303="","",if(C303=BattleEnd,"",if(D303=Fleet1Ship1,Fleet1Ship1Wep,Fleet2Ship1Wep))),"")</f>
        <v/>
      </c>
      <c r="H303" s="326" t="str">
        <f>iferror(IF($C303=BattleEnd,"",IF($C303="","",IF($C303=Attacking,RANDBETWEEN(1,100),""))),"")</f>
        <v/>
      </c>
      <c r="I303" s="327" t="str">
        <f>iferror(IF($C303=BattleEnd,"",IF($C303="","",IF($C303=Attacking,RANDBETWEEN(1,100),""))),"")</f>
        <v/>
      </c>
      <c r="J303" s="327" t="str">
        <f>iferror(IF($C303=BattleEnd,"",IF($C303="","",IF($C303=Attacking,RANDBETWEEN(1,100),""))),"")</f>
        <v/>
      </c>
      <c r="K303" s="328" t="str">
        <f>iferror(IF($C303=BattleEnd,"",IF($C303="","",IF($C303=Attacking,RANDBETWEEN(1,100),""))),"")</f>
        <v/>
      </c>
      <c r="L303" s="329" t="str">
        <f>if($C303=Attacking,if(H303&gt;70,Hit,Miss),"")</f>
        <v/>
      </c>
      <c r="M303" s="330" t="str">
        <f>if($C303=Attacking,if(I303&gt;70,Hit,Miss),"")</f>
        <v/>
      </c>
      <c r="N303" s="330" t="str">
        <f>if($C303=Attacking,if(J303&gt;70,Hit,Miss),"")</f>
        <v/>
      </c>
      <c r="O303" s="331" t="str">
        <f>if($C303=Attacking,if(K303&gt;70,Hit,Miss),"")</f>
        <v/>
      </c>
      <c r="P303" s="326" t="str">
        <f>IF(L303=Hit,Fleet1Ship1WepDPH,IF(L303=Miss,0,""))</f>
        <v/>
      </c>
      <c r="Q303" s="327" t="str">
        <f>IF(M303=Hit,Fleet1Ship1WepDPH,IF(M303=Miss,0,""))</f>
        <v/>
      </c>
      <c r="R303" s="327" t="str">
        <f>IF(N303=Hit,Fleet1Ship1WepDPH,IF(N303=Miss,0,""))</f>
        <v/>
      </c>
      <c r="S303" s="328" t="str">
        <f>IF(O303=Hit,Fleet1Ship1WepDPH,IF(O303=Miss,0,""))</f>
        <v/>
      </c>
      <c r="T303" s="332" t="str">
        <f>if($C303=Attacking,COUNTIF(P303:S303,"&gt;0"),"")</f>
        <v/>
      </c>
      <c r="U303" s="333" t="str">
        <f>IF($C303=Attacking,SUM(P303:S303),"")</f>
        <v/>
      </c>
      <c r="V303" s="334" t="str">
        <f>iferror(if(W301="","",IF(W301=Alive,$V$4,IF(W301=Dead,"")),""),"")</f>
        <v/>
      </c>
      <c r="W303" s="323" t="str">
        <f>iferror(if($X303="","",IF($X303&gt;0,Alive,if($X303=0,"")),""),"")</f>
        <v/>
      </c>
      <c r="X303" s="353" t="str">
        <f>iferror(if(C303="","",IF(C303=Attacking,X301-U303,X301)),"")</f>
        <v/>
      </c>
    </row>
    <row r="304" hidden="1">
      <c r="A304" s="336">
        <v>301.0</v>
      </c>
      <c r="B304" s="356" t="str">
        <f>IF(C302=Attacking,B302+1,"")</f>
        <v/>
      </c>
      <c r="C304" s="338" t="str">
        <f>iferror(if(W302="","",IF(W302=Alive,Attacking,if(W302=Dead,"")),""),"")</f>
        <v/>
      </c>
      <c r="D304" s="339" t="str">
        <f>iferror(if(E302="","",IF(E302=Alive,$D$4,IF(E302=Dead,"")),""),"")</f>
        <v/>
      </c>
      <c r="E304" s="340" t="str">
        <f>iferror(if($F303="","",IF($F304&gt;0,Alive,if($F304="","")),""),"")</f>
        <v/>
      </c>
      <c r="F304" s="341" t="str">
        <f t="shared" si="4"/>
        <v/>
      </c>
      <c r="G304" s="342" t="str">
        <f>iferror(if(C304="","",if(C304=BattleEnd,"",if(D304=Fleet1Ship1,Fleet1Ship1Wep,Fleet2Ship1Wep))),"")</f>
        <v/>
      </c>
      <c r="H304" s="343" t="str">
        <f>iferror(IF($C304=BattleEnd,"",IF($C304="","",IF($C304=Attacking,RANDBETWEEN(1,100),""))),"")</f>
        <v/>
      </c>
      <c r="I304" s="344" t="str">
        <f>iferror(IF($C304=BattleEnd,"",IF($C304="","",IF($C304=Attacking,RANDBETWEEN(1,100),""))),"")</f>
        <v/>
      </c>
      <c r="J304" s="344" t="str">
        <f>iferror(IF($C304=BattleEnd,"",IF($C304="","",IF($C304=Attacking,RANDBETWEEN(1,100),""))),"")</f>
        <v/>
      </c>
      <c r="K304" s="345" t="str">
        <f>iferror(IF($C304=BattleEnd,"",IF($C304="","",IF($C304=Attacking,RANDBETWEEN(1,100),""))),"")</f>
        <v/>
      </c>
      <c r="L304" s="346" t="str">
        <f>if($C304=Attacking,if(H304&gt;70,Hit,Miss),"")</f>
        <v/>
      </c>
      <c r="M304" s="347" t="str">
        <f>if($C304=Attacking,if(I304&gt;70,Hit,Miss),"")</f>
        <v/>
      </c>
      <c r="N304" s="347" t="str">
        <f>if($C304=Attacking,if(J304&gt;70,Hit,Miss),"")</f>
        <v/>
      </c>
      <c r="O304" s="348" t="str">
        <f>if($C304=Attacking,if(K304&gt;70,Hit,Miss),"")</f>
        <v/>
      </c>
      <c r="P304" s="343" t="str">
        <f>IF(L304=Hit,Fleet1Ship1WepDPH,IF(L304=Miss,0,""))</f>
        <v/>
      </c>
      <c r="Q304" s="344" t="str">
        <f>IF(M304=Hit,Fleet1Ship1WepDPH,IF(M304=Miss,0,""))</f>
        <v/>
      </c>
      <c r="R304" s="344" t="str">
        <f>IF(N304=Hit,Fleet1Ship1WepDPH,IF(N304=Miss,0,""))</f>
        <v/>
      </c>
      <c r="S304" s="345" t="str">
        <f>IF(O304=Hit,Fleet1Ship1WepDPH,IF(O304=Miss,0,""))</f>
        <v/>
      </c>
      <c r="T304" s="349" t="str">
        <f>if($C304=Attacking,COUNTIF(P304:S304,"&gt;0"),"")</f>
        <v/>
      </c>
      <c r="U304" s="350" t="str">
        <f>IF($C304=Attacking,SUM(P304:S304),"")</f>
        <v/>
      </c>
      <c r="V304" s="351" t="str">
        <f>iferror(if(W302="","",IF(W302=Alive,$V$4,IF(W302=Dead,"")),""),"")</f>
        <v/>
      </c>
      <c r="W304" s="340" t="str">
        <f>iferror(if($X304="","",IF($X304&gt;0,Alive,if($X304=0,"")),""),"")</f>
        <v/>
      </c>
      <c r="X304" s="352" t="str">
        <f>iferror(if(C304="","",IF(C304=Attacking,X302-U304,X302)),"")</f>
        <v/>
      </c>
    </row>
    <row r="305" hidden="1">
      <c r="A305" s="319">
        <v>302.0</v>
      </c>
      <c r="B305" s="357" t="str">
        <f>IF(C303=Attacking,B303+1,"")</f>
        <v/>
      </c>
      <c r="C305" s="321" t="str">
        <f>iferror(if(W303="","",IF(W303=Alive,Attacking,if(W303=Dead,"")),""),"")</f>
        <v/>
      </c>
      <c r="D305" s="322" t="str">
        <f>iferror(if(E303="","",IF(E303=Alive,$D$4,IF(E303=Dead,"")),""),"")</f>
        <v/>
      </c>
      <c r="E305" s="323" t="str">
        <f>iferror(if($F304="","",IF($F305&gt;0,Alive,if($F305="","")),""),"")</f>
        <v/>
      </c>
      <c r="F305" s="324" t="str">
        <f t="shared" si="4"/>
        <v/>
      </c>
      <c r="G305" s="325" t="str">
        <f>iferror(if(C305="","",if(C305=BattleEnd,"",if(D305=Fleet1Ship1,Fleet1Ship1Wep,Fleet2Ship1Wep))),"")</f>
        <v/>
      </c>
      <c r="H305" s="326" t="str">
        <f>iferror(IF($C305=BattleEnd,"",IF($C305="","",IF($C305=Attacking,RANDBETWEEN(1,100),""))),"")</f>
        <v/>
      </c>
      <c r="I305" s="327" t="str">
        <f>iferror(IF($C305=BattleEnd,"",IF($C305="","",IF($C305=Attacking,RANDBETWEEN(1,100),""))),"")</f>
        <v/>
      </c>
      <c r="J305" s="327" t="str">
        <f>iferror(IF($C305=BattleEnd,"",IF($C305="","",IF($C305=Attacking,RANDBETWEEN(1,100),""))),"")</f>
        <v/>
      </c>
      <c r="K305" s="328" t="str">
        <f>iferror(IF($C305=BattleEnd,"",IF($C305="","",IF($C305=Attacking,RANDBETWEEN(1,100),""))),"")</f>
        <v/>
      </c>
      <c r="L305" s="329" t="str">
        <f>if($C305=Attacking,if(H305&gt;70,Hit,Miss),"")</f>
        <v/>
      </c>
      <c r="M305" s="330" t="str">
        <f>if($C305=Attacking,if(I305&gt;70,Hit,Miss),"")</f>
        <v/>
      </c>
      <c r="N305" s="330" t="str">
        <f>if($C305=Attacking,if(J305&gt;70,Hit,Miss),"")</f>
        <v/>
      </c>
      <c r="O305" s="331" t="str">
        <f>if($C305=Attacking,if(K305&gt;70,Hit,Miss),"")</f>
        <v/>
      </c>
      <c r="P305" s="326" t="str">
        <f>IF(L305=Hit,Fleet1Ship1WepDPH,IF(L305=Miss,0,""))</f>
        <v/>
      </c>
      <c r="Q305" s="327" t="str">
        <f>IF(M305=Hit,Fleet1Ship1WepDPH,IF(M305=Miss,0,""))</f>
        <v/>
      </c>
      <c r="R305" s="327" t="str">
        <f>IF(N305=Hit,Fleet1Ship1WepDPH,IF(N305=Miss,0,""))</f>
        <v/>
      </c>
      <c r="S305" s="328" t="str">
        <f>IF(O305=Hit,Fleet1Ship1WepDPH,IF(O305=Miss,0,""))</f>
        <v/>
      </c>
      <c r="T305" s="332" t="str">
        <f>if($C305=Attacking,COUNTIF(P305:S305,"&gt;0"),"")</f>
        <v/>
      </c>
      <c r="U305" s="333" t="str">
        <f>IF($C305=Attacking,SUM(P305:S305),"")</f>
        <v/>
      </c>
      <c r="V305" s="334" t="str">
        <f>iferror(if(W303="","",IF(W303=Alive,$V$4,IF(W303=Dead,"")),""),"")</f>
        <v/>
      </c>
      <c r="W305" s="323" t="str">
        <f>iferror(if($X305="","",IF($X305&gt;0,Alive,if($X305=0,"")),""),"")</f>
        <v/>
      </c>
      <c r="X305" s="353" t="str">
        <f>iferror(if(C305="","",IF(C305=Attacking,X303-U305,X303)),"")</f>
        <v/>
      </c>
    </row>
    <row r="306" hidden="1">
      <c r="A306" s="336">
        <v>303.0</v>
      </c>
      <c r="B306" s="356" t="str">
        <f>IF(C304=Reloading,B304+1,"")</f>
        <v/>
      </c>
      <c r="C306" s="338" t="str">
        <f>iferror(if(W304="","",IF(W304=Alive,Attacking,if(W304=Dead,"")),""),"")</f>
        <v/>
      </c>
      <c r="D306" s="339" t="str">
        <f>iferror(if(E304="","",IF(E304=Alive,$D$4,IF(E304=Dead,"")),""),"")</f>
        <v/>
      </c>
      <c r="E306" s="340" t="str">
        <f>iferror(if($F305="","",IF($F306&gt;0,Alive,if($F306="","")),""),"")</f>
        <v/>
      </c>
      <c r="F306" s="341" t="str">
        <f t="shared" si="4"/>
        <v/>
      </c>
      <c r="G306" s="342" t="str">
        <f>iferror(if(C306="","",if(C306=BattleEnd,"",if(D306=Fleet1Ship1,Fleet1Ship1Wep,Fleet2Ship1Wep))),"")</f>
        <v/>
      </c>
      <c r="H306" s="343" t="str">
        <f>iferror(IF($C306=BattleEnd,"",IF($C306="","",IF($C306=Attacking,RANDBETWEEN(1,100),""))),"")</f>
        <v/>
      </c>
      <c r="I306" s="344" t="str">
        <f>iferror(IF($C306=BattleEnd,"",IF($C306="","",IF($C306=Attacking,RANDBETWEEN(1,100),""))),"")</f>
        <v/>
      </c>
      <c r="J306" s="344" t="str">
        <f>iferror(IF($C306=BattleEnd,"",IF($C306="","",IF($C306=Attacking,RANDBETWEEN(1,100),""))),"")</f>
        <v/>
      </c>
      <c r="K306" s="345" t="str">
        <f>iferror(IF($C306=BattleEnd,"",IF($C306="","",IF($C306=Attacking,RANDBETWEEN(1,100),""))),"")</f>
        <v/>
      </c>
      <c r="L306" s="346" t="str">
        <f>if($C306=Attacking,if(H306&gt;70,Hit,Miss),"")</f>
        <v/>
      </c>
      <c r="M306" s="347" t="str">
        <f>if($C306=Attacking,if(I306&gt;70,Hit,Miss),"")</f>
        <v/>
      </c>
      <c r="N306" s="347" t="str">
        <f>if($C306=Attacking,if(J306&gt;70,Hit,Miss),"")</f>
        <v/>
      </c>
      <c r="O306" s="348" t="str">
        <f>if($C306=Attacking,if(K306&gt;70,Hit,Miss),"")</f>
        <v/>
      </c>
      <c r="P306" s="343" t="str">
        <f>IF(L306=Hit,Fleet1Ship1WepDPH,IF(L306=Miss,0,""))</f>
        <v/>
      </c>
      <c r="Q306" s="344" t="str">
        <f>IF(M306=Hit,Fleet1Ship1WepDPH,IF(M306=Miss,0,""))</f>
        <v/>
      </c>
      <c r="R306" s="344" t="str">
        <f>IF(N306=Hit,Fleet1Ship1WepDPH,IF(N306=Miss,0,""))</f>
        <v/>
      </c>
      <c r="S306" s="345" t="str">
        <f>IF(O306=Hit,Fleet1Ship1WepDPH,IF(O306=Miss,0,""))</f>
        <v/>
      </c>
      <c r="T306" s="349" t="str">
        <f>if($C306=Attacking,COUNTIF(P306:S306,"&gt;0"),"")</f>
        <v/>
      </c>
      <c r="U306" s="350" t="str">
        <f>IF($C306=Attacking,SUM(P306:S306),"")</f>
        <v/>
      </c>
      <c r="V306" s="351" t="str">
        <f>iferror(if(W304="","",IF(W304=Alive,$V$4,IF(W304=Dead,"")),""),"")</f>
        <v/>
      </c>
      <c r="W306" s="340" t="str">
        <f>iferror(if($X306="","",IF($X306&gt;0,Alive,if($X306=0,"")),""),"")</f>
        <v/>
      </c>
      <c r="X306" s="352" t="str">
        <f>iferror(if(C306="","",IF(C306=Attacking,X304-U306,X304)),"")</f>
        <v/>
      </c>
    </row>
    <row r="307" hidden="1">
      <c r="A307" s="319">
        <v>304.0</v>
      </c>
      <c r="B307" s="357" t="str">
        <f>IF(C305=Reloading,B305+1,"")</f>
        <v/>
      </c>
      <c r="C307" s="321" t="str">
        <f>iferror(if(W305="","",IF(W305=Alive,Attacking,if(W305=Dead,"")),""),"")</f>
        <v/>
      </c>
      <c r="D307" s="322" t="str">
        <f>iferror(if(E305="","",IF(E305=Alive,$D$4,IF(E305=Dead,"")),""),"")</f>
        <v/>
      </c>
      <c r="E307" s="323" t="str">
        <f>iferror(if($F306="","",IF($F307&gt;0,Alive,if($F307="","")),""),"")</f>
        <v/>
      </c>
      <c r="F307" s="324" t="str">
        <f t="shared" si="4"/>
        <v/>
      </c>
      <c r="G307" s="325" t="str">
        <f>iferror(if(C307="","",if(C307=BattleEnd,"",if(D307=Fleet1Ship1,Fleet1Ship1Wep,Fleet2Ship1Wep))),"")</f>
        <v/>
      </c>
      <c r="H307" s="326" t="str">
        <f>iferror(IF($C307=BattleEnd,"",IF($C307="","",IF($C307=Attacking,RANDBETWEEN(1,100),""))),"")</f>
        <v/>
      </c>
      <c r="I307" s="327" t="str">
        <f>iferror(IF($C307=BattleEnd,"",IF($C307="","",IF($C307=Attacking,RANDBETWEEN(1,100),""))),"")</f>
        <v/>
      </c>
      <c r="J307" s="327" t="str">
        <f>iferror(IF($C307=BattleEnd,"",IF($C307="","",IF($C307=Attacking,RANDBETWEEN(1,100),""))),"")</f>
        <v/>
      </c>
      <c r="K307" s="328" t="str">
        <f>iferror(IF($C307=BattleEnd,"",IF($C307="","",IF($C307=Attacking,RANDBETWEEN(1,100),""))),"")</f>
        <v/>
      </c>
      <c r="L307" s="329" t="str">
        <f>if($C307=Attacking,if(H307&gt;70,Hit,Miss),"")</f>
        <v/>
      </c>
      <c r="M307" s="330" t="str">
        <f>if($C307=Attacking,if(I307&gt;70,Hit,Miss),"")</f>
        <v/>
      </c>
      <c r="N307" s="330" t="str">
        <f>if($C307=Attacking,if(J307&gt;70,Hit,Miss),"")</f>
        <v/>
      </c>
      <c r="O307" s="331" t="str">
        <f>if($C307=Attacking,if(K307&gt;70,Hit,Miss),"")</f>
        <v/>
      </c>
      <c r="P307" s="326" t="str">
        <f>IF(L307=Hit,Fleet1Ship1WepDPH,IF(L307=Miss,0,""))</f>
        <v/>
      </c>
      <c r="Q307" s="327" t="str">
        <f>IF(M307=Hit,Fleet1Ship1WepDPH,IF(M307=Miss,0,""))</f>
        <v/>
      </c>
      <c r="R307" s="327" t="str">
        <f>IF(N307=Hit,Fleet1Ship1WepDPH,IF(N307=Miss,0,""))</f>
        <v/>
      </c>
      <c r="S307" s="328" t="str">
        <f>IF(O307=Hit,Fleet1Ship1WepDPH,IF(O307=Miss,0,""))</f>
        <v/>
      </c>
      <c r="T307" s="332" t="str">
        <f>if($C307=Attacking,COUNTIF(P307:S307,"&gt;0"),"")</f>
        <v/>
      </c>
      <c r="U307" s="333" t="str">
        <f>IF($C307=Attacking,SUM(P307:S307),"")</f>
        <v/>
      </c>
      <c r="V307" s="334" t="str">
        <f>iferror(if(W305="","",IF(W305=Alive,$V$4,IF(W305=Dead,"")),""),"")</f>
        <v/>
      </c>
      <c r="W307" s="323" t="str">
        <f>iferror(if($X307="","",IF($X307&gt;0,Alive,if($X307=0,"")),""),"")</f>
        <v/>
      </c>
      <c r="X307" s="353" t="str">
        <f>iferror(if(C307="","",IF(C307=Attacking,X305-U307,X305)),"")</f>
        <v/>
      </c>
    </row>
    <row r="308" hidden="1">
      <c r="A308" s="336">
        <v>305.0</v>
      </c>
      <c r="B308" s="356" t="str">
        <f>IF(C306=Attacking,B306+1,"")</f>
        <v/>
      </c>
      <c r="C308" s="338" t="str">
        <f>iferror(if(W306="","",IF(W306=Alive,Attacking,if(W306=Dead,"")),""),"")</f>
        <v/>
      </c>
      <c r="D308" s="339" t="str">
        <f>iferror(if(E306="","",IF(E306=Alive,$D$4,IF(E306=Dead,"")),""),"")</f>
        <v/>
      </c>
      <c r="E308" s="340" t="str">
        <f>iferror(if($F307="","",IF($F308&gt;0,Alive,if($F308="","")),""),"")</f>
        <v/>
      </c>
      <c r="F308" s="341" t="str">
        <f t="shared" si="4"/>
        <v/>
      </c>
      <c r="G308" s="342" t="str">
        <f>iferror(if(C308="","",if(C308=BattleEnd,"",if(D308=Fleet1Ship1,Fleet1Ship1Wep,Fleet2Ship1Wep))),"")</f>
        <v/>
      </c>
      <c r="H308" s="343" t="str">
        <f>iferror(IF($C308=BattleEnd,"",IF($C308="","",IF($C308=Attacking,RANDBETWEEN(1,100),""))),"")</f>
        <v/>
      </c>
      <c r="I308" s="344" t="str">
        <f>iferror(IF($C308=BattleEnd,"",IF($C308="","",IF($C308=Attacking,RANDBETWEEN(1,100),""))),"")</f>
        <v/>
      </c>
      <c r="J308" s="344" t="str">
        <f>iferror(IF($C308=BattleEnd,"",IF($C308="","",IF($C308=Attacking,RANDBETWEEN(1,100),""))),"")</f>
        <v/>
      </c>
      <c r="K308" s="345" t="str">
        <f>iferror(IF($C308=BattleEnd,"",IF($C308="","",IF($C308=Attacking,RANDBETWEEN(1,100),""))),"")</f>
        <v/>
      </c>
      <c r="L308" s="346" t="str">
        <f>if($C308=Attacking,if(H308&gt;70,Hit,Miss),"")</f>
        <v/>
      </c>
      <c r="M308" s="347" t="str">
        <f>if($C308=Attacking,if(I308&gt;70,Hit,Miss),"")</f>
        <v/>
      </c>
      <c r="N308" s="347" t="str">
        <f>if($C308=Attacking,if(J308&gt;70,Hit,Miss),"")</f>
        <v/>
      </c>
      <c r="O308" s="348" t="str">
        <f>if($C308=Attacking,if(K308&gt;70,Hit,Miss),"")</f>
        <v/>
      </c>
      <c r="P308" s="343" t="str">
        <f>IF(L308=Hit,Fleet1Ship1WepDPH,IF(L308=Miss,0,""))</f>
        <v/>
      </c>
      <c r="Q308" s="344" t="str">
        <f>IF(M308=Hit,Fleet1Ship1WepDPH,IF(M308=Miss,0,""))</f>
        <v/>
      </c>
      <c r="R308" s="344" t="str">
        <f>IF(N308=Hit,Fleet1Ship1WepDPH,IF(N308=Miss,0,""))</f>
        <v/>
      </c>
      <c r="S308" s="345" t="str">
        <f>IF(O308=Hit,Fleet1Ship1WepDPH,IF(O308=Miss,0,""))</f>
        <v/>
      </c>
      <c r="T308" s="349" t="str">
        <f>if($C308=Attacking,COUNTIF(P308:S308,"&gt;0"),"")</f>
        <v/>
      </c>
      <c r="U308" s="350" t="str">
        <f>IF($C308=Attacking,SUM(P308:S308),"")</f>
        <v/>
      </c>
      <c r="V308" s="351" t="str">
        <f>iferror(if(W306="","",IF(W306=Alive,$V$4,IF(W306=Dead,"")),""),"")</f>
        <v/>
      </c>
      <c r="W308" s="340" t="str">
        <f>iferror(if($X308="","",IF($X308&gt;0,Alive,if($X308=0,"")),""),"")</f>
        <v/>
      </c>
      <c r="X308" s="352" t="str">
        <f>iferror(if(C308="","",IF(C308=Attacking,X306-U308,X306)),"")</f>
        <v/>
      </c>
    </row>
    <row r="309" hidden="1">
      <c r="A309" s="319">
        <v>306.0</v>
      </c>
      <c r="B309" s="357" t="str">
        <f>IF(C307=Attacking,B307+1,"")</f>
        <v/>
      </c>
      <c r="C309" s="321" t="str">
        <f>iferror(if(W307="","",IF(W307=Alive,Attacking,if(W307=Dead,"")),""),"")</f>
        <v/>
      </c>
      <c r="D309" s="322" t="str">
        <f>iferror(if(E307="","",IF(E307=Alive,$D$4,IF(E307=Dead,"")),""),"")</f>
        <v/>
      </c>
      <c r="E309" s="323" t="str">
        <f>iferror(if($F308="","",IF($F309&gt;0,Alive,if($F309="","")),""),"")</f>
        <v/>
      </c>
      <c r="F309" s="324" t="str">
        <f t="shared" si="4"/>
        <v/>
      </c>
      <c r="G309" s="325" t="str">
        <f>iferror(if(C309="","",if(C309=BattleEnd,"",if(D309=Fleet1Ship1,Fleet1Ship1Wep,Fleet2Ship1Wep))),"")</f>
        <v/>
      </c>
      <c r="H309" s="326" t="str">
        <f>iferror(IF($C309=BattleEnd,"",IF($C309="","",IF($C309=Attacking,RANDBETWEEN(1,100),""))),"")</f>
        <v/>
      </c>
      <c r="I309" s="327" t="str">
        <f>iferror(IF($C309=BattleEnd,"",IF($C309="","",IF($C309=Attacking,RANDBETWEEN(1,100),""))),"")</f>
        <v/>
      </c>
      <c r="J309" s="327" t="str">
        <f>iferror(IF($C309=BattleEnd,"",IF($C309="","",IF($C309=Attacking,RANDBETWEEN(1,100),""))),"")</f>
        <v/>
      </c>
      <c r="K309" s="328" t="str">
        <f>iferror(IF($C309=BattleEnd,"",IF($C309="","",IF($C309=Attacking,RANDBETWEEN(1,100),""))),"")</f>
        <v/>
      </c>
      <c r="L309" s="329" t="str">
        <f>if($C309=Attacking,if(H309&gt;70,Hit,Miss),"")</f>
        <v/>
      </c>
      <c r="M309" s="330" t="str">
        <f>if($C309=Attacking,if(I309&gt;70,Hit,Miss),"")</f>
        <v/>
      </c>
      <c r="N309" s="330" t="str">
        <f>if($C309=Attacking,if(J309&gt;70,Hit,Miss),"")</f>
        <v/>
      </c>
      <c r="O309" s="331" t="str">
        <f>if($C309=Attacking,if(K309&gt;70,Hit,Miss),"")</f>
        <v/>
      </c>
      <c r="P309" s="326" t="str">
        <f>IF(L309=Hit,Fleet1Ship1WepDPH,IF(L309=Miss,0,""))</f>
        <v/>
      </c>
      <c r="Q309" s="327" t="str">
        <f>IF(M309=Hit,Fleet1Ship1WepDPH,IF(M309=Miss,0,""))</f>
        <v/>
      </c>
      <c r="R309" s="327" t="str">
        <f>IF(N309=Hit,Fleet1Ship1WepDPH,IF(N309=Miss,0,""))</f>
        <v/>
      </c>
      <c r="S309" s="328" t="str">
        <f>IF(O309=Hit,Fleet1Ship1WepDPH,IF(O309=Miss,0,""))</f>
        <v/>
      </c>
      <c r="T309" s="332" t="str">
        <f>if($C309=Attacking,COUNTIF(P309:S309,"&gt;0"),"")</f>
        <v/>
      </c>
      <c r="U309" s="333" t="str">
        <f>IF($C309=Attacking,SUM(P309:S309),"")</f>
        <v/>
      </c>
      <c r="V309" s="334" t="str">
        <f>iferror(if(W307="","",IF(W307=Alive,$V$4,IF(W307=Dead,"")),""),"")</f>
        <v/>
      </c>
      <c r="W309" s="323" t="str">
        <f>iferror(if($X309="","",IF($X309&gt;0,Alive,if($X309=0,"")),""),"")</f>
        <v/>
      </c>
      <c r="X309" s="353" t="str">
        <f>iferror(if(C309="","",IF(C309=Attacking,X307-U309,X307)),"")</f>
        <v/>
      </c>
    </row>
    <row r="310" hidden="1">
      <c r="A310" s="336">
        <v>307.0</v>
      </c>
      <c r="B310" s="356" t="str">
        <f>IF(C308=Attacking,B308+1,"")</f>
        <v/>
      </c>
      <c r="C310" s="338" t="str">
        <f>iferror(if(W308="","",IF(W308=Alive,Attacking,if(W308=Dead,"")),""),"")</f>
        <v/>
      </c>
      <c r="D310" s="339" t="str">
        <f>iferror(if(E308="","",IF(E308=Alive,$D$4,IF(E308=Dead,"")),""),"")</f>
        <v/>
      </c>
      <c r="E310" s="340" t="str">
        <f>iferror(if($F309="","",IF($F310&gt;0,Alive,if($F310="","")),""),"")</f>
        <v/>
      </c>
      <c r="F310" s="341" t="str">
        <f t="shared" si="4"/>
        <v/>
      </c>
      <c r="G310" s="342" t="str">
        <f>iferror(if(C310="","",if(C310=BattleEnd,"",if(D310=Fleet1Ship1,Fleet1Ship1Wep,Fleet2Ship1Wep))),"")</f>
        <v/>
      </c>
      <c r="H310" s="343" t="str">
        <f>iferror(IF($C310=BattleEnd,"",IF($C310="","",IF($C310=Attacking,RANDBETWEEN(1,100),""))),"")</f>
        <v/>
      </c>
      <c r="I310" s="344" t="str">
        <f>iferror(IF($C310=BattleEnd,"",IF($C310="","",IF($C310=Attacking,RANDBETWEEN(1,100),""))),"")</f>
        <v/>
      </c>
      <c r="J310" s="344" t="str">
        <f>iferror(IF($C310=BattleEnd,"",IF($C310="","",IF($C310=Attacking,RANDBETWEEN(1,100),""))),"")</f>
        <v/>
      </c>
      <c r="K310" s="345" t="str">
        <f>iferror(IF($C310=BattleEnd,"",IF($C310="","",IF($C310=Attacking,RANDBETWEEN(1,100),""))),"")</f>
        <v/>
      </c>
      <c r="L310" s="346" t="str">
        <f>if($C310=Attacking,if(H310&gt;70,Hit,Miss),"")</f>
        <v/>
      </c>
      <c r="M310" s="347" t="str">
        <f>if($C310=Attacking,if(I310&gt;70,Hit,Miss),"")</f>
        <v/>
      </c>
      <c r="N310" s="347" t="str">
        <f>if($C310=Attacking,if(J310&gt;70,Hit,Miss),"")</f>
        <v/>
      </c>
      <c r="O310" s="348" t="str">
        <f>if($C310=Attacking,if(K310&gt;70,Hit,Miss),"")</f>
        <v/>
      </c>
      <c r="P310" s="343" t="str">
        <f>IF(L310=Hit,Fleet1Ship1WepDPH,IF(L310=Miss,0,""))</f>
        <v/>
      </c>
      <c r="Q310" s="344" t="str">
        <f>IF(M310=Hit,Fleet1Ship1WepDPH,IF(M310=Miss,0,""))</f>
        <v/>
      </c>
      <c r="R310" s="344" t="str">
        <f>IF(N310=Hit,Fleet1Ship1WepDPH,IF(N310=Miss,0,""))</f>
        <v/>
      </c>
      <c r="S310" s="345" t="str">
        <f>IF(O310=Hit,Fleet1Ship1WepDPH,IF(O310=Miss,0,""))</f>
        <v/>
      </c>
      <c r="T310" s="349" t="str">
        <f>if($C310=Attacking,COUNTIF(P310:S310,"&gt;0"),"")</f>
        <v/>
      </c>
      <c r="U310" s="350" t="str">
        <f>IF($C310=Attacking,SUM(P310:S310),"")</f>
        <v/>
      </c>
      <c r="V310" s="351" t="str">
        <f>iferror(if(W308="","",IF(W308=Alive,$V$4,IF(W308=Dead,"")),""),"")</f>
        <v/>
      </c>
      <c r="W310" s="340" t="str">
        <f>iferror(if($X310="","",IF($X310&gt;0,Alive,if($X310=0,"")),""),"")</f>
        <v/>
      </c>
      <c r="X310" s="352" t="str">
        <f>iferror(if(C310="","",IF(C310=Attacking,X308-U310,X308)),"")</f>
        <v/>
      </c>
    </row>
    <row r="311" hidden="1">
      <c r="A311" s="319">
        <v>308.0</v>
      </c>
      <c r="B311" s="357" t="str">
        <f>IF(C309=Attacking,B309+1,"")</f>
        <v/>
      </c>
      <c r="C311" s="321" t="str">
        <f>iferror(if(W309="","",IF(W309=Alive,Attacking,if(W309=Dead,"")),""),"")</f>
        <v/>
      </c>
      <c r="D311" s="322" t="str">
        <f>iferror(if(E309="","",IF(E309=Alive,$D$4,IF(E309=Dead,"")),""),"")</f>
        <v/>
      </c>
      <c r="E311" s="323" t="str">
        <f>iferror(if($F310="","",IF($F311&gt;0,Alive,if($F311="","")),""),"")</f>
        <v/>
      </c>
      <c r="F311" s="324" t="str">
        <f t="shared" si="4"/>
        <v/>
      </c>
      <c r="G311" s="325" t="str">
        <f>iferror(if(C311="","",if(C311=BattleEnd,"",if(D311=Fleet1Ship1,Fleet1Ship1Wep,Fleet2Ship1Wep))),"")</f>
        <v/>
      </c>
      <c r="H311" s="326" t="str">
        <f>iferror(IF($C311=BattleEnd,"",IF($C311="","",IF($C311=Attacking,RANDBETWEEN(1,100),""))),"")</f>
        <v/>
      </c>
      <c r="I311" s="327" t="str">
        <f>iferror(IF($C311=BattleEnd,"",IF($C311="","",IF($C311=Attacking,RANDBETWEEN(1,100),""))),"")</f>
        <v/>
      </c>
      <c r="J311" s="327" t="str">
        <f>iferror(IF($C311=BattleEnd,"",IF($C311="","",IF($C311=Attacking,RANDBETWEEN(1,100),""))),"")</f>
        <v/>
      </c>
      <c r="K311" s="328" t="str">
        <f>iferror(IF($C311=BattleEnd,"",IF($C311="","",IF($C311=Attacking,RANDBETWEEN(1,100),""))),"")</f>
        <v/>
      </c>
      <c r="L311" s="329" t="str">
        <f>if($C311=Attacking,if(H311&gt;70,Hit,Miss),"")</f>
        <v/>
      </c>
      <c r="M311" s="330" t="str">
        <f>if($C311=Attacking,if(I311&gt;70,Hit,Miss),"")</f>
        <v/>
      </c>
      <c r="N311" s="330" t="str">
        <f>if($C311=Attacking,if(J311&gt;70,Hit,Miss),"")</f>
        <v/>
      </c>
      <c r="O311" s="331" t="str">
        <f>if($C311=Attacking,if(K311&gt;70,Hit,Miss),"")</f>
        <v/>
      </c>
      <c r="P311" s="326" t="str">
        <f>IF(L311=Hit,Fleet1Ship1WepDPH,IF(L311=Miss,0,""))</f>
        <v/>
      </c>
      <c r="Q311" s="327" t="str">
        <f>IF(M311=Hit,Fleet1Ship1WepDPH,IF(M311=Miss,0,""))</f>
        <v/>
      </c>
      <c r="R311" s="327" t="str">
        <f>IF(N311=Hit,Fleet1Ship1WepDPH,IF(N311=Miss,0,""))</f>
        <v/>
      </c>
      <c r="S311" s="328" t="str">
        <f>IF(O311=Hit,Fleet1Ship1WepDPH,IF(O311=Miss,0,""))</f>
        <v/>
      </c>
      <c r="T311" s="332" t="str">
        <f>if($C311=Attacking,COUNTIF(P311:S311,"&gt;0"),"")</f>
        <v/>
      </c>
      <c r="U311" s="333" t="str">
        <f>IF($C311=Attacking,SUM(P311:S311),"")</f>
        <v/>
      </c>
      <c r="V311" s="334" t="str">
        <f>iferror(if(W309="","",IF(W309=Alive,$V$4,IF(W309=Dead,"")),""),"")</f>
        <v/>
      </c>
      <c r="W311" s="323" t="str">
        <f>iferror(if($X311="","",IF($X311&gt;0,Alive,if($X311=0,"")),""),"")</f>
        <v/>
      </c>
      <c r="X311" s="353" t="str">
        <f>iferror(if(C311="","",IF(C311=Attacking,X309-U311,X309)),"")</f>
        <v/>
      </c>
    </row>
    <row r="312" hidden="1">
      <c r="A312" s="336">
        <v>309.0</v>
      </c>
      <c r="B312" s="356" t="str">
        <f>IF(C310=Attacking,B310+1,"")</f>
        <v/>
      </c>
      <c r="C312" s="338" t="str">
        <f>iferror(if(W310="","",IF(W310=Alive,Attacking,if(W310=Dead,"")),""),"")</f>
        <v/>
      </c>
      <c r="D312" s="339" t="str">
        <f>iferror(if(E310="","",IF(E310=Alive,$D$4,IF(E310=Dead,"")),""),"")</f>
        <v/>
      </c>
      <c r="E312" s="340" t="str">
        <f>iferror(if($F311="","",IF($F312&gt;0,Alive,if($F312="","")),""),"")</f>
        <v/>
      </c>
      <c r="F312" s="341" t="str">
        <f t="shared" si="4"/>
        <v/>
      </c>
      <c r="G312" s="342" t="str">
        <f>iferror(if(C312="","",if(C312=BattleEnd,"",if(D312=Fleet1Ship1,Fleet1Ship1Wep,Fleet2Ship1Wep))),"")</f>
        <v/>
      </c>
      <c r="H312" s="343" t="str">
        <f>iferror(IF($C312=BattleEnd,"",IF($C312="","",IF($C312=Attacking,RANDBETWEEN(1,100),""))),"")</f>
        <v/>
      </c>
      <c r="I312" s="344" t="str">
        <f>iferror(IF($C312=BattleEnd,"",IF($C312="","",IF($C312=Attacking,RANDBETWEEN(1,100),""))),"")</f>
        <v/>
      </c>
      <c r="J312" s="344" t="str">
        <f>iferror(IF($C312=BattleEnd,"",IF($C312="","",IF($C312=Attacking,RANDBETWEEN(1,100),""))),"")</f>
        <v/>
      </c>
      <c r="K312" s="345" t="str">
        <f>iferror(IF($C312=BattleEnd,"",IF($C312="","",IF($C312=Attacking,RANDBETWEEN(1,100),""))),"")</f>
        <v/>
      </c>
      <c r="L312" s="346" t="str">
        <f>if($C312=Attacking,if(H312&gt;70,Hit,Miss),"")</f>
        <v/>
      </c>
      <c r="M312" s="347" t="str">
        <f>if($C312=Attacking,if(I312&gt;70,Hit,Miss),"")</f>
        <v/>
      </c>
      <c r="N312" s="347" t="str">
        <f>if($C312=Attacking,if(J312&gt;70,Hit,Miss),"")</f>
        <v/>
      </c>
      <c r="O312" s="348" t="str">
        <f>if($C312=Attacking,if(K312&gt;70,Hit,Miss),"")</f>
        <v/>
      </c>
      <c r="P312" s="343" t="str">
        <f>IF(L312=Hit,Fleet1Ship1WepDPH,IF(L312=Miss,0,""))</f>
        <v/>
      </c>
      <c r="Q312" s="344" t="str">
        <f>IF(M312=Hit,Fleet1Ship1WepDPH,IF(M312=Miss,0,""))</f>
        <v/>
      </c>
      <c r="R312" s="344" t="str">
        <f>IF(N312=Hit,Fleet1Ship1WepDPH,IF(N312=Miss,0,""))</f>
        <v/>
      </c>
      <c r="S312" s="345" t="str">
        <f>IF(O312=Hit,Fleet1Ship1WepDPH,IF(O312=Miss,0,""))</f>
        <v/>
      </c>
      <c r="T312" s="349" t="str">
        <f>if($C312=Attacking,COUNTIF(P312:S312,"&gt;0"),"")</f>
        <v/>
      </c>
      <c r="U312" s="350" t="str">
        <f>IF($C312=Attacking,SUM(P312:S312),"")</f>
        <v/>
      </c>
      <c r="V312" s="351" t="str">
        <f>iferror(if(W310="","",IF(W310=Alive,$V$4,IF(W310=Dead,"")),""),"")</f>
        <v/>
      </c>
      <c r="W312" s="340" t="str">
        <f>iferror(if($X312="","",IF($X312&gt;0,Alive,if($X312=0,"")),""),"")</f>
        <v/>
      </c>
      <c r="X312" s="352" t="str">
        <f>iferror(if(C312="","",IF(C312=Attacking,X310-U312,X310)),"")</f>
        <v/>
      </c>
    </row>
    <row r="313" hidden="1">
      <c r="A313" s="319">
        <v>310.0</v>
      </c>
      <c r="B313" s="357" t="str">
        <f>IF(C311=Attacking,B311+1,"")</f>
        <v/>
      </c>
      <c r="C313" s="321" t="str">
        <f>iferror(if(W311="","",IF(W311=Alive,Attacking,if(W311=Dead,"")),""),"")</f>
        <v/>
      </c>
      <c r="D313" s="322" t="str">
        <f>iferror(if(E311="","",IF(E311=Alive,$D$4,IF(E311=Dead,"")),""),"")</f>
        <v/>
      </c>
      <c r="E313" s="323" t="str">
        <f>iferror(if($F312="","",IF($F313&gt;0,Alive,if($F313="","")),""),"")</f>
        <v/>
      </c>
      <c r="F313" s="324" t="str">
        <f t="shared" si="4"/>
        <v/>
      </c>
      <c r="G313" s="325" t="str">
        <f>iferror(if(C313="","",if(C313=BattleEnd,"",if(D313=Fleet1Ship1,Fleet1Ship1Wep,Fleet2Ship1Wep))),"")</f>
        <v/>
      </c>
      <c r="H313" s="326" t="str">
        <f>iferror(IF($C313=BattleEnd,"",IF($C313="","",IF($C313=Attacking,RANDBETWEEN(1,100),""))),"")</f>
        <v/>
      </c>
      <c r="I313" s="327" t="str">
        <f>iferror(IF($C313=BattleEnd,"",IF($C313="","",IF($C313=Attacking,RANDBETWEEN(1,100),""))),"")</f>
        <v/>
      </c>
      <c r="J313" s="327" t="str">
        <f>iferror(IF($C313=BattleEnd,"",IF($C313="","",IF($C313=Attacking,RANDBETWEEN(1,100),""))),"")</f>
        <v/>
      </c>
      <c r="K313" s="328" t="str">
        <f>iferror(IF($C313=BattleEnd,"",IF($C313="","",IF($C313=Attacking,RANDBETWEEN(1,100),""))),"")</f>
        <v/>
      </c>
      <c r="L313" s="329" t="str">
        <f>if($C313=Attacking,if(H313&gt;70,Hit,Miss),"")</f>
        <v/>
      </c>
      <c r="M313" s="330" t="str">
        <f>if($C313=Attacking,if(I313&gt;70,Hit,Miss),"")</f>
        <v/>
      </c>
      <c r="N313" s="330" t="str">
        <f>if($C313=Attacking,if(J313&gt;70,Hit,Miss),"")</f>
        <v/>
      </c>
      <c r="O313" s="331" t="str">
        <f>if($C313=Attacking,if(K313&gt;70,Hit,Miss),"")</f>
        <v/>
      </c>
      <c r="P313" s="326" t="str">
        <f>IF(L313=Hit,Fleet1Ship1WepDPH,IF(L313=Miss,0,""))</f>
        <v/>
      </c>
      <c r="Q313" s="327" t="str">
        <f>IF(M313=Hit,Fleet1Ship1WepDPH,IF(M313=Miss,0,""))</f>
        <v/>
      </c>
      <c r="R313" s="327" t="str">
        <f>IF(N313=Hit,Fleet1Ship1WepDPH,IF(N313=Miss,0,""))</f>
        <v/>
      </c>
      <c r="S313" s="328" t="str">
        <f>IF(O313=Hit,Fleet1Ship1WepDPH,IF(O313=Miss,0,""))</f>
        <v/>
      </c>
      <c r="T313" s="332" t="str">
        <f>if($C313=Attacking,COUNTIF(P313:S313,"&gt;0"),"")</f>
        <v/>
      </c>
      <c r="U313" s="333" t="str">
        <f>IF($C313=Attacking,SUM(P313:S313),"")</f>
        <v/>
      </c>
      <c r="V313" s="334" t="str">
        <f>iferror(if(W311="","",IF(W311=Alive,$V$4,IF(W311=Dead,"")),""),"")</f>
        <v/>
      </c>
      <c r="W313" s="323" t="str">
        <f>iferror(if($X313="","",IF($X313&gt;0,Alive,if($X313=0,"")),""),"")</f>
        <v/>
      </c>
      <c r="X313" s="353" t="str">
        <f>iferror(if(C313="","",IF(C313=Attacking,X311-U313,X311)),"")</f>
        <v/>
      </c>
    </row>
    <row r="314" hidden="1">
      <c r="A314" s="336">
        <v>311.0</v>
      </c>
      <c r="B314" s="356" t="str">
        <f>IF(C312=Reloading,B312+1,"")</f>
        <v/>
      </c>
      <c r="C314" s="338" t="str">
        <f>iferror(if(W312="","",IF(W312=Alive,Attacking,if(W312=Dead,"")),""),"")</f>
        <v/>
      </c>
      <c r="D314" s="339" t="str">
        <f>iferror(if(E312="","",IF(E312=Alive,$D$4,IF(E312=Dead,"")),""),"")</f>
        <v/>
      </c>
      <c r="E314" s="340" t="str">
        <f>iferror(if($F313="","",IF($F314&gt;0,Alive,if($F314="","")),""),"")</f>
        <v/>
      </c>
      <c r="F314" s="341" t="str">
        <f t="shared" si="4"/>
        <v/>
      </c>
      <c r="G314" s="342" t="str">
        <f>iferror(if(C314="","",if(C314=BattleEnd,"",if(D314=Fleet1Ship1,Fleet1Ship1Wep,Fleet2Ship1Wep))),"")</f>
        <v/>
      </c>
      <c r="H314" s="343" t="str">
        <f>iferror(IF($C314=BattleEnd,"",IF($C314="","",IF($C314=Attacking,RANDBETWEEN(1,100),""))),"")</f>
        <v/>
      </c>
      <c r="I314" s="344" t="str">
        <f>iferror(IF($C314=BattleEnd,"",IF($C314="","",IF($C314=Attacking,RANDBETWEEN(1,100),""))),"")</f>
        <v/>
      </c>
      <c r="J314" s="344" t="str">
        <f>iferror(IF($C314=BattleEnd,"",IF($C314="","",IF($C314=Attacking,RANDBETWEEN(1,100),""))),"")</f>
        <v/>
      </c>
      <c r="K314" s="345" t="str">
        <f>iferror(IF($C314=BattleEnd,"",IF($C314="","",IF($C314=Attacking,RANDBETWEEN(1,100),""))),"")</f>
        <v/>
      </c>
      <c r="L314" s="346" t="str">
        <f>if($C314=Attacking,if(H314&gt;70,Hit,Miss),"")</f>
        <v/>
      </c>
      <c r="M314" s="347" t="str">
        <f>if($C314=Attacking,if(I314&gt;70,Hit,Miss),"")</f>
        <v/>
      </c>
      <c r="N314" s="347" t="str">
        <f>if($C314=Attacking,if(J314&gt;70,Hit,Miss),"")</f>
        <v/>
      </c>
      <c r="O314" s="348" t="str">
        <f>if($C314=Attacking,if(K314&gt;70,Hit,Miss),"")</f>
        <v/>
      </c>
      <c r="P314" s="343" t="str">
        <f>IF(L314=Hit,Fleet1Ship1WepDPH,IF(L314=Miss,0,""))</f>
        <v/>
      </c>
      <c r="Q314" s="344" t="str">
        <f>IF(M314=Hit,Fleet1Ship1WepDPH,IF(M314=Miss,0,""))</f>
        <v/>
      </c>
      <c r="R314" s="344" t="str">
        <f>IF(N314=Hit,Fleet1Ship1WepDPH,IF(N314=Miss,0,""))</f>
        <v/>
      </c>
      <c r="S314" s="345" t="str">
        <f>IF(O314=Hit,Fleet1Ship1WepDPH,IF(O314=Miss,0,""))</f>
        <v/>
      </c>
      <c r="T314" s="349" t="str">
        <f>if($C314=Attacking,COUNTIF(P314:S314,"&gt;0"),"")</f>
        <v/>
      </c>
      <c r="U314" s="350" t="str">
        <f>IF($C314=Attacking,SUM(P314:S314),"")</f>
        <v/>
      </c>
      <c r="V314" s="351" t="str">
        <f>iferror(if(W312="","",IF(W312=Alive,$V$4,IF(W312=Dead,"")),""),"")</f>
        <v/>
      </c>
      <c r="W314" s="340" t="str">
        <f>iferror(if($X314="","",IF($X314&gt;0,Alive,if($X314=0,"")),""),"")</f>
        <v/>
      </c>
      <c r="X314" s="352" t="str">
        <f>iferror(if(C314="","",IF(C314=Attacking,X312-U314,X312)),"")</f>
        <v/>
      </c>
    </row>
    <row r="315" hidden="1">
      <c r="A315" s="319">
        <v>312.0</v>
      </c>
      <c r="B315" s="357" t="str">
        <f>IF(C313=Reloading,B313+1,"")</f>
        <v/>
      </c>
      <c r="C315" s="321" t="str">
        <f>iferror(if(W313="","",IF(W313=Alive,Attacking,if(W313=Dead,"")),""),"")</f>
        <v/>
      </c>
      <c r="D315" s="322" t="str">
        <f>iferror(if(E313="","",IF(E313=Alive,$D$4,IF(E313=Dead,"")),""),"")</f>
        <v/>
      </c>
      <c r="E315" s="323" t="str">
        <f>iferror(if($F314="","",IF($F315&gt;0,Alive,if($F315="","")),""),"")</f>
        <v/>
      </c>
      <c r="F315" s="324" t="str">
        <f t="shared" si="4"/>
        <v/>
      </c>
      <c r="G315" s="325" t="str">
        <f>iferror(if(C315="","",if(C315=BattleEnd,"",if(D315=Fleet1Ship1,Fleet1Ship1Wep,Fleet2Ship1Wep))),"")</f>
        <v/>
      </c>
      <c r="H315" s="326" t="str">
        <f>iferror(IF($C315=BattleEnd,"",IF($C315="","",IF($C315=Attacking,RANDBETWEEN(1,100),""))),"")</f>
        <v/>
      </c>
      <c r="I315" s="327" t="str">
        <f>iferror(IF($C315=BattleEnd,"",IF($C315="","",IF($C315=Attacking,RANDBETWEEN(1,100),""))),"")</f>
        <v/>
      </c>
      <c r="J315" s="327" t="str">
        <f>iferror(IF($C315=BattleEnd,"",IF($C315="","",IF($C315=Attacking,RANDBETWEEN(1,100),""))),"")</f>
        <v/>
      </c>
      <c r="K315" s="328" t="str">
        <f>iferror(IF($C315=BattleEnd,"",IF($C315="","",IF($C315=Attacking,RANDBETWEEN(1,100),""))),"")</f>
        <v/>
      </c>
      <c r="L315" s="329" t="str">
        <f>if($C315=Attacking,if(H315&gt;70,Hit,Miss),"")</f>
        <v/>
      </c>
      <c r="M315" s="330" t="str">
        <f>if($C315=Attacking,if(I315&gt;70,Hit,Miss),"")</f>
        <v/>
      </c>
      <c r="N315" s="330" t="str">
        <f>if($C315=Attacking,if(J315&gt;70,Hit,Miss),"")</f>
        <v/>
      </c>
      <c r="O315" s="331" t="str">
        <f>if($C315=Attacking,if(K315&gt;70,Hit,Miss),"")</f>
        <v/>
      </c>
      <c r="P315" s="326" t="str">
        <f>IF(L315=Hit,Fleet1Ship1WepDPH,IF(L315=Miss,0,""))</f>
        <v/>
      </c>
      <c r="Q315" s="327" t="str">
        <f>IF(M315=Hit,Fleet1Ship1WepDPH,IF(M315=Miss,0,""))</f>
        <v/>
      </c>
      <c r="R315" s="327" t="str">
        <f>IF(N315=Hit,Fleet1Ship1WepDPH,IF(N315=Miss,0,""))</f>
        <v/>
      </c>
      <c r="S315" s="328" t="str">
        <f>IF(O315=Hit,Fleet1Ship1WepDPH,IF(O315=Miss,0,""))</f>
        <v/>
      </c>
      <c r="T315" s="332" t="str">
        <f>if($C315=Attacking,COUNTIF(P315:S315,"&gt;0"),"")</f>
        <v/>
      </c>
      <c r="U315" s="333" t="str">
        <f>IF($C315=Attacking,SUM(P315:S315),"")</f>
        <v/>
      </c>
      <c r="V315" s="334" t="str">
        <f>iferror(if(W313="","",IF(W313=Alive,$V$4,IF(W313=Dead,"")),""),"")</f>
        <v/>
      </c>
      <c r="W315" s="323" t="str">
        <f>iferror(if($X315="","",IF($X315&gt;0,Alive,if($X315=0,"")),""),"")</f>
        <v/>
      </c>
      <c r="X315" s="353" t="str">
        <f>iferror(if(C315="","",IF(C315=Attacking,X313-U315,X313)),"")</f>
        <v/>
      </c>
    </row>
    <row r="316" hidden="1">
      <c r="A316" s="336">
        <v>313.0</v>
      </c>
      <c r="B316" s="356" t="str">
        <f>IF(C314=Attacking,B314+1,"")</f>
        <v/>
      </c>
      <c r="C316" s="338" t="str">
        <f>iferror(if(W314="","",IF(W314=Alive,Attacking,if(W314=Dead,"")),""),"")</f>
        <v/>
      </c>
      <c r="D316" s="339" t="str">
        <f>iferror(if(E314="","",IF(E314=Alive,$D$4,IF(E314=Dead,"")),""),"")</f>
        <v/>
      </c>
      <c r="E316" s="340" t="str">
        <f>iferror(if($F315="","",IF($F316&gt;0,Alive,if($F316="","")),""),"")</f>
        <v/>
      </c>
      <c r="F316" s="341" t="str">
        <f t="shared" si="4"/>
        <v/>
      </c>
      <c r="G316" s="342" t="str">
        <f>iferror(if(C316="","",if(C316=BattleEnd,"",if(D316=Fleet1Ship1,Fleet1Ship1Wep,Fleet2Ship1Wep))),"")</f>
        <v/>
      </c>
      <c r="H316" s="343" t="str">
        <f>iferror(IF($C316=BattleEnd,"",IF($C316="","",IF($C316=Attacking,RANDBETWEEN(1,100),""))),"")</f>
        <v/>
      </c>
      <c r="I316" s="344" t="str">
        <f>iferror(IF($C316=BattleEnd,"",IF($C316="","",IF($C316=Attacking,RANDBETWEEN(1,100),""))),"")</f>
        <v/>
      </c>
      <c r="J316" s="344" t="str">
        <f>iferror(IF($C316=BattleEnd,"",IF($C316="","",IF($C316=Attacking,RANDBETWEEN(1,100),""))),"")</f>
        <v/>
      </c>
      <c r="K316" s="345" t="str">
        <f>iferror(IF($C316=BattleEnd,"",IF($C316="","",IF($C316=Attacking,RANDBETWEEN(1,100),""))),"")</f>
        <v/>
      </c>
      <c r="L316" s="346" t="str">
        <f>if($C316=Attacking,if(H316&gt;70,Hit,Miss),"")</f>
        <v/>
      </c>
      <c r="M316" s="347" t="str">
        <f>if($C316=Attacking,if(I316&gt;70,Hit,Miss),"")</f>
        <v/>
      </c>
      <c r="N316" s="347" t="str">
        <f>if($C316=Attacking,if(J316&gt;70,Hit,Miss),"")</f>
        <v/>
      </c>
      <c r="O316" s="348" t="str">
        <f>if($C316=Attacking,if(K316&gt;70,Hit,Miss),"")</f>
        <v/>
      </c>
      <c r="P316" s="343" t="str">
        <f>IF(L316=Hit,Fleet1Ship1WepDPH,IF(L316=Miss,0,""))</f>
        <v/>
      </c>
      <c r="Q316" s="344" t="str">
        <f>IF(M316=Hit,Fleet1Ship1WepDPH,IF(M316=Miss,0,""))</f>
        <v/>
      </c>
      <c r="R316" s="344" t="str">
        <f>IF(N316=Hit,Fleet1Ship1WepDPH,IF(N316=Miss,0,""))</f>
        <v/>
      </c>
      <c r="S316" s="345" t="str">
        <f>IF(O316=Hit,Fleet1Ship1WepDPH,IF(O316=Miss,0,""))</f>
        <v/>
      </c>
      <c r="T316" s="349" t="str">
        <f>if($C316=Attacking,COUNTIF(P316:S316,"&gt;0"),"")</f>
        <v/>
      </c>
      <c r="U316" s="350" t="str">
        <f>IF($C316=Attacking,SUM(P316:S316),"")</f>
        <v/>
      </c>
      <c r="V316" s="351" t="str">
        <f>iferror(if(W314="","",IF(W314=Alive,$V$4,IF(W314=Dead,"")),""),"")</f>
        <v/>
      </c>
      <c r="W316" s="340" t="str">
        <f>iferror(if($X316="","",IF($X316&gt;0,Alive,if($X316=0,"")),""),"")</f>
        <v/>
      </c>
      <c r="X316" s="352" t="str">
        <f>iferror(if(C316="","",IF(C316=Attacking,X314-U316,X314)),"")</f>
        <v/>
      </c>
    </row>
    <row r="317" hidden="1">
      <c r="A317" s="319">
        <v>314.0</v>
      </c>
      <c r="B317" s="357" t="str">
        <f>IF(C315=Attacking,B315+1,"")</f>
        <v/>
      </c>
      <c r="C317" s="321" t="str">
        <f>iferror(if(W315="","",IF(W315=Alive,Attacking,if(W315=Dead,"")),""),"")</f>
        <v/>
      </c>
      <c r="D317" s="322" t="str">
        <f>iferror(if(E315="","",IF(E315=Alive,$D$4,IF(E315=Dead,"")),""),"")</f>
        <v/>
      </c>
      <c r="E317" s="323" t="str">
        <f>iferror(if($F316="","",IF($F317&gt;0,Alive,if($F317="","")),""),"")</f>
        <v/>
      </c>
      <c r="F317" s="324" t="str">
        <f t="shared" si="4"/>
        <v/>
      </c>
      <c r="G317" s="325" t="str">
        <f>iferror(if(C317="","",if(C317=BattleEnd,"",if(D317=Fleet1Ship1,Fleet1Ship1Wep,Fleet2Ship1Wep))),"")</f>
        <v/>
      </c>
      <c r="H317" s="326" t="str">
        <f>iferror(IF($C317=BattleEnd,"",IF($C317="","",IF($C317=Attacking,RANDBETWEEN(1,100),""))),"")</f>
        <v/>
      </c>
      <c r="I317" s="327" t="str">
        <f>iferror(IF($C317=BattleEnd,"",IF($C317="","",IF($C317=Attacking,RANDBETWEEN(1,100),""))),"")</f>
        <v/>
      </c>
      <c r="J317" s="327" t="str">
        <f>iferror(IF($C317=BattleEnd,"",IF($C317="","",IF($C317=Attacking,RANDBETWEEN(1,100),""))),"")</f>
        <v/>
      </c>
      <c r="K317" s="328" t="str">
        <f>iferror(IF($C317=BattleEnd,"",IF($C317="","",IF($C317=Attacking,RANDBETWEEN(1,100),""))),"")</f>
        <v/>
      </c>
      <c r="L317" s="329" t="str">
        <f>if($C317=Attacking,if(H317&gt;70,Hit,Miss),"")</f>
        <v/>
      </c>
      <c r="M317" s="330" t="str">
        <f>if($C317=Attacking,if(I317&gt;70,Hit,Miss),"")</f>
        <v/>
      </c>
      <c r="N317" s="330" t="str">
        <f>if($C317=Attacking,if(J317&gt;70,Hit,Miss),"")</f>
        <v/>
      </c>
      <c r="O317" s="331" t="str">
        <f>if($C317=Attacking,if(K317&gt;70,Hit,Miss),"")</f>
        <v/>
      </c>
      <c r="P317" s="326" t="str">
        <f>IF(L317=Hit,Fleet1Ship1WepDPH,IF(L317=Miss,0,""))</f>
        <v/>
      </c>
      <c r="Q317" s="327" t="str">
        <f>IF(M317=Hit,Fleet1Ship1WepDPH,IF(M317=Miss,0,""))</f>
        <v/>
      </c>
      <c r="R317" s="327" t="str">
        <f>IF(N317=Hit,Fleet1Ship1WepDPH,IF(N317=Miss,0,""))</f>
        <v/>
      </c>
      <c r="S317" s="328" t="str">
        <f>IF(O317=Hit,Fleet1Ship1WepDPH,IF(O317=Miss,0,""))</f>
        <v/>
      </c>
      <c r="T317" s="332" t="str">
        <f>if($C317=Attacking,COUNTIF(P317:S317,"&gt;0"),"")</f>
        <v/>
      </c>
      <c r="U317" s="333" t="str">
        <f>IF($C317=Attacking,SUM(P317:S317),"")</f>
        <v/>
      </c>
      <c r="V317" s="334" t="str">
        <f>iferror(if(W315="","",IF(W315=Alive,$V$4,IF(W315=Dead,"")),""),"")</f>
        <v/>
      </c>
      <c r="W317" s="323" t="str">
        <f>iferror(if($X317="","",IF($X317&gt;0,Alive,if($X317=0,"")),""),"")</f>
        <v/>
      </c>
      <c r="X317" s="353" t="str">
        <f>iferror(if(C317="","",IF(C317=Attacking,X315-U317,X315)),"")</f>
        <v/>
      </c>
    </row>
    <row r="318" hidden="1">
      <c r="A318" s="336">
        <v>315.0</v>
      </c>
      <c r="B318" s="356" t="str">
        <f>IF(C316=Attacking,B316+1,"")</f>
        <v/>
      </c>
      <c r="C318" s="338" t="str">
        <f>iferror(if(W316="","",IF(W316=Alive,Attacking,if(W316=Dead,"")),""),"")</f>
        <v/>
      </c>
      <c r="D318" s="339" t="str">
        <f>iferror(if(E316="","",IF(E316=Alive,$D$4,IF(E316=Dead,"")),""),"")</f>
        <v/>
      </c>
      <c r="E318" s="340" t="str">
        <f>iferror(if($F317="","",IF($F318&gt;0,Alive,if($F318="","")),""),"")</f>
        <v/>
      </c>
      <c r="F318" s="341" t="str">
        <f t="shared" si="4"/>
        <v/>
      </c>
      <c r="G318" s="342" t="str">
        <f>iferror(if(C318="","",if(C318=BattleEnd,"",if(D318=Fleet1Ship1,Fleet1Ship1Wep,Fleet2Ship1Wep))),"")</f>
        <v/>
      </c>
      <c r="H318" s="343" t="str">
        <f>iferror(IF($C318=BattleEnd,"",IF($C318="","",IF($C318=Attacking,RANDBETWEEN(1,100),""))),"")</f>
        <v/>
      </c>
      <c r="I318" s="344" t="str">
        <f>iferror(IF($C318=BattleEnd,"",IF($C318="","",IF($C318=Attacking,RANDBETWEEN(1,100),""))),"")</f>
        <v/>
      </c>
      <c r="J318" s="344" t="str">
        <f>iferror(IF($C318=BattleEnd,"",IF($C318="","",IF($C318=Attacking,RANDBETWEEN(1,100),""))),"")</f>
        <v/>
      </c>
      <c r="K318" s="345" t="str">
        <f>iferror(IF($C318=BattleEnd,"",IF($C318="","",IF($C318=Attacking,RANDBETWEEN(1,100),""))),"")</f>
        <v/>
      </c>
      <c r="L318" s="346" t="str">
        <f>if($C318=Attacking,if(H318&gt;70,Hit,Miss),"")</f>
        <v/>
      </c>
      <c r="M318" s="347" t="str">
        <f>if($C318=Attacking,if(I318&gt;70,Hit,Miss),"")</f>
        <v/>
      </c>
      <c r="N318" s="347" t="str">
        <f>if($C318=Attacking,if(J318&gt;70,Hit,Miss),"")</f>
        <v/>
      </c>
      <c r="O318" s="348" t="str">
        <f>if($C318=Attacking,if(K318&gt;70,Hit,Miss),"")</f>
        <v/>
      </c>
      <c r="P318" s="343" t="str">
        <f>IF(L318=Hit,Fleet1Ship1WepDPH,IF(L318=Miss,0,""))</f>
        <v/>
      </c>
      <c r="Q318" s="344" t="str">
        <f>IF(M318=Hit,Fleet1Ship1WepDPH,IF(M318=Miss,0,""))</f>
        <v/>
      </c>
      <c r="R318" s="344" t="str">
        <f>IF(N318=Hit,Fleet1Ship1WepDPH,IF(N318=Miss,0,""))</f>
        <v/>
      </c>
      <c r="S318" s="345" t="str">
        <f>IF(O318=Hit,Fleet1Ship1WepDPH,IF(O318=Miss,0,""))</f>
        <v/>
      </c>
      <c r="T318" s="349" t="str">
        <f>if($C318=Attacking,COUNTIF(P318:S318,"&gt;0"),"")</f>
        <v/>
      </c>
      <c r="U318" s="350" t="str">
        <f>IF($C318=Attacking,SUM(P318:S318),"")</f>
        <v/>
      </c>
      <c r="V318" s="351" t="str">
        <f>iferror(if(W316="","",IF(W316=Alive,$V$4,IF(W316=Dead,"")),""),"")</f>
        <v/>
      </c>
      <c r="W318" s="340" t="str">
        <f>iferror(if($X318="","",IF($X318&gt;0,Alive,if($X318=0,"")),""),"")</f>
        <v/>
      </c>
      <c r="X318" s="352" t="str">
        <f>iferror(if(C318="","",IF(C318=Attacking,X316-U318,X316)),"")</f>
        <v/>
      </c>
    </row>
    <row r="319" hidden="1">
      <c r="A319" s="319">
        <v>316.0</v>
      </c>
      <c r="B319" s="357" t="str">
        <f>IF(C317=Attacking,B317+1,"")</f>
        <v/>
      </c>
      <c r="C319" s="321" t="str">
        <f>iferror(if(W317="","",IF(W317=Alive,Attacking,if(W317=Dead,"")),""),"")</f>
        <v/>
      </c>
      <c r="D319" s="322" t="str">
        <f>iferror(if(E317="","",IF(E317=Alive,$D$4,IF(E317=Dead,"")),""),"")</f>
        <v/>
      </c>
      <c r="E319" s="323" t="str">
        <f>iferror(if($F318="","",IF($F319&gt;0,Alive,if($F319="","")),""),"")</f>
        <v/>
      </c>
      <c r="F319" s="324" t="str">
        <f t="shared" si="4"/>
        <v/>
      </c>
      <c r="G319" s="325" t="str">
        <f>iferror(if(C319="","",if(C319=BattleEnd,"",if(D319=Fleet1Ship1,Fleet1Ship1Wep,Fleet2Ship1Wep))),"")</f>
        <v/>
      </c>
      <c r="H319" s="326" t="str">
        <f>iferror(IF($C319=BattleEnd,"",IF($C319="","",IF($C319=Attacking,RANDBETWEEN(1,100),""))),"")</f>
        <v/>
      </c>
      <c r="I319" s="327" t="str">
        <f>iferror(IF($C319=BattleEnd,"",IF($C319="","",IF($C319=Attacking,RANDBETWEEN(1,100),""))),"")</f>
        <v/>
      </c>
      <c r="J319" s="327" t="str">
        <f>iferror(IF($C319=BattleEnd,"",IF($C319="","",IF($C319=Attacking,RANDBETWEEN(1,100),""))),"")</f>
        <v/>
      </c>
      <c r="K319" s="328" t="str">
        <f>iferror(IF($C319=BattleEnd,"",IF($C319="","",IF($C319=Attacking,RANDBETWEEN(1,100),""))),"")</f>
        <v/>
      </c>
      <c r="L319" s="329" t="str">
        <f>if($C319=Attacking,if(H319&gt;70,Hit,Miss),"")</f>
        <v/>
      </c>
      <c r="M319" s="330" t="str">
        <f>if($C319=Attacking,if(I319&gt;70,Hit,Miss),"")</f>
        <v/>
      </c>
      <c r="N319" s="330" t="str">
        <f>if($C319=Attacking,if(J319&gt;70,Hit,Miss),"")</f>
        <v/>
      </c>
      <c r="O319" s="331" t="str">
        <f>if($C319=Attacking,if(K319&gt;70,Hit,Miss),"")</f>
        <v/>
      </c>
      <c r="P319" s="326" t="str">
        <f>IF(L319=Hit,Fleet1Ship1WepDPH,IF(L319=Miss,0,""))</f>
        <v/>
      </c>
      <c r="Q319" s="327" t="str">
        <f>IF(M319=Hit,Fleet1Ship1WepDPH,IF(M319=Miss,0,""))</f>
        <v/>
      </c>
      <c r="R319" s="327" t="str">
        <f>IF(N319=Hit,Fleet1Ship1WepDPH,IF(N319=Miss,0,""))</f>
        <v/>
      </c>
      <c r="S319" s="328" t="str">
        <f>IF(O319=Hit,Fleet1Ship1WepDPH,IF(O319=Miss,0,""))</f>
        <v/>
      </c>
      <c r="T319" s="332" t="str">
        <f>if($C319=Attacking,COUNTIF(P319:S319,"&gt;0"),"")</f>
        <v/>
      </c>
      <c r="U319" s="333" t="str">
        <f>IF($C319=Attacking,SUM(P319:S319),"")</f>
        <v/>
      </c>
      <c r="V319" s="334" t="str">
        <f>iferror(if(W317="","",IF(W317=Alive,$V$4,IF(W317=Dead,"")),""),"")</f>
        <v/>
      </c>
      <c r="W319" s="323" t="str">
        <f>iferror(if($X319="","",IF($X319&gt;0,Alive,if($X319=0,"")),""),"")</f>
        <v/>
      </c>
      <c r="X319" s="353" t="str">
        <f>iferror(if(C319="","",IF(C319=Attacking,X317-U319,X317)),"")</f>
        <v/>
      </c>
    </row>
    <row r="320" hidden="1">
      <c r="A320" s="336">
        <v>317.0</v>
      </c>
      <c r="B320" s="356" t="str">
        <f>IF(C318=Attacking,B318+1,"")</f>
        <v/>
      </c>
      <c r="C320" s="338" t="str">
        <f>iferror(if(W318="","",IF(W318=Alive,Attacking,if(W318=Dead,"")),""),"")</f>
        <v/>
      </c>
      <c r="D320" s="339" t="str">
        <f>iferror(if(E318="","",IF(E318=Alive,$D$4,IF(E318=Dead,"")),""),"")</f>
        <v/>
      </c>
      <c r="E320" s="340" t="str">
        <f>iferror(if($F319="","",IF($F320&gt;0,Alive,if($F320="","")),""),"")</f>
        <v/>
      </c>
      <c r="F320" s="341" t="str">
        <f t="shared" si="4"/>
        <v/>
      </c>
      <c r="G320" s="342" t="str">
        <f>iferror(if(C320="","",if(C320=BattleEnd,"",if(D320=Fleet1Ship1,Fleet1Ship1Wep,Fleet2Ship1Wep))),"")</f>
        <v/>
      </c>
      <c r="H320" s="343" t="str">
        <f>iferror(IF($C320=BattleEnd,"",IF($C320="","",IF($C320=Attacking,RANDBETWEEN(1,100),""))),"")</f>
        <v/>
      </c>
      <c r="I320" s="344" t="str">
        <f>iferror(IF($C320=BattleEnd,"",IF($C320="","",IF($C320=Attacking,RANDBETWEEN(1,100),""))),"")</f>
        <v/>
      </c>
      <c r="J320" s="344" t="str">
        <f>iferror(IF($C320=BattleEnd,"",IF($C320="","",IF($C320=Attacking,RANDBETWEEN(1,100),""))),"")</f>
        <v/>
      </c>
      <c r="K320" s="345" t="str">
        <f>iferror(IF($C320=BattleEnd,"",IF($C320="","",IF($C320=Attacking,RANDBETWEEN(1,100),""))),"")</f>
        <v/>
      </c>
      <c r="L320" s="346" t="str">
        <f>if($C320=Attacking,if(H320&gt;70,Hit,Miss),"")</f>
        <v/>
      </c>
      <c r="M320" s="347" t="str">
        <f>if($C320=Attacking,if(I320&gt;70,Hit,Miss),"")</f>
        <v/>
      </c>
      <c r="N320" s="347" t="str">
        <f>if($C320=Attacking,if(J320&gt;70,Hit,Miss),"")</f>
        <v/>
      </c>
      <c r="O320" s="348" t="str">
        <f>if($C320=Attacking,if(K320&gt;70,Hit,Miss),"")</f>
        <v/>
      </c>
      <c r="P320" s="343" t="str">
        <f>IF(L320=Hit,Fleet1Ship1WepDPH,IF(L320=Miss,0,""))</f>
        <v/>
      </c>
      <c r="Q320" s="344" t="str">
        <f>IF(M320=Hit,Fleet1Ship1WepDPH,IF(M320=Miss,0,""))</f>
        <v/>
      </c>
      <c r="R320" s="344" t="str">
        <f>IF(N320=Hit,Fleet1Ship1WepDPH,IF(N320=Miss,0,""))</f>
        <v/>
      </c>
      <c r="S320" s="345" t="str">
        <f>IF(O320=Hit,Fleet1Ship1WepDPH,IF(O320=Miss,0,""))</f>
        <v/>
      </c>
      <c r="T320" s="349" t="str">
        <f>if($C320=Attacking,COUNTIF(P320:S320,"&gt;0"),"")</f>
        <v/>
      </c>
      <c r="U320" s="350" t="str">
        <f>IF($C320=Attacking,SUM(P320:S320),"")</f>
        <v/>
      </c>
      <c r="V320" s="351" t="str">
        <f>iferror(if(W318="","",IF(W318=Alive,$V$4,IF(W318=Dead,"")),""),"")</f>
        <v/>
      </c>
      <c r="W320" s="340" t="str">
        <f>iferror(if($X320="","",IF($X320&gt;0,Alive,if($X320=0,"")),""),"")</f>
        <v/>
      </c>
      <c r="X320" s="352" t="str">
        <f>iferror(if(C320="","",IF(C320=Attacking,X318-U320,X318)),"")</f>
        <v/>
      </c>
    </row>
    <row r="321" hidden="1">
      <c r="A321" s="319">
        <v>318.0</v>
      </c>
      <c r="B321" s="357" t="str">
        <f>IF(C319=Attacking,B319+1,"")</f>
        <v/>
      </c>
      <c r="C321" s="321" t="str">
        <f>iferror(if(W319="","",IF(W319=Alive,Attacking,if(W319=Dead,"")),""),"")</f>
        <v/>
      </c>
      <c r="D321" s="322" t="str">
        <f>iferror(if(E319="","",IF(E319=Alive,$D$4,IF(E319=Dead,"")),""),"")</f>
        <v/>
      </c>
      <c r="E321" s="323" t="str">
        <f>iferror(if($F320="","",IF($F321&gt;0,Alive,if($F321="","")),""),"")</f>
        <v/>
      </c>
      <c r="F321" s="324" t="str">
        <f t="shared" si="4"/>
        <v/>
      </c>
      <c r="G321" s="325" t="str">
        <f>iferror(if(C321="","",if(C321=BattleEnd,"",if(D321=Fleet1Ship1,Fleet1Ship1Wep,Fleet2Ship1Wep))),"")</f>
        <v/>
      </c>
      <c r="H321" s="326" t="str">
        <f>iferror(IF($C321=BattleEnd,"",IF($C321="","",IF($C321=Attacking,RANDBETWEEN(1,100),""))),"")</f>
        <v/>
      </c>
      <c r="I321" s="327" t="str">
        <f>iferror(IF($C321=BattleEnd,"",IF($C321="","",IF($C321=Attacking,RANDBETWEEN(1,100),""))),"")</f>
        <v/>
      </c>
      <c r="J321" s="327" t="str">
        <f>iferror(IF($C321=BattleEnd,"",IF($C321="","",IF($C321=Attacking,RANDBETWEEN(1,100),""))),"")</f>
        <v/>
      </c>
      <c r="K321" s="328" t="str">
        <f>iferror(IF($C321=BattleEnd,"",IF($C321="","",IF($C321=Attacking,RANDBETWEEN(1,100),""))),"")</f>
        <v/>
      </c>
      <c r="L321" s="329" t="str">
        <f>if($C321=Attacking,if(H321&gt;70,Hit,Miss),"")</f>
        <v/>
      </c>
      <c r="M321" s="330" t="str">
        <f>if($C321=Attacking,if(I321&gt;70,Hit,Miss),"")</f>
        <v/>
      </c>
      <c r="N321" s="330" t="str">
        <f>if($C321=Attacking,if(J321&gt;70,Hit,Miss),"")</f>
        <v/>
      </c>
      <c r="O321" s="331" t="str">
        <f>if($C321=Attacking,if(K321&gt;70,Hit,Miss),"")</f>
        <v/>
      </c>
      <c r="P321" s="326" t="str">
        <f>IF(L321=Hit,Fleet1Ship1WepDPH,IF(L321=Miss,0,""))</f>
        <v/>
      </c>
      <c r="Q321" s="327" t="str">
        <f>IF(M321=Hit,Fleet1Ship1WepDPH,IF(M321=Miss,0,""))</f>
        <v/>
      </c>
      <c r="R321" s="327" t="str">
        <f>IF(N321=Hit,Fleet1Ship1WepDPH,IF(N321=Miss,0,""))</f>
        <v/>
      </c>
      <c r="S321" s="328" t="str">
        <f>IF(O321=Hit,Fleet1Ship1WepDPH,IF(O321=Miss,0,""))</f>
        <v/>
      </c>
      <c r="T321" s="332" t="str">
        <f>if($C321=Attacking,COUNTIF(P321:S321,"&gt;0"),"")</f>
        <v/>
      </c>
      <c r="U321" s="333" t="str">
        <f>IF($C321=Attacking,SUM(P321:S321),"")</f>
        <v/>
      </c>
      <c r="V321" s="334" t="str">
        <f>iferror(if(W319="","",IF(W319=Alive,$V$4,IF(W319=Dead,"")),""),"")</f>
        <v/>
      </c>
      <c r="W321" s="323" t="str">
        <f>iferror(if($X321="","",IF($X321&gt;0,Alive,if($X321=0,"")),""),"")</f>
        <v/>
      </c>
      <c r="X321" s="353" t="str">
        <f>iferror(if(C321="","",IF(C321=Attacking,X319-U321,X319)),"")</f>
        <v/>
      </c>
    </row>
    <row r="322" hidden="1">
      <c r="A322" s="336">
        <v>319.0</v>
      </c>
      <c r="B322" s="356" t="str">
        <f>IF(C320=Reloading,B320+1,"")</f>
        <v/>
      </c>
      <c r="C322" s="338" t="str">
        <f>iferror(if(W320="","",IF(W320=Alive,Attacking,if(W320=Dead,"")),""),"")</f>
        <v/>
      </c>
      <c r="D322" s="339" t="str">
        <f>iferror(if(E320="","",IF(E320=Alive,$D$4,IF(E320=Dead,"")),""),"")</f>
        <v/>
      </c>
      <c r="E322" s="340" t="str">
        <f>iferror(if($F321="","",IF($F322&gt;0,Alive,if($F322="","")),""),"")</f>
        <v/>
      </c>
      <c r="F322" s="341" t="str">
        <f t="shared" si="4"/>
        <v/>
      </c>
      <c r="G322" s="342" t="str">
        <f>iferror(if(C322="","",if(C322=BattleEnd,"",if(D322=Fleet1Ship1,Fleet1Ship1Wep,Fleet2Ship1Wep))),"")</f>
        <v/>
      </c>
      <c r="H322" s="343" t="str">
        <f>iferror(IF($C322=BattleEnd,"",IF($C322="","",IF($C322=Attacking,RANDBETWEEN(1,100),""))),"")</f>
        <v/>
      </c>
      <c r="I322" s="344" t="str">
        <f>iferror(IF($C322=BattleEnd,"",IF($C322="","",IF($C322=Attacking,RANDBETWEEN(1,100),""))),"")</f>
        <v/>
      </c>
      <c r="J322" s="344" t="str">
        <f>iferror(IF($C322=BattleEnd,"",IF($C322="","",IF($C322=Attacking,RANDBETWEEN(1,100),""))),"")</f>
        <v/>
      </c>
      <c r="K322" s="345" t="str">
        <f>iferror(IF($C322=BattleEnd,"",IF($C322="","",IF($C322=Attacking,RANDBETWEEN(1,100),""))),"")</f>
        <v/>
      </c>
      <c r="L322" s="346" t="str">
        <f>if($C322=Attacking,if(H322&gt;70,Hit,Miss),"")</f>
        <v/>
      </c>
      <c r="M322" s="347" t="str">
        <f>if($C322=Attacking,if(I322&gt;70,Hit,Miss),"")</f>
        <v/>
      </c>
      <c r="N322" s="347" t="str">
        <f>if($C322=Attacking,if(J322&gt;70,Hit,Miss),"")</f>
        <v/>
      </c>
      <c r="O322" s="348" t="str">
        <f>if($C322=Attacking,if(K322&gt;70,Hit,Miss),"")</f>
        <v/>
      </c>
      <c r="P322" s="343" t="str">
        <f>IF(L322=Hit,Fleet1Ship1WepDPH,IF(L322=Miss,0,""))</f>
        <v/>
      </c>
      <c r="Q322" s="344" t="str">
        <f>IF(M322=Hit,Fleet1Ship1WepDPH,IF(M322=Miss,0,""))</f>
        <v/>
      </c>
      <c r="R322" s="344" t="str">
        <f>IF(N322=Hit,Fleet1Ship1WepDPH,IF(N322=Miss,0,""))</f>
        <v/>
      </c>
      <c r="S322" s="345" t="str">
        <f>IF(O322=Hit,Fleet1Ship1WepDPH,IF(O322=Miss,0,""))</f>
        <v/>
      </c>
      <c r="T322" s="349" t="str">
        <f>if($C322=Attacking,COUNTIF(P322:S322,"&gt;0"),"")</f>
        <v/>
      </c>
      <c r="U322" s="350" t="str">
        <f>IF($C322=Attacking,SUM(P322:S322),"")</f>
        <v/>
      </c>
      <c r="V322" s="351" t="str">
        <f>iferror(if(W320="","",IF(W320=Alive,$V$4,IF(W320=Dead,"")),""),"")</f>
        <v/>
      </c>
      <c r="W322" s="340" t="str">
        <f>iferror(if($X322="","",IF($X322&gt;0,Alive,if($X322=0,"")),""),"")</f>
        <v/>
      </c>
      <c r="X322" s="352" t="str">
        <f>iferror(if(C322="","",IF(C322=Attacking,X320-U322,X320)),"")</f>
        <v/>
      </c>
    </row>
    <row r="323" hidden="1">
      <c r="A323" s="319">
        <v>320.0</v>
      </c>
      <c r="B323" s="357" t="str">
        <f>IF(C321=Reloading,B321+1,"")</f>
        <v/>
      </c>
      <c r="C323" s="321" t="str">
        <f>iferror(if(W321="","",IF(W321=Alive,Attacking,if(W321=Dead,"")),""),"")</f>
        <v/>
      </c>
      <c r="D323" s="322" t="str">
        <f>iferror(if(E321="","",IF(E321=Alive,$D$4,IF(E321=Dead,"")),""),"")</f>
        <v/>
      </c>
      <c r="E323" s="323" t="str">
        <f>iferror(if($F322="","",IF($F323&gt;0,Alive,if($F323="","")),""),"")</f>
        <v/>
      </c>
      <c r="F323" s="324" t="str">
        <f t="shared" si="4"/>
        <v/>
      </c>
      <c r="G323" s="325" t="str">
        <f>iferror(if(C323="","",if(C323=BattleEnd,"",if(D323=Fleet1Ship1,Fleet1Ship1Wep,Fleet2Ship1Wep))),"")</f>
        <v/>
      </c>
      <c r="H323" s="326" t="str">
        <f>iferror(IF($C323=BattleEnd,"",IF($C323="","",IF($C323=Attacking,RANDBETWEEN(1,100),""))),"")</f>
        <v/>
      </c>
      <c r="I323" s="327" t="str">
        <f>iferror(IF($C323=BattleEnd,"",IF($C323="","",IF($C323=Attacking,RANDBETWEEN(1,100),""))),"")</f>
        <v/>
      </c>
      <c r="J323" s="327" t="str">
        <f>iferror(IF($C323=BattleEnd,"",IF($C323="","",IF($C323=Attacking,RANDBETWEEN(1,100),""))),"")</f>
        <v/>
      </c>
      <c r="K323" s="328" t="str">
        <f>iferror(IF($C323=BattleEnd,"",IF($C323="","",IF($C323=Attacking,RANDBETWEEN(1,100),""))),"")</f>
        <v/>
      </c>
      <c r="L323" s="329" t="str">
        <f>if($C323=Attacking,if(H323&gt;70,Hit,Miss),"")</f>
        <v/>
      </c>
      <c r="M323" s="330" t="str">
        <f>if($C323=Attacking,if(I323&gt;70,Hit,Miss),"")</f>
        <v/>
      </c>
      <c r="N323" s="330" t="str">
        <f>if($C323=Attacking,if(J323&gt;70,Hit,Miss),"")</f>
        <v/>
      </c>
      <c r="O323" s="331" t="str">
        <f>if($C323=Attacking,if(K323&gt;70,Hit,Miss),"")</f>
        <v/>
      </c>
      <c r="P323" s="326" t="str">
        <f>IF(L323=Hit,Fleet1Ship1WepDPH,IF(L323=Miss,0,""))</f>
        <v/>
      </c>
      <c r="Q323" s="327" t="str">
        <f>IF(M323=Hit,Fleet1Ship1WepDPH,IF(M323=Miss,0,""))</f>
        <v/>
      </c>
      <c r="R323" s="327" t="str">
        <f>IF(N323=Hit,Fleet1Ship1WepDPH,IF(N323=Miss,0,""))</f>
        <v/>
      </c>
      <c r="S323" s="328" t="str">
        <f>IF(O323=Hit,Fleet1Ship1WepDPH,IF(O323=Miss,0,""))</f>
        <v/>
      </c>
      <c r="T323" s="332" t="str">
        <f>if($C323=Attacking,COUNTIF(P323:S323,"&gt;0"),"")</f>
        <v/>
      </c>
      <c r="U323" s="333" t="str">
        <f>IF($C323=Attacking,SUM(P323:S323),"")</f>
        <v/>
      </c>
      <c r="V323" s="334" t="str">
        <f>iferror(if(W321="","",IF(W321=Alive,$V$4,IF(W321=Dead,"")),""),"")</f>
        <v/>
      </c>
      <c r="W323" s="323" t="str">
        <f>iferror(if($X323="","",IF($X323&gt;0,Alive,if($X323=0,"")),""),"")</f>
        <v/>
      </c>
      <c r="X323" s="353" t="str">
        <f>iferror(if(C323="","",IF(C323=Attacking,X321-U323,X321)),"")</f>
        <v/>
      </c>
    </row>
    <row r="324" hidden="1">
      <c r="A324" s="336">
        <v>321.0</v>
      </c>
      <c r="B324" s="356" t="str">
        <f>IF(C322=Attacking,B322+1,"")</f>
        <v/>
      </c>
      <c r="C324" s="338" t="str">
        <f>iferror(if(W322="","",IF(W322=Alive,Attacking,if(W322=Dead,"")),""),"")</f>
        <v/>
      </c>
      <c r="D324" s="339" t="str">
        <f>iferror(if(E322="","",IF(E322=Alive,$D$4,IF(E322=Dead,"")),""),"")</f>
        <v/>
      </c>
      <c r="E324" s="340" t="str">
        <f>iferror(if($F323="","",IF($F324&gt;0,Alive,if($F324="","")),""),"")</f>
        <v/>
      </c>
      <c r="F324" s="341" t="str">
        <f t="shared" si="4"/>
        <v/>
      </c>
      <c r="G324" s="342" t="str">
        <f>iferror(if(C324="","",if(C324=BattleEnd,"",if(D324=Fleet1Ship1,Fleet1Ship1Wep,Fleet2Ship1Wep))),"")</f>
        <v/>
      </c>
      <c r="H324" s="343" t="str">
        <f>iferror(IF($C324=BattleEnd,"",IF($C324="","",IF($C324=Attacking,RANDBETWEEN(1,100),""))),"")</f>
        <v/>
      </c>
      <c r="I324" s="344" t="str">
        <f>iferror(IF($C324=BattleEnd,"",IF($C324="","",IF($C324=Attacking,RANDBETWEEN(1,100),""))),"")</f>
        <v/>
      </c>
      <c r="J324" s="344" t="str">
        <f>iferror(IF($C324=BattleEnd,"",IF($C324="","",IF($C324=Attacking,RANDBETWEEN(1,100),""))),"")</f>
        <v/>
      </c>
      <c r="K324" s="345" t="str">
        <f>iferror(IF($C324=BattleEnd,"",IF($C324="","",IF($C324=Attacking,RANDBETWEEN(1,100),""))),"")</f>
        <v/>
      </c>
      <c r="L324" s="346" t="str">
        <f>if($C324=Attacking,if(H324&gt;70,Hit,Miss),"")</f>
        <v/>
      </c>
      <c r="M324" s="347" t="str">
        <f>if($C324=Attacking,if(I324&gt;70,Hit,Miss),"")</f>
        <v/>
      </c>
      <c r="N324" s="347" t="str">
        <f>if($C324=Attacking,if(J324&gt;70,Hit,Miss),"")</f>
        <v/>
      </c>
      <c r="O324" s="348" t="str">
        <f>if($C324=Attacking,if(K324&gt;70,Hit,Miss),"")</f>
        <v/>
      </c>
      <c r="P324" s="343" t="str">
        <f>IF(L324=Hit,Fleet1Ship1WepDPH,IF(L324=Miss,0,""))</f>
        <v/>
      </c>
      <c r="Q324" s="344" t="str">
        <f>IF(M324=Hit,Fleet1Ship1WepDPH,IF(M324=Miss,0,""))</f>
        <v/>
      </c>
      <c r="R324" s="344" t="str">
        <f>IF(N324=Hit,Fleet1Ship1WepDPH,IF(N324=Miss,0,""))</f>
        <v/>
      </c>
      <c r="S324" s="345" t="str">
        <f>IF(O324=Hit,Fleet1Ship1WepDPH,IF(O324=Miss,0,""))</f>
        <v/>
      </c>
      <c r="T324" s="349" t="str">
        <f>if($C324=Attacking,COUNTIF(P324:S324,"&gt;0"),"")</f>
        <v/>
      </c>
      <c r="U324" s="350" t="str">
        <f>IF($C324=Attacking,SUM(P324:S324),"")</f>
        <v/>
      </c>
      <c r="V324" s="351" t="str">
        <f>iferror(if(W322="","",IF(W322=Alive,$V$4,IF(W322=Dead,"")),""),"")</f>
        <v/>
      </c>
      <c r="W324" s="340" t="str">
        <f>iferror(if($X324="","",IF($X324&gt;0,Alive,if($X324=0,"")),""),"")</f>
        <v/>
      </c>
      <c r="X324" s="352" t="str">
        <f>iferror(if(C324="","",IF(C324=Attacking,X322-U324,X322)),"")</f>
        <v/>
      </c>
    </row>
    <row r="325" hidden="1">
      <c r="A325" s="319">
        <v>322.0</v>
      </c>
      <c r="B325" s="357" t="str">
        <f>IF(C323=Attacking,B323+1,"")</f>
        <v/>
      </c>
      <c r="C325" s="321" t="str">
        <f>iferror(if(W323="","",IF(W323=Alive,Attacking,if(W323=Dead,"")),""),"")</f>
        <v/>
      </c>
      <c r="D325" s="322" t="str">
        <f>iferror(if(E323="","",IF(E323=Alive,$D$4,IF(E323=Dead,"")),""),"")</f>
        <v/>
      </c>
      <c r="E325" s="323" t="str">
        <f>iferror(if($F324="","",IF($F325&gt;0,Alive,if($F325="","")),""),"")</f>
        <v/>
      </c>
      <c r="F325" s="324" t="str">
        <f t="shared" si="4"/>
        <v/>
      </c>
      <c r="G325" s="325" t="str">
        <f>iferror(if(C325="","",if(C325=BattleEnd,"",if(D325=Fleet1Ship1,Fleet1Ship1Wep,Fleet2Ship1Wep))),"")</f>
        <v/>
      </c>
      <c r="H325" s="326" t="str">
        <f>iferror(IF($C325=BattleEnd,"",IF($C325="","",IF($C325=Attacking,RANDBETWEEN(1,100),""))),"")</f>
        <v/>
      </c>
      <c r="I325" s="327" t="str">
        <f>iferror(IF($C325=BattleEnd,"",IF($C325="","",IF($C325=Attacking,RANDBETWEEN(1,100),""))),"")</f>
        <v/>
      </c>
      <c r="J325" s="327" t="str">
        <f>iferror(IF($C325=BattleEnd,"",IF($C325="","",IF($C325=Attacking,RANDBETWEEN(1,100),""))),"")</f>
        <v/>
      </c>
      <c r="K325" s="328" t="str">
        <f>iferror(IF($C325=BattleEnd,"",IF($C325="","",IF($C325=Attacking,RANDBETWEEN(1,100),""))),"")</f>
        <v/>
      </c>
      <c r="L325" s="329" t="str">
        <f>if($C325=Attacking,if(H325&gt;70,Hit,Miss),"")</f>
        <v/>
      </c>
      <c r="M325" s="330" t="str">
        <f>if($C325=Attacking,if(I325&gt;70,Hit,Miss),"")</f>
        <v/>
      </c>
      <c r="N325" s="330" t="str">
        <f>if($C325=Attacking,if(J325&gt;70,Hit,Miss),"")</f>
        <v/>
      </c>
      <c r="O325" s="331" t="str">
        <f>if($C325=Attacking,if(K325&gt;70,Hit,Miss),"")</f>
        <v/>
      </c>
      <c r="P325" s="326" t="str">
        <f>IF(L325=Hit,Fleet1Ship1WepDPH,IF(L325=Miss,0,""))</f>
        <v/>
      </c>
      <c r="Q325" s="327" t="str">
        <f>IF(M325=Hit,Fleet1Ship1WepDPH,IF(M325=Miss,0,""))</f>
        <v/>
      </c>
      <c r="R325" s="327" t="str">
        <f>IF(N325=Hit,Fleet1Ship1WepDPH,IF(N325=Miss,0,""))</f>
        <v/>
      </c>
      <c r="S325" s="328" t="str">
        <f>IF(O325=Hit,Fleet1Ship1WepDPH,IF(O325=Miss,0,""))</f>
        <v/>
      </c>
      <c r="T325" s="332" t="str">
        <f>if($C325=Attacking,COUNTIF(P325:S325,"&gt;0"),"")</f>
        <v/>
      </c>
      <c r="U325" s="333" t="str">
        <f>IF($C325=Attacking,SUM(P325:S325),"")</f>
        <v/>
      </c>
      <c r="V325" s="334" t="str">
        <f>iferror(if(W323="","",IF(W323=Alive,$V$4,IF(W323=Dead,"")),""),"")</f>
        <v/>
      </c>
      <c r="W325" s="323" t="str">
        <f>iferror(if($X325="","",IF($X325&gt;0,Alive,if($X325=0,"")),""),"")</f>
        <v/>
      </c>
      <c r="X325" s="353" t="str">
        <f>iferror(if(C325="","",IF(C325=Attacking,X323-U325,X323)),"")</f>
        <v/>
      </c>
    </row>
    <row r="326" hidden="1">
      <c r="A326" s="336">
        <v>323.0</v>
      </c>
      <c r="B326" s="356" t="str">
        <f>IF(C324=Attacking,B324+1,"")</f>
        <v/>
      </c>
      <c r="C326" s="338" t="str">
        <f>iferror(if(W324="","",IF(W324=Alive,Attacking,if(W324=Dead,"")),""),"")</f>
        <v/>
      </c>
      <c r="D326" s="339" t="str">
        <f>iferror(if(E324="","",IF(E324=Alive,$D$4,IF(E324=Dead,"")),""),"")</f>
        <v/>
      </c>
      <c r="E326" s="340" t="str">
        <f>iferror(if($F325="","",IF($F326&gt;0,Alive,if($F326="","")),""),"")</f>
        <v/>
      </c>
      <c r="F326" s="341" t="str">
        <f t="shared" si="4"/>
        <v/>
      </c>
      <c r="G326" s="342" t="str">
        <f>iferror(if(C326="","",if(C326=BattleEnd,"",if(D326=Fleet1Ship1,Fleet1Ship1Wep,Fleet2Ship1Wep))),"")</f>
        <v/>
      </c>
      <c r="H326" s="343" t="str">
        <f>iferror(IF($C326=BattleEnd,"",IF($C326="","",IF($C326=Attacking,RANDBETWEEN(1,100),""))),"")</f>
        <v/>
      </c>
      <c r="I326" s="344" t="str">
        <f>iferror(IF($C326=BattleEnd,"",IF($C326="","",IF($C326=Attacking,RANDBETWEEN(1,100),""))),"")</f>
        <v/>
      </c>
      <c r="J326" s="344" t="str">
        <f>iferror(IF($C326=BattleEnd,"",IF($C326="","",IF($C326=Attacking,RANDBETWEEN(1,100),""))),"")</f>
        <v/>
      </c>
      <c r="K326" s="345" t="str">
        <f>iferror(IF($C326=BattleEnd,"",IF($C326="","",IF($C326=Attacking,RANDBETWEEN(1,100),""))),"")</f>
        <v/>
      </c>
      <c r="L326" s="346" t="str">
        <f>if($C326=Attacking,if(H326&gt;70,Hit,Miss),"")</f>
        <v/>
      </c>
      <c r="M326" s="347" t="str">
        <f>if($C326=Attacking,if(I326&gt;70,Hit,Miss),"")</f>
        <v/>
      </c>
      <c r="N326" s="347" t="str">
        <f>if($C326=Attacking,if(J326&gt;70,Hit,Miss),"")</f>
        <v/>
      </c>
      <c r="O326" s="348" t="str">
        <f>if($C326=Attacking,if(K326&gt;70,Hit,Miss),"")</f>
        <v/>
      </c>
      <c r="P326" s="343" t="str">
        <f>IF(L326=Hit,Fleet1Ship1WepDPH,IF(L326=Miss,0,""))</f>
        <v/>
      </c>
      <c r="Q326" s="344" t="str">
        <f>IF(M326=Hit,Fleet1Ship1WepDPH,IF(M326=Miss,0,""))</f>
        <v/>
      </c>
      <c r="R326" s="344" t="str">
        <f>IF(N326=Hit,Fleet1Ship1WepDPH,IF(N326=Miss,0,""))</f>
        <v/>
      </c>
      <c r="S326" s="345" t="str">
        <f>IF(O326=Hit,Fleet1Ship1WepDPH,IF(O326=Miss,0,""))</f>
        <v/>
      </c>
      <c r="T326" s="349" t="str">
        <f>if($C326=Attacking,COUNTIF(P326:S326,"&gt;0"),"")</f>
        <v/>
      </c>
      <c r="U326" s="350" t="str">
        <f>IF($C326=Attacking,SUM(P326:S326),"")</f>
        <v/>
      </c>
      <c r="V326" s="351" t="str">
        <f>iferror(if(W324="","",IF(W324=Alive,$V$4,IF(W324=Dead,"")),""),"")</f>
        <v/>
      </c>
      <c r="W326" s="340" t="str">
        <f>iferror(if($X326="","",IF($X326&gt;0,Alive,if($X326=0,"")),""),"")</f>
        <v/>
      </c>
      <c r="X326" s="352" t="str">
        <f>iferror(if(C326="","",IF(C326=Attacking,X324-U326,X324)),"")</f>
        <v/>
      </c>
    </row>
    <row r="327" hidden="1">
      <c r="A327" s="319">
        <v>324.0</v>
      </c>
      <c r="B327" s="357" t="str">
        <f>IF(C325=Attacking,B325+1,"")</f>
        <v/>
      </c>
      <c r="C327" s="321" t="str">
        <f>iferror(if(W325="","",IF(W325=Alive,Attacking,if(W325=Dead,"")),""),"")</f>
        <v/>
      </c>
      <c r="D327" s="322" t="str">
        <f>iferror(if(E325="","",IF(E325=Alive,$D$4,IF(E325=Dead,"")),""),"")</f>
        <v/>
      </c>
      <c r="E327" s="323" t="str">
        <f>iferror(if($F326="","",IF($F327&gt;0,Alive,if($F327="","")),""),"")</f>
        <v/>
      </c>
      <c r="F327" s="324" t="str">
        <f t="shared" si="4"/>
        <v/>
      </c>
      <c r="G327" s="325" t="str">
        <f>iferror(if(C327="","",if(C327=BattleEnd,"",if(D327=Fleet1Ship1,Fleet1Ship1Wep,Fleet2Ship1Wep))),"")</f>
        <v/>
      </c>
      <c r="H327" s="326" t="str">
        <f>iferror(IF($C327=BattleEnd,"",IF($C327="","",IF($C327=Attacking,RANDBETWEEN(1,100),""))),"")</f>
        <v/>
      </c>
      <c r="I327" s="327" t="str">
        <f>iferror(IF($C327=BattleEnd,"",IF($C327="","",IF($C327=Attacking,RANDBETWEEN(1,100),""))),"")</f>
        <v/>
      </c>
      <c r="J327" s="327" t="str">
        <f>iferror(IF($C327=BattleEnd,"",IF($C327="","",IF($C327=Attacking,RANDBETWEEN(1,100),""))),"")</f>
        <v/>
      </c>
      <c r="K327" s="328" t="str">
        <f>iferror(IF($C327=BattleEnd,"",IF($C327="","",IF($C327=Attacking,RANDBETWEEN(1,100),""))),"")</f>
        <v/>
      </c>
      <c r="L327" s="329" t="str">
        <f>if($C327=Attacking,if(H327&gt;70,Hit,Miss),"")</f>
        <v/>
      </c>
      <c r="M327" s="330" t="str">
        <f>if($C327=Attacking,if(I327&gt;70,Hit,Miss),"")</f>
        <v/>
      </c>
      <c r="N327" s="330" t="str">
        <f>if($C327=Attacking,if(J327&gt;70,Hit,Miss),"")</f>
        <v/>
      </c>
      <c r="O327" s="331" t="str">
        <f>if($C327=Attacking,if(K327&gt;70,Hit,Miss),"")</f>
        <v/>
      </c>
      <c r="P327" s="326" t="str">
        <f>IF(L327=Hit,Fleet1Ship1WepDPH,IF(L327=Miss,0,""))</f>
        <v/>
      </c>
      <c r="Q327" s="327" t="str">
        <f>IF(M327=Hit,Fleet1Ship1WepDPH,IF(M327=Miss,0,""))</f>
        <v/>
      </c>
      <c r="R327" s="327" t="str">
        <f>IF(N327=Hit,Fleet1Ship1WepDPH,IF(N327=Miss,0,""))</f>
        <v/>
      </c>
      <c r="S327" s="328" t="str">
        <f>IF(O327=Hit,Fleet1Ship1WepDPH,IF(O327=Miss,0,""))</f>
        <v/>
      </c>
      <c r="T327" s="332" t="str">
        <f>if($C327=Attacking,COUNTIF(P327:S327,"&gt;0"),"")</f>
        <v/>
      </c>
      <c r="U327" s="333" t="str">
        <f>IF($C327=Attacking,SUM(P327:S327),"")</f>
        <v/>
      </c>
      <c r="V327" s="334" t="str">
        <f>iferror(if(W325="","",IF(W325=Alive,$V$4,IF(W325=Dead,"")),""),"")</f>
        <v/>
      </c>
      <c r="W327" s="323" t="str">
        <f>iferror(if($X327="","",IF($X327&gt;0,Alive,if($X327=0,"")),""),"")</f>
        <v/>
      </c>
      <c r="X327" s="353" t="str">
        <f>iferror(if(C327="","",IF(C327=Attacking,X325-U327,X325)),"")</f>
        <v/>
      </c>
    </row>
    <row r="328" hidden="1">
      <c r="A328" s="336">
        <v>325.0</v>
      </c>
      <c r="B328" s="356" t="str">
        <f>IF(C326=Attacking,B326+1,"")</f>
        <v/>
      </c>
      <c r="C328" s="338" t="str">
        <f>iferror(if(W326="","",IF(W326=Alive,Attacking,if(W326=Dead,"")),""),"")</f>
        <v/>
      </c>
      <c r="D328" s="339" t="str">
        <f>iferror(if(E326="","",IF(E326=Alive,$D$4,IF(E326=Dead,"")),""),"")</f>
        <v/>
      </c>
      <c r="E328" s="340" t="str">
        <f>iferror(if($F327="","",IF($F328&gt;0,Alive,if($F328="","")),""),"")</f>
        <v/>
      </c>
      <c r="F328" s="341" t="str">
        <f t="shared" si="4"/>
        <v/>
      </c>
      <c r="G328" s="342" t="str">
        <f>iferror(if(C328="","",if(C328=BattleEnd,"",if(D328=Fleet1Ship1,Fleet1Ship1Wep,Fleet2Ship1Wep))),"")</f>
        <v/>
      </c>
      <c r="H328" s="343" t="str">
        <f>iferror(IF($C328=BattleEnd,"",IF($C328="","",IF($C328=Attacking,RANDBETWEEN(1,100),""))),"")</f>
        <v/>
      </c>
      <c r="I328" s="344" t="str">
        <f>iferror(IF($C328=BattleEnd,"",IF($C328="","",IF($C328=Attacking,RANDBETWEEN(1,100),""))),"")</f>
        <v/>
      </c>
      <c r="J328" s="344" t="str">
        <f>iferror(IF($C328=BattleEnd,"",IF($C328="","",IF($C328=Attacking,RANDBETWEEN(1,100),""))),"")</f>
        <v/>
      </c>
      <c r="K328" s="345" t="str">
        <f>iferror(IF($C328=BattleEnd,"",IF($C328="","",IF($C328=Attacking,RANDBETWEEN(1,100),""))),"")</f>
        <v/>
      </c>
      <c r="L328" s="346" t="str">
        <f>if($C328=Attacking,if(H328&gt;70,Hit,Miss),"")</f>
        <v/>
      </c>
      <c r="M328" s="347" t="str">
        <f>if($C328=Attacking,if(I328&gt;70,Hit,Miss),"")</f>
        <v/>
      </c>
      <c r="N328" s="347" t="str">
        <f>if($C328=Attacking,if(J328&gt;70,Hit,Miss),"")</f>
        <v/>
      </c>
      <c r="O328" s="348" t="str">
        <f>if($C328=Attacking,if(K328&gt;70,Hit,Miss),"")</f>
        <v/>
      </c>
      <c r="P328" s="343" t="str">
        <f>IF(L328=Hit,Fleet1Ship1WepDPH,IF(L328=Miss,0,""))</f>
        <v/>
      </c>
      <c r="Q328" s="344" t="str">
        <f>IF(M328=Hit,Fleet1Ship1WepDPH,IF(M328=Miss,0,""))</f>
        <v/>
      </c>
      <c r="R328" s="344" t="str">
        <f>IF(N328=Hit,Fleet1Ship1WepDPH,IF(N328=Miss,0,""))</f>
        <v/>
      </c>
      <c r="S328" s="345" t="str">
        <f>IF(O328=Hit,Fleet1Ship1WepDPH,IF(O328=Miss,0,""))</f>
        <v/>
      </c>
      <c r="T328" s="349" t="str">
        <f>if($C328=Attacking,COUNTIF(P328:S328,"&gt;0"),"")</f>
        <v/>
      </c>
      <c r="U328" s="350" t="str">
        <f>IF($C328=Attacking,SUM(P328:S328),"")</f>
        <v/>
      </c>
      <c r="V328" s="351" t="str">
        <f>iferror(if(W326="","",IF(W326=Alive,$V$4,IF(W326=Dead,"")),""),"")</f>
        <v/>
      </c>
      <c r="W328" s="340" t="str">
        <f>iferror(if($X328="","",IF($X328&gt;0,Alive,if($X328=0,"")),""),"")</f>
        <v/>
      </c>
      <c r="X328" s="352" t="str">
        <f>iferror(if(C328="","",IF(C328=Attacking,X326-U328,X326)),"")</f>
        <v/>
      </c>
    </row>
    <row r="329" hidden="1">
      <c r="A329" s="319">
        <v>326.0</v>
      </c>
      <c r="B329" s="357" t="str">
        <f>IF(C327=Attacking,B327+1,"")</f>
        <v/>
      </c>
      <c r="C329" s="321" t="str">
        <f>iferror(if(W327="","",IF(W327=Alive,Attacking,if(W327=Dead,"")),""),"")</f>
        <v/>
      </c>
      <c r="D329" s="322" t="str">
        <f>iferror(if(E327="","",IF(E327=Alive,$D$4,IF(E327=Dead,"")),""),"")</f>
        <v/>
      </c>
      <c r="E329" s="323" t="str">
        <f>iferror(if($F328="","",IF($F329&gt;0,Alive,if($F329="","")),""),"")</f>
        <v/>
      </c>
      <c r="F329" s="324" t="str">
        <f t="shared" si="4"/>
        <v/>
      </c>
      <c r="G329" s="325" t="str">
        <f>iferror(if(C329="","",if(C329=BattleEnd,"",if(D329=Fleet1Ship1,Fleet1Ship1Wep,Fleet2Ship1Wep))),"")</f>
        <v/>
      </c>
      <c r="H329" s="326" t="str">
        <f>iferror(IF($C329=BattleEnd,"",IF($C329="","",IF($C329=Attacking,RANDBETWEEN(1,100),""))),"")</f>
        <v/>
      </c>
      <c r="I329" s="327" t="str">
        <f>iferror(IF($C329=BattleEnd,"",IF($C329="","",IF($C329=Attacking,RANDBETWEEN(1,100),""))),"")</f>
        <v/>
      </c>
      <c r="J329" s="327" t="str">
        <f>iferror(IF($C329=BattleEnd,"",IF($C329="","",IF($C329=Attacking,RANDBETWEEN(1,100),""))),"")</f>
        <v/>
      </c>
      <c r="K329" s="328" t="str">
        <f>iferror(IF($C329=BattleEnd,"",IF($C329="","",IF($C329=Attacking,RANDBETWEEN(1,100),""))),"")</f>
        <v/>
      </c>
      <c r="L329" s="329" t="str">
        <f>if($C329=Attacking,if(H329&gt;70,Hit,Miss),"")</f>
        <v/>
      </c>
      <c r="M329" s="330" t="str">
        <f>if($C329=Attacking,if(I329&gt;70,Hit,Miss),"")</f>
        <v/>
      </c>
      <c r="N329" s="330" t="str">
        <f>if($C329=Attacking,if(J329&gt;70,Hit,Miss),"")</f>
        <v/>
      </c>
      <c r="O329" s="331" t="str">
        <f>if($C329=Attacking,if(K329&gt;70,Hit,Miss),"")</f>
        <v/>
      </c>
      <c r="P329" s="326" t="str">
        <f>IF(L329=Hit,Fleet1Ship1WepDPH,IF(L329=Miss,0,""))</f>
        <v/>
      </c>
      <c r="Q329" s="327" t="str">
        <f>IF(M329=Hit,Fleet1Ship1WepDPH,IF(M329=Miss,0,""))</f>
        <v/>
      </c>
      <c r="R329" s="327" t="str">
        <f>IF(N329=Hit,Fleet1Ship1WepDPH,IF(N329=Miss,0,""))</f>
        <v/>
      </c>
      <c r="S329" s="328" t="str">
        <f>IF(O329=Hit,Fleet1Ship1WepDPH,IF(O329=Miss,0,""))</f>
        <v/>
      </c>
      <c r="T329" s="332" t="str">
        <f>if($C329=Attacking,COUNTIF(P329:S329,"&gt;0"),"")</f>
        <v/>
      </c>
      <c r="U329" s="333" t="str">
        <f>IF($C329=Attacking,SUM(P329:S329),"")</f>
        <v/>
      </c>
      <c r="V329" s="334" t="str">
        <f>iferror(if(W327="","",IF(W327=Alive,$V$4,IF(W327=Dead,"")),""),"")</f>
        <v/>
      </c>
      <c r="W329" s="323" t="str">
        <f>iferror(if($X329="","",IF($X329&gt;0,Alive,if($X329=0,"")),""),"")</f>
        <v/>
      </c>
      <c r="X329" s="353" t="str">
        <f>iferror(if(C329="","",IF(C329=Attacking,X327-U329,X327)),"")</f>
        <v/>
      </c>
    </row>
    <row r="330" hidden="1">
      <c r="A330" s="336">
        <v>327.0</v>
      </c>
      <c r="B330" s="356" t="str">
        <f>IF(C328=Reloading,B328+1,"")</f>
        <v/>
      </c>
      <c r="C330" s="338" t="str">
        <f>iferror(if(W328="","",IF(W328=Alive,Attacking,if(W328=Dead,"")),""),"")</f>
        <v/>
      </c>
      <c r="D330" s="339" t="str">
        <f>iferror(if(E328="","",IF(E328=Alive,$D$4,IF(E328=Dead,"")),""),"")</f>
        <v/>
      </c>
      <c r="E330" s="340" t="str">
        <f>iferror(if($F329="","",IF($F330&gt;0,Alive,if($F330="","")),""),"")</f>
        <v/>
      </c>
      <c r="F330" s="341" t="str">
        <f t="shared" si="4"/>
        <v/>
      </c>
      <c r="G330" s="342" t="str">
        <f>iferror(if(C330="","",if(C330=BattleEnd,"",if(D330=Fleet1Ship1,Fleet1Ship1Wep,Fleet2Ship1Wep))),"")</f>
        <v/>
      </c>
      <c r="H330" s="343" t="str">
        <f>iferror(IF($C330=BattleEnd,"",IF($C330="","",IF($C330=Attacking,RANDBETWEEN(1,100),""))),"")</f>
        <v/>
      </c>
      <c r="I330" s="344" t="str">
        <f>iferror(IF($C330=BattleEnd,"",IF($C330="","",IF($C330=Attacking,RANDBETWEEN(1,100),""))),"")</f>
        <v/>
      </c>
      <c r="J330" s="344" t="str">
        <f>iferror(IF($C330=BattleEnd,"",IF($C330="","",IF($C330=Attacking,RANDBETWEEN(1,100),""))),"")</f>
        <v/>
      </c>
      <c r="K330" s="345" t="str">
        <f>iferror(IF($C330=BattleEnd,"",IF($C330="","",IF($C330=Attacking,RANDBETWEEN(1,100),""))),"")</f>
        <v/>
      </c>
      <c r="L330" s="346" t="str">
        <f>if($C330=Attacking,if(H330&gt;70,Hit,Miss),"")</f>
        <v/>
      </c>
      <c r="M330" s="347" t="str">
        <f>if($C330=Attacking,if(I330&gt;70,Hit,Miss),"")</f>
        <v/>
      </c>
      <c r="N330" s="347" t="str">
        <f>if($C330=Attacking,if(J330&gt;70,Hit,Miss),"")</f>
        <v/>
      </c>
      <c r="O330" s="348" t="str">
        <f>if($C330=Attacking,if(K330&gt;70,Hit,Miss),"")</f>
        <v/>
      </c>
      <c r="P330" s="343" t="str">
        <f>IF(L330=Hit,Fleet1Ship1WepDPH,IF(L330=Miss,0,""))</f>
        <v/>
      </c>
      <c r="Q330" s="344" t="str">
        <f>IF(M330=Hit,Fleet1Ship1WepDPH,IF(M330=Miss,0,""))</f>
        <v/>
      </c>
      <c r="R330" s="344" t="str">
        <f>IF(N330=Hit,Fleet1Ship1WepDPH,IF(N330=Miss,0,""))</f>
        <v/>
      </c>
      <c r="S330" s="345" t="str">
        <f>IF(O330=Hit,Fleet1Ship1WepDPH,IF(O330=Miss,0,""))</f>
        <v/>
      </c>
      <c r="T330" s="349" t="str">
        <f>if($C330=Attacking,COUNTIF(P330:S330,"&gt;0"),"")</f>
        <v/>
      </c>
      <c r="U330" s="350" t="str">
        <f>IF($C330=Attacking,SUM(P330:S330),"")</f>
        <v/>
      </c>
      <c r="V330" s="351" t="str">
        <f>iferror(if(W328="","",IF(W328=Alive,$V$4,IF(W328=Dead,"")),""),"")</f>
        <v/>
      </c>
      <c r="W330" s="340" t="str">
        <f>iferror(if($X330="","",IF($X330&gt;0,Alive,if($X330=0,"")),""),"")</f>
        <v/>
      </c>
      <c r="X330" s="352" t="str">
        <f>iferror(if(C330="","",IF(C330=Attacking,X328-U330,X328)),"")</f>
        <v/>
      </c>
    </row>
    <row r="331" hidden="1">
      <c r="A331" s="319">
        <v>328.0</v>
      </c>
      <c r="B331" s="357" t="str">
        <f>IF(C329=Reloading,B329+1,"")</f>
        <v/>
      </c>
      <c r="C331" s="321" t="str">
        <f>iferror(if(W329="","",IF(W329=Alive,Attacking,if(W329=Dead,"")),""),"")</f>
        <v/>
      </c>
      <c r="D331" s="322" t="str">
        <f>iferror(if(E329="","",IF(E329=Alive,$D$4,IF(E329=Dead,"")),""),"")</f>
        <v/>
      </c>
      <c r="E331" s="323" t="str">
        <f>iferror(if($F330="","",IF($F331&gt;0,Alive,if($F331="","")),""),"")</f>
        <v/>
      </c>
      <c r="F331" s="324" t="str">
        <f t="shared" si="4"/>
        <v/>
      </c>
      <c r="G331" s="325" t="str">
        <f>iferror(if(C331="","",if(C331=BattleEnd,"",if(D331=Fleet1Ship1,Fleet1Ship1Wep,Fleet2Ship1Wep))),"")</f>
        <v/>
      </c>
      <c r="H331" s="326" t="str">
        <f>iferror(IF($C331=BattleEnd,"",IF($C331="","",IF($C331=Attacking,RANDBETWEEN(1,100),""))),"")</f>
        <v/>
      </c>
      <c r="I331" s="327" t="str">
        <f>iferror(IF($C331=BattleEnd,"",IF($C331="","",IF($C331=Attacking,RANDBETWEEN(1,100),""))),"")</f>
        <v/>
      </c>
      <c r="J331" s="327" t="str">
        <f>iferror(IF($C331=BattleEnd,"",IF($C331="","",IF($C331=Attacking,RANDBETWEEN(1,100),""))),"")</f>
        <v/>
      </c>
      <c r="K331" s="328" t="str">
        <f>iferror(IF($C331=BattleEnd,"",IF($C331="","",IF($C331=Attacking,RANDBETWEEN(1,100),""))),"")</f>
        <v/>
      </c>
      <c r="L331" s="329" t="str">
        <f>if($C331=Attacking,if(H331&gt;70,Hit,Miss),"")</f>
        <v/>
      </c>
      <c r="M331" s="330" t="str">
        <f>if($C331=Attacking,if(I331&gt;70,Hit,Miss),"")</f>
        <v/>
      </c>
      <c r="N331" s="330" t="str">
        <f>if($C331=Attacking,if(J331&gt;70,Hit,Miss),"")</f>
        <v/>
      </c>
      <c r="O331" s="331" t="str">
        <f>if($C331=Attacking,if(K331&gt;70,Hit,Miss),"")</f>
        <v/>
      </c>
      <c r="P331" s="326" t="str">
        <f>IF(L331=Hit,Fleet1Ship1WepDPH,IF(L331=Miss,0,""))</f>
        <v/>
      </c>
      <c r="Q331" s="327" t="str">
        <f>IF(M331=Hit,Fleet1Ship1WepDPH,IF(M331=Miss,0,""))</f>
        <v/>
      </c>
      <c r="R331" s="327" t="str">
        <f>IF(N331=Hit,Fleet1Ship1WepDPH,IF(N331=Miss,0,""))</f>
        <v/>
      </c>
      <c r="S331" s="328" t="str">
        <f>IF(O331=Hit,Fleet1Ship1WepDPH,IF(O331=Miss,0,""))</f>
        <v/>
      </c>
      <c r="T331" s="332" t="str">
        <f>if($C331=Attacking,COUNTIF(P331:S331,"&gt;0"),"")</f>
        <v/>
      </c>
      <c r="U331" s="333" t="str">
        <f>IF($C331=Attacking,SUM(P331:S331),"")</f>
        <v/>
      </c>
      <c r="V331" s="334" t="str">
        <f>iferror(if(W329="","",IF(W329=Alive,$V$4,IF(W329=Dead,"")),""),"")</f>
        <v/>
      </c>
      <c r="W331" s="323" t="str">
        <f>iferror(if($X331="","",IF($X331&gt;0,Alive,if($X331=0,"")),""),"")</f>
        <v/>
      </c>
      <c r="X331" s="353" t="str">
        <f>iferror(if(C331="","",IF(C331=Attacking,X329-U331,X329)),"")</f>
        <v/>
      </c>
    </row>
    <row r="332" hidden="1">
      <c r="A332" s="336">
        <v>329.0</v>
      </c>
      <c r="B332" s="356" t="str">
        <f>IF(C330=Attacking,B330+1,"")</f>
        <v/>
      </c>
      <c r="C332" s="338" t="str">
        <f>iferror(if(W330="","",IF(W330=Alive,Attacking,if(W330=Dead,"")),""),"")</f>
        <v/>
      </c>
      <c r="D332" s="339" t="str">
        <f>iferror(if(E330="","",IF(E330=Alive,$D$4,IF(E330=Dead,"")),""),"")</f>
        <v/>
      </c>
      <c r="E332" s="340" t="str">
        <f>iferror(if($F331="","",IF($F332&gt;0,Alive,if($F332="","")),""),"")</f>
        <v/>
      </c>
      <c r="F332" s="341" t="str">
        <f t="shared" si="4"/>
        <v/>
      </c>
      <c r="G332" s="342" t="str">
        <f>iferror(if(C332="","",if(C332=BattleEnd,"",if(D332=Fleet1Ship1,Fleet1Ship1Wep,Fleet2Ship1Wep))),"")</f>
        <v/>
      </c>
      <c r="H332" s="343" t="str">
        <f>iferror(IF($C332=BattleEnd,"",IF($C332="","",IF($C332=Attacking,RANDBETWEEN(1,100),""))),"")</f>
        <v/>
      </c>
      <c r="I332" s="344" t="str">
        <f>iferror(IF($C332=BattleEnd,"",IF($C332="","",IF($C332=Attacking,RANDBETWEEN(1,100),""))),"")</f>
        <v/>
      </c>
      <c r="J332" s="344" t="str">
        <f>iferror(IF($C332=BattleEnd,"",IF($C332="","",IF($C332=Attacking,RANDBETWEEN(1,100),""))),"")</f>
        <v/>
      </c>
      <c r="K332" s="345" t="str">
        <f>iferror(IF($C332=BattleEnd,"",IF($C332="","",IF($C332=Attacking,RANDBETWEEN(1,100),""))),"")</f>
        <v/>
      </c>
      <c r="L332" s="346" t="str">
        <f>if($C332=Attacking,if(H332&gt;70,Hit,Miss),"")</f>
        <v/>
      </c>
      <c r="M332" s="347" t="str">
        <f>if($C332=Attacking,if(I332&gt;70,Hit,Miss),"")</f>
        <v/>
      </c>
      <c r="N332" s="347" t="str">
        <f>if($C332=Attacking,if(J332&gt;70,Hit,Miss),"")</f>
        <v/>
      </c>
      <c r="O332" s="348" t="str">
        <f>if($C332=Attacking,if(K332&gt;70,Hit,Miss),"")</f>
        <v/>
      </c>
      <c r="P332" s="343" t="str">
        <f>IF(L332=Hit,Fleet1Ship1WepDPH,IF(L332=Miss,0,""))</f>
        <v/>
      </c>
      <c r="Q332" s="344" t="str">
        <f>IF(M332=Hit,Fleet1Ship1WepDPH,IF(M332=Miss,0,""))</f>
        <v/>
      </c>
      <c r="R332" s="344" t="str">
        <f>IF(N332=Hit,Fleet1Ship1WepDPH,IF(N332=Miss,0,""))</f>
        <v/>
      </c>
      <c r="S332" s="345" t="str">
        <f>IF(O332=Hit,Fleet1Ship1WepDPH,IF(O332=Miss,0,""))</f>
        <v/>
      </c>
      <c r="T332" s="349" t="str">
        <f>if($C332=Attacking,COUNTIF(P332:S332,"&gt;0"),"")</f>
        <v/>
      </c>
      <c r="U332" s="350" t="str">
        <f>IF($C332=Attacking,SUM(P332:S332),"")</f>
        <v/>
      </c>
      <c r="V332" s="351" t="str">
        <f>iferror(if(W330="","",IF(W330=Alive,$V$4,IF(W330=Dead,"")),""),"")</f>
        <v/>
      </c>
      <c r="W332" s="340" t="str">
        <f>iferror(if($X332="","",IF($X332&gt;0,Alive,if($X332=0,"")),""),"")</f>
        <v/>
      </c>
      <c r="X332" s="352" t="str">
        <f>iferror(if(C332="","",IF(C332=Attacking,X330-U332,X330)),"")</f>
        <v/>
      </c>
    </row>
    <row r="333" hidden="1">
      <c r="A333" s="319">
        <v>330.0</v>
      </c>
      <c r="B333" s="357" t="str">
        <f>IF(C331=Attacking,B331+1,"")</f>
        <v/>
      </c>
      <c r="C333" s="321" t="str">
        <f>iferror(if(W331="","",IF(W331=Alive,Attacking,if(W331=Dead,"")),""),"")</f>
        <v/>
      </c>
      <c r="D333" s="322" t="str">
        <f>iferror(if(E331="","",IF(E331=Alive,$D$4,IF(E331=Dead,"")),""),"")</f>
        <v/>
      </c>
      <c r="E333" s="323" t="str">
        <f>iferror(if($F332="","",IF($F333&gt;0,Alive,if($F333="","")),""),"")</f>
        <v/>
      </c>
      <c r="F333" s="324" t="str">
        <f t="shared" si="4"/>
        <v/>
      </c>
      <c r="G333" s="325" t="str">
        <f>iferror(if(C333="","",if(C333=BattleEnd,"",if(D333=Fleet1Ship1,Fleet1Ship1Wep,Fleet2Ship1Wep))),"")</f>
        <v/>
      </c>
      <c r="H333" s="326" t="str">
        <f>iferror(IF($C333=BattleEnd,"",IF($C333="","",IF($C333=Attacking,RANDBETWEEN(1,100),""))),"")</f>
        <v/>
      </c>
      <c r="I333" s="327" t="str">
        <f>iferror(IF($C333=BattleEnd,"",IF($C333="","",IF($C333=Attacking,RANDBETWEEN(1,100),""))),"")</f>
        <v/>
      </c>
      <c r="J333" s="327" t="str">
        <f>iferror(IF($C333=BattleEnd,"",IF($C333="","",IF($C333=Attacking,RANDBETWEEN(1,100),""))),"")</f>
        <v/>
      </c>
      <c r="K333" s="328" t="str">
        <f>iferror(IF($C333=BattleEnd,"",IF($C333="","",IF($C333=Attacking,RANDBETWEEN(1,100),""))),"")</f>
        <v/>
      </c>
      <c r="L333" s="329" t="str">
        <f>if($C333=Attacking,if(H333&gt;70,Hit,Miss),"")</f>
        <v/>
      </c>
      <c r="M333" s="330" t="str">
        <f>if($C333=Attacking,if(I333&gt;70,Hit,Miss),"")</f>
        <v/>
      </c>
      <c r="N333" s="330" t="str">
        <f>if($C333=Attacking,if(J333&gt;70,Hit,Miss),"")</f>
        <v/>
      </c>
      <c r="O333" s="331" t="str">
        <f>if($C333=Attacking,if(K333&gt;70,Hit,Miss),"")</f>
        <v/>
      </c>
      <c r="P333" s="326" t="str">
        <f>IF(L333=Hit,Fleet1Ship1WepDPH,IF(L333=Miss,0,""))</f>
        <v/>
      </c>
      <c r="Q333" s="327" t="str">
        <f>IF(M333=Hit,Fleet1Ship1WepDPH,IF(M333=Miss,0,""))</f>
        <v/>
      </c>
      <c r="R333" s="327" t="str">
        <f>IF(N333=Hit,Fleet1Ship1WepDPH,IF(N333=Miss,0,""))</f>
        <v/>
      </c>
      <c r="S333" s="328" t="str">
        <f>IF(O333=Hit,Fleet1Ship1WepDPH,IF(O333=Miss,0,""))</f>
        <v/>
      </c>
      <c r="T333" s="332" t="str">
        <f>if($C333=Attacking,COUNTIF(P333:S333,"&gt;0"),"")</f>
        <v/>
      </c>
      <c r="U333" s="333" t="str">
        <f>IF($C333=Attacking,SUM(P333:S333),"")</f>
        <v/>
      </c>
      <c r="V333" s="334" t="str">
        <f>iferror(if(W331="","",IF(W331=Alive,$V$4,IF(W331=Dead,"")),""),"")</f>
        <v/>
      </c>
      <c r="W333" s="323" t="str">
        <f>iferror(if($X333="","",IF($X333&gt;0,Alive,if($X333=0,"")),""),"")</f>
        <v/>
      </c>
      <c r="X333" s="353" t="str">
        <f>iferror(if(C333="","",IF(C333=Attacking,X331-U333,X331)),"")</f>
        <v/>
      </c>
    </row>
    <row r="334" hidden="1">
      <c r="A334" s="336">
        <v>331.0</v>
      </c>
      <c r="B334" s="356" t="str">
        <f>IF(C332=Attacking,B332+1,"")</f>
        <v/>
      </c>
      <c r="C334" s="338" t="str">
        <f>iferror(if(W332="","",IF(W332=Alive,Attacking,if(W332=Dead,"")),""),"")</f>
        <v/>
      </c>
      <c r="D334" s="339" t="str">
        <f>iferror(if(E332="","",IF(E332=Alive,$D$4,IF(E332=Dead,"")),""),"")</f>
        <v/>
      </c>
      <c r="E334" s="340" t="str">
        <f>iferror(if($F333="","",IF($F334&gt;0,Alive,if($F334="","")),""),"")</f>
        <v/>
      </c>
      <c r="F334" s="341" t="str">
        <f t="shared" si="4"/>
        <v/>
      </c>
      <c r="G334" s="342" t="str">
        <f>iferror(if(C334="","",if(C334=BattleEnd,"",if(D334=Fleet1Ship1,Fleet1Ship1Wep,Fleet2Ship1Wep))),"")</f>
        <v/>
      </c>
      <c r="H334" s="343" t="str">
        <f>iferror(IF($C334=BattleEnd,"",IF($C334="","",IF($C334=Attacking,RANDBETWEEN(1,100),""))),"")</f>
        <v/>
      </c>
      <c r="I334" s="344" t="str">
        <f>iferror(IF($C334=BattleEnd,"",IF($C334="","",IF($C334=Attacking,RANDBETWEEN(1,100),""))),"")</f>
        <v/>
      </c>
      <c r="J334" s="344" t="str">
        <f>iferror(IF($C334=BattleEnd,"",IF($C334="","",IF($C334=Attacking,RANDBETWEEN(1,100),""))),"")</f>
        <v/>
      </c>
      <c r="K334" s="345" t="str">
        <f>iferror(IF($C334=BattleEnd,"",IF($C334="","",IF($C334=Attacking,RANDBETWEEN(1,100),""))),"")</f>
        <v/>
      </c>
      <c r="L334" s="346" t="str">
        <f>if($C334=Attacking,if(H334&gt;70,Hit,Miss),"")</f>
        <v/>
      </c>
      <c r="M334" s="347" t="str">
        <f>if($C334=Attacking,if(I334&gt;70,Hit,Miss),"")</f>
        <v/>
      </c>
      <c r="N334" s="347" t="str">
        <f>if($C334=Attacking,if(J334&gt;70,Hit,Miss),"")</f>
        <v/>
      </c>
      <c r="O334" s="348" t="str">
        <f>if($C334=Attacking,if(K334&gt;70,Hit,Miss),"")</f>
        <v/>
      </c>
      <c r="P334" s="343" t="str">
        <f>IF(L334=Hit,Fleet1Ship1WepDPH,IF(L334=Miss,0,""))</f>
        <v/>
      </c>
      <c r="Q334" s="344" t="str">
        <f>IF(M334=Hit,Fleet1Ship1WepDPH,IF(M334=Miss,0,""))</f>
        <v/>
      </c>
      <c r="R334" s="344" t="str">
        <f>IF(N334=Hit,Fleet1Ship1WepDPH,IF(N334=Miss,0,""))</f>
        <v/>
      </c>
      <c r="S334" s="345" t="str">
        <f>IF(O334=Hit,Fleet1Ship1WepDPH,IF(O334=Miss,0,""))</f>
        <v/>
      </c>
      <c r="T334" s="349" t="str">
        <f>if($C334=Attacking,COUNTIF(P334:S334,"&gt;0"),"")</f>
        <v/>
      </c>
      <c r="U334" s="350" t="str">
        <f>IF($C334=Attacking,SUM(P334:S334),"")</f>
        <v/>
      </c>
      <c r="V334" s="351" t="str">
        <f>iferror(if(W332="","",IF(W332=Alive,$V$4,IF(W332=Dead,"")),""),"")</f>
        <v/>
      </c>
      <c r="W334" s="340" t="str">
        <f>iferror(if($X334="","",IF($X334&gt;0,Alive,if($X334=0,"")),""),"")</f>
        <v/>
      </c>
      <c r="X334" s="352" t="str">
        <f>iferror(if(C334="","",IF(C334=Attacking,X332-U334,X332)),"")</f>
        <v/>
      </c>
    </row>
    <row r="335" hidden="1">
      <c r="A335" s="319">
        <v>332.0</v>
      </c>
      <c r="B335" s="357" t="str">
        <f>IF(C333=Attacking,B333+1,"")</f>
        <v/>
      </c>
      <c r="C335" s="321" t="str">
        <f>iferror(if(W333="","",IF(W333=Alive,Attacking,if(W333=Dead,"")),""),"")</f>
        <v/>
      </c>
      <c r="D335" s="322" t="str">
        <f>iferror(if(E333="","",IF(E333=Alive,$D$4,IF(E333=Dead,"")),""),"")</f>
        <v/>
      </c>
      <c r="E335" s="323" t="str">
        <f>iferror(if($F334="","",IF($F335&gt;0,Alive,if($F335="","")),""),"")</f>
        <v/>
      </c>
      <c r="F335" s="324" t="str">
        <f t="shared" si="4"/>
        <v/>
      </c>
      <c r="G335" s="325" t="str">
        <f>iferror(if(C335="","",if(C335=BattleEnd,"",if(D335=Fleet1Ship1,Fleet1Ship1Wep,Fleet2Ship1Wep))),"")</f>
        <v/>
      </c>
      <c r="H335" s="326" t="str">
        <f>iferror(IF($C335=BattleEnd,"",IF($C335="","",IF($C335=Attacking,RANDBETWEEN(1,100),""))),"")</f>
        <v/>
      </c>
      <c r="I335" s="327" t="str">
        <f>iferror(IF($C335=BattleEnd,"",IF($C335="","",IF($C335=Attacking,RANDBETWEEN(1,100),""))),"")</f>
        <v/>
      </c>
      <c r="J335" s="327" t="str">
        <f>iferror(IF($C335=BattleEnd,"",IF($C335="","",IF($C335=Attacking,RANDBETWEEN(1,100),""))),"")</f>
        <v/>
      </c>
      <c r="K335" s="328" t="str">
        <f>iferror(IF($C335=BattleEnd,"",IF($C335="","",IF($C335=Attacking,RANDBETWEEN(1,100),""))),"")</f>
        <v/>
      </c>
      <c r="L335" s="329" t="str">
        <f>if($C335=Attacking,if(H335&gt;70,Hit,Miss),"")</f>
        <v/>
      </c>
      <c r="M335" s="330" t="str">
        <f>if($C335=Attacking,if(I335&gt;70,Hit,Miss),"")</f>
        <v/>
      </c>
      <c r="N335" s="330" t="str">
        <f>if($C335=Attacking,if(J335&gt;70,Hit,Miss),"")</f>
        <v/>
      </c>
      <c r="O335" s="331" t="str">
        <f>if($C335=Attacking,if(K335&gt;70,Hit,Miss),"")</f>
        <v/>
      </c>
      <c r="P335" s="326" t="str">
        <f>IF(L335=Hit,Fleet1Ship1WepDPH,IF(L335=Miss,0,""))</f>
        <v/>
      </c>
      <c r="Q335" s="327" t="str">
        <f>IF(M335=Hit,Fleet1Ship1WepDPH,IF(M335=Miss,0,""))</f>
        <v/>
      </c>
      <c r="R335" s="327" t="str">
        <f>IF(N335=Hit,Fleet1Ship1WepDPH,IF(N335=Miss,0,""))</f>
        <v/>
      </c>
      <c r="S335" s="328" t="str">
        <f>IF(O335=Hit,Fleet1Ship1WepDPH,IF(O335=Miss,0,""))</f>
        <v/>
      </c>
      <c r="T335" s="332" t="str">
        <f>if($C335=Attacking,COUNTIF(P335:S335,"&gt;0"),"")</f>
        <v/>
      </c>
      <c r="U335" s="333" t="str">
        <f>IF($C335=Attacking,SUM(P335:S335),"")</f>
        <v/>
      </c>
      <c r="V335" s="334" t="str">
        <f>iferror(if(W333="","",IF(W333=Alive,$V$4,IF(W333=Dead,"")),""),"")</f>
        <v/>
      </c>
      <c r="W335" s="323" t="str">
        <f>iferror(if($X335="","",IF($X335&gt;0,Alive,if($X335=0,"")),""),"")</f>
        <v/>
      </c>
      <c r="X335" s="353" t="str">
        <f>iferror(if(C335="","",IF(C335=Attacking,X333-U335,X333)),"")</f>
        <v/>
      </c>
    </row>
    <row r="336" hidden="1">
      <c r="A336" s="336">
        <v>333.0</v>
      </c>
      <c r="B336" s="356" t="str">
        <f>IF(C334=Attacking,B334+1,"")</f>
        <v/>
      </c>
      <c r="C336" s="338" t="str">
        <f>iferror(if(W334="","",IF(W334=Alive,Attacking,if(W334=Dead,"")),""),"")</f>
        <v/>
      </c>
      <c r="D336" s="339" t="str">
        <f>iferror(if(E334="","",IF(E334=Alive,$D$4,IF(E334=Dead,"")),""),"")</f>
        <v/>
      </c>
      <c r="E336" s="340" t="str">
        <f>iferror(if($F335="","",IF($F336&gt;0,Alive,if($F336="","")),""),"")</f>
        <v/>
      </c>
      <c r="F336" s="341" t="str">
        <f t="shared" si="4"/>
        <v/>
      </c>
      <c r="G336" s="342" t="str">
        <f>iferror(if(C336="","",if(C336=BattleEnd,"",if(D336=Fleet1Ship1,Fleet1Ship1Wep,Fleet2Ship1Wep))),"")</f>
        <v/>
      </c>
      <c r="H336" s="343" t="str">
        <f>iferror(IF($C336=BattleEnd,"",IF($C336="","",IF($C336=Attacking,RANDBETWEEN(1,100),""))),"")</f>
        <v/>
      </c>
      <c r="I336" s="344" t="str">
        <f>iferror(IF($C336=BattleEnd,"",IF($C336="","",IF($C336=Attacking,RANDBETWEEN(1,100),""))),"")</f>
        <v/>
      </c>
      <c r="J336" s="344" t="str">
        <f>iferror(IF($C336=BattleEnd,"",IF($C336="","",IF($C336=Attacking,RANDBETWEEN(1,100),""))),"")</f>
        <v/>
      </c>
      <c r="K336" s="345" t="str">
        <f>iferror(IF($C336=BattleEnd,"",IF($C336="","",IF($C336=Attacking,RANDBETWEEN(1,100),""))),"")</f>
        <v/>
      </c>
      <c r="L336" s="346" t="str">
        <f>if($C336=Attacking,if(H336&gt;70,Hit,Miss),"")</f>
        <v/>
      </c>
      <c r="M336" s="347" t="str">
        <f>if($C336=Attacking,if(I336&gt;70,Hit,Miss),"")</f>
        <v/>
      </c>
      <c r="N336" s="347" t="str">
        <f>if($C336=Attacking,if(J336&gt;70,Hit,Miss),"")</f>
        <v/>
      </c>
      <c r="O336" s="348" t="str">
        <f>if($C336=Attacking,if(K336&gt;70,Hit,Miss),"")</f>
        <v/>
      </c>
      <c r="P336" s="343" t="str">
        <f>IF(L336=Hit,Fleet1Ship1WepDPH,IF(L336=Miss,0,""))</f>
        <v/>
      </c>
      <c r="Q336" s="344" t="str">
        <f>IF(M336=Hit,Fleet1Ship1WepDPH,IF(M336=Miss,0,""))</f>
        <v/>
      </c>
      <c r="R336" s="344" t="str">
        <f>IF(N336=Hit,Fleet1Ship1WepDPH,IF(N336=Miss,0,""))</f>
        <v/>
      </c>
      <c r="S336" s="345" t="str">
        <f>IF(O336=Hit,Fleet1Ship1WepDPH,IF(O336=Miss,0,""))</f>
        <v/>
      </c>
      <c r="T336" s="349" t="str">
        <f>if($C336=Attacking,COUNTIF(P336:S336,"&gt;0"),"")</f>
        <v/>
      </c>
      <c r="U336" s="350" t="str">
        <f>IF($C336=Attacking,SUM(P336:S336),"")</f>
        <v/>
      </c>
      <c r="V336" s="351" t="str">
        <f>iferror(if(W334="","",IF(W334=Alive,$V$4,IF(W334=Dead,"")),""),"")</f>
        <v/>
      </c>
      <c r="W336" s="340" t="str">
        <f>iferror(if($X336="","",IF($X336&gt;0,Alive,if($X336=0,"")),""),"")</f>
        <v/>
      </c>
      <c r="X336" s="352" t="str">
        <f>iferror(if(C336="","",IF(C336=Attacking,X334-U336,X334)),"")</f>
        <v/>
      </c>
    </row>
    <row r="337" hidden="1">
      <c r="A337" s="319">
        <v>334.0</v>
      </c>
      <c r="B337" s="357" t="str">
        <f>IF(C335=Attacking,B335+1,"")</f>
        <v/>
      </c>
      <c r="C337" s="321" t="str">
        <f>iferror(if(W335="","",IF(W335=Alive,Attacking,if(W335=Dead,"")),""),"")</f>
        <v/>
      </c>
      <c r="D337" s="322" t="str">
        <f>iferror(if(E335="","",IF(E335=Alive,$D$4,IF(E335=Dead,"")),""),"")</f>
        <v/>
      </c>
      <c r="E337" s="323" t="str">
        <f>iferror(if($F336="","",IF($F337&gt;0,Alive,if($F337="","")),""),"")</f>
        <v/>
      </c>
      <c r="F337" s="324" t="str">
        <f t="shared" si="4"/>
        <v/>
      </c>
      <c r="G337" s="325" t="str">
        <f>iferror(if(C337="","",if(C337=BattleEnd,"",if(D337=Fleet1Ship1,Fleet1Ship1Wep,Fleet2Ship1Wep))),"")</f>
        <v/>
      </c>
      <c r="H337" s="326" t="str">
        <f>iferror(IF($C337=BattleEnd,"",IF($C337="","",IF($C337=Attacking,RANDBETWEEN(1,100),""))),"")</f>
        <v/>
      </c>
      <c r="I337" s="327" t="str">
        <f>iferror(IF($C337=BattleEnd,"",IF($C337="","",IF($C337=Attacking,RANDBETWEEN(1,100),""))),"")</f>
        <v/>
      </c>
      <c r="J337" s="327" t="str">
        <f>iferror(IF($C337=BattleEnd,"",IF($C337="","",IF($C337=Attacking,RANDBETWEEN(1,100),""))),"")</f>
        <v/>
      </c>
      <c r="K337" s="328" t="str">
        <f>iferror(IF($C337=BattleEnd,"",IF($C337="","",IF($C337=Attacking,RANDBETWEEN(1,100),""))),"")</f>
        <v/>
      </c>
      <c r="L337" s="329" t="str">
        <f>if($C337=Attacking,if(H337&gt;70,Hit,Miss),"")</f>
        <v/>
      </c>
      <c r="M337" s="330" t="str">
        <f>if($C337=Attacking,if(I337&gt;70,Hit,Miss),"")</f>
        <v/>
      </c>
      <c r="N337" s="330" t="str">
        <f>if($C337=Attacking,if(J337&gt;70,Hit,Miss),"")</f>
        <v/>
      </c>
      <c r="O337" s="331" t="str">
        <f>if($C337=Attacking,if(K337&gt;70,Hit,Miss),"")</f>
        <v/>
      </c>
      <c r="P337" s="326" t="str">
        <f>IF(L337=Hit,Fleet1Ship1WepDPH,IF(L337=Miss,0,""))</f>
        <v/>
      </c>
      <c r="Q337" s="327" t="str">
        <f>IF(M337=Hit,Fleet1Ship1WepDPH,IF(M337=Miss,0,""))</f>
        <v/>
      </c>
      <c r="R337" s="327" t="str">
        <f>IF(N337=Hit,Fleet1Ship1WepDPH,IF(N337=Miss,0,""))</f>
        <v/>
      </c>
      <c r="S337" s="328" t="str">
        <f>IF(O337=Hit,Fleet1Ship1WepDPH,IF(O337=Miss,0,""))</f>
        <v/>
      </c>
      <c r="T337" s="332" t="str">
        <f>if($C337=Attacking,COUNTIF(P337:S337,"&gt;0"),"")</f>
        <v/>
      </c>
      <c r="U337" s="333" t="str">
        <f>IF($C337=Attacking,SUM(P337:S337),"")</f>
        <v/>
      </c>
      <c r="V337" s="334" t="str">
        <f>iferror(if(W335="","",IF(W335=Alive,$V$4,IF(W335=Dead,"")),""),"")</f>
        <v/>
      </c>
      <c r="W337" s="323" t="str">
        <f>iferror(if($X337="","",IF($X337&gt;0,Alive,if($X337=0,"")),""),"")</f>
        <v/>
      </c>
      <c r="X337" s="353" t="str">
        <f>iferror(if(C337="","",IF(C337=Attacking,X335-U337,X335)),"")</f>
        <v/>
      </c>
    </row>
    <row r="338" hidden="1">
      <c r="A338" s="336">
        <v>335.0</v>
      </c>
      <c r="B338" s="356" t="str">
        <f>IF(C336=Reloading,B336+1,"")</f>
        <v/>
      </c>
      <c r="C338" s="338" t="str">
        <f>iferror(if(W336="","",IF(W336=Alive,Attacking,if(W336=Dead,"")),""),"")</f>
        <v/>
      </c>
      <c r="D338" s="339" t="str">
        <f>iferror(if(E336="","",IF(E336=Alive,$D$4,IF(E336=Dead,"")),""),"")</f>
        <v/>
      </c>
      <c r="E338" s="340" t="str">
        <f>iferror(if($F337="","",IF($F338&gt;0,Alive,if($F338="","")),""),"")</f>
        <v/>
      </c>
      <c r="F338" s="341" t="str">
        <f t="shared" si="4"/>
        <v/>
      </c>
      <c r="G338" s="342" t="str">
        <f>iferror(if(C338="","",if(C338=BattleEnd,"",if(D338=Fleet1Ship1,Fleet1Ship1Wep,Fleet2Ship1Wep))),"")</f>
        <v/>
      </c>
      <c r="H338" s="343" t="str">
        <f>iferror(IF($C338=BattleEnd,"",IF($C338="","",IF($C338=Attacking,RANDBETWEEN(1,100),""))),"")</f>
        <v/>
      </c>
      <c r="I338" s="344" t="str">
        <f>iferror(IF($C338=BattleEnd,"",IF($C338="","",IF($C338=Attacking,RANDBETWEEN(1,100),""))),"")</f>
        <v/>
      </c>
      <c r="J338" s="344" t="str">
        <f>iferror(IF($C338=BattleEnd,"",IF($C338="","",IF($C338=Attacking,RANDBETWEEN(1,100),""))),"")</f>
        <v/>
      </c>
      <c r="K338" s="345" t="str">
        <f>iferror(IF($C338=BattleEnd,"",IF($C338="","",IF($C338=Attacking,RANDBETWEEN(1,100),""))),"")</f>
        <v/>
      </c>
      <c r="L338" s="346" t="str">
        <f>if($C338=Attacking,if(H338&gt;70,Hit,Miss),"")</f>
        <v/>
      </c>
      <c r="M338" s="347" t="str">
        <f>if($C338=Attacking,if(I338&gt;70,Hit,Miss),"")</f>
        <v/>
      </c>
      <c r="N338" s="347" t="str">
        <f>if($C338=Attacking,if(J338&gt;70,Hit,Miss),"")</f>
        <v/>
      </c>
      <c r="O338" s="348" t="str">
        <f>if($C338=Attacking,if(K338&gt;70,Hit,Miss),"")</f>
        <v/>
      </c>
      <c r="P338" s="343" t="str">
        <f>IF(L338=Hit,Fleet1Ship1WepDPH,IF(L338=Miss,0,""))</f>
        <v/>
      </c>
      <c r="Q338" s="344" t="str">
        <f>IF(M338=Hit,Fleet1Ship1WepDPH,IF(M338=Miss,0,""))</f>
        <v/>
      </c>
      <c r="R338" s="344" t="str">
        <f>IF(N338=Hit,Fleet1Ship1WepDPH,IF(N338=Miss,0,""))</f>
        <v/>
      </c>
      <c r="S338" s="345" t="str">
        <f>IF(O338=Hit,Fleet1Ship1WepDPH,IF(O338=Miss,0,""))</f>
        <v/>
      </c>
      <c r="T338" s="349" t="str">
        <f>if($C338=Attacking,COUNTIF(P338:S338,"&gt;0"),"")</f>
        <v/>
      </c>
      <c r="U338" s="350" t="str">
        <f>IF($C338=Attacking,SUM(P338:S338),"")</f>
        <v/>
      </c>
      <c r="V338" s="351" t="str">
        <f>iferror(if(W336="","",IF(W336=Alive,$V$4,IF(W336=Dead,"")),""),"")</f>
        <v/>
      </c>
      <c r="W338" s="340" t="str">
        <f>iferror(if($X338="","",IF($X338&gt;0,Alive,if($X338=0,"")),""),"")</f>
        <v/>
      </c>
      <c r="X338" s="352" t="str">
        <f>iferror(if(C338="","",IF(C338=Attacking,X336-U338,X336)),"")</f>
        <v/>
      </c>
    </row>
    <row r="339" hidden="1">
      <c r="A339" s="319">
        <v>336.0</v>
      </c>
      <c r="B339" s="357" t="str">
        <f>IF(C337=Reloading,B337+1,"")</f>
        <v/>
      </c>
      <c r="C339" s="321" t="str">
        <f>iferror(if(W337="","",IF(W337=Alive,Attacking,if(W337=Dead,"")),""),"")</f>
        <v/>
      </c>
      <c r="D339" s="322" t="str">
        <f>iferror(if(E337="","",IF(E337=Alive,$D$4,IF(E337=Dead,"")),""),"")</f>
        <v/>
      </c>
      <c r="E339" s="323" t="str">
        <f>iferror(if($F338="","",IF($F339&gt;0,Alive,if($F339="","")),""),"")</f>
        <v/>
      </c>
      <c r="F339" s="324" t="str">
        <f t="shared" si="4"/>
        <v/>
      </c>
      <c r="G339" s="325" t="str">
        <f>iferror(if(C339="","",if(C339=BattleEnd,"",if(D339=Fleet1Ship1,Fleet1Ship1Wep,Fleet2Ship1Wep))),"")</f>
        <v/>
      </c>
      <c r="H339" s="326" t="str">
        <f>iferror(IF($C339=BattleEnd,"",IF($C339="","",IF($C339=Attacking,RANDBETWEEN(1,100),""))),"")</f>
        <v/>
      </c>
      <c r="I339" s="327" t="str">
        <f>iferror(IF($C339=BattleEnd,"",IF($C339="","",IF($C339=Attacking,RANDBETWEEN(1,100),""))),"")</f>
        <v/>
      </c>
      <c r="J339" s="327" t="str">
        <f>iferror(IF($C339=BattleEnd,"",IF($C339="","",IF($C339=Attacking,RANDBETWEEN(1,100),""))),"")</f>
        <v/>
      </c>
      <c r="K339" s="328" t="str">
        <f>iferror(IF($C339=BattleEnd,"",IF($C339="","",IF($C339=Attacking,RANDBETWEEN(1,100),""))),"")</f>
        <v/>
      </c>
      <c r="L339" s="329" t="str">
        <f>if($C339=Attacking,if(H339&gt;70,Hit,Miss),"")</f>
        <v/>
      </c>
      <c r="M339" s="330" t="str">
        <f>if($C339=Attacking,if(I339&gt;70,Hit,Miss),"")</f>
        <v/>
      </c>
      <c r="N339" s="330" t="str">
        <f>if($C339=Attacking,if(J339&gt;70,Hit,Miss),"")</f>
        <v/>
      </c>
      <c r="O339" s="331" t="str">
        <f>if($C339=Attacking,if(K339&gt;70,Hit,Miss),"")</f>
        <v/>
      </c>
      <c r="P339" s="326" t="str">
        <f>IF(L339=Hit,Fleet1Ship1WepDPH,IF(L339=Miss,0,""))</f>
        <v/>
      </c>
      <c r="Q339" s="327" t="str">
        <f>IF(M339=Hit,Fleet1Ship1WepDPH,IF(M339=Miss,0,""))</f>
        <v/>
      </c>
      <c r="R339" s="327" t="str">
        <f>IF(N339=Hit,Fleet1Ship1WepDPH,IF(N339=Miss,0,""))</f>
        <v/>
      </c>
      <c r="S339" s="328" t="str">
        <f>IF(O339=Hit,Fleet1Ship1WepDPH,IF(O339=Miss,0,""))</f>
        <v/>
      </c>
      <c r="T339" s="332" t="str">
        <f>if($C339=Attacking,COUNTIF(P339:S339,"&gt;0"),"")</f>
        <v/>
      </c>
      <c r="U339" s="333" t="str">
        <f>IF($C339=Attacking,SUM(P339:S339),"")</f>
        <v/>
      </c>
      <c r="V339" s="334" t="str">
        <f>iferror(if(W337="","",IF(W337=Alive,$V$4,IF(W337=Dead,"")),""),"")</f>
        <v/>
      </c>
      <c r="W339" s="323" t="str">
        <f>iferror(if($X339="","",IF($X339&gt;0,Alive,if($X339=0,"")),""),"")</f>
        <v/>
      </c>
      <c r="X339" s="353" t="str">
        <f>iferror(if(C339="","",IF(C339=Attacking,X337-U339,X337)),"")</f>
        <v/>
      </c>
    </row>
    <row r="340" hidden="1">
      <c r="A340" s="336">
        <v>337.0</v>
      </c>
      <c r="B340" s="356" t="str">
        <f>IF(C338=Attacking,B338+1,"")</f>
        <v/>
      </c>
      <c r="C340" s="338" t="str">
        <f>iferror(if(W338="","",IF(W338=Alive,Attacking,if(W338=Dead,"")),""),"")</f>
        <v/>
      </c>
      <c r="D340" s="339" t="str">
        <f>iferror(if(E338="","",IF(E338=Alive,$D$4,IF(E338=Dead,"")),""),"")</f>
        <v/>
      </c>
      <c r="E340" s="340" t="str">
        <f>iferror(if($F339="","",IF($F340&gt;0,Alive,if($F340="","")),""),"")</f>
        <v/>
      </c>
      <c r="F340" s="341" t="str">
        <f t="shared" si="4"/>
        <v/>
      </c>
      <c r="G340" s="342" t="str">
        <f>iferror(if(C340="","",if(C340=BattleEnd,"",if(D340=Fleet1Ship1,Fleet1Ship1Wep,Fleet2Ship1Wep))),"")</f>
        <v/>
      </c>
      <c r="H340" s="343" t="str">
        <f>iferror(IF($C340=BattleEnd,"",IF($C340="","",IF($C340=Attacking,RANDBETWEEN(1,100),""))),"")</f>
        <v/>
      </c>
      <c r="I340" s="344" t="str">
        <f>iferror(IF($C340=BattleEnd,"",IF($C340="","",IF($C340=Attacking,RANDBETWEEN(1,100),""))),"")</f>
        <v/>
      </c>
      <c r="J340" s="344" t="str">
        <f>iferror(IF($C340=BattleEnd,"",IF($C340="","",IF($C340=Attacking,RANDBETWEEN(1,100),""))),"")</f>
        <v/>
      </c>
      <c r="K340" s="345" t="str">
        <f>iferror(IF($C340=BattleEnd,"",IF($C340="","",IF($C340=Attacking,RANDBETWEEN(1,100),""))),"")</f>
        <v/>
      </c>
      <c r="L340" s="346" t="str">
        <f>if($C340=Attacking,if(H340&gt;70,Hit,Miss),"")</f>
        <v/>
      </c>
      <c r="M340" s="347" t="str">
        <f>if($C340=Attacking,if(I340&gt;70,Hit,Miss),"")</f>
        <v/>
      </c>
      <c r="N340" s="347" t="str">
        <f>if($C340=Attacking,if(J340&gt;70,Hit,Miss),"")</f>
        <v/>
      </c>
      <c r="O340" s="348" t="str">
        <f>if($C340=Attacking,if(K340&gt;70,Hit,Miss),"")</f>
        <v/>
      </c>
      <c r="P340" s="343" t="str">
        <f>IF(L340=Hit,Fleet1Ship1WepDPH,IF(L340=Miss,0,""))</f>
        <v/>
      </c>
      <c r="Q340" s="344" t="str">
        <f>IF(M340=Hit,Fleet1Ship1WepDPH,IF(M340=Miss,0,""))</f>
        <v/>
      </c>
      <c r="R340" s="344" t="str">
        <f>IF(N340=Hit,Fleet1Ship1WepDPH,IF(N340=Miss,0,""))</f>
        <v/>
      </c>
      <c r="S340" s="345" t="str">
        <f>IF(O340=Hit,Fleet1Ship1WepDPH,IF(O340=Miss,0,""))</f>
        <v/>
      </c>
      <c r="T340" s="349" t="str">
        <f>if($C340=Attacking,COUNTIF(P340:S340,"&gt;0"),"")</f>
        <v/>
      </c>
      <c r="U340" s="350" t="str">
        <f>IF($C340=Attacking,SUM(P340:S340),"")</f>
        <v/>
      </c>
      <c r="V340" s="351" t="str">
        <f>iferror(if(W338="","",IF(W338=Alive,$V$4,IF(W338=Dead,"")),""),"")</f>
        <v/>
      </c>
      <c r="W340" s="340" t="str">
        <f>iferror(if($X340="","",IF($X340&gt;0,Alive,if($X340=0,"")),""),"")</f>
        <v/>
      </c>
      <c r="X340" s="352" t="str">
        <f>iferror(if(C340="","",IF(C340=Attacking,X338-U340,X338)),"")</f>
        <v/>
      </c>
    </row>
    <row r="341" hidden="1">
      <c r="A341" s="319">
        <v>338.0</v>
      </c>
      <c r="B341" s="357" t="str">
        <f>IF(C339=Attacking,B339+1,"")</f>
        <v/>
      </c>
      <c r="C341" s="321" t="str">
        <f>iferror(if(W339="","",IF(W339=Alive,Attacking,if(W339=Dead,"")),""),"")</f>
        <v/>
      </c>
      <c r="D341" s="322" t="str">
        <f>iferror(if(E339="","",IF(E339=Alive,$D$4,IF(E339=Dead,"")),""),"")</f>
        <v/>
      </c>
      <c r="E341" s="323" t="str">
        <f>iferror(if($F340="","",IF($F341&gt;0,Alive,if($F341="","")),""),"")</f>
        <v/>
      </c>
      <c r="F341" s="324" t="str">
        <f t="shared" si="4"/>
        <v/>
      </c>
      <c r="G341" s="325" t="str">
        <f>iferror(if(C341="","",if(C341=BattleEnd,"",if(D341=Fleet1Ship1,Fleet1Ship1Wep,Fleet2Ship1Wep))),"")</f>
        <v/>
      </c>
      <c r="H341" s="326" t="str">
        <f>iferror(IF($C341=BattleEnd,"",IF($C341="","",IF($C341=Attacking,RANDBETWEEN(1,100),""))),"")</f>
        <v/>
      </c>
      <c r="I341" s="327" t="str">
        <f>iferror(IF($C341=BattleEnd,"",IF($C341="","",IF($C341=Attacking,RANDBETWEEN(1,100),""))),"")</f>
        <v/>
      </c>
      <c r="J341" s="327" t="str">
        <f>iferror(IF($C341=BattleEnd,"",IF($C341="","",IF($C341=Attacking,RANDBETWEEN(1,100),""))),"")</f>
        <v/>
      </c>
      <c r="K341" s="328" t="str">
        <f>iferror(IF($C341=BattleEnd,"",IF($C341="","",IF($C341=Attacking,RANDBETWEEN(1,100),""))),"")</f>
        <v/>
      </c>
      <c r="L341" s="329" t="str">
        <f>if($C341=Attacking,if(H341&gt;70,Hit,Miss),"")</f>
        <v/>
      </c>
      <c r="M341" s="330" t="str">
        <f>if($C341=Attacking,if(I341&gt;70,Hit,Miss),"")</f>
        <v/>
      </c>
      <c r="N341" s="330" t="str">
        <f>if($C341=Attacking,if(J341&gt;70,Hit,Miss),"")</f>
        <v/>
      </c>
      <c r="O341" s="331" t="str">
        <f>if($C341=Attacking,if(K341&gt;70,Hit,Miss),"")</f>
        <v/>
      </c>
      <c r="P341" s="326" t="str">
        <f>IF(L341=Hit,Fleet1Ship1WepDPH,IF(L341=Miss,0,""))</f>
        <v/>
      </c>
      <c r="Q341" s="327" t="str">
        <f>IF(M341=Hit,Fleet1Ship1WepDPH,IF(M341=Miss,0,""))</f>
        <v/>
      </c>
      <c r="R341" s="327" t="str">
        <f>IF(N341=Hit,Fleet1Ship1WepDPH,IF(N341=Miss,0,""))</f>
        <v/>
      </c>
      <c r="S341" s="328" t="str">
        <f>IF(O341=Hit,Fleet1Ship1WepDPH,IF(O341=Miss,0,""))</f>
        <v/>
      </c>
      <c r="T341" s="332" t="str">
        <f>if($C341=Attacking,COUNTIF(P341:S341,"&gt;0"),"")</f>
        <v/>
      </c>
      <c r="U341" s="333" t="str">
        <f>IF($C341=Attacking,SUM(P341:S341),"")</f>
        <v/>
      </c>
      <c r="V341" s="334" t="str">
        <f>iferror(if(W339="","",IF(W339=Alive,$V$4,IF(W339=Dead,"")),""),"")</f>
        <v/>
      </c>
      <c r="W341" s="323" t="str">
        <f>iferror(if($X341="","",IF($X341&gt;0,Alive,if($X341=0,"")),""),"")</f>
        <v/>
      </c>
      <c r="X341" s="353" t="str">
        <f>iferror(if(C341="","",IF(C341=Attacking,X339-U341,X339)),"")</f>
        <v/>
      </c>
    </row>
    <row r="342" hidden="1">
      <c r="A342" s="336">
        <v>339.0</v>
      </c>
      <c r="B342" s="356" t="str">
        <f>IF(C340=Attacking,B340+1,"")</f>
        <v/>
      </c>
      <c r="C342" s="338" t="str">
        <f>iferror(if(W340="","",IF(W340=Alive,Attacking,if(W340=Dead,"")),""),"")</f>
        <v/>
      </c>
      <c r="D342" s="339" t="str">
        <f>iferror(if(E340="","",IF(E340=Alive,$D$4,IF(E340=Dead,"")),""),"")</f>
        <v/>
      </c>
      <c r="E342" s="340" t="str">
        <f>iferror(if($F341="","",IF($F342&gt;0,Alive,if($F342="","")),""),"")</f>
        <v/>
      </c>
      <c r="F342" s="341" t="str">
        <f t="shared" si="4"/>
        <v/>
      </c>
      <c r="G342" s="342" t="str">
        <f>iferror(if(C342="","",if(C342=BattleEnd,"",if(D342=Fleet1Ship1,Fleet1Ship1Wep,Fleet2Ship1Wep))),"")</f>
        <v/>
      </c>
      <c r="H342" s="343" t="str">
        <f>iferror(IF($C342=BattleEnd,"",IF($C342="","",IF($C342=Attacking,RANDBETWEEN(1,100),""))),"")</f>
        <v/>
      </c>
      <c r="I342" s="344" t="str">
        <f>iferror(IF($C342=BattleEnd,"",IF($C342="","",IF($C342=Attacking,RANDBETWEEN(1,100),""))),"")</f>
        <v/>
      </c>
      <c r="J342" s="344" t="str">
        <f>iferror(IF($C342=BattleEnd,"",IF($C342="","",IF($C342=Attacking,RANDBETWEEN(1,100),""))),"")</f>
        <v/>
      </c>
      <c r="K342" s="345" t="str">
        <f>iferror(IF($C342=BattleEnd,"",IF($C342="","",IF($C342=Attacking,RANDBETWEEN(1,100),""))),"")</f>
        <v/>
      </c>
      <c r="L342" s="346" t="str">
        <f>if($C342=Attacking,if(H342&gt;70,Hit,Miss),"")</f>
        <v/>
      </c>
      <c r="M342" s="347" t="str">
        <f>if($C342=Attacking,if(I342&gt;70,Hit,Miss),"")</f>
        <v/>
      </c>
      <c r="N342" s="347" t="str">
        <f>if($C342=Attacking,if(J342&gt;70,Hit,Miss),"")</f>
        <v/>
      </c>
      <c r="O342" s="348" t="str">
        <f>if($C342=Attacking,if(K342&gt;70,Hit,Miss),"")</f>
        <v/>
      </c>
      <c r="P342" s="343" t="str">
        <f>IF(L342=Hit,Fleet1Ship1WepDPH,IF(L342=Miss,0,""))</f>
        <v/>
      </c>
      <c r="Q342" s="344" t="str">
        <f>IF(M342=Hit,Fleet1Ship1WepDPH,IF(M342=Miss,0,""))</f>
        <v/>
      </c>
      <c r="R342" s="344" t="str">
        <f>IF(N342=Hit,Fleet1Ship1WepDPH,IF(N342=Miss,0,""))</f>
        <v/>
      </c>
      <c r="S342" s="345" t="str">
        <f>IF(O342=Hit,Fleet1Ship1WepDPH,IF(O342=Miss,0,""))</f>
        <v/>
      </c>
      <c r="T342" s="349" t="str">
        <f>if($C342=Attacking,COUNTIF(P342:S342,"&gt;0"),"")</f>
        <v/>
      </c>
      <c r="U342" s="350" t="str">
        <f>IF($C342=Attacking,SUM(P342:S342),"")</f>
        <v/>
      </c>
      <c r="V342" s="351" t="str">
        <f>iferror(if(W340="","",IF(W340=Alive,$V$4,IF(W340=Dead,"")),""),"")</f>
        <v/>
      </c>
      <c r="W342" s="340" t="str">
        <f>iferror(if($X342="","",IF($X342&gt;0,Alive,if($X342=0,"")),""),"")</f>
        <v/>
      </c>
      <c r="X342" s="352" t="str">
        <f>iferror(if(C342="","",IF(C342=Attacking,X340-U342,X340)),"")</f>
        <v/>
      </c>
    </row>
    <row r="343" hidden="1">
      <c r="A343" s="319">
        <v>340.0</v>
      </c>
      <c r="B343" s="357" t="str">
        <f>IF(C341=Attacking,B341+1,"")</f>
        <v/>
      </c>
      <c r="C343" s="321" t="str">
        <f>iferror(if(W341="","",IF(W341=Alive,Attacking,if(W341=Dead,"")),""),"")</f>
        <v/>
      </c>
      <c r="D343" s="322" t="str">
        <f>iferror(if(E341="","",IF(E341=Alive,$D$4,IF(E341=Dead,"")),""),"")</f>
        <v/>
      </c>
      <c r="E343" s="323" t="str">
        <f>iferror(if($F342="","",IF($F343&gt;0,Alive,if($F343="","")),""),"")</f>
        <v/>
      </c>
      <c r="F343" s="324" t="str">
        <f t="shared" si="4"/>
        <v/>
      </c>
      <c r="G343" s="325" t="str">
        <f>iferror(if(C343="","",if(C343=BattleEnd,"",if(D343=Fleet1Ship1,Fleet1Ship1Wep,Fleet2Ship1Wep))),"")</f>
        <v/>
      </c>
      <c r="H343" s="326" t="str">
        <f>iferror(IF($C343=BattleEnd,"",IF($C343="","",IF($C343=Attacking,RANDBETWEEN(1,100),""))),"")</f>
        <v/>
      </c>
      <c r="I343" s="327" t="str">
        <f>iferror(IF($C343=BattleEnd,"",IF($C343="","",IF($C343=Attacking,RANDBETWEEN(1,100),""))),"")</f>
        <v/>
      </c>
      <c r="J343" s="327" t="str">
        <f>iferror(IF($C343=BattleEnd,"",IF($C343="","",IF($C343=Attacking,RANDBETWEEN(1,100),""))),"")</f>
        <v/>
      </c>
      <c r="K343" s="328" t="str">
        <f>iferror(IF($C343=BattleEnd,"",IF($C343="","",IF($C343=Attacking,RANDBETWEEN(1,100),""))),"")</f>
        <v/>
      </c>
      <c r="L343" s="329" t="str">
        <f>if($C343=Attacking,if(H343&gt;70,Hit,Miss),"")</f>
        <v/>
      </c>
      <c r="M343" s="330" t="str">
        <f>if($C343=Attacking,if(I343&gt;70,Hit,Miss),"")</f>
        <v/>
      </c>
      <c r="N343" s="330" t="str">
        <f>if($C343=Attacking,if(J343&gt;70,Hit,Miss),"")</f>
        <v/>
      </c>
      <c r="O343" s="331" t="str">
        <f>if($C343=Attacking,if(K343&gt;70,Hit,Miss),"")</f>
        <v/>
      </c>
      <c r="P343" s="326" t="str">
        <f>IF(L343=Hit,Fleet1Ship1WepDPH,IF(L343=Miss,0,""))</f>
        <v/>
      </c>
      <c r="Q343" s="327" t="str">
        <f>IF(M343=Hit,Fleet1Ship1WepDPH,IF(M343=Miss,0,""))</f>
        <v/>
      </c>
      <c r="R343" s="327" t="str">
        <f>IF(N343=Hit,Fleet1Ship1WepDPH,IF(N343=Miss,0,""))</f>
        <v/>
      </c>
      <c r="S343" s="328" t="str">
        <f>IF(O343=Hit,Fleet1Ship1WepDPH,IF(O343=Miss,0,""))</f>
        <v/>
      </c>
      <c r="T343" s="332" t="str">
        <f>if($C343=Attacking,COUNTIF(P343:S343,"&gt;0"),"")</f>
        <v/>
      </c>
      <c r="U343" s="333" t="str">
        <f>IF($C343=Attacking,SUM(P343:S343),"")</f>
        <v/>
      </c>
      <c r="V343" s="334" t="str">
        <f>iferror(if(W341="","",IF(W341=Alive,$V$4,IF(W341=Dead,"")),""),"")</f>
        <v/>
      </c>
      <c r="W343" s="323" t="str">
        <f>iferror(if($X343="","",IF($X343&gt;0,Alive,if($X343=0,"")),""),"")</f>
        <v/>
      </c>
      <c r="X343" s="353" t="str">
        <f>iferror(if(C343="","",IF(C343=Attacking,X341-U343,X341)),"")</f>
        <v/>
      </c>
    </row>
    <row r="344" hidden="1">
      <c r="A344" s="336">
        <v>341.0</v>
      </c>
      <c r="B344" s="356" t="str">
        <f>IF(C342=Attacking,B342+1,"")</f>
        <v/>
      </c>
      <c r="C344" s="338" t="str">
        <f>iferror(if(W342="","",IF(W342=Alive,Attacking,if(W342=Dead,"")),""),"")</f>
        <v/>
      </c>
      <c r="D344" s="339" t="str">
        <f>iferror(if(E342="","",IF(E342=Alive,$D$4,IF(E342=Dead,"")),""),"")</f>
        <v/>
      </c>
      <c r="E344" s="340" t="str">
        <f>iferror(if($F343="","",IF($F344&gt;0,Alive,if($F344="","")),""),"")</f>
        <v/>
      </c>
      <c r="F344" s="341" t="str">
        <f t="shared" si="4"/>
        <v/>
      </c>
      <c r="G344" s="342" t="str">
        <f>iferror(if(C344="","",if(C344=BattleEnd,"",if(D344=Fleet1Ship1,Fleet1Ship1Wep,Fleet2Ship1Wep))),"")</f>
        <v/>
      </c>
      <c r="H344" s="343" t="str">
        <f>iferror(IF($C344=BattleEnd,"",IF($C344="","",IF($C344=Attacking,RANDBETWEEN(1,100),""))),"")</f>
        <v/>
      </c>
      <c r="I344" s="344" t="str">
        <f>iferror(IF($C344=BattleEnd,"",IF($C344="","",IF($C344=Attacking,RANDBETWEEN(1,100),""))),"")</f>
        <v/>
      </c>
      <c r="J344" s="344" t="str">
        <f>iferror(IF($C344=BattleEnd,"",IF($C344="","",IF($C344=Attacking,RANDBETWEEN(1,100),""))),"")</f>
        <v/>
      </c>
      <c r="K344" s="345" t="str">
        <f>iferror(IF($C344=BattleEnd,"",IF($C344="","",IF($C344=Attacking,RANDBETWEEN(1,100),""))),"")</f>
        <v/>
      </c>
      <c r="L344" s="346" t="str">
        <f>if($C344=Attacking,if(H344&gt;70,Hit,Miss),"")</f>
        <v/>
      </c>
      <c r="M344" s="347" t="str">
        <f>if($C344=Attacking,if(I344&gt;70,Hit,Miss),"")</f>
        <v/>
      </c>
      <c r="N344" s="347" t="str">
        <f>if($C344=Attacking,if(J344&gt;70,Hit,Miss),"")</f>
        <v/>
      </c>
      <c r="O344" s="348" t="str">
        <f>if($C344=Attacking,if(K344&gt;70,Hit,Miss),"")</f>
        <v/>
      </c>
      <c r="P344" s="343" t="str">
        <f>IF(L344=Hit,Fleet1Ship1WepDPH,IF(L344=Miss,0,""))</f>
        <v/>
      </c>
      <c r="Q344" s="344" t="str">
        <f>IF(M344=Hit,Fleet1Ship1WepDPH,IF(M344=Miss,0,""))</f>
        <v/>
      </c>
      <c r="R344" s="344" t="str">
        <f>IF(N344=Hit,Fleet1Ship1WepDPH,IF(N344=Miss,0,""))</f>
        <v/>
      </c>
      <c r="S344" s="345" t="str">
        <f>IF(O344=Hit,Fleet1Ship1WepDPH,IF(O344=Miss,0,""))</f>
        <v/>
      </c>
      <c r="T344" s="349" t="str">
        <f>if($C344=Attacking,COUNTIF(P344:S344,"&gt;0"),"")</f>
        <v/>
      </c>
      <c r="U344" s="350" t="str">
        <f>IF($C344=Attacking,SUM(P344:S344),"")</f>
        <v/>
      </c>
      <c r="V344" s="351" t="str">
        <f>iferror(if(W342="","",IF(W342=Alive,$V$4,IF(W342=Dead,"")),""),"")</f>
        <v/>
      </c>
      <c r="W344" s="340" t="str">
        <f>iferror(if($X344="","",IF($X344&gt;0,Alive,if($X344=0,"")),""),"")</f>
        <v/>
      </c>
      <c r="X344" s="352" t="str">
        <f>iferror(if(C344="","",IF(C344=Attacking,X342-U344,X342)),"")</f>
        <v/>
      </c>
    </row>
    <row r="345" hidden="1">
      <c r="A345" s="319">
        <v>342.0</v>
      </c>
      <c r="B345" s="357" t="str">
        <f>IF(C343=Attacking,B343+1,"")</f>
        <v/>
      </c>
      <c r="C345" s="321" t="str">
        <f>iferror(if(W343="","",IF(W343=Alive,Attacking,if(W343=Dead,"")),""),"")</f>
        <v/>
      </c>
      <c r="D345" s="322" t="str">
        <f>iferror(if(E343="","",IF(E343=Alive,$D$4,IF(E343=Dead,"")),""),"")</f>
        <v/>
      </c>
      <c r="E345" s="323" t="str">
        <f>iferror(if($F344="","",IF($F345&gt;0,Alive,if($F345="","")),""),"")</f>
        <v/>
      </c>
      <c r="F345" s="324" t="str">
        <f t="shared" si="4"/>
        <v/>
      </c>
      <c r="G345" s="325" t="str">
        <f>iferror(if(C345="","",if(C345=BattleEnd,"",if(D345=Fleet1Ship1,Fleet1Ship1Wep,Fleet2Ship1Wep))),"")</f>
        <v/>
      </c>
      <c r="H345" s="326" t="str">
        <f>iferror(IF($C345=BattleEnd,"",IF($C345="","",IF($C345=Attacking,RANDBETWEEN(1,100),""))),"")</f>
        <v/>
      </c>
      <c r="I345" s="327" t="str">
        <f>iferror(IF($C345=BattleEnd,"",IF($C345="","",IF($C345=Attacking,RANDBETWEEN(1,100),""))),"")</f>
        <v/>
      </c>
      <c r="J345" s="327" t="str">
        <f>iferror(IF($C345=BattleEnd,"",IF($C345="","",IF($C345=Attacking,RANDBETWEEN(1,100),""))),"")</f>
        <v/>
      </c>
      <c r="K345" s="328" t="str">
        <f>iferror(IF($C345=BattleEnd,"",IF($C345="","",IF($C345=Attacking,RANDBETWEEN(1,100),""))),"")</f>
        <v/>
      </c>
      <c r="L345" s="329" t="str">
        <f>if($C345=Attacking,if(H345&gt;70,Hit,Miss),"")</f>
        <v/>
      </c>
      <c r="M345" s="330" t="str">
        <f>if($C345=Attacking,if(I345&gt;70,Hit,Miss),"")</f>
        <v/>
      </c>
      <c r="N345" s="330" t="str">
        <f>if($C345=Attacking,if(J345&gt;70,Hit,Miss),"")</f>
        <v/>
      </c>
      <c r="O345" s="331" t="str">
        <f>if($C345=Attacking,if(K345&gt;70,Hit,Miss),"")</f>
        <v/>
      </c>
      <c r="P345" s="326" t="str">
        <f>IF(L345=Hit,Fleet1Ship1WepDPH,IF(L345=Miss,0,""))</f>
        <v/>
      </c>
      <c r="Q345" s="327" t="str">
        <f>IF(M345=Hit,Fleet1Ship1WepDPH,IF(M345=Miss,0,""))</f>
        <v/>
      </c>
      <c r="R345" s="327" t="str">
        <f>IF(N345=Hit,Fleet1Ship1WepDPH,IF(N345=Miss,0,""))</f>
        <v/>
      </c>
      <c r="S345" s="328" t="str">
        <f>IF(O345=Hit,Fleet1Ship1WepDPH,IF(O345=Miss,0,""))</f>
        <v/>
      </c>
      <c r="T345" s="332" t="str">
        <f>if($C345=Attacking,COUNTIF(P345:S345,"&gt;0"),"")</f>
        <v/>
      </c>
      <c r="U345" s="333" t="str">
        <f>IF($C345=Attacking,SUM(P345:S345),"")</f>
        <v/>
      </c>
      <c r="V345" s="334" t="str">
        <f>iferror(if(W343="","",IF(W343=Alive,$V$4,IF(W343=Dead,"")),""),"")</f>
        <v/>
      </c>
      <c r="W345" s="323" t="str">
        <f>iferror(if($X345="","",IF($X345&gt;0,Alive,if($X345=0,"")),""),"")</f>
        <v/>
      </c>
      <c r="X345" s="353" t="str">
        <f>iferror(if(C345="","",IF(C345=Attacking,X343-U345,X343)),"")</f>
        <v/>
      </c>
    </row>
    <row r="346" hidden="1">
      <c r="A346" s="336">
        <v>343.0</v>
      </c>
      <c r="B346" s="356" t="str">
        <f>IF(C344=Reloading,B344+1,"")</f>
        <v/>
      </c>
      <c r="C346" s="338" t="str">
        <f>iferror(if(W344="","",IF(W344=Alive,Attacking,if(W344=Dead,"")),""),"")</f>
        <v/>
      </c>
      <c r="D346" s="339" t="str">
        <f>iferror(if(E344="","",IF(E344=Alive,$D$4,IF(E344=Dead,"")),""),"")</f>
        <v/>
      </c>
      <c r="E346" s="340" t="str">
        <f>iferror(if($F345="","",IF($F346&gt;0,Alive,if($F346="","")),""),"")</f>
        <v/>
      </c>
      <c r="F346" s="341" t="str">
        <f t="shared" si="4"/>
        <v/>
      </c>
      <c r="G346" s="342" t="str">
        <f>iferror(if(C346="","",if(C346=BattleEnd,"",if(D346=Fleet1Ship1,Fleet1Ship1Wep,Fleet2Ship1Wep))),"")</f>
        <v/>
      </c>
      <c r="H346" s="343" t="str">
        <f>iferror(IF($C346=BattleEnd,"",IF($C346="","",IF($C346=Attacking,RANDBETWEEN(1,100),""))),"")</f>
        <v/>
      </c>
      <c r="I346" s="344" t="str">
        <f>iferror(IF($C346=BattleEnd,"",IF($C346="","",IF($C346=Attacking,RANDBETWEEN(1,100),""))),"")</f>
        <v/>
      </c>
      <c r="J346" s="344" t="str">
        <f>iferror(IF($C346=BattleEnd,"",IF($C346="","",IF($C346=Attacking,RANDBETWEEN(1,100),""))),"")</f>
        <v/>
      </c>
      <c r="K346" s="345" t="str">
        <f>iferror(IF($C346=BattleEnd,"",IF($C346="","",IF($C346=Attacking,RANDBETWEEN(1,100),""))),"")</f>
        <v/>
      </c>
      <c r="L346" s="346" t="str">
        <f>if($C346=Attacking,if(H346&gt;70,Hit,Miss),"")</f>
        <v/>
      </c>
      <c r="M346" s="347" t="str">
        <f>if($C346=Attacking,if(I346&gt;70,Hit,Miss),"")</f>
        <v/>
      </c>
      <c r="N346" s="347" t="str">
        <f>if($C346=Attacking,if(J346&gt;70,Hit,Miss),"")</f>
        <v/>
      </c>
      <c r="O346" s="348" t="str">
        <f>if($C346=Attacking,if(K346&gt;70,Hit,Miss),"")</f>
        <v/>
      </c>
      <c r="P346" s="343" t="str">
        <f>IF(L346=Hit,Fleet1Ship1WepDPH,IF(L346=Miss,0,""))</f>
        <v/>
      </c>
      <c r="Q346" s="344" t="str">
        <f>IF(M346=Hit,Fleet1Ship1WepDPH,IF(M346=Miss,0,""))</f>
        <v/>
      </c>
      <c r="R346" s="344" t="str">
        <f>IF(N346=Hit,Fleet1Ship1WepDPH,IF(N346=Miss,0,""))</f>
        <v/>
      </c>
      <c r="S346" s="345" t="str">
        <f>IF(O346=Hit,Fleet1Ship1WepDPH,IF(O346=Miss,0,""))</f>
        <v/>
      </c>
      <c r="T346" s="349" t="str">
        <f>if($C346=Attacking,COUNTIF(P346:S346,"&gt;0"),"")</f>
        <v/>
      </c>
      <c r="U346" s="350" t="str">
        <f>IF($C346=Attacking,SUM(P346:S346),"")</f>
        <v/>
      </c>
      <c r="V346" s="351" t="str">
        <f>iferror(if(W344="","",IF(W344=Alive,$V$4,IF(W344=Dead,"")),""),"")</f>
        <v/>
      </c>
      <c r="W346" s="340" t="str">
        <f>iferror(if($X346="","",IF($X346&gt;0,Alive,if($X346=0,"")),""),"")</f>
        <v/>
      </c>
      <c r="X346" s="352" t="str">
        <f>iferror(if(C346="","",IF(C346=Attacking,X344-U346,X344)),"")</f>
        <v/>
      </c>
    </row>
    <row r="347" hidden="1">
      <c r="A347" s="319">
        <v>344.0</v>
      </c>
      <c r="B347" s="357" t="str">
        <f>IF(C345=Reloading,B345+1,"")</f>
        <v/>
      </c>
      <c r="C347" s="321" t="str">
        <f>iferror(if(W345="","",IF(W345=Alive,Attacking,if(W345=Dead,"")),""),"")</f>
        <v/>
      </c>
      <c r="D347" s="322" t="str">
        <f>iferror(if(E345="","",IF(E345=Alive,$D$4,IF(E345=Dead,"")),""),"")</f>
        <v/>
      </c>
      <c r="E347" s="323" t="str">
        <f>iferror(if($F346="","",IF($F347&gt;0,Alive,if($F347="","")),""),"")</f>
        <v/>
      </c>
      <c r="F347" s="324" t="str">
        <f t="shared" si="4"/>
        <v/>
      </c>
      <c r="G347" s="325" t="str">
        <f>iferror(if(C347="","",if(C347=BattleEnd,"",if(D347=Fleet1Ship1,Fleet1Ship1Wep,Fleet2Ship1Wep))),"")</f>
        <v/>
      </c>
      <c r="H347" s="326" t="str">
        <f>iferror(IF($C347=BattleEnd,"",IF($C347="","",IF($C347=Attacking,RANDBETWEEN(1,100),""))),"")</f>
        <v/>
      </c>
      <c r="I347" s="327" t="str">
        <f>iferror(IF($C347=BattleEnd,"",IF($C347="","",IF($C347=Attacking,RANDBETWEEN(1,100),""))),"")</f>
        <v/>
      </c>
      <c r="J347" s="327" t="str">
        <f>iferror(IF($C347=BattleEnd,"",IF($C347="","",IF($C347=Attacking,RANDBETWEEN(1,100),""))),"")</f>
        <v/>
      </c>
      <c r="K347" s="328" t="str">
        <f>iferror(IF($C347=BattleEnd,"",IF($C347="","",IF($C347=Attacking,RANDBETWEEN(1,100),""))),"")</f>
        <v/>
      </c>
      <c r="L347" s="329" t="str">
        <f>if($C347=Attacking,if(H347&gt;70,Hit,Miss),"")</f>
        <v/>
      </c>
      <c r="M347" s="330" t="str">
        <f>if($C347=Attacking,if(I347&gt;70,Hit,Miss),"")</f>
        <v/>
      </c>
      <c r="N347" s="330" t="str">
        <f>if($C347=Attacking,if(J347&gt;70,Hit,Miss),"")</f>
        <v/>
      </c>
      <c r="O347" s="331" t="str">
        <f>if($C347=Attacking,if(K347&gt;70,Hit,Miss),"")</f>
        <v/>
      </c>
      <c r="P347" s="326" t="str">
        <f>IF(L347=Hit,Fleet1Ship1WepDPH,IF(L347=Miss,0,""))</f>
        <v/>
      </c>
      <c r="Q347" s="327" t="str">
        <f>IF(M347=Hit,Fleet1Ship1WepDPH,IF(M347=Miss,0,""))</f>
        <v/>
      </c>
      <c r="R347" s="327" t="str">
        <f>IF(N347=Hit,Fleet1Ship1WepDPH,IF(N347=Miss,0,""))</f>
        <v/>
      </c>
      <c r="S347" s="328" t="str">
        <f>IF(O347=Hit,Fleet1Ship1WepDPH,IF(O347=Miss,0,""))</f>
        <v/>
      </c>
      <c r="T347" s="332" t="str">
        <f>if($C347=Attacking,COUNTIF(P347:S347,"&gt;0"),"")</f>
        <v/>
      </c>
      <c r="U347" s="333" t="str">
        <f>IF($C347=Attacking,SUM(P347:S347),"")</f>
        <v/>
      </c>
      <c r="V347" s="334" t="str">
        <f>iferror(if(W345="","",IF(W345=Alive,$V$4,IF(W345=Dead,"")),""),"")</f>
        <v/>
      </c>
      <c r="W347" s="323" t="str">
        <f>iferror(if($X347="","",IF($X347&gt;0,Alive,if($X347=0,"")),""),"")</f>
        <v/>
      </c>
      <c r="X347" s="353" t="str">
        <f>iferror(if(C347="","",IF(C347=Attacking,X345-U347,X345)),"")</f>
        <v/>
      </c>
    </row>
    <row r="348" hidden="1">
      <c r="A348" s="336">
        <v>345.0</v>
      </c>
      <c r="B348" s="356" t="str">
        <f>IF(C346=Attacking,B346+1,"")</f>
        <v/>
      </c>
      <c r="C348" s="338" t="str">
        <f>iferror(if(W346="","",IF(W346=Alive,Attacking,if(W346=Dead,"")),""),"")</f>
        <v/>
      </c>
      <c r="D348" s="339" t="str">
        <f>iferror(if(E346="","",IF(E346=Alive,$D$4,IF(E346=Dead,"")),""),"")</f>
        <v/>
      </c>
      <c r="E348" s="340" t="str">
        <f>iferror(if($F347="","",IF($F348&gt;0,Alive,if($F348="","")),""),"")</f>
        <v/>
      </c>
      <c r="F348" s="341" t="str">
        <f t="shared" si="4"/>
        <v/>
      </c>
      <c r="G348" s="342" t="str">
        <f>iferror(if(C348="","",if(C348=BattleEnd,"",if(D348=Fleet1Ship1,Fleet1Ship1Wep,Fleet2Ship1Wep))),"")</f>
        <v/>
      </c>
      <c r="H348" s="343" t="str">
        <f>iferror(IF($C348=BattleEnd,"",IF($C348="","",IF($C348=Attacking,RANDBETWEEN(1,100),""))),"")</f>
        <v/>
      </c>
      <c r="I348" s="344" t="str">
        <f>iferror(IF($C348=BattleEnd,"",IF($C348="","",IF($C348=Attacking,RANDBETWEEN(1,100),""))),"")</f>
        <v/>
      </c>
      <c r="J348" s="344" t="str">
        <f>iferror(IF($C348=BattleEnd,"",IF($C348="","",IF($C348=Attacking,RANDBETWEEN(1,100),""))),"")</f>
        <v/>
      </c>
      <c r="K348" s="345" t="str">
        <f>iferror(IF($C348=BattleEnd,"",IF($C348="","",IF($C348=Attacking,RANDBETWEEN(1,100),""))),"")</f>
        <v/>
      </c>
      <c r="L348" s="346" t="str">
        <f>if($C348=Attacking,if(H348&gt;70,Hit,Miss),"")</f>
        <v/>
      </c>
      <c r="M348" s="347" t="str">
        <f>if($C348=Attacking,if(I348&gt;70,Hit,Miss),"")</f>
        <v/>
      </c>
      <c r="N348" s="347" t="str">
        <f>if($C348=Attacking,if(J348&gt;70,Hit,Miss),"")</f>
        <v/>
      </c>
      <c r="O348" s="348" t="str">
        <f>if($C348=Attacking,if(K348&gt;70,Hit,Miss),"")</f>
        <v/>
      </c>
      <c r="P348" s="343" t="str">
        <f>IF(L348=Hit,Fleet1Ship1WepDPH,IF(L348=Miss,0,""))</f>
        <v/>
      </c>
      <c r="Q348" s="344" t="str">
        <f>IF(M348=Hit,Fleet1Ship1WepDPH,IF(M348=Miss,0,""))</f>
        <v/>
      </c>
      <c r="R348" s="344" t="str">
        <f>IF(N348=Hit,Fleet1Ship1WepDPH,IF(N348=Miss,0,""))</f>
        <v/>
      </c>
      <c r="S348" s="345" t="str">
        <f>IF(O348=Hit,Fleet1Ship1WepDPH,IF(O348=Miss,0,""))</f>
        <v/>
      </c>
      <c r="T348" s="349" t="str">
        <f>if($C348=Attacking,COUNTIF(P348:S348,"&gt;0"),"")</f>
        <v/>
      </c>
      <c r="U348" s="350" t="str">
        <f>IF($C348=Attacking,SUM(P348:S348),"")</f>
        <v/>
      </c>
      <c r="V348" s="351" t="str">
        <f>iferror(if(W346="","",IF(W346=Alive,$V$4,IF(W346=Dead,"")),""),"")</f>
        <v/>
      </c>
      <c r="W348" s="340" t="str">
        <f>iferror(if($X348="","",IF($X348&gt;0,Alive,if($X348=0,"")),""),"")</f>
        <v/>
      </c>
      <c r="X348" s="352" t="str">
        <f>iferror(if(C348="","",IF(C348=Attacking,X346-U348,X346)),"")</f>
        <v/>
      </c>
    </row>
    <row r="349" hidden="1">
      <c r="A349" s="319">
        <v>346.0</v>
      </c>
      <c r="B349" s="357" t="str">
        <f>IF(C347=Attacking,B347+1,"")</f>
        <v/>
      </c>
      <c r="C349" s="321" t="str">
        <f>iferror(if(W347="","",IF(W347=Alive,Attacking,if(W347=Dead,"")),""),"")</f>
        <v/>
      </c>
      <c r="D349" s="322" t="str">
        <f>iferror(if(E347="","",IF(E347=Alive,$D$4,IF(E347=Dead,"")),""),"")</f>
        <v/>
      </c>
      <c r="E349" s="323" t="str">
        <f>iferror(if($F348="","",IF($F349&gt;0,Alive,if($F349="","")),""),"")</f>
        <v/>
      </c>
      <c r="F349" s="324" t="str">
        <f t="shared" si="4"/>
        <v/>
      </c>
      <c r="G349" s="325" t="str">
        <f>iferror(if(C349="","",if(C349=BattleEnd,"",if(D349=Fleet1Ship1,Fleet1Ship1Wep,Fleet2Ship1Wep))),"")</f>
        <v/>
      </c>
      <c r="H349" s="326" t="str">
        <f>iferror(IF($C349=BattleEnd,"",IF($C349="","",IF($C349=Attacking,RANDBETWEEN(1,100),""))),"")</f>
        <v/>
      </c>
      <c r="I349" s="327" t="str">
        <f>iferror(IF($C349=BattleEnd,"",IF($C349="","",IF($C349=Attacking,RANDBETWEEN(1,100),""))),"")</f>
        <v/>
      </c>
      <c r="J349" s="327" t="str">
        <f>iferror(IF($C349=BattleEnd,"",IF($C349="","",IF($C349=Attacking,RANDBETWEEN(1,100),""))),"")</f>
        <v/>
      </c>
      <c r="K349" s="328" t="str">
        <f>iferror(IF($C349=BattleEnd,"",IF($C349="","",IF($C349=Attacking,RANDBETWEEN(1,100),""))),"")</f>
        <v/>
      </c>
      <c r="L349" s="329" t="str">
        <f>if($C349=Attacking,if(H349&gt;70,Hit,Miss),"")</f>
        <v/>
      </c>
      <c r="M349" s="330" t="str">
        <f>if($C349=Attacking,if(I349&gt;70,Hit,Miss),"")</f>
        <v/>
      </c>
      <c r="N349" s="330" t="str">
        <f>if($C349=Attacking,if(J349&gt;70,Hit,Miss),"")</f>
        <v/>
      </c>
      <c r="O349" s="331" t="str">
        <f>if($C349=Attacking,if(K349&gt;70,Hit,Miss),"")</f>
        <v/>
      </c>
      <c r="P349" s="326" t="str">
        <f>IF(L349=Hit,Fleet1Ship1WepDPH,IF(L349=Miss,0,""))</f>
        <v/>
      </c>
      <c r="Q349" s="327" t="str">
        <f>IF(M349=Hit,Fleet1Ship1WepDPH,IF(M349=Miss,0,""))</f>
        <v/>
      </c>
      <c r="R349" s="327" t="str">
        <f>IF(N349=Hit,Fleet1Ship1WepDPH,IF(N349=Miss,0,""))</f>
        <v/>
      </c>
      <c r="S349" s="328" t="str">
        <f>IF(O349=Hit,Fleet1Ship1WepDPH,IF(O349=Miss,0,""))</f>
        <v/>
      </c>
      <c r="T349" s="332" t="str">
        <f>if($C349=Attacking,COUNTIF(P349:S349,"&gt;0"),"")</f>
        <v/>
      </c>
      <c r="U349" s="333" t="str">
        <f>IF($C349=Attacking,SUM(P349:S349),"")</f>
        <v/>
      </c>
      <c r="V349" s="334" t="str">
        <f>iferror(if(W347="","",IF(W347=Alive,$V$4,IF(W347=Dead,"")),""),"")</f>
        <v/>
      </c>
      <c r="W349" s="323" t="str">
        <f>iferror(if($X349="","",IF($X349&gt;0,Alive,if($X349=0,"")),""),"")</f>
        <v/>
      </c>
      <c r="X349" s="353" t="str">
        <f>iferror(if(C349="","",IF(C349=Attacking,X347-U349,X347)),"")</f>
        <v/>
      </c>
    </row>
    <row r="350" hidden="1">
      <c r="A350" s="336">
        <v>347.0</v>
      </c>
      <c r="B350" s="356" t="str">
        <f>IF(C348=Attacking,B348+1,"")</f>
        <v/>
      </c>
      <c r="C350" s="338" t="str">
        <f>iferror(if(W348="","",IF(W348=Alive,Attacking,if(W348=Dead,"")),""),"")</f>
        <v/>
      </c>
      <c r="D350" s="339" t="str">
        <f>iferror(if(E348="","",IF(E348=Alive,$D$4,IF(E348=Dead,"")),""),"")</f>
        <v/>
      </c>
      <c r="E350" s="340" t="str">
        <f>iferror(if($F349="","",IF($F350&gt;0,Alive,if($F350="","")),""),"")</f>
        <v/>
      </c>
      <c r="F350" s="341" t="str">
        <f t="shared" si="4"/>
        <v/>
      </c>
      <c r="G350" s="342" t="str">
        <f>iferror(if(C350="","",if(C350=BattleEnd,"",if(D350=Fleet1Ship1,Fleet1Ship1Wep,Fleet2Ship1Wep))),"")</f>
        <v/>
      </c>
      <c r="H350" s="343" t="str">
        <f>iferror(IF($C350=BattleEnd,"",IF($C350="","",IF($C350=Attacking,RANDBETWEEN(1,100),""))),"")</f>
        <v/>
      </c>
      <c r="I350" s="344" t="str">
        <f>iferror(IF($C350=BattleEnd,"",IF($C350="","",IF($C350=Attacking,RANDBETWEEN(1,100),""))),"")</f>
        <v/>
      </c>
      <c r="J350" s="344" t="str">
        <f>iferror(IF($C350=BattleEnd,"",IF($C350="","",IF($C350=Attacking,RANDBETWEEN(1,100),""))),"")</f>
        <v/>
      </c>
      <c r="K350" s="345" t="str">
        <f>iferror(IF($C350=BattleEnd,"",IF($C350="","",IF($C350=Attacking,RANDBETWEEN(1,100),""))),"")</f>
        <v/>
      </c>
      <c r="L350" s="346" t="str">
        <f>if($C350=Attacking,if(H350&gt;70,Hit,Miss),"")</f>
        <v/>
      </c>
      <c r="M350" s="347" t="str">
        <f>if($C350=Attacking,if(I350&gt;70,Hit,Miss),"")</f>
        <v/>
      </c>
      <c r="N350" s="347" t="str">
        <f>if($C350=Attacking,if(J350&gt;70,Hit,Miss),"")</f>
        <v/>
      </c>
      <c r="O350" s="348" t="str">
        <f>if($C350=Attacking,if(K350&gt;70,Hit,Miss),"")</f>
        <v/>
      </c>
      <c r="P350" s="343" t="str">
        <f>IF(L350=Hit,Fleet1Ship1WepDPH,IF(L350=Miss,0,""))</f>
        <v/>
      </c>
      <c r="Q350" s="344" t="str">
        <f>IF(M350=Hit,Fleet1Ship1WepDPH,IF(M350=Miss,0,""))</f>
        <v/>
      </c>
      <c r="R350" s="344" t="str">
        <f>IF(N350=Hit,Fleet1Ship1WepDPH,IF(N350=Miss,0,""))</f>
        <v/>
      </c>
      <c r="S350" s="345" t="str">
        <f>IF(O350=Hit,Fleet1Ship1WepDPH,IF(O350=Miss,0,""))</f>
        <v/>
      </c>
      <c r="T350" s="349" t="str">
        <f>if($C350=Attacking,COUNTIF(P350:S350,"&gt;0"),"")</f>
        <v/>
      </c>
      <c r="U350" s="350" t="str">
        <f>IF($C350=Attacking,SUM(P350:S350),"")</f>
        <v/>
      </c>
      <c r="V350" s="351" t="str">
        <f>iferror(if(W348="","",IF(W348=Alive,$V$4,IF(W348=Dead,"")),""),"")</f>
        <v/>
      </c>
      <c r="W350" s="340" t="str">
        <f>iferror(if($X350="","",IF($X350&gt;0,Alive,if($X350=0,"")),""),"")</f>
        <v/>
      </c>
      <c r="X350" s="352" t="str">
        <f>iferror(if(C350="","",IF(C350=Attacking,X348-U350,X348)),"")</f>
        <v/>
      </c>
    </row>
    <row r="351" hidden="1">
      <c r="A351" s="319">
        <v>348.0</v>
      </c>
      <c r="B351" s="357" t="str">
        <f>IF(C349=Attacking,B349+1,"")</f>
        <v/>
      </c>
      <c r="C351" s="321" t="str">
        <f>iferror(if(W349="","",IF(W349=Alive,Attacking,if(W349=Dead,"")),""),"")</f>
        <v/>
      </c>
      <c r="D351" s="322" t="str">
        <f>iferror(if(E349="","",IF(E349=Alive,$D$4,IF(E349=Dead,"")),""),"")</f>
        <v/>
      </c>
      <c r="E351" s="323" t="str">
        <f>iferror(if($F350="","",IF($F351&gt;0,Alive,if($F351="","")),""),"")</f>
        <v/>
      </c>
      <c r="F351" s="324" t="str">
        <f t="shared" si="4"/>
        <v/>
      </c>
      <c r="G351" s="325" t="str">
        <f>iferror(if(C351="","",if(C351=BattleEnd,"",if(D351=Fleet1Ship1,Fleet1Ship1Wep,Fleet2Ship1Wep))),"")</f>
        <v/>
      </c>
      <c r="H351" s="326" t="str">
        <f>iferror(IF($C351=BattleEnd,"",IF($C351="","",IF($C351=Attacking,RANDBETWEEN(1,100),""))),"")</f>
        <v/>
      </c>
      <c r="I351" s="327" t="str">
        <f>iferror(IF($C351=BattleEnd,"",IF($C351="","",IF($C351=Attacking,RANDBETWEEN(1,100),""))),"")</f>
        <v/>
      </c>
      <c r="J351" s="327" t="str">
        <f>iferror(IF($C351=BattleEnd,"",IF($C351="","",IF($C351=Attacking,RANDBETWEEN(1,100),""))),"")</f>
        <v/>
      </c>
      <c r="K351" s="328" t="str">
        <f>iferror(IF($C351=BattleEnd,"",IF($C351="","",IF($C351=Attacking,RANDBETWEEN(1,100),""))),"")</f>
        <v/>
      </c>
      <c r="L351" s="329" t="str">
        <f>if($C351=Attacking,if(H351&gt;70,Hit,Miss),"")</f>
        <v/>
      </c>
      <c r="M351" s="330" t="str">
        <f>if($C351=Attacking,if(I351&gt;70,Hit,Miss),"")</f>
        <v/>
      </c>
      <c r="N351" s="330" t="str">
        <f>if($C351=Attacking,if(J351&gt;70,Hit,Miss),"")</f>
        <v/>
      </c>
      <c r="O351" s="331" t="str">
        <f>if($C351=Attacking,if(K351&gt;70,Hit,Miss),"")</f>
        <v/>
      </c>
      <c r="P351" s="326" t="str">
        <f>IF(L351=Hit,Fleet1Ship1WepDPH,IF(L351=Miss,0,""))</f>
        <v/>
      </c>
      <c r="Q351" s="327" t="str">
        <f>IF(M351=Hit,Fleet1Ship1WepDPH,IF(M351=Miss,0,""))</f>
        <v/>
      </c>
      <c r="R351" s="327" t="str">
        <f>IF(N351=Hit,Fleet1Ship1WepDPH,IF(N351=Miss,0,""))</f>
        <v/>
      </c>
      <c r="S351" s="328" t="str">
        <f>IF(O351=Hit,Fleet1Ship1WepDPH,IF(O351=Miss,0,""))</f>
        <v/>
      </c>
      <c r="T351" s="332" t="str">
        <f>if($C351=Attacking,COUNTIF(P351:S351,"&gt;0"),"")</f>
        <v/>
      </c>
      <c r="U351" s="333" t="str">
        <f>IF($C351=Attacking,SUM(P351:S351),"")</f>
        <v/>
      </c>
      <c r="V351" s="334" t="str">
        <f>iferror(if(W349="","",IF(W349=Alive,$V$4,IF(W349=Dead,"")),""),"")</f>
        <v/>
      </c>
      <c r="W351" s="323" t="str">
        <f>iferror(if($X351="","",IF($X351&gt;0,Alive,if($X351=0,"")),""),"")</f>
        <v/>
      </c>
      <c r="X351" s="353" t="str">
        <f>iferror(if(C351="","",IF(C351=Attacking,X349-U351,X349)),"")</f>
        <v/>
      </c>
    </row>
    <row r="352" hidden="1">
      <c r="A352" s="336">
        <v>349.0</v>
      </c>
      <c r="B352" s="356" t="str">
        <f>IF(C350=Attacking,B350+1,"")</f>
        <v/>
      </c>
      <c r="C352" s="338" t="str">
        <f>iferror(if(W350="","",IF(W350=Alive,Attacking,if(W350=Dead,"")),""),"")</f>
        <v/>
      </c>
      <c r="D352" s="339" t="str">
        <f>iferror(if(E350="","",IF(E350=Alive,$D$4,IF(E350=Dead,"")),""),"")</f>
        <v/>
      </c>
      <c r="E352" s="340" t="str">
        <f>iferror(if($F351="","",IF($F352&gt;0,Alive,if($F352="","")),""),"")</f>
        <v/>
      </c>
      <c r="F352" s="341" t="str">
        <f t="shared" si="4"/>
        <v/>
      </c>
      <c r="G352" s="342" t="str">
        <f>iferror(if(C352="","",if(C352=BattleEnd,"",if(D352=Fleet1Ship1,Fleet1Ship1Wep,Fleet2Ship1Wep))),"")</f>
        <v/>
      </c>
      <c r="H352" s="343" t="str">
        <f>iferror(IF($C352=BattleEnd,"",IF($C352="","",IF($C352=Attacking,RANDBETWEEN(1,100),""))),"")</f>
        <v/>
      </c>
      <c r="I352" s="344" t="str">
        <f>iferror(IF($C352=BattleEnd,"",IF($C352="","",IF($C352=Attacking,RANDBETWEEN(1,100),""))),"")</f>
        <v/>
      </c>
      <c r="J352" s="344" t="str">
        <f>iferror(IF($C352=BattleEnd,"",IF($C352="","",IF($C352=Attacking,RANDBETWEEN(1,100),""))),"")</f>
        <v/>
      </c>
      <c r="K352" s="345" t="str">
        <f>iferror(IF($C352=BattleEnd,"",IF($C352="","",IF($C352=Attacking,RANDBETWEEN(1,100),""))),"")</f>
        <v/>
      </c>
      <c r="L352" s="346" t="str">
        <f>if($C352=Attacking,if(H352&gt;70,Hit,Miss),"")</f>
        <v/>
      </c>
      <c r="M352" s="347" t="str">
        <f>if($C352=Attacking,if(I352&gt;70,Hit,Miss),"")</f>
        <v/>
      </c>
      <c r="N352" s="347" t="str">
        <f>if($C352=Attacking,if(J352&gt;70,Hit,Miss),"")</f>
        <v/>
      </c>
      <c r="O352" s="348" t="str">
        <f>if($C352=Attacking,if(K352&gt;70,Hit,Miss),"")</f>
        <v/>
      </c>
      <c r="P352" s="343" t="str">
        <f>IF(L352=Hit,Fleet1Ship1WepDPH,IF(L352=Miss,0,""))</f>
        <v/>
      </c>
      <c r="Q352" s="344" t="str">
        <f>IF(M352=Hit,Fleet1Ship1WepDPH,IF(M352=Miss,0,""))</f>
        <v/>
      </c>
      <c r="R352" s="344" t="str">
        <f>IF(N352=Hit,Fleet1Ship1WepDPH,IF(N352=Miss,0,""))</f>
        <v/>
      </c>
      <c r="S352" s="345" t="str">
        <f>IF(O352=Hit,Fleet1Ship1WepDPH,IF(O352=Miss,0,""))</f>
        <v/>
      </c>
      <c r="T352" s="349" t="str">
        <f>if($C352=Attacking,COUNTIF(P352:S352,"&gt;0"),"")</f>
        <v/>
      </c>
      <c r="U352" s="350" t="str">
        <f>IF($C352=Attacking,SUM(P352:S352),"")</f>
        <v/>
      </c>
      <c r="V352" s="351" t="str">
        <f>iferror(if(W350="","",IF(W350=Alive,$V$4,IF(W350=Dead,"")),""),"")</f>
        <v/>
      </c>
      <c r="W352" s="340" t="str">
        <f>iferror(if($X352="","",IF($X352&gt;0,Alive,if($X352=0,"")),""),"")</f>
        <v/>
      </c>
      <c r="X352" s="352" t="str">
        <f>iferror(if(C352="","",IF(C352=Attacking,X350-U352,X350)),"")</f>
        <v/>
      </c>
    </row>
    <row r="353" hidden="1">
      <c r="A353" s="319">
        <v>350.0</v>
      </c>
      <c r="B353" s="357" t="str">
        <f>IF(C351=Attacking,B351+1,"")</f>
        <v/>
      </c>
      <c r="C353" s="321" t="str">
        <f>iferror(if(W351="","",IF(W351=Alive,Attacking,if(W351=Dead,"")),""),"")</f>
        <v/>
      </c>
      <c r="D353" s="322" t="str">
        <f>iferror(if(E351="","",IF(E351=Alive,$D$4,IF(E351=Dead,"")),""),"")</f>
        <v/>
      </c>
      <c r="E353" s="323" t="str">
        <f>iferror(if($F352="","",IF($F353&gt;0,Alive,if($F353="","")),""),"")</f>
        <v/>
      </c>
      <c r="F353" s="324" t="str">
        <f t="shared" si="4"/>
        <v/>
      </c>
      <c r="G353" s="325" t="str">
        <f>iferror(if(C353="","",if(C353=BattleEnd,"",if(D353=Fleet1Ship1,Fleet1Ship1Wep,Fleet2Ship1Wep))),"")</f>
        <v/>
      </c>
      <c r="H353" s="326" t="str">
        <f>iferror(IF($C353=BattleEnd,"",IF($C353="","",IF($C353=Attacking,RANDBETWEEN(1,100),""))),"")</f>
        <v/>
      </c>
      <c r="I353" s="327" t="str">
        <f>iferror(IF($C353=BattleEnd,"",IF($C353="","",IF($C353=Attacking,RANDBETWEEN(1,100),""))),"")</f>
        <v/>
      </c>
      <c r="J353" s="327" t="str">
        <f>iferror(IF($C353=BattleEnd,"",IF($C353="","",IF($C353=Attacking,RANDBETWEEN(1,100),""))),"")</f>
        <v/>
      </c>
      <c r="K353" s="328" t="str">
        <f>iferror(IF($C353=BattleEnd,"",IF($C353="","",IF($C353=Attacking,RANDBETWEEN(1,100),""))),"")</f>
        <v/>
      </c>
      <c r="L353" s="329" t="str">
        <f>if($C353=Attacking,if(H353&gt;70,Hit,Miss),"")</f>
        <v/>
      </c>
      <c r="M353" s="330" t="str">
        <f>if($C353=Attacking,if(I353&gt;70,Hit,Miss),"")</f>
        <v/>
      </c>
      <c r="N353" s="330" t="str">
        <f>if($C353=Attacking,if(J353&gt;70,Hit,Miss),"")</f>
        <v/>
      </c>
      <c r="O353" s="331" t="str">
        <f>if($C353=Attacking,if(K353&gt;70,Hit,Miss),"")</f>
        <v/>
      </c>
      <c r="P353" s="326" t="str">
        <f>IF(L353=Hit,Fleet1Ship1WepDPH,IF(L353=Miss,0,""))</f>
        <v/>
      </c>
      <c r="Q353" s="327" t="str">
        <f>IF(M353=Hit,Fleet1Ship1WepDPH,IF(M353=Miss,0,""))</f>
        <v/>
      </c>
      <c r="R353" s="327" t="str">
        <f>IF(N353=Hit,Fleet1Ship1WepDPH,IF(N353=Miss,0,""))</f>
        <v/>
      </c>
      <c r="S353" s="328" t="str">
        <f>IF(O353=Hit,Fleet1Ship1WepDPH,IF(O353=Miss,0,""))</f>
        <v/>
      </c>
      <c r="T353" s="332" t="str">
        <f>if($C353=Attacking,COUNTIF(P353:S353,"&gt;0"),"")</f>
        <v/>
      </c>
      <c r="U353" s="333" t="str">
        <f>IF($C353=Attacking,SUM(P353:S353),"")</f>
        <v/>
      </c>
      <c r="V353" s="334" t="str">
        <f>iferror(if(W351="","",IF(W351=Alive,$V$4,IF(W351=Dead,"")),""),"")</f>
        <v/>
      </c>
      <c r="W353" s="323" t="str">
        <f>iferror(if($X353="","",IF($X353&gt;0,Alive,if($X353=0,"")),""),"")</f>
        <v/>
      </c>
      <c r="X353" s="353" t="str">
        <f>iferror(if(C353="","",IF(C353=Attacking,X351-U353,X351)),"")</f>
        <v/>
      </c>
    </row>
    <row r="354" hidden="1">
      <c r="A354" s="336">
        <v>351.0</v>
      </c>
      <c r="B354" s="356" t="str">
        <f>IF(C352=Reloading,B352+1,"")</f>
        <v/>
      </c>
      <c r="C354" s="338" t="str">
        <f>iferror(if(W352="","",IF(W352=Alive,Attacking,if(W352=Dead,"")),""),"")</f>
        <v/>
      </c>
      <c r="D354" s="339" t="str">
        <f>iferror(if(E352="","",IF(E352=Alive,$D$4,IF(E352=Dead,"")),""),"")</f>
        <v/>
      </c>
      <c r="E354" s="340" t="str">
        <f>iferror(if($F353="","",IF($F354&gt;0,Alive,if($F354="","")),""),"")</f>
        <v/>
      </c>
      <c r="F354" s="341" t="str">
        <f t="shared" si="4"/>
        <v/>
      </c>
      <c r="G354" s="342" t="str">
        <f>iferror(if(C354="","",if(C354=BattleEnd,"",if(D354=Fleet1Ship1,Fleet1Ship1Wep,Fleet2Ship1Wep))),"")</f>
        <v/>
      </c>
      <c r="H354" s="343" t="str">
        <f>iferror(IF($C354=BattleEnd,"",IF($C354="","",IF($C354=Attacking,RANDBETWEEN(1,100),""))),"")</f>
        <v/>
      </c>
      <c r="I354" s="344" t="str">
        <f>iferror(IF($C354=BattleEnd,"",IF($C354="","",IF($C354=Attacking,RANDBETWEEN(1,100),""))),"")</f>
        <v/>
      </c>
      <c r="J354" s="344" t="str">
        <f>iferror(IF($C354=BattleEnd,"",IF($C354="","",IF($C354=Attacking,RANDBETWEEN(1,100),""))),"")</f>
        <v/>
      </c>
      <c r="K354" s="345" t="str">
        <f>iferror(IF($C354=BattleEnd,"",IF($C354="","",IF($C354=Attacking,RANDBETWEEN(1,100),""))),"")</f>
        <v/>
      </c>
      <c r="L354" s="346" t="str">
        <f>if($C354=Attacking,if(H354&gt;70,Hit,Miss),"")</f>
        <v/>
      </c>
      <c r="M354" s="347" t="str">
        <f>if($C354=Attacking,if(I354&gt;70,Hit,Miss),"")</f>
        <v/>
      </c>
      <c r="N354" s="347" t="str">
        <f>if($C354=Attacking,if(J354&gt;70,Hit,Miss),"")</f>
        <v/>
      </c>
      <c r="O354" s="348" t="str">
        <f>if($C354=Attacking,if(K354&gt;70,Hit,Miss),"")</f>
        <v/>
      </c>
      <c r="P354" s="343" t="str">
        <f>IF(L354=Hit,Fleet1Ship1WepDPH,IF(L354=Miss,0,""))</f>
        <v/>
      </c>
      <c r="Q354" s="344" t="str">
        <f>IF(M354=Hit,Fleet1Ship1WepDPH,IF(M354=Miss,0,""))</f>
        <v/>
      </c>
      <c r="R354" s="344" t="str">
        <f>IF(N354=Hit,Fleet1Ship1WepDPH,IF(N354=Miss,0,""))</f>
        <v/>
      </c>
      <c r="S354" s="345" t="str">
        <f>IF(O354=Hit,Fleet1Ship1WepDPH,IF(O354=Miss,0,""))</f>
        <v/>
      </c>
      <c r="T354" s="349" t="str">
        <f>if($C354=Attacking,COUNTIF(P354:S354,"&gt;0"),"")</f>
        <v/>
      </c>
      <c r="U354" s="350" t="str">
        <f>IF($C354=Attacking,SUM(P354:S354),"")</f>
        <v/>
      </c>
      <c r="V354" s="351" t="str">
        <f>iferror(if(W352="","",IF(W352=Alive,$V$4,IF(W352=Dead,"")),""),"")</f>
        <v/>
      </c>
      <c r="W354" s="340" t="str">
        <f>iferror(if($X354="","",IF($X354&gt;0,Alive,if($X354=0,"")),""),"")</f>
        <v/>
      </c>
      <c r="X354" s="352" t="str">
        <f>iferror(if(C354="","",IF(C354=Attacking,X352-U354,X352)),"")</f>
        <v/>
      </c>
    </row>
    <row r="355" hidden="1">
      <c r="A355" s="319">
        <v>352.0</v>
      </c>
      <c r="B355" s="357" t="str">
        <f>IF(C353=Reloading,B353+1,"")</f>
        <v/>
      </c>
      <c r="C355" s="321" t="str">
        <f>iferror(if(W353="","",IF(W353=Alive,Attacking,if(W353=Dead,"")),""),"")</f>
        <v/>
      </c>
      <c r="D355" s="322" t="str">
        <f>iferror(if(E353="","",IF(E353=Alive,$D$4,IF(E353=Dead,"")),""),"")</f>
        <v/>
      </c>
      <c r="E355" s="323" t="str">
        <f>iferror(if($F354="","",IF($F355&gt;0,Alive,if($F355="","")),""),"")</f>
        <v/>
      </c>
      <c r="F355" s="324" t="str">
        <f t="shared" si="4"/>
        <v/>
      </c>
      <c r="G355" s="325" t="str">
        <f>iferror(if(C355="","",if(C355=BattleEnd,"",if(D355=Fleet1Ship1,Fleet1Ship1Wep,Fleet2Ship1Wep))),"")</f>
        <v/>
      </c>
      <c r="H355" s="326" t="str">
        <f>iferror(IF($C355=BattleEnd,"",IF($C355="","",IF($C355=Attacking,RANDBETWEEN(1,100),""))),"")</f>
        <v/>
      </c>
      <c r="I355" s="327" t="str">
        <f>iferror(IF($C355=BattleEnd,"",IF($C355="","",IF($C355=Attacking,RANDBETWEEN(1,100),""))),"")</f>
        <v/>
      </c>
      <c r="J355" s="327" t="str">
        <f>iferror(IF($C355=BattleEnd,"",IF($C355="","",IF($C355=Attacking,RANDBETWEEN(1,100),""))),"")</f>
        <v/>
      </c>
      <c r="K355" s="328" t="str">
        <f>iferror(IF($C355=BattleEnd,"",IF($C355="","",IF($C355=Attacking,RANDBETWEEN(1,100),""))),"")</f>
        <v/>
      </c>
      <c r="L355" s="329" t="str">
        <f>if($C355=Attacking,if(H355&gt;70,Hit,Miss),"")</f>
        <v/>
      </c>
      <c r="M355" s="330" t="str">
        <f>if($C355=Attacking,if(I355&gt;70,Hit,Miss),"")</f>
        <v/>
      </c>
      <c r="N355" s="330" t="str">
        <f>if($C355=Attacking,if(J355&gt;70,Hit,Miss),"")</f>
        <v/>
      </c>
      <c r="O355" s="331" t="str">
        <f>if($C355=Attacking,if(K355&gt;70,Hit,Miss),"")</f>
        <v/>
      </c>
      <c r="P355" s="326" t="str">
        <f>IF(L355=Hit,Fleet1Ship1WepDPH,IF(L355=Miss,0,""))</f>
        <v/>
      </c>
      <c r="Q355" s="327" t="str">
        <f>IF(M355=Hit,Fleet1Ship1WepDPH,IF(M355=Miss,0,""))</f>
        <v/>
      </c>
      <c r="R355" s="327" t="str">
        <f>IF(N355=Hit,Fleet1Ship1WepDPH,IF(N355=Miss,0,""))</f>
        <v/>
      </c>
      <c r="S355" s="328" t="str">
        <f>IF(O355=Hit,Fleet1Ship1WepDPH,IF(O355=Miss,0,""))</f>
        <v/>
      </c>
      <c r="T355" s="332" t="str">
        <f>if($C355=Attacking,COUNTIF(P355:S355,"&gt;0"),"")</f>
        <v/>
      </c>
      <c r="U355" s="333" t="str">
        <f>IF($C355=Attacking,SUM(P355:S355),"")</f>
        <v/>
      </c>
      <c r="V355" s="334" t="str">
        <f>iferror(if(W353="","",IF(W353=Alive,$V$4,IF(W353=Dead,"")),""),"")</f>
        <v/>
      </c>
      <c r="W355" s="323" t="str">
        <f>iferror(if($X355="","",IF($X355&gt;0,Alive,if($X355=0,"")),""),"")</f>
        <v/>
      </c>
      <c r="X355" s="353" t="str">
        <f>iferror(if(C355="","",IF(C355=Attacking,X353-U355,X353)),"")</f>
        <v/>
      </c>
    </row>
    <row r="356" hidden="1">
      <c r="A356" s="336">
        <v>353.0</v>
      </c>
      <c r="B356" s="356" t="str">
        <f>IF(C354=Attacking,B354+1,"")</f>
        <v/>
      </c>
      <c r="C356" s="338" t="str">
        <f>iferror(if(W354="","",IF(W354=Alive,Attacking,if(W354=Dead,"")),""),"")</f>
        <v/>
      </c>
      <c r="D356" s="339" t="str">
        <f>iferror(if(E354="","",IF(E354=Alive,$D$4,IF(E354=Dead,"")),""),"")</f>
        <v/>
      </c>
      <c r="E356" s="340" t="str">
        <f>iferror(if($F355="","",IF($F356&gt;0,Alive,if($F356="","")),""),"")</f>
        <v/>
      </c>
      <c r="F356" s="341" t="str">
        <f t="shared" si="4"/>
        <v/>
      </c>
      <c r="G356" s="342" t="str">
        <f>iferror(if(C356="","",if(C356=BattleEnd,"",if(D356=Fleet1Ship1,Fleet1Ship1Wep,Fleet2Ship1Wep))),"")</f>
        <v/>
      </c>
      <c r="H356" s="343" t="str">
        <f>iferror(IF($C356=BattleEnd,"",IF($C356="","",IF($C356=Attacking,RANDBETWEEN(1,100),""))),"")</f>
        <v/>
      </c>
      <c r="I356" s="344" t="str">
        <f>iferror(IF($C356=BattleEnd,"",IF($C356="","",IF($C356=Attacking,RANDBETWEEN(1,100),""))),"")</f>
        <v/>
      </c>
      <c r="J356" s="344" t="str">
        <f>iferror(IF($C356=BattleEnd,"",IF($C356="","",IF($C356=Attacking,RANDBETWEEN(1,100),""))),"")</f>
        <v/>
      </c>
      <c r="K356" s="345" t="str">
        <f>iferror(IF($C356=BattleEnd,"",IF($C356="","",IF($C356=Attacking,RANDBETWEEN(1,100),""))),"")</f>
        <v/>
      </c>
      <c r="L356" s="346" t="str">
        <f>if($C356=Attacking,if(H356&gt;70,Hit,Miss),"")</f>
        <v/>
      </c>
      <c r="M356" s="347" t="str">
        <f>if($C356=Attacking,if(I356&gt;70,Hit,Miss),"")</f>
        <v/>
      </c>
      <c r="N356" s="347" t="str">
        <f>if($C356=Attacking,if(J356&gt;70,Hit,Miss),"")</f>
        <v/>
      </c>
      <c r="O356" s="348" t="str">
        <f>if($C356=Attacking,if(K356&gt;70,Hit,Miss),"")</f>
        <v/>
      </c>
      <c r="P356" s="343" t="str">
        <f>IF(L356=Hit,Fleet1Ship1WepDPH,IF(L356=Miss,0,""))</f>
        <v/>
      </c>
      <c r="Q356" s="344" t="str">
        <f>IF(M356=Hit,Fleet1Ship1WepDPH,IF(M356=Miss,0,""))</f>
        <v/>
      </c>
      <c r="R356" s="344" t="str">
        <f>IF(N356=Hit,Fleet1Ship1WepDPH,IF(N356=Miss,0,""))</f>
        <v/>
      </c>
      <c r="S356" s="345" t="str">
        <f>IF(O356=Hit,Fleet1Ship1WepDPH,IF(O356=Miss,0,""))</f>
        <v/>
      </c>
      <c r="T356" s="349" t="str">
        <f>if($C356=Attacking,COUNTIF(P356:S356,"&gt;0"),"")</f>
        <v/>
      </c>
      <c r="U356" s="350" t="str">
        <f>IF($C356=Attacking,SUM(P356:S356),"")</f>
        <v/>
      </c>
      <c r="V356" s="351" t="str">
        <f>iferror(if(W354="","",IF(W354=Alive,$V$4,IF(W354=Dead,"")),""),"")</f>
        <v/>
      </c>
      <c r="W356" s="340" t="str">
        <f>iferror(if($X356="","",IF($X356&gt;0,Alive,if($X356=0,"")),""),"")</f>
        <v/>
      </c>
      <c r="X356" s="352" t="str">
        <f>iferror(if(C356="","",IF(C356=Attacking,X354-U356,X354)),"")</f>
        <v/>
      </c>
    </row>
    <row r="357" hidden="1">
      <c r="A357" s="319">
        <v>354.0</v>
      </c>
      <c r="B357" s="357" t="str">
        <f>IF(C355=Attacking,B355+1,"")</f>
        <v/>
      </c>
      <c r="C357" s="321" t="str">
        <f>iferror(if(W355="","",IF(W355=Alive,Attacking,if(W355=Dead,"")),""),"")</f>
        <v/>
      </c>
      <c r="D357" s="322" t="str">
        <f>iferror(if(E355="","",IF(E355=Alive,$D$4,IF(E355=Dead,"")),""),"")</f>
        <v/>
      </c>
      <c r="E357" s="323" t="str">
        <f>iferror(if($F356="","",IF($F357&gt;0,Alive,if($F357="","")),""),"")</f>
        <v/>
      </c>
      <c r="F357" s="324" t="str">
        <f t="shared" si="4"/>
        <v/>
      </c>
      <c r="G357" s="325" t="str">
        <f>iferror(if(C357="","",if(C357=BattleEnd,"",if(D357=Fleet1Ship1,Fleet1Ship1Wep,Fleet2Ship1Wep))),"")</f>
        <v/>
      </c>
      <c r="H357" s="326" t="str">
        <f>iferror(IF($C357=BattleEnd,"",IF($C357="","",IF($C357=Attacking,RANDBETWEEN(1,100),""))),"")</f>
        <v/>
      </c>
      <c r="I357" s="327" t="str">
        <f>iferror(IF($C357=BattleEnd,"",IF($C357="","",IF($C357=Attacking,RANDBETWEEN(1,100),""))),"")</f>
        <v/>
      </c>
      <c r="J357" s="327" t="str">
        <f>iferror(IF($C357=BattleEnd,"",IF($C357="","",IF($C357=Attacking,RANDBETWEEN(1,100),""))),"")</f>
        <v/>
      </c>
      <c r="K357" s="328" t="str">
        <f>iferror(IF($C357=BattleEnd,"",IF($C357="","",IF($C357=Attacking,RANDBETWEEN(1,100),""))),"")</f>
        <v/>
      </c>
      <c r="L357" s="329" t="str">
        <f>if($C357=Attacking,if(H357&gt;70,Hit,Miss),"")</f>
        <v/>
      </c>
      <c r="M357" s="330" t="str">
        <f>if($C357=Attacking,if(I357&gt;70,Hit,Miss),"")</f>
        <v/>
      </c>
      <c r="N357" s="330" t="str">
        <f>if($C357=Attacking,if(J357&gt;70,Hit,Miss),"")</f>
        <v/>
      </c>
      <c r="O357" s="331" t="str">
        <f>if($C357=Attacking,if(K357&gt;70,Hit,Miss),"")</f>
        <v/>
      </c>
      <c r="P357" s="326" t="str">
        <f>IF(L357=Hit,Fleet1Ship1WepDPH,IF(L357=Miss,0,""))</f>
        <v/>
      </c>
      <c r="Q357" s="327" t="str">
        <f>IF(M357=Hit,Fleet1Ship1WepDPH,IF(M357=Miss,0,""))</f>
        <v/>
      </c>
      <c r="R357" s="327" t="str">
        <f>IF(N357=Hit,Fleet1Ship1WepDPH,IF(N357=Miss,0,""))</f>
        <v/>
      </c>
      <c r="S357" s="328" t="str">
        <f>IF(O357=Hit,Fleet1Ship1WepDPH,IF(O357=Miss,0,""))</f>
        <v/>
      </c>
      <c r="T357" s="332" t="str">
        <f>if($C357=Attacking,COUNTIF(P357:S357,"&gt;0"),"")</f>
        <v/>
      </c>
      <c r="U357" s="333" t="str">
        <f>IF($C357=Attacking,SUM(P357:S357),"")</f>
        <v/>
      </c>
      <c r="V357" s="334" t="str">
        <f>iferror(if(W355="","",IF(W355=Alive,$V$4,IF(W355=Dead,"")),""),"")</f>
        <v/>
      </c>
      <c r="W357" s="323" t="str">
        <f>iferror(if($X357="","",IF($X357&gt;0,Alive,if($X357=0,"")),""),"")</f>
        <v/>
      </c>
      <c r="X357" s="353" t="str">
        <f>iferror(if(C357="","",IF(C357=Attacking,X355-U357,X355)),"")</f>
        <v/>
      </c>
    </row>
    <row r="358" hidden="1">
      <c r="A358" s="336">
        <v>355.0</v>
      </c>
      <c r="B358" s="356" t="str">
        <f>IF(C356=Attacking,B356+1,"")</f>
        <v/>
      </c>
      <c r="C358" s="338" t="str">
        <f>iferror(if(W356="","",IF(W356=Alive,Attacking,if(W356=Dead,"")),""),"")</f>
        <v/>
      </c>
      <c r="D358" s="339" t="str">
        <f>iferror(if(E356="","",IF(E356=Alive,$D$4,IF(E356=Dead,"")),""),"")</f>
        <v/>
      </c>
      <c r="E358" s="340" t="str">
        <f>iferror(if($F357="","",IF($F358&gt;0,Alive,if($F358="","")),""),"")</f>
        <v/>
      </c>
      <c r="F358" s="341" t="str">
        <f t="shared" si="4"/>
        <v/>
      </c>
      <c r="G358" s="342" t="str">
        <f>iferror(if(C358="","",if(C358=BattleEnd,"",if(D358=Fleet1Ship1,Fleet1Ship1Wep,Fleet2Ship1Wep))),"")</f>
        <v/>
      </c>
      <c r="H358" s="343" t="str">
        <f>iferror(IF($C358=BattleEnd,"",IF($C358="","",IF($C358=Attacking,RANDBETWEEN(1,100),""))),"")</f>
        <v/>
      </c>
      <c r="I358" s="344" t="str">
        <f>iferror(IF($C358=BattleEnd,"",IF($C358="","",IF($C358=Attacking,RANDBETWEEN(1,100),""))),"")</f>
        <v/>
      </c>
      <c r="J358" s="344" t="str">
        <f>iferror(IF($C358=BattleEnd,"",IF($C358="","",IF($C358=Attacking,RANDBETWEEN(1,100),""))),"")</f>
        <v/>
      </c>
      <c r="K358" s="345" t="str">
        <f>iferror(IF($C358=BattleEnd,"",IF($C358="","",IF($C358=Attacking,RANDBETWEEN(1,100),""))),"")</f>
        <v/>
      </c>
      <c r="L358" s="346" t="str">
        <f>if($C358=Attacking,if(H358&gt;70,Hit,Miss),"")</f>
        <v/>
      </c>
      <c r="M358" s="347" t="str">
        <f>if($C358=Attacking,if(I358&gt;70,Hit,Miss),"")</f>
        <v/>
      </c>
      <c r="N358" s="347" t="str">
        <f>if($C358=Attacking,if(J358&gt;70,Hit,Miss),"")</f>
        <v/>
      </c>
      <c r="O358" s="348" t="str">
        <f>if($C358=Attacking,if(K358&gt;70,Hit,Miss),"")</f>
        <v/>
      </c>
      <c r="P358" s="343" t="str">
        <f>IF(L358=Hit,Fleet1Ship1WepDPH,IF(L358=Miss,0,""))</f>
        <v/>
      </c>
      <c r="Q358" s="344" t="str">
        <f>IF(M358=Hit,Fleet1Ship1WepDPH,IF(M358=Miss,0,""))</f>
        <v/>
      </c>
      <c r="R358" s="344" t="str">
        <f>IF(N358=Hit,Fleet1Ship1WepDPH,IF(N358=Miss,0,""))</f>
        <v/>
      </c>
      <c r="S358" s="345" t="str">
        <f>IF(O358=Hit,Fleet1Ship1WepDPH,IF(O358=Miss,0,""))</f>
        <v/>
      </c>
      <c r="T358" s="349" t="str">
        <f>if($C358=Attacking,COUNTIF(P358:S358,"&gt;0"),"")</f>
        <v/>
      </c>
      <c r="U358" s="350" t="str">
        <f>IF($C358=Attacking,SUM(P358:S358),"")</f>
        <v/>
      </c>
      <c r="V358" s="351" t="str">
        <f>iferror(if(W356="","",IF(W356=Alive,$V$4,IF(W356=Dead,"")),""),"")</f>
        <v/>
      </c>
      <c r="W358" s="340" t="str">
        <f>iferror(if($X358="","",IF($X358&gt;0,Alive,if($X358=0,"")),""),"")</f>
        <v/>
      </c>
      <c r="X358" s="352" t="str">
        <f>iferror(if(C358="","",IF(C358=Attacking,X356-U358,X356)),"")</f>
        <v/>
      </c>
    </row>
    <row r="359" hidden="1">
      <c r="A359" s="319">
        <v>356.0</v>
      </c>
      <c r="B359" s="357" t="str">
        <f>IF(C357=Attacking,B357+1,"")</f>
        <v/>
      </c>
      <c r="C359" s="321" t="str">
        <f>iferror(if(W357="","",IF(W357=Alive,Attacking,if(W357=Dead,"")),""),"")</f>
        <v/>
      </c>
      <c r="D359" s="322" t="str">
        <f>iferror(if(E357="","",IF(E357=Alive,$D$4,IF(E357=Dead,"")),""),"")</f>
        <v/>
      </c>
      <c r="E359" s="323" t="str">
        <f>iferror(if($F358="","",IF($F359&gt;0,Alive,if($F359="","")),""),"")</f>
        <v/>
      </c>
      <c r="F359" s="324" t="str">
        <f t="shared" si="4"/>
        <v/>
      </c>
      <c r="G359" s="325" t="str">
        <f>iferror(if(C359="","",if(C359=BattleEnd,"",if(D359=Fleet1Ship1,Fleet1Ship1Wep,Fleet2Ship1Wep))),"")</f>
        <v/>
      </c>
      <c r="H359" s="326" t="str">
        <f>iferror(IF($C359=BattleEnd,"",IF($C359="","",IF($C359=Attacking,RANDBETWEEN(1,100),""))),"")</f>
        <v/>
      </c>
      <c r="I359" s="327" t="str">
        <f>iferror(IF($C359=BattleEnd,"",IF($C359="","",IF($C359=Attacking,RANDBETWEEN(1,100),""))),"")</f>
        <v/>
      </c>
      <c r="J359" s="327" t="str">
        <f>iferror(IF($C359=BattleEnd,"",IF($C359="","",IF($C359=Attacking,RANDBETWEEN(1,100),""))),"")</f>
        <v/>
      </c>
      <c r="K359" s="328" t="str">
        <f>iferror(IF($C359=BattleEnd,"",IF($C359="","",IF($C359=Attacking,RANDBETWEEN(1,100),""))),"")</f>
        <v/>
      </c>
      <c r="L359" s="329" t="str">
        <f>if($C359=Attacking,if(H359&gt;70,Hit,Miss),"")</f>
        <v/>
      </c>
      <c r="M359" s="330" t="str">
        <f>if($C359=Attacking,if(I359&gt;70,Hit,Miss),"")</f>
        <v/>
      </c>
      <c r="N359" s="330" t="str">
        <f>if($C359=Attacking,if(J359&gt;70,Hit,Miss),"")</f>
        <v/>
      </c>
      <c r="O359" s="331" t="str">
        <f>if($C359=Attacking,if(K359&gt;70,Hit,Miss),"")</f>
        <v/>
      </c>
      <c r="P359" s="326" t="str">
        <f>IF(L359=Hit,Fleet1Ship1WepDPH,IF(L359=Miss,0,""))</f>
        <v/>
      </c>
      <c r="Q359" s="327" t="str">
        <f>IF(M359=Hit,Fleet1Ship1WepDPH,IF(M359=Miss,0,""))</f>
        <v/>
      </c>
      <c r="R359" s="327" t="str">
        <f>IF(N359=Hit,Fleet1Ship1WepDPH,IF(N359=Miss,0,""))</f>
        <v/>
      </c>
      <c r="S359" s="328" t="str">
        <f>IF(O359=Hit,Fleet1Ship1WepDPH,IF(O359=Miss,0,""))</f>
        <v/>
      </c>
      <c r="T359" s="332" t="str">
        <f>if($C359=Attacking,COUNTIF(P359:S359,"&gt;0"),"")</f>
        <v/>
      </c>
      <c r="U359" s="333" t="str">
        <f>IF($C359=Attacking,SUM(P359:S359),"")</f>
        <v/>
      </c>
      <c r="V359" s="334" t="str">
        <f>iferror(if(W357="","",IF(W357=Alive,$V$4,IF(W357=Dead,"")),""),"")</f>
        <v/>
      </c>
      <c r="W359" s="323" t="str">
        <f>iferror(if($X359="","",IF($X359&gt;0,Alive,if($X359=0,"")),""),"")</f>
        <v/>
      </c>
      <c r="X359" s="353" t="str">
        <f>iferror(if(C359="","",IF(C359=Attacking,X357-U359,X357)),"")</f>
        <v/>
      </c>
    </row>
    <row r="360" hidden="1">
      <c r="A360" s="336">
        <v>357.0</v>
      </c>
      <c r="B360" s="356" t="str">
        <f>IF(C358=Attacking,B358+1,"")</f>
        <v/>
      </c>
      <c r="C360" s="338" t="str">
        <f>iferror(if(W358="","",IF(W358=Alive,Attacking,if(W358=Dead,"")),""),"")</f>
        <v/>
      </c>
      <c r="D360" s="339" t="str">
        <f>iferror(if(E358="","",IF(E358=Alive,$D$4,IF(E358=Dead,"")),""),"")</f>
        <v/>
      </c>
      <c r="E360" s="340" t="str">
        <f>iferror(if($F359="","",IF($F360&gt;0,Alive,if($F360="","")),""),"")</f>
        <v/>
      </c>
      <c r="F360" s="341" t="str">
        <f t="shared" si="4"/>
        <v/>
      </c>
      <c r="G360" s="342" t="str">
        <f>iferror(if(C360="","",if(C360=BattleEnd,"",if(D360=Fleet1Ship1,Fleet1Ship1Wep,Fleet2Ship1Wep))),"")</f>
        <v/>
      </c>
      <c r="H360" s="343" t="str">
        <f>iferror(IF($C360=BattleEnd,"",IF($C360="","",IF($C360=Attacking,RANDBETWEEN(1,100),""))),"")</f>
        <v/>
      </c>
      <c r="I360" s="344" t="str">
        <f>iferror(IF($C360=BattleEnd,"",IF($C360="","",IF($C360=Attacking,RANDBETWEEN(1,100),""))),"")</f>
        <v/>
      </c>
      <c r="J360" s="344" t="str">
        <f>iferror(IF($C360=BattleEnd,"",IF($C360="","",IF($C360=Attacking,RANDBETWEEN(1,100),""))),"")</f>
        <v/>
      </c>
      <c r="K360" s="345" t="str">
        <f>iferror(IF($C360=BattleEnd,"",IF($C360="","",IF($C360=Attacking,RANDBETWEEN(1,100),""))),"")</f>
        <v/>
      </c>
      <c r="L360" s="346" t="str">
        <f>if($C360=Attacking,if(H360&gt;70,Hit,Miss),"")</f>
        <v/>
      </c>
      <c r="M360" s="347" t="str">
        <f>if($C360=Attacking,if(I360&gt;70,Hit,Miss),"")</f>
        <v/>
      </c>
      <c r="N360" s="347" t="str">
        <f>if($C360=Attacking,if(J360&gt;70,Hit,Miss),"")</f>
        <v/>
      </c>
      <c r="O360" s="348" t="str">
        <f>if($C360=Attacking,if(K360&gt;70,Hit,Miss),"")</f>
        <v/>
      </c>
      <c r="P360" s="343" t="str">
        <f>IF(L360=Hit,Fleet1Ship1WepDPH,IF(L360=Miss,0,""))</f>
        <v/>
      </c>
      <c r="Q360" s="344" t="str">
        <f>IF(M360=Hit,Fleet1Ship1WepDPH,IF(M360=Miss,0,""))</f>
        <v/>
      </c>
      <c r="R360" s="344" t="str">
        <f>IF(N360=Hit,Fleet1Ship1WepDPH,IF(N360=Miss,0,""))</f>
        <v/>
      </c>
      <c r="S360" s="345" t="str">
        <f>IF(O360=Hit,Fleet1Ship1WepDPH,IF(O360=Miss,0,""))</f>
        <v/>
      </c>
      <c r="T360" s="349" t="str">
        <f>if($C360=Attacking,COUNTIF(P360:S360,"&gt;0"),"")</f>
        <v/>
      </c>
      <c r="U360" s="350" t="str">
        <f>IF($C360=Attacking,SUM(P360:S360),"")</f>
        <v/>
      </c>
      <c r="V360" s="351" t="str">
        <f>iferror(if(W358="","",IF(W358=Alive,$V$4,IF(W358=Dead,"")),""),"")</f>
        <v/>
      </c>
      <c r="W360" s="340" t="str">
        <f>iferror(if($X360="","",IF($X360&gt;0,Alive,if($X360=0,"")),""),"")</f>
        <v/>
      </c>
      <c r="X360" s="352" t="str">
        <f>iferror(if(C360="","",IF(C360=Attacking,X358-U360,X358)),"")</f>
        <v/>
      </c>
    </row>
    <row r="361" hidden="1">
      <c r="A361" s="319">
        <v>358.0</v>
      </c>
      <c r="B361" s="357" t="str">
        <f>IF(C359=Attacking,B359+1,"")</f>
        <v/>
      </c>
      <c r="C361" s="321" t="str">
        <f>iferror(if(W359="","",IF(W359=Alive,Attacking,if(W359=Dead,"")),""),"")</f>
        <v/>
      </c>
      <c r="D361" s="322" t="str">
        <f>iferror(if(E359="","",IF(E359=Alive,$D$4,IF(E359=Dead,"")),""),"")</f>
        <v/>
      </c>
      <c r="E361" s="323" t="str">
        <f>iferror(if($F360="","",IF($F361&gt;0,Alive,if($F361="","")),""),"")</f>
        <v/>
      </c>
      <c r="F361" s="324" t="str">
        <f t="shared" si="4"/>
        <v/>
      </c>
      <c r="G361" s="325" t="str">
        <f>iferror(if(C361="","",if(C361=BattleEnd,"",if(D361=Fleet1Ship1,Fleet1Ship1Wep,Fleet2Ship1Wep))),"")</f>
        <v/>
      </c>
      <c r="H361" s="326" t="str">
        <f>iferror(IF($C361=BattleEnd,"",IF($C361="","",IF($C361=Attacking,RANDBETWEEN(1,100),""))),"")</f>
        <v/>
      </c>
      <c r="I361" s="327" t="str">
        <f>iferror(IF($C361=BattleEnd,"",IF($C361="","",IF($C361=Attacking,RANDBETWEEN(1,100),""))),"")</f>
        <v/>
      </c>
      <c r="J361" s="327" t="str">
        <f>iferror(IF($C361=BattleEnd,"",IF($C361="","",IF($C361=Attacking,RANDBETWEEN(1,100),""))),"")</f>
        <v/>
      </c>
      <c r="K361" s="328" t="str">
        <f>iferror(IF($C361=BattleEnd,"",IF($C361="","",IF($C361=Attacking,RANDBETWEEN(1,100),""))),"")</f>
        <v/>
      </c>
      <c r="L361" s="329" t="str">
        <f>if($C361=Attacking,if(H361&gt;70,Hit,Miss),"")</f>
        <v/>
      </c>
      <c r="M361" s="330" t="str">
        <f>if($C361=Attacking,if(I361&gt;70,Hit,Miss),"")</f>
        <v/>
      </c>
      <c r="N361" s="330" t="str">
        <f>if($C361=Attacking,if(J361&gt;70,Hit,Miss),"")</f>
        <v/>
      </c>
      <c r="O361" s="331" t="str">
        <f>if($C361=Attacking,if(K361&gt;70,Hit,Miss),"")</f>
        <v/>
      </c>
      <c r="P361" s="326" t="str">
        <f>IF(L361=Hit,Fleet1Ship1WepDPH,IF(L361=Miss,0,""))</f>
        <v/>
      </c>
      <c r="Q361" s="327" t="str">
        <f>IF(M361=Hit,Fleet1Ship1WepDPH,IF(M361=Miss,0,""))</f>
        <v/>
      </c>
      <c r="R361" s="327" t="str">
        <f>IF(N361=Hit,Fleet1Ship1WepDPH,IF(N361=Miss,0,""))</f>
        <v/>
      </c>
      <c r="S361" s="328" t="str">
        <f>IF(O361=Hit,Fleet1Ship1WepDPH,IF(O361=Miss,0,""))</f>
        <v/>
      </c>
      <c r="T361" s="332" t="str">
        <f>if($C361=Attacking,COUNTIF(P361:S361,"&gt;0"),"")</f>
        <v/>
      </c>
      <c r="U361" s="333" t="str">
        <f>IF($C361=Attacking,SUM(P361:S361),"")</f>
        <v/>
      </c>
      <c r="V361" s="334" t="str">
        <f>iferror(if(W359="","",IF(W359=Alive,$V$4,IF(W359=Dead,"")),""),"")</f>
        <v/>
      </c>
      <c r="W361" s="323" t="str">
        <f>iferror(if($X361="","",IF($X361&gt;0,Alive,if($X361=0,"")),""),"")</f>
        <v/>
      </c>
      <c r="X361" s="353" t="str">
        <f>iferror(if(C361="","",IF(C361=Attacking,X359-U361,X359)),"")</f>
        <v/>
      </c>
    </row>
    <row r="362" hidden="1">
      <c r="A362" s="336">
        <v>359.0</v>
      </c>
      <c r="B362" s="356" t="str">
        <f>IF(C360=Reloading,B360+1,"")</f>
        <v/>
      </c>
      <c r="C362" s="338" t="str">
        <f>iferror(if(W360="","",IF(W360=Alive,Attacking,if(W360=Dead,"")),""),"")</f>
        <v/>
      </c>
      <c r="D362" s="339" t="str">
        <f>iferror(if(E360="","",IF(E360=Alive,$D$4,IF(E360=Dead,"")),""),"")</f>
        <v/>
      </c>
      <c r="E362" s="340" t="str">
        <f>iferror(if($F361="","",IF($F362&gt;0,Alive,if($F362="","")),""),"")</f>
        <v/>
      </c>
      <c r="F362" s="341" t="str">
        <f t="shared" si="4"/>
        <v/>
      </c>
      <c r="G362" s="342" t="str">
        <f>iferror(if(C362="","",if(C362=BattleEnd,"",if(D362=Fleet1Ship1,Fleet1Ship1Wep,Fleet2Ship1Wep))),"")</f>
        <v/>
      </c>
      <c r="H362" s="343" t="str">
        <f>iferror(IF($C362=BattleEnd,"",IF($C362="","",IF($C362=Attacking,RANDBETWEEN(1,100),""))),"")</f>
        <v/>
      </c>
      <c r="I362" s="344" t="str">
        <f>iferror(IF($C362=BattleEnd,"",IF($C362="","",IF($C362=Attacking,RANDBETWEEN(1,100),""))),"")</f>
        <v/>
      </c>
      <c r="J362" s="344" t="str">
        <f>iferror(IF($C362=BattleEnd,"",IF($C362="","",IF($C362=Attacking,RANDBETWEEN(1,100),""))),"")</f>
        <v/>
      </c>
      <c r="K362" s="345" t="str">
        <f>iferror(IF($C362=BattleEnd,"",IF($C362="","",IF($C362=Attacking,RANDBETWEEN(1,100),""))),"")</f>
        <v/>
      </c>
      <c r="L362" s="346" t="str">
        <f>if($C362=Attacking,if(H362&gt;70,Hit,Miss),"")</f>
        <v/>
      </c>
      <c r="M362" s="347" t="str">
        <f>if($C362=Attacking,if(I362&gt;70,Hit,Miss),"")</f>
        <v/>
      </c>
      <c r="N362" s="347" t="str">
        <f>if($C362=Attacking,if(J362&gt;70,Hit,Miss),"")</f>
        <v/>
      </c>
      <c r="O362" s="348" t="str">
        <f>if($C362=Attacking,if(K362&gt;70,Hit,Miss),"")</f>
        <v/>
      </c>
      <c r="P362" s="343" t="str">
        <f>IF(L362=Hit,Fleet1Ship1WepDPH,IF(L362=Miss,0,""))</f>
        <v/>
      </c>
      <c r="Q362" s="344" t="str">
        <f>IF(M362=Hit,Fleet1Ship1WepDPH,IF(M362=Miss,0,""))</f>
        <v/>
      </c>
      <c r="R362" s="344" t="str">
        <f>IF(N362=Hit,Fleet1Ship1WepDPH,IF(N362=Miss,0,""))</f>
        <v/>
      </c>
      <c r="S362" s="345" t="str">
        <f>IF(O362=Hit,Fleet1Ship1WepDPH,IF(O362=Miss,0,""))</f>
        <v/>
      </c>
      <c r="T362" s="349" t="str">
        <f>if($C362=Attacking,COUNTIF(P362:S362,"&gt;0"),"")</f>
        <v/>
      </c>
      <c r="U362" s="350" t="str">
        <f>IF($C362=Attacking,SUM(P362:S362),"")</f>
        <v/>
      </c>
      <c r="V362" s="351" t="str">
        <f>iferror(if(W360="","",IF(W360=Alive,$V$4,IF(W360=Dead,"")),""),"")</f>
        <v/>
      </c>
      <c r="W362" s="340" t="str">
        <f>iferror(if($X362="","",IF($X362&gt;0,Alive,if($X362=0,"")),""),"")</f>
        <v/>
      </c>
      <c r="X362" s="352" t="str">
        <f>iferror(if(C362="","",IF(C362=Attacking,X360-U362,X360)),"")</f>
        <v/>
      </c>
    </row>
    <row r="363" hidden="1">
      <c r="A363" s="319">
        <v>360.0</v>
      </c>
      <c r="B363" s="357" t="str">
        <f>IF(C361=Reloading,B361+1,"")</f>
        <v/>
      </c>
      <c r="C363" s="321" t="str">
        <f>iferror(if(W361="","",IF(W361=Alive,Attacking,if(W361=Dead,"")),""),"")</f>
        <v/>
      </c>
      <c r="D363" s="322" t="str">
        <f>iferror(if(E361="","",IF(E361=Alive,$D$4,IF(E361=Dead,"")),""),"")</f>
        <v/>
      </c>
      <c r="E363" s="323" t="str">
        <f>iferror(if($F362="","",IF($F363&gt;0,Alive,if($F363="","")),""),"")</f>
        <v/>
      </c>
      <c r="F363" s="324" t="str">
        <f t="shared" si="4"/>
        <v/>
      </c>
      <c r="G363" s="325" t="str">
        <f>iferror(if(C363="","",if(C363=BattleEnd,"",if(D363=Fleet1Ship1,Fleet1Ship1Wep,Fleet2Ship1Wep))),"")</f>
        <v/>
      </c>
      <c r="H363" s="326" t="str">
        <f>iferror(IF($C363=BattleEnd,"",IF($C363="","",IF($C363=Attacking,RANDBETWEEN(1,100),""))),"")</f>
        <v/>
      </c>
      <c r="I363" s="327" t="str">
        <f>iferror(IF($C363=BattleEnd,"",IF($C363="","",IF($C363=Attacking,RANDBETWEEN(1,100),""))),"")</f>
        <v/>
      </c>
      <c r="J363" s="327" t="str">
        <f>iferror(IF($C363=BattleEnd,"",IF($C363="","",IF($C363=Attacking,RANDBETWEEN(1,100),""))),"")</f>
        <v/>
      </c>
      <c r="K363" s="328" t="str">
        <f>iferror(IF($C363=BattleEnd,"",IF($C363="","",IF($C363=Attacking,RANDBETWEEN(1,100),""))),"")</f>
        <v/>
      </c>
      <c r="L363" s="329" t="str">
        <f>if($C363=Attacking,if(H363&gt;70,Hit,Miss),"")</f>
        <v/>
      </c>
      <c r="M363" s="330" t="str">
        <f>if($C363=Attacking,if(I363&gt;70,Hit,Miss),"")</f>
        <v/>
      </c>
      <c r="N363" s="330" t="str">
        <f>if($C363=Attacking,if(J363&gt;70,Hit,Miss),"")</f>
        <v/>
      </c>
      <c r="O363" s="331" t="str">
        <f>if($C363=Attacking,if(K363&gt;70,Hit,Miss),"")</f>
        <v/>
      </c>
      <c r="P363" s="326" t="str">
        <f>IF(L363=Hit,Fleet1Ship1WepDPH,IF(L363=Miss,0,""))</f>
        <v/>
      </c>
      <c r="Q363" s="327" t="str">
        <f>IF(M363=Hit,Fleet1Ship1WepDPH,IF(M363=Miss,0,""))</f>
        <v/>
      </c>
      <c r="R363" s="327" t="str">
        <f>IF(N363=Hit,Fleet1Ship1WepDPH,IF(N363=Miss,0,""))</f>
        <v/>
      </c>
      <c r="S363" s="328" t="str">
        <f>IF(O363=Hit,Fleet1Ship1WepDPH,IF(O363=Miss,0,""))</f>
        <v/>
      </c>
      <c r="T363" s="332" t="str">
        <f>if($C363=Attacking,COUNTIF(P363:S363,"&gt;0"),"")</f>
        <v/>
      </c>
      <c r="U363" s="333" t="str">
        <f>IF($C363=Attacking,SUM(P363:S363),"")</f>
        <v/>
      </c>
      <c r="V363" s="334" t="str">
        <f>iferror(if(W361="","",IF(W361=Alive,$V$4,IF(W361=Dead,"")),""),"")</f>
        <v/>
      </c>
      <c r="W363" s="323" t="str">
        <f>iferror(if($X363="","",IF($X363&gt;0,Alive,if($X363=0,"")),""),"")</f>
        <v/>
      </c>
      <c r="X363" s="353" t="str">
        <f>iferror(if(C363="","",IF(C363=Attacking,X361-U363,X361)),"")</f>
        <v/>
      </c>
    </row>
    <row r="364" hidden="1">
      <c r="A364" s="336">
        <v>361.0</v>
      </c>
      <c r="B364" s="356" t="str">
        <f>IF(C362=Attacking,B362+1,"")</f>
        <v/>
      </c>
      <c r="C364" s="338" t="str">
        <f>iferror(if(W362="","",IF(W362=Alive,Attacking,if(W362=Dead,"")),""),"")</f>
        <v/>
      </c>
      <c r="D364" s="339" t="str">
        <f>iferror(if(E362="","",IF(E362=Alive,$D$4,IF(E362=Dead,"")),""),"")</f>
        <v/>
      </c>
      <c r="E364" s="340" t="str">
        <f>iferror(if($F363="","",IF($F364&gt;0,Alive,if($F364="","")),""),"")</f>
        <v/>
      </c>
      <c r="F364" s="341" t="str">
        <f t="shared" si="4"/>
        <v/>
      </c>
      <c r="G364" s="342" t="str">
        <f>iferror(if(C364="","",if(C364=BattleEnd,"",if(D364=Fleet1Ship1,Fleet1Ship1Wep,Fleet2Ship1Wep))),"")</f>
        <v/>
      </c>
      <c r="H364" s="343" t="str">
        <f>iferror(IF($C364=BattleEnd,"",IF($C364="","",IF($C364=Attacking,RANDBETWEEN(1,100),""))),"")</f>
        <v/>
      </c>
      <c r="I364" s="344" t="str">
        <f>iferror(IF($C364=BattleEnd,"",IF($C364="","",IF($C364=Attacking,RANDBETWEEN(1,100),""))),"")</f>
        <v/>
      </c>
      <c r="J364" s="344" t="str">
        <f>iferror(IF($C364=BattleEnd,"",IF($C364="","",IF($C364=Attacking,RANDBETWEEN(1,100),""))),"")</f>
        <v/>
      </c>
      <c r="K364" s="345" t="str">
        <f>iferror(IF($C364=BattleEnd,"",IF($C364="","",IF($C364=Attacking,RANDBETWEEN(1,100),""))),"")</f>
        <v/>
      </c>
      <c r="L364" s="346" t="str">
        <f>if($C364=Attacking,if(H364&gt;70,Hit,Miss),"")</f>
        <v/>
      </c>
      <c r="M364" s="347" t="str">
        <f>if($C364=Attacking,if(I364&gt;70,Hit,Miss),"")</f>
        <v/>
      </c>
      <c r="N364" s="347" t="str">
        <f>if($C364=Attacking,if(J364&gt;70,Hit,Miss),"")</f>
        <v/>
      </c>
      <c r="O364" s="348" t="str">
        <f>if($C364=Attacking,if(K364&gt;70,Hit,Miss),"")</f>
        <v/>
      </c>
      <c r="P364" s="343" t="str">
        <f>IF(L364=Hit,Fleet1Ship1WepDPH,IF(L364=Miss,0,""))</f>
        <v/>
      </c>
      <c r="Q364" s="344" t="str">
        <f>IF(M364=Hit,Fleet1Ship1WepDPH,IF(M364=Miss,0,""))</f>
        <v/>
      </c>
      <c r="R364" s="344" t="str">
        <f>IF(N364=Hit,Fleet1Ship1WepDPH,IF(N364=Miss,0,""))</f>
        <v/>
      </c>
      <c r="S364" s="345" t="str">
        <f>IF(O364=Hit,Fleet1Ship1WepDPH,IF(O364=Miss,0,""))</f>
        <v/>
      </c>
      <c r="T364" s="349" t="str">
        <f>if($C364=Attacking,COUNTIF(P364:S364,"&gt;0"),"")</f>
        <v/>
      </c>
      <c r="U364" s="350" t="str">
        <f>IF($C364=Attacking,SUM(P364:S364),"")</f>
        <v/>
      </c>
      <c r="V364" s="351" t="str">
        <f>iferror(if(W362="","",IF(W362=Alive,$V$4,IF(W362=Dead,"")),""),"")</f>
        <v/>
      </c>
      <c r="W364" s="340" t="str">
        <f>iferror(if($X364="","",IF($X364&gt;0,Alive,if($X364=0,"")),""),"")</f>
        <v/>
      </c>
      <c r="X364" s="352" t="str">
        <f>iferror(if(C364="","",IF(C364=Attacking,X362-U364,X362)),"")</f>
        <v/>
      </c>
    </row>
    <row r="365" hidden="1">
      <c r="A365" s="319">
        <v>362.0</v>
      </c>
      <c r="B365" s="357" t="str">
        <f>IF(C363=Attacking,B363+1,"")</f>
        <v/>
      </c>
      <c r="C365" s="321" t="str">
        <f>iferror(if(W363="","",IF(W363=Alive,Attacking,if(W363=Dead,"")),""),"")</f>
        <v/>
      </c>
      <c r="D365" s="322" t="str">
        <f>iferror(if(E363="","",IF(E363=Alive,$D$4,IF(E363=Dead,"")),""),"")</f>
        <v/>
      </c>
      <c r="E365" s="323" t="str">
        <f>iferror(if($F364="","",IF($F365&gt;0,Alive,if($F365="","")),""),"")</f>
        <v/>
      </c>
      <c r="F365" s="324" t="str">
        <f t="shared" si="4"/>
        <v/>
      </c>
      <c r="G365" s="325" t="str">
        <f>iferror(if(C365="","",if(C365=BattleEnd,"",if(D365=Fleet1Ship1,Fleet1Ship1Wep,Fleet2Ship1Wep))),"")</f>
        <v/>
      </c>
      <c r="H365" s="326" t="str">
        <f>iferror(IF($C365=BattleEnd,"",IF($C365="","",IF($C365=Attacking,RANDBETWEEN(1,100),""))),"")</f>
        <v/>
      </c>
      <c r="I365" s="327" t="str">
        <f>iferror(IF($C365=BattleEnd,"",IF($C365="","",IF($C365=Attacking,RANDBETWEEN(1,100),""))),"")</f>
        <v/>
      </c>
      <c r="J365" s="327" t="str">
        <f>iferror(IF($C365=BattleEnd,"",IF($C365="","",IF($C365=Attacking,RANDBETWEEN(1,100),""))),"")</f>
        <v/>
      </c>
      <c r="K365" s="328" t="str">
        <f>iferror(IF($C365=BattleEnd,"",IF($C365="","",IF($C365=Attacking,RANDBETWEEN(1,100),""))),"")</f>
        <v/>
      </c>
      <c r="L365" s="329" t="str">
        <f>if($C365=Attacking,if(H365&gt;70,Hit,Miss),"")</f>
        <v/>
      </c>
      <c r="M365" s="330" t="str">
        <f>if($C365=Attacking,if(I365&gt;70,Hit,Miss),"")</f>
        <v/>
      </c>
      <c r="N365" s="330" t="str">
        <f>if($C365=Attacking,if(J365&gt;70,Hit,Miss),"")</f>
        <v/>
      </c>
      <c r="O365" s="331" t="str">
        <f>if($C365=Attacking,if(K365&gt;70,Hit,Miss),"")</f>
        <v/>
      </c>
      <c r="P365" s="326" t="str">
        <f>IF(L365=Hit,Fleet1Ship1WepDPH,IF(L365=Miss,0,""))</f>
        <v/>
      </c>
      <c r="Q365" s="327" t="str">
        <f>IF(M365=Hit,Fleet1Ship1WepDPH,IF(M365=Miss,0,""))</f>
        <v/>
      </c>
      <c r="R365" s="327" t="str">
        <f>IF(N365=Hit,Fleet1Ship1WepDPH,IF(N365=Miss,0,""))</f>
        <v/>
      </c>
      <c r="S365" s="328" t="str">
        <f>IF(O365=Hit,Fleet1Ship1WepDPH,IF(O365=Miss,0,""))</f>
        <v/>
      </c>
      <c r="T365" s="332" t="str">
        <f>if($C365=Attacking,COUNTIF(P365:S365,"&gt;0"),"")</f>
        <v/>
      </c>
      <c r="U365" s="333" t="str">
        <f>IF($C365=Attacking,SUM(P365:S365),"")</f>
        <v/>
      </c>
      <c r="V365" s="334" t="str">
        <f>iferror(if(W363="","",IF(W363=Alive,$V$4,IF(W363=Dead,"")),""),"")</f>
        <v/>
      </c>
      <c r="W365" s="323" t="str">
        <f>iferror(if($X365="","",IF($X365&gt;0,Alive,if($X365=0,"")),""),"")</f>
        <v/>
      </c>
      <c r="X365" s="353" t="str">
        <f>iferror(if(C365="","",IF(C365=Attacking,X363-U365,X363)),"")</f>
        <v/>
      </c>
    </row>
    <row r="366" hidden="1">
      <c r="A366" s="336">
        <v>363.0</v>
      </c>
      <c r="B366" s="356" t="str">
        <f>IF(C364=Attacking,B364+1,"")</f>
        <v/>
      </c>
      <c r="C366" s="338" t="str">
        <f>iferror(if(W364="","",IF(W364=Alive,Attacking,if(W364=Dead,"")),""),"")</f>
        <v/>
      </c>
      <c r="D366" s="339" t="str">
        <f>iferror(if(E364="","",IF(E364=Alive,$D$4,IF(E364=Dead,"")),""),"")</f>
        <v/>
      </c>
      <c r="E366" s="340" t="str">
        <f>iferror(if($F365="","",IF($F366&gt;0,Alive,if($F366="","")),""),"")</f>
        <v/>
      </c>
      <c r="F366" s="341" t="str">
        <f t="shared" si="4"/>
        <v/>
      </c>
      <c r="G366" s="342" t="str">
        <f>iferror(if(C366="","",if(C366=BattleEnd,"",if(D366=Fleet1Ship1,Fleet1Ship1Wep,Fleet2Ship1Wep))),"")</f>
        <v/>
      </c>
      <c r="H366" s="343" t="str">
        <f>iferror(IF($C366=BattleEnd,"",IF($C366="","",IF($C366=Attacking,RANDBETWEEN(1,100),""))),"")</f>
        <v/>
      </c>
      <c r="I366" s="344" t="str">
        <f>iferror(IF($C366=BattleEnd,"",IF($C366="","",IF($C366=Attacking,RANDBETWEEN(1,100),""))),"")</f>
        <v/>
      </c>
      <c r="J366" s="344" t="str">
        <f>iferror(IF($C366=BattleEnd,"",IF($C366="","",IF($C366=Attacking,RANDBETWEEN(1,100),""))),"")</f>
        <v/>
      </c>
      <c r="K366" s="345" t="str">
        <f>iferror(IF($C366=BattleEnd,"",IF($C366="","",IF($C366=Attacking,RANDBETWEEN(1,100),""))),"")</f>
        <v/>
      </c>
      <c r="L366" s="346" t="str">
        <f>if($C366=Attacking,if(H366&gt;70,Hit,Miss),"")</f>
        <v/>
      </c>
      <c r="M366" s="347" t="str">
        <f>if($C366=Attacking,if(I366&gt;70,Hit,Miss),"")</f>
        <v/>
      </c>
      <c r="N366" s="347" t="str">
        <f>if($C366=Attacking,if(J366&gt;70,Hit,Miss),"")</f>
        <v/>
      </c>
      <c r="O366" s="348" t="str">
        <f>if($C366=Attacking,if(K366&gt;70,Hit,Miss),"")</f>
        <v/>
      </c>
      <c r="P366" s="343" t="str">
        <f>IF(L366=Hit,Fleet1Ship1WepDPH,IF(L366=Miss,0,""))</f>
        <v/>
      </c>
      <c r="Q366" s="344" t="str">
        <f>IF(M366=Hit,Fleet1Ship1WepDPH,IF(M366=Miss,0,""))</f>
        <v/>
      </c>
      <c r="R366" s="344" t="str">
        <f>IF(N366=Hit,Fleet1Ship1WepDPH,IF(N366=Miss,0,""))</f>
        <v/>
      </c>
      <c r="S366" s="345" t="str">
        <f>IF(O366=Hit,Fleet1Ship1WepDPH,IF(O366=Miss,0,""))</f>
        <v/>
      </c>
      <c r="T366" s="349" t="str">
        <f>if($C366=Attacking,COUNTIF(P366:S366,"&gt;0"),"")</f>
        <v/>
      </c>
      <c r="U366" s="350" t="str">
        <f>IF($C366=Attacking,SUM(P366:S366),"")</f>
        <v/>
      </c>
      <c r="V366" s="351" t="str">
        <f>iferror(if(W364="","",IF(W364=Alive,$V$4,IF(W364=Dead,"")),""),"")</f>
        <v/>
      </c>
      <c r="W366" s="340" t="str">
        <f>iferror(if($X366="","",IF($X366&gt;0,Alive,if($X366=0,"")),""),"")</f>
        <v/>
      </c>
      <c r="X366" s="352" t="str">
        <f>iferror(if(C366="","",IF(C366=Attacking,X364-U366,X364)),"")</f>
        <v/>
      </c>
    </row>
    <row r="367" hidden="1">
      <c r="A367" s="319">
        <v>364.0</v>
      </c>
      <c r="B367" s="357" t="str">
        <f>IF(C365=Attacking,B365+1,"")</f>
        <v/>
      </c>
      <c r="C367" s="321" t="str">
        <f>iferror(if(W365="","",IF(W365=Alive,Attacking,if(W365=Dead,"")),""),"")</f>
        <v/>
      </c>
      <c r="D367" s="322" t="str">
        <f>iferror(if(E365="","",IF(E365=Alive,$D$4,IF(E365=Dead,"")),""),"")</f>
        <v/>
      </c>
      <c r="E367" s="323" t="str">
        <f>iferror(if($F366="","",IF($F367&gt;0,Alive,if($F367="","")),""),"")</f>
        <v/>
      </c>
      <c r="F367" s="324" t="str">
        <f t="shared" si="4"/>
        <v/>
      </c>
      <c r="G367" s="325" t="str">
        <f>iferror(if(C367="","",if(C367=BattleEnd,"",if(D367=Fleet1Ship1,Fleet1Ship1Wep,Fleet2Ship1Wep))),"")</f>
        <v/>
      </c>
      <c r="H367" s="326" t="str">
        <f>iferror(IF($C367=BattleEnd,"",IF($C367="","",IF($C367=Attacking,RANDBETWEEN(1,100),""))),"")</f>
        <v/>
      </c>
      <c r="I367" s="327" t="str">
        <f>iferror(IF($C367=BattleEnd,"",IF($C367="","",IF($C367=Attacking,RANDBETWEEN(1,100),""))),"")</f>
        <v/>
      </c>
      <c r="J367" s="327" t="str">
        <f>iferror(IF($C367=BattleEnd,"",IF($C367="","",IF($C367=Attacking,RANDBETWEEN(1,100),""))),"")</f>
        <v/>
      </c>
      <c r="K367" s="328" t="str">
        <f>iferror(IF($C367=BattleEnd,"",IF($C367="","",IF($C367=Attacking,RANDBETWEEN(1,100),""))),"")</f>
        <v/>
      </c>
      <c r="L367" s="329" t="str">
        <f>if($C367=Attacking,if(H367&gt;70,Hit,Miss),"")</f>
        <v/>
      </c>
      <c r="M367" s="330" t="str">
        <f>if($C367=Attacking,if(I367&gt;70,Hit,Miss),"")</f>
        <v/>
      </c>
      <c r="N367" s="330" t="str">
        <f>if($C367=Attacking,if(J367&gt;70,Hit,Miss),"")</f>
        <v/>
      </c>
      <c r="O367" s="331" t="str">
        <f>if($C367=Attacking,if(K367&gt;70,Hit,Miss),"")</f>
        <v/>
      </c>
      <c r="P367" s="326" t="str">
        <f>IF(L367=Hit,Fleet1Ship1WepDPH,IF(L367=Miss,0,""))</f>
        <v/>
      </c>
      <c r="Q367" s="327" t="str">
        <f>IF(M367=Hit,Fleet1Ship1WepDPH,IF(M367=Miss,0,""))</f>
        <v/>
      </c>
      <c r="R367" s="327" t="str">
        <f>IF(N367=Hit,Fleet1Ship1WepDPH,IF(N367=Miss,0,""))</f>
        <v/>
      </c>
      <c r="S367" s="328" t="str">
        <f>IF(O367=Hit,Fleet1Ship1WepDPH,IF(O367=Miss,0,""))</f>
        <v/>
      </c>
      <c r="T367" s="332" t="str">
        <f>if($C367=Attacking,COUNTIF(P367:S367,"&gt;0"),"")</f>
        <v/>
      </c>
      <c r="U367" s="333" t="str">
        <f>IF($C367=Attacking,SUM(P367:S367),"")</f>
        <v/>
      </c>
      <c r="V367" s="334" t="str">
        <f>iferror(if(W365="","",IF(W365=Alive,$V$4,IF(W365=Dead,"")),""),"")</f>
        <v/>
      </c>
      <c r="W367" s="323" t="str">
        <f>iferror(if($X367="","",IF($X367&gt;0,Alive,if($X367=0,"")),""),"")</f>
        <v/>
      </c>
      <c r="X367" s="353" t="str">
        <f>iferror(if(C367="","",IF(C367=Attacking,X365-U367,X365)),"")</f>
        <v/>
      </c>
    </row>
    <row r="368" hidden="1">
      <c r="A368" s="336">
        <v>365.0</v>
      </c>
      <c r="B368" s="356" t="str">
        <f>IF(C366=Attacking,B366+1,"")</f>
        <v/>
      </c>
      <c r="C368" s="338" t="str">
        <f>iferror(if(W366="","",IF(W366=Alive,Attacking,if(W366=Dead,"")),""),"")</f>
        <v/>
      </c>
      <c r="D368" s="339" t="str">
        <f>iferror(if(E366="","",IF(E366=Alive,$D$4,IF(E366=Dead,"")),""),"")</f>
        <v/>
      </c>
      <c r="E368" s="340" t="str">
        <f>iferror(if($F367="","",IF($F368&gt;0,Alive,if($F368="","")),""),"")</f>
        <v/>
      </c>
      <c r="F368" s="341" t="str">
        <f t="shared" si="4"/>
        <v/>
      </c>
      <c r="G368" s="342" t="str">
        <f>iferror(if(C368="","",if(C368=BattleEnd,"",if(D368=Fleet1Ship1,Fleet1Ship1Wep,Fleet2Ship1Wep))),"")</f>
        <v/>
      </c>
      <c r="H368" s="343" t="str">
        <f>iferror(IF($C368=BattleEnd,"",IF($C368="","",IF($C368=Attacking,RANDBETWEEN(1,100),""))),"")</f>
        <v/>
      </c>
      <c r="I368" s="344" t="str">
        <f>iferror(IF($C368=BattleEnd,"",IF($C368="","",IF($C368=Attacking,RANDBETWEEN(1,100),""))),"")</f>
        <v/>
      </c>
      <c r="J368" s="344" t="str">
        <f>iferror(IF($C368=BattleEnd,"",IF($C368="","",IF($C368=Attacking,RANDBETWEEN(1,100),""))),"")</f>
        <v/>
      </c>
      <c r="K368" s="345" t="str">
        <f>iferror(IF($C368=BattleEnd,"",IF($C368="","",IF($C368=Attacking,RANDBETWEEN(1,100),""))),"")</f>
        <v/>
      </c>
      <c r="L368" s="346" t="str">
        <f>if($C368=Attacking,if(H368&gt;70,Hit,Miss),"")</f>
        <v/>
      </c>
      <c r="M368" s="347" t="str">
        <f>if($C368=Attacking,if(I368&gt;70,Hit,Miss),"")</f>
        <v/>
      </c>
      <c r="N368" s="347" t="str">
        <f>if($C368=Attacking,if(J368&gt;70,Hit,Miss),"")</f>
        <v/>
      </c>
      <c r="O368" s="348" t="str">
        <f>if($C368=Attacking,if(K368&gt;70,Hit,Miss),"")</f>
        <v/>
      </c>
      <c r="P368" s="343" t="str">
        <f>IF(L368=Hit,Fleet1Ship1WepDPH,IF(L368=Miss,0,""))</f>
        <v/>
      </c>
      <c r="Q368" s="344" t="str">
        <f>IF(M368=Hit,Fleet1Ship1WepDPH,IF(M368=Miss,0,""))</f>
        <v/>
      </c>
      <c r="R368" s="344" t="str">
        <f>IF(N368=Hit,Fleet1Ship1WepDPH,IF(N368=Miss,0,""))</f>
        <v/>
      </c>
      <c r="S368" s="345" t="str">
        <f>IF(O368=Hit,Fleet1Ship1WepDPH,IF(O368=Miss,0,""))</f>
        <v/>
      </c>
      <c r="T368" s="349" t="str">
        <f>if($C368=Attacking,COUNTIF(P368:S368,"&gt;0"),"")</f>
        <v/>
      </c>
      <c r="U368" s="350" t="str">
        <f>IF($C368=Attacking,SUM(P368:S368),"")</f>
        <v/>
      </c>
      <c r="V368" s="351" t="str">
        <f>iferror(if(W366="","",IF(W366=Alive,$V$4,IF(W366=Dead,"")),""),"")</f>
        <v/>
      </c>
      <c r="W368" s="340" t="str">
        <f>iferror(if($X368="","",IF($X368&gt;0,Alive,if($X368=0,"")),""),"")</f>
        <v/>
      </c>
      <c r="X368" s="352" t="str">
        <f>iferror(if(C368="","",IF(C368=Attacking,X366-U368,X366)),"")</f>
        <v/>
      </c>
    </row>
    <row r="369" hidden="1">
      <c r="A369" s="319">
        <v>366.0</v>
      </c>
      <c r="B369" s="357" t="str">
        <f>IF(C367=Attacking,B367+1,"")</f>
        <v/>
      </c>
      <c r="C369" s="321" t="str">
        <f>iferror(if(W367="","",IF(W367=Alive,Attacking,if(W367=Dead,"")),""),"")</f>
        <v/>
      </c>
      <c r="D369" s="322" t="str">
        <f>iferror(if(E367="","",IF(E367=Alive,$D$4,IF(E367=Dead,"")),""),"")</f>
        <v/>
      </c>
      <c r="E369" s="323" t="str">
        <f>iferror(if($F368="","",IF($F369&gt;0,Alive,if($F369="","")),""),"")</f>
        <v/>
      </c>
      <c r="F369" s="324" t="str">
        <f t="shared" si="4"/>
        <v/>
      </c>
      <c r="G369" s="325" t="str">
        <f>iferror(if(C369="","",if(C369=BattleEnd,"",if(D369=Fleet1Ship1,Fleet1Ship1Wep,Fleet2Ship1Wep))),"")</f>
        <v/>
      </c>
      <c r="H369" s="326" t="str">
        <f>iferror(IF($C369=BattleEnd,"",IF($C369="","",IF($C369=Attacking,RANDBETWEEN(1,100),""))),"")</f>
        <v/>
      </c>
      <c r="I369" s="327" t="str">
        <f>iferror(IF($C369=BattleEnd,"",IF($C369="","",IF($C369=Attacking,RANDBETWEEN(1,100),""))),"")</f>
        <v/>
      </c>
      <c r="J369" s="327" t="str">
        <f>iferror(IF($C369=BattleEnd,"",IF($C369="","",IF($C369=Attacking,RANDBETWEEN(1,100),""))),"")</f>
        <v/>
      </c>
      <c r="K369" s="328" t="str">
        <f>iferror(IF($C369=BattleEnd,"",IF($C369="","",IF($C369=Attacking,RANDBETWEEN(1,100),""))),"")</f>
        <v/>
      </c>
      <c r="L369" s="329" t="str">
        <f>if($C369=Attacking,if(H369&gt;70,Hit,Miss),"")</f>
        <v/>
      </c>
      <c r="M369" s="330" t="str">
        <f>if($C369=Attacking,if(I369&gt;70,Hit,Miss),"")</f>
        <v/>
      </c>
      <c r="N369" s="330" t="str">
        <f>if($C369=Attacking,if(J369&gt;70,Hit,Miss),"")</f>
        <v/>
      </c>
      <c r="O369" s="331" t="str">
        <f>if($C369=Attacking,if(K369&gt;70,Hit,Miss),"")</f>
        <v/>
      </c>
      <c r="P369" s="326" t="str">
        <f>IF(L369=Hit,Fleet1Ship1WepDPH,IF(L369=Miss,0,""))</f>
        <v/>
      </c>
      <c r="Q369" s="327" t="str">
        <f>IF(M369=Hit,Fleet1Ship1WepDPH,IF(M369=Miss,0,""))</f>
        <v/>
      </c>
      <c r="R369" s="327" t="str">
        <f>IF(N369=Hit,Fleet1Ship1WepDPH,IF(N369=Miss,0,""))</f>
        <v/>
      </c>
      <c r="S369" s="328" t="str">
        <f>IF(O369=Hit,Fleet1Ship1WepDPH,IF(O369=Miss,0,""))</f>
        <v/>
      </c>
      <c r="T369" s="332" t="str">
        <f>if($C369=Attacking,COUNTIF(P369:S369,"&gt;0"),"")</f>
        <v/>
      </c>
      <c r="U369" s="333" t="str">
        <f>IF($C369=Attacking,SUM(P369:S369),"")</f>
        <v/>
      </c>
      <c r="V369" s="334" t="str">
        <f>iferror(if(W367="","",IF(W367=Alive,$V$4,IF(W367=Dead,"")),""),"")</f>
        <v/>
      </c>
      <c r="W369" s="323" t="str">
        <f>iferror(if($X369="","",IF($X369&gt;0,Alive,if($X369=0,"")),""),"")</f>
        <v/>
      </c>
      <c r="X369" s="353" t="str">
        <f>iferror(if(C369="","",IF(C369=Attacking,X367-U369,X367)),"")</f>
        <v/>
      </c>
    </row>
    <row r="370" hidden="1">
      <c r="A370" s="336">
        <v>367.0</v>
      </c>
      <c r="B370" s="356" t="str">
        <f>IF(C368=Reloading,B368+1,"")</f>
        <v/>
      </c>
      <c r="C370" s="338" t="str">
        <f>iferror(if(W368="","",IF(W368=Alive,Attacking,if(W368=Dead,"")),""),"")</f>
        <v/>
      </c>
      <c r="D370" s="339" t="str">
        <f>iferror(if(E368="","",IF(E368=Alive,$D$4,IF(E368=Dead,"")),""),"")</f>
        <v/>
      </c>
      <c r="E370" s="340" t="str">
        <f>iferror(if($F369="","",IF($F370&gt;0,Alive,if($F370="","")),""),"")</f>
        <v/>
      </c>
      <c r="F370" s="341" t="str">
        <f t="shared" si="4"/>
        <v/>
      </c>
      <c r="G370" s="342" t="str">
        <f>iferror(if(C370="","",if(C370=BattleEnd,"",if(D370=Fleet1Ship1,Fleet1Ship1Wep,Fleet2Ship1Wep))),"")</f>
        <v/>
      </c>
      <c r="H370" s="343" t="str">
        <f>iferror(IF($C370=BattleEnd,"",IF($C370="","",IF($C370=Attacking,RANDBETWEEN(1,100),""))),"")</f>
        <v/>
      </c>
      <c r="I370" s="344" t="str">
        <f>iferror(IF($C370=BattleEnd,"",IF($C370="","",IF($C370=Attacking,RANDBETWEEN(1,100),""))),"")</f>
        <v/>
      </c>
      <c r="J370" s="344" t="str">
        <f>iferror(IF($C370=BattleEnd,"",IF($C370="","",IF($C370=Attacking,RANDBETWEEN(1,100),""))),"")</f>
        <v/>
      </c>
      <c r="K370" s="345" t="str">
        <f>iferror(IF($C370=BattleEnd,"",IF($C370="","",IF($C370=Attacking,RANDBETWEEN(1,100),""))),"")</f>
        <v/>
      </c>
      <c r="L370" s="346" t="str">
        <f>if($C370=Attacking,if(H370&gt;70,Hit,Miss),"")</f>
        <v/>
      </c>
      <c r="M370" s="347" t="str">
        <f>if($C370=Attacking,if(I370&gt;70,Hit,Miss),"")</f>
        <v/>
      </c>
      <c r="N370" s="347" t="str">
        <f>if($C370=Attacking,if(J370&gt;70,Hit,Miss),"")</f>
        <v/>
      </c>
      <c r="O370" s="348" t="str">
        <f>if($C370=Attacking,if(K370&gt;70,Hit,Miss),"")</f>
        <v/>
      </c>
      <c r="P370" s="343" t="str">
        <f>IF(L370=Hit,Fleet1Ship1WepDPH,IF(L370=Miss,0,""))</f>
        <v/>
      </c>
      <c r="Q370" s="344" t="str">
        <f>IF(M370=Hit,Fleet1Ship1WepDPH,IF(M370=Miss,0,""))</f>
        <v/>
      </c>
      <c r="R370" s="344" t="str">
        <f>IF(N370=Hit,Fleet1Ship1WepDPH,IF(N370=Miss,0,""))</f>
        <v/>
      </c>
      <c r="S370" s="345" t="str">
        <f>IF(O370=Hit,Fleet1Ship1WepDPH,IF(O370=Miss,0,""))</f>
        <v/>
      </c>
      <c r="T370" s="349" t="str">
        <f>if($C370=Attacking,COUNTIF(P370:S370,"&gt;0"),"")</f>
        <v/>
      </c>
      <c r="U370" s="350" t="str">
        <f>IF($C370=Attacking,SUM(P370:S370),"")</f>
        <v/>
      </c>
      <c r="V370" s="351" t="str">
        <f>iferror(if(W368="","",IF(W368=Alive,$V$4,IF(W368=Dead,"")),""),"")</f>
        <v/>
      </c>
      <c r="W370" s="340" t="str">
        <f>iferror(if($X370="","",IF($X370&gt;0,Alive,if($X370=0,"")),""),"")</f>
        <v/>
      </c>
      <c r="X370" s="352" t="str">
        <f>iferror(if(C370="","",IF(C370=Attacking,X368-U370,X368)),"")</f>
        <v/>
      </c>
    </row>
    <row r="371" hidden="1">
      <c r="A371" s="319">
        <v>368.0</v>
      </c>
      <c r="B371" s="357" t="str">
        <f>IF(C369=Reloading,B369+1,"")</f>
        <v/>
      </c>
      <c r="C371" s="321" t="str">
        <f>iferror(if(W369="","",IF(W369=Alive,Attacking,if(W369=Dead,"")),""),"")</f>
        <v/>
      </c>
      <c r="D371" s="322" t="str">
        <f>iferror(if(E369="","",IF(E369=Alive,$D$4,IF(E369=Dead,"")),""),"")</f>
        <v/>
      </c>
      <c r="E371" s="323" t="str">
        <f>iferror(if($F370="","",IF($F371&gt;0,Alive,if($F371="","")),""),"")</f>
        <v/>
      </c>
      <c r="F371" s="324" t="str">
        <f t="shared" si="4"/>
        <v/>
      </c>
      <c r="G371" s="325" t="str">
        <f>iferror(if(C371="","",if(C371=BattleEnd,"",if(D371=Fleet1Ship1,Fleet1Ship1Wep,Fleet2Ship1Wep))),"")</f>
        <v/>
      </c>
      <c r="H371" s="326" t="str">
        <f>iferror(IF($C371=BattleEnd,"",IF($C371="","",IF($C371=Attacking,RANDBETWEEN(1,100),""))),"")</f>
        <v/>
      </c>
      <c r="I371" s="327" t="str">
        <f>iferror(IF($C371=BattleEnd,"",IF($C371="","",IF($C371=Attacking,RANDBETWEEN(1,100),""))),"")</f>
        <v/>
      </c>
      <c r="J371" s="327" t="str">
        <f>iferror(IF($C371=BattleEnd,"",IF($C371="","",IF($C371=Attacking,RANDBETWEEN(1,100),""))),"")</f>
        <v/>
      </c>
      <c r="K371" s="328" t="str">
        <f>iferror(IF($C371=BattleEnd,"",IF($C371="","",IF($C371=Attacking,RANDBETWEEN(1,100),""))),"")</f>
        <v/>
      </c>
      <c r="L371" s="329" t="str">
        <f>if($C371=Attacking,if(H371&gt;70,Hit,Miss),"")</f>
        <v/>
      </c>
      <c r="M371" s="330" t="str">
        <f>if($C371=Attacking,if(I371&gt;70,Hit,Miss),"")</f>
        <v/>
      </c>
      <c r="N371" s="330" t="str">
        <f>if($C371=Attacking,if(J371&gt;70,Hit,Miss),"")</f>
        <v/>
      </c>
      <c r="O371" s="331" t="str">
        <f>if($C371=Attacking,if(K371&gt;70,Hit,Miss),"")</f>
        <v/>
      </c>
      <c r="P371" s="326" t="str">
        <f>IF(L371=Hit,Fleet1Ship1WepDPH,IF(L371=Miss,0,""))</f>
        <v/>
      </c>
      <c r="Q371" s="327" t="str">
        <f>IF(M371=Hit,Fleet1Ship1WepDPH,IF(M371=Miss,0,""))</f>
        <v/>
      </c>
      <c r="R371" s="327" t="str">
        <f>IF(N371=Hit,Fleet1Ship1WepDPH,IF(N371=Miss,0,""))</f>
        <v/>
      </c>
      <c r="S371" s="328" t="str">
        <f>IF(O371=Hit,Fleet1Ship1WepDPH,IF(O371=Miss,0,""))</f>
        <v/>
      </c>
      <c r="T371" s="332" t="str">
        <f>if($C371=Attacking,COUNTIF(P371:S371,"&gt;0"),"")</f>
        <v/>
      </c>
      <c r="U371" s="333" t="str">
        <f>IF($C371=Attacking,SUM(P371:S371),"")</f>
        <v/>
      </c>
      <c r="V371" s="334" t="str">
        <f>iferror(if(W369="","",IF(W369=Alive,$V$4,IF(W369=Dead,"")),""),"")</f>
        <v/>
      </c>
      <c r="W371" s="323" t="str">
        <f>iferror(if($X371="","",IF($X371&gt;0,Alive,if($X371=0,"")),""),"")</f>
        <v/>
      </c>
      <c r="X371" s="353" t="str">
        <f>iferror(if(C371="","",IF(C371=Attacking,X369-U371,X369)),"")</f>
        <v/>
      </c>
    </row>
    <row r="372" hidden="1">
      <c r="A372" s="336">
        <v>369.0</v>
      </c>
      <c r="B372" s="337" t="str">
        <f>IF(C370=Attacking,B370+1,"")</f>
        <v/>
      </c>
      <c r="C372" s="338" t="str">
        <f>iferror(if(W370="","",IF(W370=Alive,Attacking,if(W370=Dead,"")),""),"")</f>
        <v/>
      </c>
      <c r="D372" s="339" t="str">
        <f>iferror(if(E370="","",IF(E370=Alive,$D$4,IF(E370=Dead,"")),""),"")</f>
        <v/>
      </c>
      <c r="E372" s="340" t="str">
        <f>iferror(if($F371="","",IF($F372&gt;0,Alive,if($F372="","")),""),"")</f>
        <v/>
      </c>
      <c r="F372" s="341" t="str">
        <f t="shared" si="4"/>
        <v/>
      </c>
      <c r="G372" s="342" t="str">
        <f>iferror(if(C372="","",if(C372=BattleEnd,"",if(D372=Fleet1Ship1,Fleet1Ship1Wep,Fleet2Ship1Wep))),"")</f>
        <v/>
      </c>
      <c r="H372" s="343" t="str">
        <f>iferror(IF($C372=BattleEnd,"",IF($C372="","",IF($C372=Attacking,RANDBETWEEN(1,100),""))),"")</f>
        <v/>
      </c>
      <c r="I372" s="344" t="str">
        <f>iferror(IF($C372=BattleEnd,"",IF($C372="","",IF($C372=Attacking,RANDBETWEEN(1,100),""))),"")</f>
        <v/>
      </c>
      <c r="J372" s="344" t="str">
        <f>iferror(IF($C372=BattleEnd,"",IF($C372="","",IF($C372=Attacking,RANDBETWEEN(1,100),""))),"")</f>
        <v/>
      </c>
      <c r="K372" s="345" t="str">
        <f>iferror(IF($C372=BattleEnd,"",IF($C372="","",IF($C372=Attacking,RANDBETWEEN(1,100),""))),"")</f>
        <v/>
      </c>
      <c r="L372" s="346" t="str">
        <f>if($C372=Attacking,if(H372&gt;70,Hit,Miss),"")</f>
        <v/>
      </c>
      <c r="M372" s="347" t="str">
        <f>if($C372=Attacking,if(I372&gt;70,Hit,Miss),"")</f>
        <v/>
      </c>
      <c r="N372" s="347" t="str">
        <f>if($C372=Attacking,if(J372&gt;70,Hit,Miss),"")</f>
        <v/>
      </c>
      <c r="O372" s="348" t="str">
        <f>if($C372=Attacking,if(K372&gt;70,Hit,Miss),"")</f>
        <v/>
      </c>
      <c r="P372" s="343" t="str">
        <f>IF(L372=Hit,Fleet1Ship1WepDPH,IF(L372=Miss,0,""))</f>
        <v/>
      </c>
      <c r="Q372" s="344" t="str">
        <f>IF(M372=Hit,Fleet1Ship1WepDPH,IF(M372=Miss,0,""))</f>
        <v/>
      </c>
      <c r="R372" s="344" t="str">
        <f>IF(N372=Hit,Fleet1Ship1WepDPH,IF(N372=Miss,0,""))</f>
        <v/>
      </c>
      <c r="S372" s="345" t="str">
        <f>IF(O372=Hit,Fleet1Ship1WepDPH,IF(O372=Miss,0,""))</f>
        <v/>
      </c>
      <c r="T372" s="349" t="str">
        <f>if($C372=Attacking,COUNTIF(P372:S372,"&gt;0"),"")</f>
        <v/>
      </c>
      <c r="U372" s="350" t="str">
        <f>IF($C372=Attacking,SUM(P372:S372),"")</f>
        <v/>
      </c>
      <c r="V372" s="351" t="str">
        <f>iferror(if(W370="","",IF(W370=Alive,$V$4,IF(W370=Dead,"")),""),"")</f>
        <v/>
      </c>
      <c r="W372" s="340" t="str">
        <f>iferror(if($X372="","",IF($X372&gt;0,Alive,if($X372=0,"")),""),"")</f>
        <v/>
      </c>
      <c r="X372" s="352" t="str">
        <f>iferror(if(C372="","",IF(C372=Attacking,X370-U372,X370)),"")</f>
        <v/>
      </c>
    </row>
    <row r="373" hidden="1">
      <c r="A373" s="319">
        <v>370.0</v>
      </c>
      <c r="B373" s="320" t="str">
        <f>IF(C371=Attacking,B371+1,"")</f>
        <v/>
      </c>
      <c r="C373" s="321" t="str">
        <f>iferror(if(W371="","",IF(W371=Alive,Attacking,if(W371=Dead,"")),""),"")</f>
        <v/>
      </c>
      <c r="D373" s="322" t="str">
        <f>iferror(if(E371="","",IF(E371=Alive,$D$4,IF(E371=Dead,"")),""),"")</f>
        <v/>
      </c>
      <c r="E373" s="323" t="str">
        <f>iferror(if($F372="","",IF($F373&gt;0,Alive,if($F373="","")),""),"")</f>
        <v/>
      </c>
      <c r="F373" s="324" t="str">
        <f t="shared" si="4"/>
        <v/>
      </c>
      <c r="G373" s="325" t="str">
        <f>iferror(if(C373="","",if(C373=BattleEnd,"",if(D373=Fleet1Ship1,Fleet1Ship1Wep,Fleet2Ship1Wep))),"")</f>
        <v/>
      </c>
      <c r="H373" s="326" t="str">
        <f>iferror(IF($C373=BattleEnd,"",IF($C373="","",IF($C373=Attacking,RANDBETWEEN(1,100),""))),"")</f>
        <v/>
      </c>
      <c r="I373" s="327" t="str">
        <f>iferror(IF($C373=BattleEnd,"",IF($C373="","",IF($C373=Attacking,RANDBETWEEN(1,100),""))),"")</f>
        <v/>
      </c>
      <c r="J373" s="327" t="str">
        <f>iferror(IF($C373=BattleEnd,"",IF($C373="","",IF($C373=Attacking,RANDBETWEEN(1,100),""))),"")</f>
        <v/>
      </c>
      <c r="K373" s="328" t="str">
        <f>iferror(IF($C373=BattleEnd,"",IF($C373="","",IF($C373=Attacking,RANDBETWEEN(1,100),""))),"")</f>
        <v/>
      </c>
      <c r="L373" s="329" t="str">
        <f>if($C373=Attacking,if(H373&gt;70,Hit,Miss),"")</f>
        <v/>
      </c>
      <c r="M373" s="330" t="str">
        <f>if($C373=Attacking,if(I373&gt;70,Hit,Miss),"")</f>
        <v/>
      </c>
      <c r="N373" s="330" t="str">
        <f>if($C373=Attacking,if(J373&gt;70,Hit,Miss),"")</f>
        <v/>
      </c>
      <c r="O373" s="331" t="str">
        <f>if($C373=Attacking,if(K373&gt;70,Hit,Miss),"")</f>
        <v/>
      </c>
      <c r="P373" s="326" t="str">
        <f>IF(L373=Hit,Fleet1Ship1WepDPH,IF(L373=Miss,0,""))</f>
        <v/>
      </c>
      <c r="Q373" s="327" t="str">
        <f>IF(M373=Hit,Fleet1Ship1WepDPH,IF(M373=Miss,0,""))</f>
        <v/>
      </c>
      <c r="R373" s="327" t="str">
        <f>IF(N373=Hit,Fleet1Ship1WepDPH,IF(N373=Miss,0,""))</f>
        <v/>
      </c>
      <c r="S373" s="328" t="str">
        <f>IF(O373=Hit,Fleet1Ship1WepDPH,IF(O373=Miss,0,""))</f>
        <v/>
      </c>
      <c r="T373" s="332" t="str">
        <f>if($C373=Attacking,COUNTIF(P373:S373,"&gt;0"),"")</f>
        <v/>
      </c>
      <c r="U373" s="333" t="str">
        <f>IF($C373=Attacking,SUM(P373:S373),"")</f>
        <v/>
      </c>
      <c r="V373" s="334" t="str">
        <f>iferror(if(W371="","",IF(W371=Alive,$V$4,IF(W371=Dead,"")),""),"")</f>
        <v/>
      </c>
      <c r="W373" s="323" t="str">
        <f>iferror(if($X373="","",IF($X373&gt;0,Alive,if($X373=0,"")),""),"")</f>
        <v/>
      </c>
      <c r="X373" s="353" t="str">
        <f>iferror(if(C373="","",IF(C373=Attacking,X371-U373,X371)),"")</f>
        <v/>
      </c>
    </row>
    <row r="374" hidden="1">
      <c r="A374" s="336">
        <v>371.0</v>
      </c>
      <c r="B374" s="337" t="str">
        <f>IF(C372=Attacking,B372+1,"")</f>
        <v/>
      </c>
      <c r="C374" s="338" t="str">
        <f>iferror(if(W372="","",IF(W372=Alive,Attacking,if(W372=Dead,"")),""),"")</f>
        <v/>
      </c>
      <c r="D374" s="339" t="str">
        <f>iferror(if(E372="","",IF(E372=Alive,$D$4,IF(E372=Dead,"")),""),"")</f>
        <v/>
      </c>
      <c r="E374" s="340" t="str">
        <f>iferror(if($F373="","",IF($F374&gt;0,Alive,if($F374="","")),""),"")</f>
        <v/>
      </c>
      <c r="F374" s="341" t="str">
        <f t="shared" si="4"/>
        <v/>
      </c>
      <c r="G374" s="342" t="str">
        <f>iferror(if(C374="","",if(C374=BattleEnd,"",if(D374=Fleet1Ship1,Fleet1Ship1Wep,Fleet2Ship1Wep))),"")</f>
        <v/>
      </c>
      <c r="H374" s="343" t="str">
        <f>iferror(IF($C374=BattleEnd,"",IF($C374="","",IF($C374=Attacking,RANDBETWEEN(1,100),""))),"")</f>
        <v/>
      </c>
      <c r="I374" s="344" t="str">
        <f>iferror(IF($C374=BattleEnd,"",IF($C374="","",IF($C374=Attacking,RANDBETWEEN(1,100),""))),"")</f>
        <v/>
      </c>
      <c r="J374" s="344" t="str">
        <f>iferror(IF($C374=BattleEnd,"",IF($C374="","",IF($C374=Attacking,RANDBETWEEN(1,100),""))),"")</f>
        <v/>
      </c>
      <c r="K374" s="345" t="str">
        <f>iferror(IF($C374=BattleEnd,"",IF($C374="","",IF($C374=Attacking,RANDBETWEEN(1,100),""))),"")</f>
        <v/>
      </c>
      <c r="L374" s="346" t="str">
        <f>if($C374=Attacking,if(H374&gt;70,Hit,Miss),"")</f>
        <v/>
      </c>
      <c r="M374" s="347" t="str">
        <f>if($C374=Attacking,if(I374&gt;70,Hit,Miss),"")</f>
        <v/>
      </c>
      <c r="N374" s="347" t="str">
        <f>if($C374=Attacking,if(J374&gt;70,Hit,Miss),"")</f>
        <v/>
      </c>
      <c r="O374" s="348" t="str">
        <f>if($C374=Attacking,if(K374&gt;70,Hit,Miss),"")</f>
        <v/>
      </c>
      <c r="P374" s="343" t="str">
        <f>IF(L374=Hit,Fleet1Ship1WepDPH,IF(L374=Miss,0,""))</f>
        <v/>
      </c>
      <c r="Q374" s="344" t="str">
        <f>IF(M374=Hit,Fleet1Ship1WepDPH,IF(M374=Miss,0,""))</f>
        <v/>
      </c>
      <c r="R374" s="344" t="str">
        <f>IF(N374=Hit,Fleet1Ship1WepDPH,IF(N374=Miss,0,""))</f>
        <v/>
      </c>
      <c r="S374" s="345" t="str">
        <f>IF(O374=Hit,Fleet1Ship1WepDPH,IF(O374=Miss,0,""))</f>
        <v/>
      </c>
      <c r="T374" s="349" t="str">
        <f>if($C374=Attacking,COUNTIF(P374:S374,"&gt;0"),"")</f>
        <v/>
      </c>
      <c r="U374" s="350" t="str">
        <f>IF($C374=Attacking,SUM(P374:S374),"")</f>
        <v/>
      </c>
      <c r="V374" s="351" t="str">
        <f>iferror(if(W372="","",IF(W372=Alive,$V$4,IF(W372=Dead,"")),""),"")</f>
        <v/>
      </c>
      <c r="W374" s="340" t="str">
        <f>iferror(if($X374="","",IF($X374&gt;0,Alive,if($X374=0,"")),""),"")</f>
        <v/>
      </c>
      <c r="X374" s="352" t="str">
        <f>iferror(if(C374="","",IF(C374=Attacking,X372-U374,X372)),"")</f>
        <v/>
      </c>
    </row>
    <row r="375" hidden="1">
      <c r="A375" s="319">
        <v>372.0</v>
      </c>
      <c r="B375" s="320" t="str">
        <f>IF(C373=Attacking,B373+1,"")</f>
        <v/>
      </c>
      <c r="C375" s="321" t="str">
        <f>iferror(if(W373="","",IF(W373=Alive,Attacking,if(W373=Dead,"")),""),"")</f>
        <v/>
      </c>
      <c r="D375" s="322" t="str">
        <f>iferror(if(E373="","",IF(E373=Alive,$D$4,IF(E373=Dead,"")),""),"")</f>
        <v/>
      </c>
      <c r="E375" s="323" t="str">
        <f>iferror(if($F374="","",IF($F375&gt;0,Alive,if($F375="","")),""),"")</f>
        <v/>
      </c>
      <c r="F375" s="324" t="str">
        <f t="shared" si="4"/>
        <v/>
      </c>
      <c r="G375" s="325" t="str">
        <f>iferror(if(C375="","",if(C375=BattleEnd,"",if(D375=Fleet1Ship1,Fleet1Ship1Wep,Fleet2Ship1Wep))),"")</f>
        <v/>
      </c>
      <c r="H375" s="326" t="str">
        <f>iferror(IF($C375=BattleEnd,"",IF($C375="","",IF($C375=Attacking,RANDBETWEEN(1,100),""))),"")</f>
        <v/>
      </c>
      <c r="I375" s="327" t="str">
        <f>iferror(IF($C375=BattleEnd,"",IF($C375="","",IF($C375=Attacking,RANDBETWEEN(1,100),""))),"")</f>
        <v/>
      </c>
      <c r="J375" s="327" t="str">
        <f>iferror(IF($C375=BattleEnd,"",IF($C375="","",IF($C375=Attacking,RANDBETWEEN(1,100),""))),"")</f>
        <v/>
      </c>
      <c r="K375" s="328" t="str">
        <f>iferror(IF($C375=BattleEnd,"",IF($C375="","",IF($C375=Attacking,RANDBETWEEN(1,100),""))),"")</f>
        <v/>
      </c>
      <c r="L375" s="329" t="str">
        <f>if($C375=Attacking,if(H375&gt;70,Hit,Miss),"")</f>
        <v/>
      </c>
      <c r="M375" s="330" t="str">
        <f>if($C375=Attacking,if(I375&gt;70,Hit,Miss),"")</f>
        <v/>
      </c>
      <c r="N375" s="330" t="str">
        <f>if($C375=Attacking,if(J375&gt;70,Hit,Miss),"")</f>
        <v/>
      </c>
      <c r="O375" s="331" t="str">
        <f>if($C375=Attacking,if(K375&gt;70,Hit,Miss),"")</f>
        <v/>
      </c>
      <c r="P375" s="326" t="str">
        <f>IF(L375=Hit,Fleet1Ship1WepDPH,IF(L375=Miss,0,""))</f>
        <v/>
      </c>
      <c r="Q375" s="327" t="str">
        <f>IF(M375=Hit,Fleet1Ship1WepDPH,IF(M375=Miss,0,""))</f>
        <v/>
      </c>
      <c r="R375" s="327" t="str">
        <f>IF(N375=Hit,Fleet1Ship1WepDPH,IF(N375=Miss,0,""))</f>
        <v/>
      </c>
      <c r="S375" s="328" t="str">
        <f>IF(O375=Hit,Fleet1Ship1WepDPH,IF(O375=Miss,0,""))</f>
        <v/>
      </c>
      <c r="T375" s="332" t="str">
        <f>if($C375=Attacking,COUNTIF(P375:S375,"&gt;0"),"")</f>
        <v/>
      </c>
      <c r="U375" s="333" t="str">
        <f>IF($C375=Attacking,SUM(P375:S375),"")</f>
        <v/>
      </c>
      <c r="V375" s="334" t="str">
        <f>iferror(if(W373="","",IF(W373=Alive,$V$4,IF(W373=Dead,"")),""),"")</f>
        <v/>
      </c>
      <c r="W375" s="323" t="str">
        <f>iferror(if($X375="","",IF($X375&gt;0,Alive,if($X375=0,"")),""),"")</f>
        <v/>
      </c>
      <c r="X375" s="353" t="str">
        <f>iferror(if(C375="","",IF(C375=Attacking,X373-U375,X373)),"")</f>
        <v/>
      </c>
    </row>
    <row r="376" hidden="1">
      <c r="A376" s="336">
        <v>373.0</v>
      </c>
      <c r="B376" s="337" t="str">
        <f>IF(C374=Attacking,B374+1,"")</f>
        <v/>
      </c>
      <c r="C376" s="338" t="str">
        <f>iferror(if(W374="","",IF(W374=Alive,Attacking,if(W374=Dead,"")),""),"")</f>
        <v/>
      </c>
      <c r="D376" s="339" t="str">
        <f>iferror(if(E374="","",IF(E374=Alive,$D$4,IF(E374=Dead,"")),""),"")</f>
        <v/>
      </c>
      <c r="E376" s="340" t="str">
        <f>iferror(if($F375="","",IF($F376&gt;0,Alive,if($F376="","")),""),"")</f>
        <v/>
      </c>
      <c r="F376" s="341" t="str">
        <f t="shared" si="4"/>
        <v/>
      </c>
      <c r="G376" s="342" t="str">
        <f>iferror(if(C376="","",if(C376=BattleEnd,"",if(D376=Fleet1Ship1,Fleet1Ship1Wep,Fleet2Ship1Wep))),"")</f>
        <v/>
      </c>
      <c r="H376" s="343" t="str">
        <f>iferror(IF($C376=BattleEnd,"",IF($C376="","",IF($C376=Attacking,RANDBETWEEN(1,100),""))),"")</f>
        <v/>
      </c>
      <c r="I376" s="344" t="str">
        <f>iferror(IF($C376=BattleEnd,"",IF($C376="","",IF($C376=Attacking,RANDBETWEEN(1,100),""))),"")</f>
        <v/>
      </c>
      <c r="J376" s="344" t="str">
        <f>iferror(IF($C376=BattleEnd,"",IF($C376="","",IF($C376=Attacking,RANDBETWEEN(1,100),""))),"")</f>
        <v/>
      </c>
      <c r="K376" s="345" t="str">
        <f>iferror(IF($C376=BattleEnd,"",IF($C376="","",IF($C376=Attacking,RANDBETWEEN(1,100),""))),"")</f>
        <v/>
      </c>
      <c r="L376" s="346" t="str">
        <f>if($C376=Attacking,if(H376&gt;70,Hit,Miss),"")</f>
        <v/>
      </c>
      <c r="M376" s="347" t="str">
        <f>if($C376=Attacking,if(I376&gt;70,Hit,Miss),"")</f>
        <v/>
      </c>
      <c r="N376" s="347" t="str">
        <f>if($C376=Attacking,if(J376&gt;70,Hit,Miss),"")</f>
        <v/>
      </c>
      <c r="O376" s="348" t="str">
        <f>if($C376=Attacking,if(K376&gt;70,Hit,Miss),"")</f>
        <v/>
      </c>
      <c r="P376" s="343" t="str">
        <f>IF(L376=Hit,Fleet1Ship1WepDPH,IF(L376=Miss,0,""))</f>
        <v/>
      </c>
      <c r="Q376" s="344" t="str">
        <f>IF(M376=Hit,Fleet1Ship1WepDPH,IF(M376=Miss,0,""))</f>
        <v/>
      </c>
      <c r="R376" s="344" t="str">
        <f>IF(N376=Hit,Fleet1Ship1WepDPH,IF(N376=Miss,0,""))</f>
        <v/>
      </c>
      <c r="S376" s="345" t="str">
        <f>IF(O376=Hit,Fleet1Ship1WepDPH,IF(O376=Miss,0,""))</f>
        <v/>
      </c>
      <c r="T376" s="349" t="str">
        <f>if($C376=Attacking,COUNTIF(P376:S376,"&gt;0"),"")</f>
        <v/>
      </c>
      <c r="U376" s="350" t="str">
        <f>IF($C376=Attacking,SUM(P376:S376),"")</f>
        <v/>
      </c>
      <c r="V376" s="351" t="str">
        <f>iferror(if(W374="","",IF(W374=Alive,$V$4,IF(W374=Dead,"")),""),"")</f>
        <v/>
      </c>
      <c r="W376" s="340" t="str">
        <f>iferror(if($X376="","",IF($X376&gt;0,Alive,if($X376=0,"")),""),"")</f>
        <v/>
      </c>
      <c r="X376" s="352" t="str">
        <f>iferror(if(C376="","",IF(C376=Attacking,X374-U376,X374)),"")</f>
        <v/>
      </c>
    </row>
    <row r="377" hidden="1">
      <c r="A377" s="319">
        <v>374.0</v>
      </c>
      <c r="B377" s="320" t="str">
        <f>IF(C375=Attacking,B375+1,"")</f>
        <v/>
      </c>
      <c r="C377" s="321" t="str">
        <f>iferror(if(W375="","",IF(W375=Alive,Attacking,if(W375=Dead,"")),""),"")</f>
        <v/>
      </c>
      <c r="D377" s="322" t="str">
        <f>iferror(if(E375="","",IF(E375=Alive,$D$4,IF(E375=Dead,"")),""),"")</f>
        <v/>
      </c>
      <c r="E377" s="323" t="str">
        <f>iferror(if($F376="","",IF($F377&gt;0,Alive,if($F377="","")),""),"")</f>
        <v/>
      </c>
      <c r="F377" s="324" t="str">
        <f t="shared" si="4"/>
        <v/>
      </c>
      <c r="G377" s="325" t="str">
        <f>iferror(if(C377="","",if(C377=BattleEnd,"",if(D377=Fleet1Ship1,Fleet1Ship1Wep,Fleet2Ship1Wep))),"")</f>
        <v/>
      </c>
      <c r="H377" s="326" t="str">
        <f>iferror(IF($C377=BattleEnd,"",IF($C377="","",IF($C377=Attacking,RANDBETWEEN(1,100),""))),"")</f>
        <v/>
      </c>
      <c r="I377" s="327" t="str">
        <f>iferror(IF($C377=BattleEnd,"",IF($C377="","",IF($C377=Attacking,RANDBETWEEN(1,100),""))),"")</f>
        <v/>
      </c>
      <c r="J377" s="327" t="str">
        <f>iferror(IF($C377=BattleEnd,"",IF($C377="","",IF($C377=Attacking,RANDBETWEEN(1,100),""))),"")</f>
        <v/>
      </c>
      <c r="K377" s="328" t="str">
        <f>iferror(IF($C377=BattleEnd,"",IF($C377="","",IF($C377=Attacking,RANDBETWEEN(1,100),""))),"")</f>
        <v/>
      </c>
      <c r="L377" s="329" t="str">
        <f>if($C377=Attacking,if(H377&gt;70,Hit,Miss),"")</f>
        <v/>
      </c>
      <c r="M377" s="330" t="str">
        <f>if($C377=Attacking,if(I377&gt;70,Hit,Miss),"")</f>
        <v/>
      </c>
      <c r="N377" s="330" t="str">
        <f>if($C377=Attacking,if(J377&gt;70,Hit,Miss),"")</f>
        <v/>
      </c>
      <c r="O377" s="331" t="str">
        <f>if($C377=Attacking,if(K377&gt;70,Hit,Miss),"")</f>
        <v/>
      </c>
      <c r="P377" s="326" t="str">
        <f>IF(L377=Hit,Fleet1Ship1WepDPH,IF(L377=Miss,0,""))</f>
        <v/>
      </c>
      <c r="Q377" s="327" t="str">
        <f>IF(M377=Hit,Fleet1Ship1WepDPH,IF(M377=Miss,0,""))</f>
        <v/>
      </c>
      <c r="R377" s="327" t="str">
        <f>IF(N377=Hit,Fleet1Ship1WepDPH,IF(N377=Miss,0,""))</f>
        <v/>
      </c>
      <c r="S377" s="328" t="str">
        <f>IF(O377=Hit,Fleet1Ship1WepDPH,IF(O377=Miss,0,""))</f>
        <v/>
      </c>
      <c r="T377" s="332" t="str">
        <f>if($C377=Attacking,COUNTIF(P377:S377,"&gt;0"),"")</f>
        <v/>
      </c>
      <c r="U377" s="333" t="str">
        <f>IF($C377=Attacking,SUM(P377:S377),"")</f>
        <v/>
      </c>
      <c r="V377" s="334" t="str">
        <f>iferror(if(W375="","",IF(W375=Alive,$V$4,IF(W375=Dead,"")),""),"")</f>
        <v/>
      </c>
      <c r="W377" s="323" t="str">
        <f>iferror(if($X377="","",IF($X377&gt;0,Alive,if($X377=0,"")),""),"")</f>
        <v/>
      </c>
      <c r="X377" s="353" t="str">
        <f>iferror(if(C377="","",IF(C377=Attacking,X375-U377,X375)),"")</f>
        <v/>
      </c>
    </row>
    <row r="378" hidden="1">
      <c r="A378" s="336">
        <v>375.0</v>
      </c>
      <c r="B378" s="337" t="str">
        <f>IF(C376=Reloading,B376+1,"")</f>
        <v/>
      </c>
      <c r="C378" s="338" t="str">
        <f>iferror(if(W376="","",IF(W376=Alive,Attacking,if(W376=Dead,"")),""),"")</f>
        <v/>
      </c>
      <c r="D378" s="339" t="str">
        <f>iferror(if(E376="","",IF(E376=Alive,$D$4,IF(E376=Dead,"")),""),"")</f>
        <v/>
      </c>
      <c r="E378" s="340" t="str">
        <f>iferror(if($F377="","",IF($F378&gt;0,Alive,if($F378="","")),""),"")</f>
        <v/>
      </c>
      <c r="F378" s="341" t="str">
        <f t="shared" si="4"/>
        <v/>
      </c>
      <c r="G378" s="342" t="str">
        <f>iferror(if(C378="","",if(C378=BattleEnd,"",if(D378=Fleet1Ship1,Fleet1Ship1Wep,Fleet2Ship1Wep))),"")</f>
        <v/>
      </c>
      <c r="H378" s="343" t="str">
        <f>iferror(IF($C378=BattleEnd,"",IF($C378="","",IF($C378=Attacking,RANDBETWEEN(1,100),""))),"")</f>
        <v/>
      </c>
      <c r="I378" s="344" t="str">
        <f>iferror(IF($C378=BattleEnd,"",IF($C378="","",IF($C378=Attacking,RANDBETWEEN(1,100),""))),"")</f>
        <v/>
      </c>
      <c r="J378" s="344" t="str">
        <f>iferror(IF($C378=BattleEnd,"",IF($C378="","",IF($C378=Attacking,RANDBETWEEN(1,100),""))),"")</f>
        <v/>
      </c>
      <c r="K378" s="345" t="str">
        <f>iferror(IF($C378=BattleEnd,"",IF($C378="","",IF($C378=Attacking,RANDBETWEEN(1,100),""))),"")</f>
        <v/>
      </c>
      <c r="L378" s="346" t="str">
        <f>if($C378=Attacking,if(H378&gt;70,Hit,Miss),"")</f>
        <v/>
      </c>
      <c r="M378" s="347" t="str">
        <f>if($C378=Attacking,if(I378&gt;70,Hit,Miss),"")</f>
        <v/>
      </c>
      <c r="N378" s="347" t="str">
        <f>if($C378=Attacking,if(J378&gt;70,Hit,Miss),"")</f>
        <v/>
      </c>
      <c r="O378" s="348" t="str">
        <f>if($C378=Attacking,if(K378&gt;70,Hit,Miss),"")</f>
        <v/>
      </c>
      <c r="P378" s="343" t="str">
        <f>IF(L378=Hit,Fleet1Ship1WepDPH,IF(L378=Miss,0,""))</f>
        <v/>
      </c>
      <c r="Q378" s="344" t="str">
        <f>IF(M378=Hit,Fleet1Ship1WepDPH,IF(M378=Miss,0,""))</f>
        <v/>
      </c>
      <c r="R378" s="344" t="str">
        <f>IF(N378=Hit,Fleet1Ship1WepDPH,IF(N378=Miss,0,""))</f>
        <v/>
      </c>
      <c r="S378" s="345" t="str">
        <f>IF(O378=Hit,Fleet1Ship1WepDPH,IF(O378=Miss,0,""))</f>
        <v/>
      </c>
      <c r="T378" s="349" t="str">
        <f>if($C378=Attacking,COUNTIF(P378:S378,"&gt;0"),"")</f>
        <v/>
      </c>
      <c r="U378" s="350" t="str">
        <f>IF($C378=Attacking,SUM(P378:S378),"")</f>
        <v/>
      </c>
      <c r="V378" s="351" t="str">
        <f>iferror(if(W376="","",IF(W376=Alive,$V$4,IF(W376=Dead,"")),""),"")</f>
        <v/>
      </c>
      <c r="W378" s="340" t="str">
        <f>iferror(if($X378="","",IF($X378&gt;0,Alive,if($X378=0,"")),""),"")</f>
        <v/>
      </c>
      <c r="X378" s="352" t="str">
        <f>iferror(if(C378="","",IF(C378=Attacking,X376-U378,X376)),"")</f>
        <v/>
      </c>
    </row>
    <row r="379" hidden="1">
      <c r="A379" s="319">
        <v>376.0</v>
      </c>
      <c r="B379" s="320" t="str">
        <f>IF(C377=Reloading,B377+1,"")</f>
        <v/>
      </c>
      <c r="C379" s="321" t="str">
        <f>iferror(if(W377="","",IF(W377=Alive,Attacking,if(W377=Dead,"")),""),"")</f>
        <v/>
      </c>
      <c r="D379" s="322" t="str">
        <f>iferror(if(E377="","",IF(E377=Alive,$D$4,IF(E377=Dead,"")),""),"")</f>
        <v/>
      </c>
      <c r="E379" s="323" t="str">
        <f>iferror(if($F378="","",IF($F379&gt;0,Alive,if($F379="","")),""),"")</f>
        <v/>
      </c>
      <c r="F379" s="324" t="str">
        <f t="shared" si="4"/>
        <v/>
      </c>
      <c r="G379" s="325" t="str">
        <f>iferror(if(C379="","",if(C379=BattleEnd,"",if(D379=Fleet1Ship1,Fleet1Ship1Wep,Fleet2Ship1Wep))),"")</f>
        <v/>
      </c>
      <c r="H379" s="326" t="str">
        <f>iferror(IF($C379=BattleEnd,"",IF($C379="","",IF($C379=Attacking,RANDBETWEEN(1,100),""))),"")</f>
        <v/>
      </c>
      <c r="I379" s="327" t="str">
        <f>iferror(IF($C379=BattleEnd,"",IF($C379="","",IF($C379=Attacking,RANDBETWEEN(1,100),""))),"")</f>
        <v/>
      </c>
      <c r="J379" s="327" t="str">
        <f>iferror(IF($C379=BattleEnd,"",IF($C379="","",IF($C379=Attacking,RANDBETWEEN(1,100),""))),"")</f>
        <v/>
      </c>
      <c r="K379" s="328" t="str">
        <f>iferror(IF($C379=BattleEnd,"",IF($C379="","",IF($C379=Attacking,RANDBETWEEN(1,100),""))),"")</f>
        <v/>
      </c>
      <c r="L379" s="329" t="str">
        <f>if($C379=Attacking,if(H379&gt;70,Hit,Miss),"")</f>
        <v/>
      </c>
      <c r="M379" s="330" t="str">
        <f>if($C379=Attacking,if(I379&gt;70,Hit,Miss),"")</f>
        <v/>
      </c>
      <c r="N379" s="330" t="str">
        <f>if($C379=Attacking,if(J379&gt;70,Hit,Miss),"")</f>
        <v/>
      </c>
      <c r="O379" s="331" t="str">
        <f>if($C379=Attacking,if(K379&gt;70,Hit,Miss),"")</f>
        <v/>
      </c>
      <c r="P379" s="326" t="str">
        <f>IF(L379=Hit,Fleet1Ship1WepDPH,IF(L379=Miss,0,""))</f>
        <v/>
      </c>
      <c r="Q379" s="327" t="str">
        <f>IF(M379=Hit,Fleet1Ship1WepDPH,IF(M379=Miss,0,""))</f>
        <v/>
      </c>
      <c r="R379" s="327" t="str">
        <f>IF(N379=Hit,Fleet1Ship1WepDPH,IF(N379=Miss,0,""))</f>
        <v/>
      </c>
      <c r="S379" s="328" t="str">
        <f>IF(O379=Hit,Fleet1Ship1WepDPH,IF(O379=Miss,0,""))</f>
        <v/>
      </c>
      <c r="T379" s="332" t="str">
        <f>if($C379=Attacking,COUNTIF(P379:S379,"&gt;0"),"")</f>
        <v/>
      </c>
      <c r="U379" s="333" t="str">
        <f>IF($C379=Attacking,SUM(P379:S379),"")</f>
        <v/>
      </c>
      <c r="V379" s="334" t="str">
        <f>iferror(if(W377="","",IF(W377=Alive,$V$4,IF(W377=Dead,"")),""),"")</f>
        <v/>
      </c>
      <c r="W379" s="323" t="str">
        <f>iferror(if($X379="","",IF($X379&gt;0,Alive,if($X379=0,"")),""),"")</f>
        <v/>
      </c>
      <c r="X379" s="353" t="str">
        <f>iferror(if(C379="","",IF(C379=Attacking,X377-U379,X377)),"")</f>
        <v/>
      </c>
    </row>
    <row r="380" hidden="1">
      <c r="A380" s="336">
        <v>377.0</v>
      </c>
      <c r="B380" s="356" t="str">
        <f>IF(C378=Attacking,B378+1,"")</f>
        <v/>
      </c>
      <c r="C380" s="338" t="str">
        <f>iferror(if(W378="","",IF(W378=Alive,Attacking,if(W378=Dead,"")),""),"")</f>
        <v/>
      </c>
      <c r="D380" s="339" t="str">
        <f>iferror(if(E378="","",IF(E378=Alive,$D$4,IF(E378=Dead,"")),""),"")</f>
        <v/>
      </c>
      <c r="E380" s="340" t="str">
        <f>iferror(if($F379="","",IF($F380&gt;0,Alive,if($F380="","")),""),"")</f>
        <v/>
      </c>
      <c r="F380" s="341" t="str">
        <f t="shared" si="4"/>
        <v/>
      </c>
      <c r="G380" s="342" t="str">
        <f>iferror(if(C380="","",if(C380=BattleEnd,"",if(D380=Fleet1Ship1,Fleet1Ship1Wep,Fleet2Ship1Wep))),"")</f>
        <v/>
      </c>
      <c r="H380" s="343" t="str">
        <f>iferror(IF($C380=BattleEnd,"",IF($C380="","",IF($C380=Attacking,RANDBETWEEN(1,100),""))),"")</f>
        <v/>
      </c>
      <c r="I380" s="344" t="str">
        <f>iferror(IF($C380=BattleEnd,"",IF($C380="","",IF($C380=Attacking,RANDBETWEEN(1,100),""))),"")</f>
        <v/>
      </c>
      <c r="J380" s="344" t="str">
        <f>iferror(IF($C380=BattleEnd,"",IF($C380="","",IF($C380=Attacking,RANDBETWEEN(1,100),""))),"")</f>
        <v/>
      </c>
      <c r="K380" s="345" t="str">
        <f>iferror(IF($C380=BattleEnd,"",IF($C380="","",IF($C380=Attacking,RANDBETWEEN(1,100),""))),"")</f>
        <v/>
      </c>
      <c r="L380" s="346" t="str">
        <f>if($C380=Attacking,if(H380&gt;70,Hit,Miss),"")</f>
        <v/>
      </c>
      <c r="M380" s="347" t="str">
        <f>if($C380=Attacking,if(I380&gt;70,Hit,Miss),"")</f>
        <v/>
      </c>
      <c r="N380" s="347" t="str">
        <f>if($C380=Attacking,if(J380&gt;70,Hit,Miss),"")</f>
        <v/>
      </c>
      <c r="O380" s="348" t="str">
        <f>if($C380=Attacking,if(K380&gt;70,Hit,Miss),"")</f>
        <v/>
      </c>
      <c r="P380" s="343" t="str">
        <f>IF(L380=Hit,Fleet1Ship1WepDPH,IF(L380=Miss,0,""))</f>
        <v/>
      </c>
      <c r="Q380" s="344" t="str">
        <f>IF(M380=Hit,Fleet1Ship1WepDPH,IF(M380=Miss,0,""))</f>
        <v/>
      </c>
      <c r="R380" s="344" t="str">
        <f>IF(N380=Hit,Fleet1Ship1WepDPH,IF(N380=Miss,0,""))</f>
        <v/>
      </c>
      <c r="S380" s="345" t="str">
        <f>IF(O380=Hit,Fleet1Ship1WepDPH,IF(O380=Miss,0,""))</f>
        <v/>
      </c>
      <c r="T380" s="349" t="str">
        <f>if($C380=Attacking,COUNTIF(P380:S380,"&gt;0"),"")</f>
        <v/>
      </c>
      <c r="U380" s="350" t="str">
        <f>IF($C380=Attacking,SUM(P380:S380),"")</f>
        <v/>
      </c>
      <c r="V380" s="351" t="str">
        <f>iferror(if(W378="","",IF(W378=Alive,$V$4,IF(W378=Dead,"")),""),"")</f>
        <v/>
      </c>
      <c r="W380" s="340" t="str">
        <f>iferror(if($X380="","",IF($X380&gt;0,Alive,if($X380=0,"")),""),"")</f>
        <v/>
      </c>
      <c r="X380" s="352" t="str">
        <f>iferror(if(C380="","",IF(C380=Attacking,X378-U380,X378)),"")</f>
        <v/>
      </c>
    </row>
    <row r="381" hidden="1">
      <c r="A381" s="319">
        <v>378.0</v>
      </c>
      <c r="B381" s="357" t="str">
        <f>IF(C379=Attacking,B379+1,"")</f>
        <v/>
      </c>
      <c r="C381" s="321" t="str">
        <f>iferror(if(W379="","",IF(W379=Alive,Attacking,if(W379=Dead,"")),""),"")</f>
        <v/>
      </c>
      <c r="D381" s="322" t="str">
        <f>iferror(if(E379="","",IF(E379=Alive,$D$4,IF(E379=Dead,"")),""),"")</f>
        <v/>
      </c>
      <c r="E381" s="323" t="str">
        <f>iferror(if($F380="","",IF($F381&gt;0,Alive,if($F381="","")),""),"")</f>
        <v/>
      </c>
      <c r="F381" s="324" t="str">
        <f t="shared" si="4"/>
        <v/>
      </c>
      <c r="G381" s="325" t="str">
        <f>iferror(if(C381="","",if(C381=BattleEnd,"",if(D381=Fleet1Ship1,Fleet1Ship1Wep,Fleet2Ship1Wep))),"")</f>
        <v/>
      </c>
      <c r="H381" s="326" t="str">
        <f>iferror(IF($C381=BattleEnd,"",IF($C381="","",IF($C381=Attacking,RANDBETWEEN(1,100),""))),"")</f>
        <v/>
      </c>
      <c r="I381" s="327" t="str">
        <f>iferror(IF($C381=BattleEnd,"",IF($C381="","",IF($C381=Attacking,RANDBETWEEN(1,100),""))),"")</f>
        <v/>
      </c>
      <c r="J381" s="327" t="str">
        <f>iferror(IF($C381=BattleEnd,"",IF($C381="","",IF($C381=Attacking,RANDBETWEEN(1,100),""))),"")</f>
        <v/>
      </c>
      <c r="K381" s="328" t="str">
        <f>iferror(IF($C381=BattleEnd,"",IF($C381="","",IF($C381=Attacking,RANDBETWEEN(1,100),""))),"")</f>
        <v/>
      </c>
      <c r="L381" s="329" t="str">
        <f>if($C381=Attacking,if(H381&gt;70,Hit,Miss),"")</f>
        <v/>
      </c>
      <c r="M381" s="330" t="str">
        <f>if($C381=Attacking,if(I381&gt;70,Hit,Miss),"")</f>
        <v/>
      </c>
      <c r="N381" s="330" t="str">
        <f>if($C381=Attacking,if(J381&gt;70,Hit,Miss),"")</f>
        <v/>
      </c>
      <c r="O381" s="331" t="str">
        <f>if($C381=Attacking,if(K381&gt;70,Hit,Miss),"")</f>
        <v/>
      </c>
      <c r="P381" s="326" t="str">
        <f>IF(L381=Hit,Fleet1Ship1WepDPH,IF(L381=Miss,0,""))</f>
        <v/>
      </c>
      <c r="Q381" s="327" t="str">
        <f>IF(M381=Hit,Fleet1Ship1WepDPH,IF(M381=Miss,0,""))</f>
        <v/>
      </c>
      <c r="R381" s="327" t="str">
        <f>IF(N381=Hit,Fleet1Ship1WepDPH,IF(N381=Miss,0,""))</f>
        <v/>
      </c>
      <c r="S381" s="328" t="str">
        <f>IF(O381=Hit,Fleet1Ship1WepDPH,IF(O381=Miss,0,""))</f>
        <v/>
      </c>
      <c r="T381" s="332" t="str">
        <f>if($C381=Attacking,COUNTIF(P381:S381,"&gt;0"),"")</f>
        <v/>
      </c>
      <c r="U381" s="333" t="str">
        <f>IF($C381=Attacking,SUM(P381:S381),"")</f>
        <v/>
      </c>
      <c r="V381" s="334" t="str">
        <f>iferror(if(W379="","",IF(W379=Alive,$V$4,IF(W379=Dead,"")),""),"")</f>
        <v/>
      </c>
      <c r="W381" s="323" t="str">
        <f>iferror(if($X381="","",IF($X381&gt;0,Alive,if($X381=0,"")),""),"")</f>
        <v/>
      </c>
      <c r="X381" s="353" t="str">
        <f>iferror(if(C381="","",IF(C381=Attacking,X379-U381,X379)),"")</f>
        <v/>
      </c>
    </row>
    <row r="382" hidden="1">
      <c r="A382" s="336">
        <v>379.0</v>
      </c>
      <c r="B382" s="356" t="str">
        <f>IF(C380=Attacking,B380+1,"")</f>
        <v/>
      </c>
      <c r="C382" s="338" t="str">
        <f>iferror(if(W380="","",IF(W380=Alive,Attacking,if(W380=Dead,"")),""),"")</f>
        <v/>
      </c>
      <c r="D382" s="339" t="str">
        <f>iferror(if(E380="","",IF(E380=Alive,$D$4,IF(E380=Dead,"")),""),"")</f>
        <v/>
      </c>
      <c r="E382" s="340" t="str">
        <f>iferror(if($F381="","",IF($F382&gt;0,Alive,if($F382="","")),""),"")</f>
        <v/>
      </c>
      <c r="F382" s="341" t="str">
        <f t="shared" si="4"/>
        <v/>
      </c>
      <c r="G382" s="342" t="str">
        <f>iferror(if(C382="","",if(C382=BattleEnd,"",if(D382=Fleet1Ship1,Fleet1Ship1Wep,Fleet2Ship1Wep))),"")</f>
        <v/>
      </c>
      <c r="H382" s="343" t="str">
        <f>iferror(IF($C382=BattleEnd,"",IF($C382="","",IF($C382=Attacking,RANDBETWEEN(1,100),""))),"")</f>
        <v/>
      </c>
      <c r="I382" s="344" t="str">
        <f>iferror(IF($C382=BattleEnd,"",IF($C382="","",IF($C382=Attacking,RANDBETWEEN(1,100),""))),"")</f>
        <v/>
      </c>
      <c r="J382" s="344" t="str">
        <f>iferror(IF($C382=BattleEnd,"",IF($C382="","",IF($C382=Attacking,RANDBETWEEN(1,100),""))),"")</f>
        <v/>
      </c>
      <c r="K382" s="345" t="str">
        <f>iferror(IF($C382=BattleEnd,"",IF($C382="","",IF($C382=Attacking,RANDBETWEEN(1,100),""))),"")</f>
        <v/>
      </c>
      <c r="L382" s="346" t="str">
        <f>if($C382=Attacking,if(H382&gt;70,Hit,Miss),"")</f>
        <v/>
      </c>
      <c r="M382" s="347" t="str">
        <f>if($C382=Attacking,if(I382&gt;70,Hit,Miss),"")</f>
        <v/>
      </c>
      <c r="N382" s="347" t="str">
        <f>if($C382=Attacking,if(J382&gt;70,Hit,Miss),"")</f>
        <v/>
      </c>
      <c r="O382" s="348" t="str">
        <f>if($C382=Attacking,if(K382&gt;70,Hit,Miss),"")</f>
        <v/>
      </c>
      <c r="P382" s="343" t="str">
        <f>IF(L382=Hit,Fleet1Ship1WepDPH,IF(L382=Miss,0,""))</f>
        <v/>
      </c>
      <c r="Q382" s="344" t="str">
        <f>IF(M382=Hit,Fleet1Ship1WepDPH,IF(M382=Miss,0,""))</f>
        <v/>
      </c>
      <c r="R382" s="344" t="str">
        <f>IF(N382=Hit,Fleet1Ship1WepDPH,IF(N382=Miss,0,""))</f>
        <v/>
      </c>
      <c r="S382" s="345" t="str">
        <f>IF(O382=Hit,Fleet1Ship1WepDPH,IF(O382=Miss,0,""))</f>
        <v/>
      </c>
      <c r="T382" s="349" t="str">
        <f>if($C382=Attacking,COUNTIF(P382:S382,"&gt;0"),"")</f>
        <v/>
      </c>
      <c r="U382" s="350" t="str">
        <f>IF($C382=Attacking,SUM(P382:S382),"")</f>
        <v/>
      </c>
      <c r="V382" s="351" t="str">
        <f>iferror(if(W380="","",IF(W380=Alive,$V$4,IF(W380=Dead,"")),""),"")</f>
        <v/>
      </c>
      <c r="W382" s="340" t="str">
        <f>iferror(if($X382="","",IF($X382&gt;0,Alive,if($X382=0,"")),""),"")</f>
        <v/>
      </c>
      <c r="X382" s="352" t="str">
        <f>iferror(if(C382="","",IF(C382=Attacking,X380-U382,X380)),"")</f>
        <v/>
      </c>
    </row>
    <row r="383" hidden="1">
      <c r="A383" s="319">
        <v>380.0</v>
      </c>
      <c r="B383" s="357" t="str">
        <f>IF(C381=Attacking,B381+1,"")</f>
        <v/>
      </c>
      <c r="C383" s="321" t="str">
        <f>iferror(if(W381="","",IF(W381=Alive,Attacking,if(W381=Dead,"")),""),"")</f>
        <v/>
      </c>
      <c r="D383" s="322" t="str">
        <f>iferror(if(E381="","",IF(E381=Alive,$D$4,IF(E381=Dead,"")),""),"")</f>
        <v/>
      </c>
      <c r="E383" s="323" t="str">
        <f>iferror(if($F382="","",IF($F383&gt;0,Alive,if($F383="","")),""),"")</f>
        <v/>
      </c>
      <c r="F383" s="324" t="str">
        <f t="shared" si="4"/>
        <v/>
      </c>
      <c r="G383" s="325" t="str">
        <f>iferror(if(C383="","",if(C383=BattleEnd,"",if(D383=Fleet1Ship1,Fleet1Ship1Wep,Fleet2Ship1Wep))),"")</f>
        <v/>
      </c>
      <c r="H383" s="326" t="str">
        <f>iferror(IF($C383=BattleEnd,"",IF($C383="","",IF($C383=Attacking,RANDBETWEEN(1,100),""))),"")</f>
        <v/>
      </c>
      <c r="I383" s="327" t="str">
        <f>iferror(IF($C383=BattleEnd,"",IF($C383="","",IF($C383=Attacking,RANDBETWEEN(1,100),""))),"")</f>
        <v/>
      </c>
      <c r="J383" s="327" t="str">
        <f>iferror(IF($C383=BattleEnd,"",IF($C383="","",IF($C383=Attacking,RANDBETWEEN(1,100),""))),"")</f>
        <v/>
      </c>
      <c r="K383" s="328" t="str">
        <f>iferror(IF($C383=BattleEnd,"",IF($C383="","",IF($C383=Attacking,RANDBETWEEN(1,100),""))),"")</f>
        <v/>
      </c>
      <c r="L383" s="329" t="str">
        <f>if($C383=Attacking,if(H383&gt;70,Hit,Miss),"")</f>
        <v/>
      </c>
      <c r="M383" s="330" t="str">
        <f>if($C383=Attacking,if(I383&gt;70,Hit,Miss),"")</f>
        <v/>
      </c>
      <c r="N383" s="330" t="str">
        <f>if($C383=Attacking,if(J383&gt;70,Hit,Miss),"")</f>
        <v/>
      </c>
      <c r="O383" s="331" t="str">
        <f>if($C383=Attacking,if(K383&gt;70,Hit,Miss),"")</f>
        <v/>
      </c>
      <c r="P383" s="326" t="str">
        <f>IF(L383=Hit,Fleet1Ship1WepDPH,IF(L383=Miss,0,""))</f>
        <v/>
      </c>
      <c r="Q383" s="327" t="str">
        <f>IF(M383=Hit,Fleet1Ship1WepDPH,IF(M383=Miss,0,""))</f>
        <v/>
      </c>
      <c r="R383" s="327" t="str">
        <f>IF(N383=Hit,Fleet1Ship1WepDPH,IF(N383=Miss,0,""))</f>
        <v/>
      </c>
      <c r="S383" s="328" t="str">
        <f>IF(O383=Hit,Fleet1Ship1WepDPH,IF(O383=Miss,0,""))</f>
        <v/>
      </c>
      <c r="T383" s="332" t="str">
        <f>if($C383=Attacking,COUNTIF(P383:S383,"&gt;0"),"")</f>
        <v/>
      </c>
      <c r="U383" s="333" t="str">
        <f>IF($C383=Attacking,SUM(P383:S383),"")</f>
        <v/>
      </c>
      <c r="V383" s="334" t="str">
        <f>iferror(if(W381="","",IF(W381=Alive,$V$4,IF(W381=Dead,"")),""),"")</f>
        <v/>
      </c>
      <c r="W383" s="323" t="str">
        <f>iferror(if($X383="","",IF($X383&gt;0,Alive,if($X383=0,"")),""),"")</f>
        <v/>
      </c>
      <c r="X383" s="353" t="str">
        <f>iferror(if(C383="","",IF(C383=Attacking,X381-U383,X381)),"")</f>
        <v/>
      </c>
    </row>
    <row r="384" hidden="1">
      <c r="A384" s="336">
        <v>381.0</v>
      </c>
      <c r="B384" s="356" t="str">
        <f>IF(C382=Attacking,B382+1,"")</f>
        <v/>
      </c>
      <c r="C384" s="338" t="str">
        <f>iferror(if(W382="","",IF(W382=Alive,Attacking,if(W382=Dead,"")),""),"")</f>
        <v/>
      </c>
      <c r="D384" s="339" t="str">
        <f>iferror(if(E382="","",IF(E382=Alive,$D$4,IF(E382=Dead,"")),""),"")</f>
        <v/>
      </c>
      <c r="E384" s="340" t="str">
        <f>iferror(if($F383="","",IF($F384&gt;0,Alive,if($F384="","")),""),"")</f>
        <v/>
      </c>
      <c r="F384" s="341" t="str">
        <f t="shared" si="4"/>
        <v/>
      </c>
      <c r="G384" s="342" t="str">
        <f>iferror(if(C384="","",if(C384=BattleEnd,"",if(D384=Fleet1Ship1,Fleet1Ship1Wep,Fleet2Ship1Wep))),"")</f>
        <v/>
      </c>
      <c r="H384" s="343" t="str">
        <f>iferror(IF($C384=BattleEnd,"",IF($C384="","",IF($C384=Attacking,RANDBETWEEN(1,100),""))),"")</f>
        <v/>
      </c>
      <c r="I384" s="344" t="str">
        <f>iferror(IF($C384=BattleEnd,"",IF($C384="","",IF($C384=Attacking,RANDBETWEEN(1,100),""))),"")</f>
        <v/>
      </c>
      <c r="J384" s="344" t="str">
        <f>iferror(IF($C384=BattleEnd,"",IF($C384="","",IF($C384=Attacking,RANDBETWEEN(1,100),""))),"")</f>
        <v/>
      </c>
      <c r="K384" s="345" t="str">
        <f>iferror(IF($C384=BattleEnd,"",IF($C384="","",IF($C384=Attacking,RANDBETWEEN(1,100),""))),"")</f>
        <v/>
      </c>
      <c r="L384" s="346" t="str">
        <f>if($C384=Attacking,if(H384&gt;70,Hit,Miss),"")</f>
        <v/>
      </c>
      <c r="M384" s="347" t="str">
        <f>if($C384=Attacking,if(I384&gt;70,Hit,Miss),"")</f>
        <v/>
      </c>
      <c r="N384" s="347" t="str">
        <f>if($C384=Attacking,if(J384&gt;70,Hit,Miss),"")</f>
        <v/>
      </c>
      <c r="O384" s="348" t="str">
        <f>if($C384=Attacking,if(K384&gt;70,Hit,Miss),"")</f>
        <v/>
      </c>
      <c r="P384" s="343" t="str">
        <f>IF(L384=Hit,Fleet1Ship1WepDPH,IF(L384=Miss,0,""))</f>
        <v/>
      </c>
      <c r="Q384" s="344" t="str">
        <f>IF(M384=Hit,Fleet1Ship1WepDPH,IF(M384=Miss,0,""))</f>
        <v/>
      </c>
      <c r="R384" s="344" t="str">
        <f>IF(N384=Hit,Fleet1Ship1WepDPH,IF(N384=Miss,0,""))</f>
        <v/>
      </c>
      <c r="S384" s="345" t="str">
        <f>IF(O384=Hit,Fleet1Ship1WepDPH,IF(O384=Miss,0,""))</f>
        <v/>
      </c>
      <c r="T384" s="349" t="str">
        <f>if($C384=Attacking,COUNTIF(P384:S384,"&gt;0"),"")</f>
        <v/>
      </c>
      <c r="U384" s="350" t="str">
        <f>IF($C384=Attacking,SUM(P384:S384),"")</f>
        <v/>
      </c>
      <c r="V384" s="351" t="str">
        <f>iferror(if(W382="","",IF(W382=Alive,$V$4,IF(W382=Dead,"")),""),"")</f>
        <v/>
      </c>
      <c r="W384" s="340" t="str">
        <f>iferror(if($X384="","",IF($X384&gt;0,Alive,if($X384=0,"")),""),"")</f>
        <v/>
      </c>
      <c r="X384" s="352" t="str">
        <f>iferror(if(C384="","",IF(C384=Attacking,X382-U384,X382)),"")</f>
        <v/>
      </c>
    </row>
    <row r="385" hidden="1">
      <c r="A385" s="319">
        <v>382.0</v>
      </c>
      <c r="B385" s="357" t="str">
        <f>IF(C383=Attacking,B383+1,"")</f>
        <v/>
      </c>
      <c r="C385" s="321" t="str">
        <f>iferror(if(W383="","",IF(W383=Alive,Attacking,if(W383=Dead,"")),""),"")</f>
        <v/>
      </c>
      <c r="D385" s="322" t="str">
        <f>iferror(if(E383="","",IF(E383=Alive,$D$4,IF(E383=Dead,"")),""),"")</f>
        <v/>
      </c>
      <c r="E385" s="323" t="str">
        <f>iferror(if($F384="","",IF($F385&gt;0,Alive,if($F385="","")),""),"")</f>
        <v/>
      </c>
      <c r="F385" s="324" t="str">
        <f t="shared" si="4"/>
        <v/>
      </c>
      <c r="G385" s="325" t="str">
        <f>iferror(if(C385="","",if(C385=BattleEnd,"",if(D385=Fleet1Ship1,Fleet1Ship1Wep,Fleet2Ship1Wep))),"")</f>
        <v/>
      </c>
      <c r="H385" s="326" t="str">
        <f>iferror(IF($C385=BattleEnd,"",IF($C385="","",IF($C385=Attacking,RANDBETWEEN(1,100),""))),"")</f>
        <v/>
      </c>
      <c r="I385" s="327" t="str">
        <f>iferror(IF($C385=BattleEnd,"",IF($C385="","",IF($C385=Attacking,RANDBETWEEN(1,100),""))),"")</f>
        <v/>
      </c>
      <c r="J385" s="327" t="str">
        <f>iferror(IF($C385=BattleEnd,"",IF($C385="","",IF($C385=Attacking,RANDBETWEEN(1,100),""))),"")</f>
        <v/>
      </c>
      <c r="K385" s="328" t="str">
        <f>iferror(IF($C385=BattleEnd,"",IF($C385="","",IF($C385=Attacking,RANDBETWEEN(1,100),""))),"")</f>
        <v/>
      </c>
      <c r="L385" s="329" t="str">
        <f>if($C385=Attacking,if(H385&gt;70,Hit,Miss),"")</f>
        <v/>
      </c>
      <c r="M385" s="330" t="str">
        <f>if($C385=Attacking,if(I385&gt;70,Hit,Miss),"")</f>
        <v/>
      </c>
      <c r="N385" s="330" t="str">
        <f>if($C385=Attacking,if(J385&gt;70,Hit,Miss),"")</f>
        <v/>
      </c>
      <c r="O385" s="331" t="str">
        <f>if($C385=Attacking,if(K385&gt;70,Hit,Miss),"")</f>
        <v/>
      </c>
      <c r="P385" s="326" t="str">
        <f>IF(L385=Hit,Fleet1Ship1WepDPH,IF(L385=Miss,0,""))</f>
        <v/>
      </c>
      <c r="Q385" s="327" t="str">
        <f>IF(M385=Hit,Fleet1Ship1WepDPH,IF(M385=Miss,0,""))</f>
        <v/>
      </c>
      <c r="R385" s="327" t="str">
        <f>IF(N385=Hit,Fleet1Ship1WepDPH,IF(N385=Miss,0,""))</f>
        <v/>
      </c>
      <c r="S385" s="328" t="str">
        <f>IF(O385=Hit,Fleet1Ship1WepDPH,IF(O385=Miss,0,""))</f>
        <v/>
      </c>
      <c r="T385" s="332" t="str">
        <f>if($C385=Attacking,COUNTIF(P385:S385,"&gt;0"),"")</f>
        <v/>
      </c>
      <c r="U385" s="333" t="str">
        <f>IF($C385=Attacking,SUM(P385:S385),"")</f>
        <v/>
      </c>
      <c r="V385" s="334" t="str">
        <f>iferror(if(W383="","",IF(W383=Alive,$V$4,IF(W383=Dead,"")),""),"")</f>
        <v/>
      </c>
      <c r="W385" s="323" t="str">
        <f>iferror(if($X385="","",IF($X385&gt;0,Alive,if($X385=0,"")),""),"")</f>
        <v/>
      </c>
      <c r="X385" s="353" t="str">
        <f>iferror(if(C385="","",IF(C385=Attacking,X383-U385,X383)),"")</f>
        <v/>
      </c>
    </row>
    <row r="386" hidden="1">
      <c r="A386" s="336">
        <v>383.0</v>
      </c>
      <c r="B386" s="356" t="str">
        <f>IF(C384=Reloading,B384+1,"")</f>
        <v/>
      </c>
      <c r="C386" s="338" t="str">
        <f>iferror(if(W384="","",IF(W384=Alive,Attacking,if(W384=Dead,"")),""),"")</f>
        <v/>
      </c>
      <c r="D386" s="339" t="str">
        <f>iferror(if(E384="","",IF(E384=Alive,$D$4,IF(E384=Dead,"")),""),"")</f>
        <v/>
      </c>
      <c r="E386" s="340" t="str">
        <f>iferror(if($F385="","",IF($F386&gt;0,Alive,if($F386="","")),""),"")</f>
        <v/>
      </c>
      <c r="F386" s="341" t="str">
        <f t="shared" si="4"/>
        <v/>
      </c>
      <c r="G386" s="342" t="str">
        <f>iferror(if(C386="","",if(C386=BattleEnd,"",if(D386=Fleet1Ship1,Fleet1Ship1Wep,Fleet2Ship1Wep))),"")</f>
        <v/>
      </c>
      <c r="H386" s="343" t="str">
        <f>iferror(IF($C386=BattleEnd,"",IF($C386="","",IF($C386=Attacking,RANDBETWEEN(1,100),""))),"")</f>
        <v/>
      </c>
      <c r="I386" s="344" t="str">
        <f>iferror(IF($C386=BattleEnd,"",IF($C386="","",IF($C386=Attacking,RANDBETWEEN(1,100),""))),"")</f>
        <v/>
      </c>
      <c r="J386" s="344" t="str">
        <f>iferror(IF($C386=BattleEnd,"",IF($C386="","",IF($C386=Attacking,RANDBETWEEN(1,100),""))),"")</f>
        <v/>
      </c>
      <c r="K386" s="345" t="str">
        <f>iferror(IF($C386=BattleEnd,"",IF($C386="","",IF($C386=Attacking,RANDBETWEEN(1,100),""))),"")</f>
        <v/>
      </c>
      <c r="L386" s="346" t="str">
        <f>if($C386=Attacking,if(H386&gt;70,Hit,Miss),"")</f>
        <v/>
      </c>
      <c r="M386" s="347" t="str">
        <f>if($C386=Attacking,if(I386&gt;70,Hit,Miss),"")</f>
        <v/>
      </c>
      <c r="N386" s="347" t="str">
        <f>if($C386=Attacking,if(J386&gt;70,Hit,Miss),"")</f>
        <v/>
      </c>
      <c r="O386" s="348" t="str">
        <f>if($C386=Attacking,if(K386&gt;70,Hit,Miss),"")</f>
        <v/>
      </c>
      <c r="P386" s="343" t="str">
        <f>IF(L386=Hit,Fleet1Ship1WepDPH,IF(L386=Miss,0,""))</f>
        <v/>
      </c>
      <c r="Q386" s="344" t="str">
        <f>IF(M386=Hit,Fleet1Ship1WepDPH,IF(M386=Miss,0,""))</f>
        <v/>
      </c>
      <c r="R386" s="344" t="str">
        <f>IF(N386=Hit,Fleet1Ship1WepDPH,IF(N386=Miss,0,""))</f>
        <v/>
      </c>
      <c r="S386" s="345" t="str">
        <f>IF(O386=Hit,Fleet1Ship1WepDPH,IF(O386=Miss,0,""))</f>
        <v/>
      </c>
      <c r="T386" s="349" t="str">
        <f>if($C386=Attacking,COUNTIF(P386:S386,"&gt;0"),"")</f>
        <v/>
      </c>
      <c r="U386" s="350" t="str">
        <f>IF($C386=Attacking,SUM(P386:S386),"")</f>
        <v/>
      </c>
      <c r="V386" s="351" t="str">
        <f>iferror(if(W384="","",IF(W384=Alive,$V$4,IF(W384=Dead,"")),""),"")</f>
        <v/>
      </c>
      <c r="W386" s="340" t="str">
        <f>iferror(if($X386="","",IF($X386&gt;0,Alive,if($X386=0,"")),""),"")</f>
        <v/>
      </c>
      <c r="X386" s="352" t="str">
        <f>iferror(if(C386="","",IF(C386=Attacking,X384-U386,X384)),"")</f>
        <v/>
      </c>
    </row>
    <row r="387" hidden="1">
      <c r="A387" s="319">
        <v>384.0</v>
      </c>
      <c r="B387" s="357" t="str">
        <f>IF(C385=Reloading,B385+1,"")</f>
        <v/>
      </c>
      <c r="C387" s="321" t="str">
        <f>iferror(if(W385="","",IF(W385=Alive,Attacking,if(W385=Dead,"")),""),"")</f>
        <v/>
      </c>
      <c r="D387" s="322" t="str">
        <f>iferror(if(E385="","",IF(E385=Alive,$D$4,IF(E385=Dead,"")),""),"")</f>
        <v/>
      </c>
      <c r="E387" s="323" t="str">
        <f>iferror(if($F386="","",IF($F387&gt;0,Alive,if($F387="","")),""),"")</f>
        <v/>
      </c>
      <c r="F387" s="324" t="str">
        <f t="shared" si="4"/>
        <v/>
      </c>
      <c r="G387" s="325" t="str">
        <f>iferror(if(C387="","",if(C387=BattleEnd,"",if(D387=Fleet1Ship1,Fleet1Ship1Wep,Fleet2Ship1Wep))),"")</f>
        <v/>
      </c>
      <c r="H387" s="326" t="str">
        <f>iferror(IF($C387=BattleEnd,"",IF($C387="","",IF($C387=Attacking,RANDBETWEEN(1,100),""))),"")</f>
        <v/>
      </c>
      <c r="I387" s="327" t="str">
        <f>iferror(IF($C387=BattleEnd,"",IF($C387="","",IF($C387=Attacking,RANDBETWEEN(1,100),""))),"")</f>
        <v/>
      </c>
      <c r="J387" s="327" t="str">
        <f>iferror(IF($C387=BattleEnd,"",IF($C387="","",IF($C387=Attacking,RANDBETWEEN(1,100),""))),"")</f>
        <v/>
      </c>
      <c r="K387" s="328" t="str">
        <f>iferror(IF($C387=BattleEnd,"",IF($C387="","",IF($C387=Attacking,RANDBETWEEN(1,100),""))),"")</f>
        <v/>
      </c>
      <c r="L387" s="329" t="str">
        <f>if($C387=Attacking,if(H387&gt;70,Hit,Miss),"")</f>
        <v/>
      </c>
      <c r="M387" s="330" t="str">
        <f>if($C387=Attacking,if(I387&gt;70,Hit,Miss),"")</f>
        <v/>
      </c>
      <c r="N387" s="330" t="str">
        <f>if($C387=Attacking,if(J387&gt;70,Hit,Miss),"")</f>
        <v/>
      </c>
      <c r="O387" s="331" t="str">
        <f>if($C387=Attacking,if(K387&gt;70,Hit,Miss),"")</f>
        <v/>
      </c>
      <c r="P387" s="326" t="str">
        <f>IF(L387=Hit,Fleet1Ship1WepDPH,IF(L387=Miss,0,""))</f>
        <v/>
      </c>
      <c r="Q387" s="327" t="str">
        <f>IF(M387=Hit,Fleet1Ship1WepDPH,IF(M387=Miss,0,""))</f>
        <v/>
      </c>
      <c r="R387" s="327" t="str">
        <f>IF(N387=Hit,Fleet1Ship1WepDPH,IF(N387=Miss,0,""))</f>
        <v/>
      </c>
      <c r="S387" s="328" t="str">
        <f>IF(O387=Hit,Fleet1Ship1WepDPH,IF(O387=Miss,0,""))</f>
        <v/>
      </c>
      <c r="T387" s="332" t="str">
        <f>if($C387=Attacking,COUNTIF(P387:S387,"&gt;0"),"")</f>
        <v/>
      </c>
      <c r="U387" s="333" t="str">
        <f>IF($C387=Attacking,SUM(P387:S387),"")</f>
        <v/>
      </c>
      <c r="V387" s="334" t="str">
        <f>iferror(if(W385="","",IF(W385=Alive,$V$4,IF(W385=Dead,"")),""),"")</f>
        <v/>
      </c>
      <c r="W387" s="323" t="str">
        <f>iferror(if($X387="","",IF($X387&gt;0,Alive,if($X387=0,"")),""),"")</f>
        <v/>
      </c>
      <c r="X387" s="353" t="str">
        <f>iferror(if(C387="","",IF(C387=Attacking,X385-U387,X385)),"")</f>
        <v/>
      </c>
    </row>
    <row r="388" hidden="1">
      <c r="A388" s="336">
        <v>385.0</v>
      </c>
      <c r="B388" s="356" t="str">
        <f>IF(C386=Attacking,B386+1,"")</f>
        <v/>
      </c>
      <c r="C388" s="338" t="str">
        <f>iferror(if(W386="","",IF(W386=Alive,Attacking,if(W386=Dead,"")),""),"")</f>
        <v/>
      </c>
      <c r="D388" s="339" t="str">
        <f>iferror(if(E386="","",IF(E386=Alive,$D$4,IF(E386=Dead,"")),""),"")</f>
        <v/>
      </c>
      <c r="E388" s="340" t="str">
        <f>iferror(if($F387="","",IF($F388&gt;0,Alive,if($F388="","")),""),"")</f>
        <v/>
      </c>
      <c r="F388" s="341" t="str">
        <f t="shared" si="4"/>
        <v/>
      </c>
      <c r="G388" s="342" t="str">
        <f>iferror(if(C388="","",if(C388=BattleEnd,"",if(D388=Fleet1Ship1,Fleet1Ship1Wep,Fleet2Ship1Wep))),"")</f>
        <v/>
      </c>
      <c r="H388" s="343" t="str">
        <f>iferror(IF($C388=BattleEnd,"",IF($C388="","",IF($C388=Attacking,RANDBETWEEN(1,100),""))),"")</f>
        <v/>
      </c>
      <c r="I388" s="344" t="str">
        <f>iferror(IF($C388=BattleEnd,"",IF($C388="","",IF($C388=Attacking,RANDBETWEEN(1,100),""))),"")</f>
        <v/>
      </c>
      <c r="J388" s="344" t="str">
        <f>iferror(IF($C388=BattleEnd,"",IF($C388="","",IF($C388=Attacking,RANDBETWEEN(1,100),""))),"")</f>
        <v/>
      </c>
      <c r="K388" s="345" t="str">
        <f>iferror(IF($C388=BattleEnd,"",IF($C388="","",IF($C388=Attacking,RANDBETWEEN(1,100),""))),"")</f>
        <v/>
      </c>
      <c r="L388" s="346" t="str">
        <f>if($C388=Attacking,if(H388&gt;70,Hit,Miss),"")</f>
        <v/>
      </c>
      <c r="M388" s="347" t="str">
        <f>if($C388=Attacking,if(I388&gt;70,Hit,Miss),"")</f>
        <v/>
      </c>
      <c r="N388" s="347" t="str">
        <f>if($C388=Attacking,if(J388&gt;70,Hit,Miss),"")</f>
        <v/>
      </c>
      <c r="O388" s="348" t="str">
        <f>if($C388=Attacking,if(K388&gt;70,Hit,Miss),"")</f>
        <v/>
      </c>
      <c r="P388" s="343" t="str">
        <f>IF(L388=Hit,Fleet1Ship1WepDPH,IF(L388=Miss,0,""))</f>
        <v/>
      </c>
      <c r="Q388" s="344" t="str">
        <f>IF(M388=Hit,Fleet1Ship1WepDPH,IF(M388=Miss,0,""))</f>
        <v/>
      </c>
      <c r="R388" s="344" t="str">
        <f>IF(N388=Hit,Fleet1Ship1WepDPH,IF(N388=Miss,0,""))</f>
        <v/>
      </c>
      <c r="S388" s="345" t="str">
        <f>IF(O388=Hit,Fleet1Ship1WepDPH,IF(O388=Miss,0,""))</f>
        <v/>
      </c>
      <c r="T388" s="349" t="str">
        <f>if($C388=Attacking,COUNTIF(P388:S388,"&gt;0"),"")</f>
        <v/>
      </c>
      <c r="U388" s="350" t="str">
        <f>IF($C388=Attacking,SUM(P388:S388),"")</f>
        <v/>
      </c>
      <c r="V388" s="351" t="str">
        <f>iferror(if(W386="","",IF(W386=Alive,$V$4,IF(W386=Dead,"")),""),"")</f>
        <v/>
      </c>
      <c r="W388" s="340" t="str">
        <f>iferror(if($X388="","",IF($X388&gt;0,Alive,if($X388=0,"")),""),"")</f>
        <v/>
      </c>
      <c r="X388" s="352" t="str">
        <f>iferror(if(C388="","",IF(C388=Attacking,X386-U388,X386)),"")</f>
        <v/>
      </c>
    </row>
    <row r="389" hidden="1">
      <c r="A389" s="319">
        <v>386.0</v>
      </c>
      <c r="B389" s="357" t="str">
        <f>IF(C387=Attacking,B387+1,"")</f>
        <v/>
      </c>
      <c r="C389" s="321" t="str">
        <f>iferror(if(W387="","",IF(W387=Alive,Attacking,if(W387=Dead,"")),""),"")</f>
        <v/>
      </c>
      <c r="D389" s="322" t="str">
        <f>iferror(if(E387="","",IF(E387=Alive,$D$4,IF(E387=Dead,"")),""),"")</f>
        <v/>
      </c>
      <c r="E389" s="323" t="str">
        <f>iferror(if($F388="","",IF($F389&gt;0,Alive,if($F389="","")),""),"")</f>
        <v/>
      </c>
      <c r="F389" s="324" t="str">
        <f t="shared" si="4"/>
        <v/>
      </c>
      <c r="G389" s="325" t="str">
        <f>iferror(if(C389="","",if(C389=BattleEnd,"",if(D389=Fleet1Ship1,Fleet1Ship1Wep,Fleet2Ship1Wep))),"")</f>
        <v/>
      </c>
      <c r="H389" s="326" t="str">
        <f>iferror(IF($C389=BattleEnd,"",IF($C389="","",IF($C389=Attacking,RANDBETWEEN(1,100),""))),"")</f>
        <v/>
      </c>
      <c r="I389" s="327" t="str">
        <f>iferror(IF($C389=BattleEnd,"",IF($C389="","",IF($C389=Attacking,RANDBETWEEN(1,100),""))),"")</f>
        <v/>
      </c>
      <c r="J389" s="327" t="str">
        <f>iferror(IF($C389=BattleEnd,"",IF($C389="","",IF($C389=Attacking,RANDBETWEEN(1,100),""))),"")</f>
        <v/>
      </c>
      <c r="K389" s="328" t="str">
        <f>iferror(IF($C389=BattleEnd,"",IF($C389="","",IF($C389=Attacking,RANDBETWEEN(1,100),""))),"")</f>
        <v/>
      </c>
      <c r="L389" s="329" t="str">
        <f>if($C389=Attacking,if(H389&gt;70,Hit,Miss),"")</f>
        <v/>
      </c>
      <c r="M389" s="330" t="str">
        <f>if($C389=Attacking,if(I389&gt;70,Hit,Miss),"")</f>
        <v/>
      </c>
      <c r="N389" s="330" t="str">
        <f>if($C389=Attacking,if(J389&gt;70,Hit,Miss),"")</f>
        <v/>
      </c>
      <c r="O389" s="331" t="str">
        <f>if($C389=Attacking,if(K389&gt;70,Hit,Miss),"")</f>
        <v/>
      </c>
      <c r="P389" s="326" t="str">
        <f>IF(L389=Hit,Fleet1Ship1WepDPH,IF(L389=Miss,0,""))</f>
        <v/>
      </c>
      <c r="Q389" s="327" t="str">
        <f>IF(M389=Hit,Fleet1Ship1WepDPH,IF(M389=Miss,0,""))</f>
        <v/>
      </c>
      <c r="R389" s="327" t="str">
        <f>IF(N389=Hit,Fleet1Ship1WepDPH,IF(N389=Miss,0,""))</f>
        <v/>
      </c>
      <c r="S389" s="328" t="str">
        <f>IF(O389=Hit,Fleet1Ship1WepDPH,IF(O389=Miss,0,""))</f>
        <v/>
      </c>
      <c r="T389" s="332" t="str">
        <f>if($C389=Attacking,COUNTIF(P389:S389,"&gt;0"),"")</f>
        <v/>
      </c>
      <c r="U389" s="333" t="str">
        <f>IF($C389=Attacking,SUM(P389:S389),"")</f>
        <v/>
      </c>
      <c r="V389" s="334" t="str">
        <f>iferror(if(W387="","",IF(W387=Alive,$V$4,IF(W387=Dead,"")),""),"")</f>
        <v/>
      </c>
      <c r="W389" s="323" t="str">
        <f>iferror(if($X389="","",IF($X389&gt;0,Alive,if($X389=0,"")),""),"")</f>
        <v/>
      </c>
      <c r="X389" s="353" t="str">
        <f>iferror(if(C389="","",IF(C389=Attacking,X387-U389,X387)),"")</f>
        <v/>
      </c>
    </row>
    <row r="390" hidden="1">
      <c r="A390" s="336">
        <v>387.0</v>
      </c>
      <c r="B390" s="356" t="str">
        <f>IF(C388=Attacking,B388+1,"")</f>
        <v/>
      </c>
      <c r="C390" s="338" t="str">
        <f>iferror(if(W388="","",IF(W388=Alive,Attacking,if(W388=Dead,"")),""),"")</f>
        <v/>
      </c>
      <c r="D390" s="339" t="str">
        <f>iferror(if(E388="","",IF(E388=Alive,$D$4,IF(E388=Dead,"")),""),"")</f>
        <v/>
      </c>
      <c r="E390" s="340" t="str">
        <f>iferror(if($F389="","",IF($F390&gt;0,Alive,if($F390="","")),""),"")</f>
        <v/>
      </c>
      <c r="F390" s="341" t="str">
        <f t="shared" si="4"/>
        <v/>
      </c>
      <c r="G390" s="342" t="str">
        <f>iferror(if(C390="","",if(C390=BattleEnd,"",if(D390=Fleet1Ship1,Fleet1Ship1Wep,Fleet2Ship1Wep))),"")</f>
        <v/>
      </c>
      <c r="H390" s="343" t="str">
        <f>iferror(IF($C390=BattleEnd,"",IF($C390="","",IF($C390=Attacking,RANDBETWEEN(1,100),""))),"")</f>
        <v/>
      </c>
      <c r="I390" s="344" t="str">
        <f>iferror(IF($C390=BattleEnd,"",IF($C390="","",IF($C390=Attacking,RANDBETWEEN(1,100),""))),"")</f>
        <v/>
      </c>
      <c r="J390" s="344" t="str">
        <f>iferror(IF($C390=BattleEnd,"",IF($C390="","",IF($C390=Attacking,RANDBETWEEN(1,100),""))),"")</f>
        <v/>
      </c>
      <c r="K390" s="345" t="str">
        <f>iferror(IF($C390=BattleEnd,"",IF($C390="","",IF($C390=Attacking,RANDBETWEEN(1,100),""))),"")</f>
        <v/>
      </c>
      <c r="L390" s="346" t="str">
        <f>if($C390=Attacking,if(H390&gt;70,Hit,Miss),"")</f>
        <v/>
      </c>
      <c r="M390" s="347" t="str">
        <f>if($C390=Attacking,if(I390&gt;70,Hit,Miss),"")</f>
        <v/>
      </c>
      <c r="N390" s="347" t="str">
        <f>if($C390=Attacking,if(J390&gt;70,Hit,Miss),"")</f>
        <v/>
      </c>
      <c r="O390" s="348" t="str">
        <f>if($C390=Attacking,if(K390&gt;70,Hit,Miss),"")</f>
        <v/>
      </c>
      <c r="P390" s="343" t="str">
        <f>IF(L390=Hit,Fleet1Ship1WepDPH,IF(L390=Miss,0,""))</f>
        <v/>
      </c>
      <c r="Q390" s="344" t="str">
        <f>IF(M390=Hit,Fleet1Ship1WepDPH,IF(M390=Miss,0,""))</f>
        <v/>
      </c>
      <c r="R390" s="344" t="str">
        <f>IF(N390=Hit,Fleet1Ship1WepDPH,IF(N390=Miss,0,""))</f>
        <v/>
      </c>
      <c r="S390" s="345" t="str">
        <f>IF(O390=Hit,Fleet1Ship1WepDPH,IF(O390=Miss,0,""))</f>
        <v/>
      </c>
      <c r="T390" s="349" t="str">
        <f>if($C390=Attacking,COUNTIF(P390:S390,"&gt;0"),"")</f>
        <v/>
      </c>
      <c r="U390" s="350" t="str">
        <f>IF($C390=Attacking,SUM(P390:S390),"")</f>
        <v/>
      </c>
      <c r="V390" s="351" t="str">
        <f>iferror(if(W388="","",IF(W388=Alive,$V$4,IF(W388=Dead,"")),""),"")</f>
        <v/>
      </c>
      <c r="W390" s="340" t="str">
        <f>iferror(if($X390="","",IF($X390&gt;0,Alive,if($X390=0,"")),""),"")</f>
        <v/>
      </c>
      <c r="X390" s="352" t="str">
        <f>iferror(if(C390="","",IF(C390=Attacking,X388-U390,X388)),"")</f>
        <v/>
      </c>
    </row>
    <row r="391" hidden="1">
      <c r="A391" s="319">
        <v>388.0</v>
      </c>
      <c r="B391" s="357" t="str">
        <f>IF(C389=Attacking,B389+1,"")</f>
        <v/>
      </c>
      <c r="C391" s="321" t="str">
        <f>iferror(if(W389="","",IF(W389=Alive,Attacking,if(W389=Dead,"")),""),"")</f>
        <v/>
      </c>
      <c r="D391" s="322" t="str">
        <f>iferror(if(E389="","",IF(E389=Alive,$D$4,IF(E389=Dead,"")),""),"")</f>
        <v/>
      </c>
      <c r="E391" s="323" t="str">
        <f>iferror(if($F390="","",IF($F391&gt;0,Alive,if($F391="","")),""),"")</f>
        <v/>
      </c>
      <c r="F391" s="324" t="str">
        <f t="shared" si="4"/>
        <v/>
      </c>
      <c r="G391" s="325" t="str">
        <f>iferror(if(C391="","",if(C391=BattleEnd,"",if(D391=Fleet1Ship1,Fleet1Ship1Wep,Fleet2Ship1Wep))),"")</f>
        <v/>
      </c>
      <c r="H391" s="326" t="str">
        <f>iferror(IF($C391=BattleEnd,"",IF($C391="","",IF($C391=Attacking,RANDBETWEEN(1,100),""))),"")</f>
        <v/>
      </c>
      <c r="I391" s="327" t="str">
        <f>iferror(IF($C391=BattleEnd,"",IF($C391="","",IF($C391=Attacking,RANDBETWEEN(1,100),""))),"")</f>
        <v/>
      </c>
      <c r="J391" s="327" t="str">
        <f>iferror(IF($C391=BattleEnd,"",IF($C391="","",IF($C391=Attacking,RANDBETWEEN(1,100),""))),"")</f>
        <v/>
      </c>
      <c r="K391" s="328" t="str">
        <f>iferror(IF($C391=BattleEnd,"",IF($C391="","",IF($C391=Attacking,RANDBETWEEN(1,100),""))),"")</f>
        <v/>
      </c>
      <c r="L391" s="329" t="str">
        <f>if($C391=Attacking,if(H391&gt;70,Hit,Miss),"")</f>
        <v/>
      </c>
      <c r="M391" s="330" t="str">
        <f>if($C391=Attacking,if(I391&gt;70,Hit,Miss),"")</f>
        <v/>
      </c>
      <c r="N391" s="330" t="str">
        <f>if($C391=Attacking,if(J391&gt;70,Hit,Miss),"")</f>
        <v/>
      </c>
      <c r="O391" s="331" t="str">
        <f>if($C391=Attacking,if(K391&gt;70,Hit,Miss),"")</f>
        <v/>
      </c>
      <c r="P391" s="326" t="str">
        <f>IF(L391=Hit,Fleet1Ship1WepDPH,IF(L391=Miss,0,""))</f>
        <v/>
      </c>
      <c r="Q391" s="327" t="str">
        <f>IF(M391=Hit,Fleet1Ship1WepDPH,IF(M391=Miss,0,""))</f>
        <v/>
      </c>
      <c r="R391" s="327" t="str">
        <f>IF(N391=Hit,Fleet1Ship1WepDPH,IF(N391=Miss,0,""))</f>
        <v/>
      </c>
      <c r="S391" s="328" t="str">
        <f>IF(O391=Hit,Fleet1Ship1WepDPH,IF(O391=Miss,0,""))</f>
        <v/>
      </c>
      <c r="T391" s="332" t="str">
        <f>if($C391=Attacking,COUNTIF(P391:S391,"&gt;0"),"")</f>
        <v/>
      </c>
      <c r="U391" s="333" t="str">
        <f>IF($C391=Attacking,SUM(P391:S391),"")</f>
        <v/>
      </c>
      <c r="V391" s="334" t="str">
        <f>iferror(if(W389="","",IF(W389=Alive,$V$4,IF(W389=Dead,"")),""),"")</f>
        <v/>
      </c>
      <c r="W391" s="323" t="str">
        <f>iferror(if($X391="","",IF($X391&gt;0,Alive,if($X391=0,"")),""),"")</f>
        <v/>
      </c>
      <c r="X391" s="353" t="str">
        <f>iferror(if(C391="","",IF(C391=Attacking,X389-U391,X389)),"")</f>
        <v/>
      </c>
    </row>
    <row r="392" hidden="1">
      <c r="A392" s="336">
        <v>389.0</v>
      </c>
      <c r="B392" s="356" t="str">
        <f>IF(C390=Attacking,B390+1,"")</f>
        <v/>
      </c>
      <c r="C392" s="338" t="str">
        <f>iferror(if(W390="","",IF(W390=Alive,Attacking,if(W390=Dead,"")),""),"")</f>
        <v/>
      </c>
      <c r="D392" s="339" t="str">
        <f>iferror(if(E390="","",IF(E390=Alive,$D$4,IF(E390=Dead,"")),""),"")</f>
        <v/>
      </c>
      <c r="E392" s="340" t="str">
        <f>iferror(if($F391="","",IF($F392&gt;0,Alive,if($F392="","")),""),"")</f>
        <v/>
      </c>
      <c r="F392" s="341" t="str">
        <f t="shared" si="4"/>
        <v/>
      </c>
      <c r="G392" s="342" t="str">
        <f>iferror(if(C392="","",if(C392=BattleEnd,"",if(D392=Fleet1Ship1,Fleet1Ship1Wep,Fleet2Ship1Wep))),"")</f>
        <v/>
      </c>
      <c r="H392" s="343" t="str">
        <f>iferror(IF($C392=BattleEnd,"",IF($C392="","",IF($C392=Attacking,RANDBETWEEN(1,100),""))),"")</f>
        <v/>
      </c>
      <c r="I392" s="344" t="str">
        <f>iferror(IF($C392=BattleEnd,"",IF($C392="","",IF($C392=Attacking,RANDBETWEEN(1,100),""))),"")</f>
        <v/>
      </c>
      <c r="J392" s="344" t="str">
        <f>iferror(IF($C392=BattleEnd,"",IF($C392="","",IF($C392=Attacking,RANDBETWEEN(1,100),""))),"")</f>
        <v/>
      </c>
      <c r="K392" s="345" t="str">
        <f>iferror(IF($C392=BattleEnd,"",IF($C392="","",IF($C392=Attacking,RANDBETWEEN(1,100),""))),"")</f>
        <v/>
      </c>
      <c r="L392" s="346" t="str">
        <f>if($C392=Attacking,if(H392&gt;70,Hit,Miss),"")</f>
        <v/>
      </c>
      <c r="M392" s="347" t="str">
        <f>if($C392=Attacking,if(I392&gt;70,Hit,Miss),"")</f>
        <v/>
      </c>
      <c r="N392" s="347" t="str">
        <f>if($C392=Attacking,if(J392&gt;70,Hit,Miss),"")</f>
        <v/>
      </c>
      <c r="O392" s="348" t="str">
        <f>if($C392=Attacking,if(K392&gt;70,Hit,Miss),"")</f>
        <v/>
      </c>
      <c r="P392" s="343" t="str">
        <f>IF(L392=Hit,Fleet1Ship1WepDPH,IF(L392=Miss,0,""))</f>
        <v/>
      </c>
      <c r="Q392" s="344" t="str">
        <f>IF(M392=Hit,Fleet1Ship1WepDPH,IF(M392=Miss,0,""))</f>
        <v/>
      </c>
      <c r="R392" s="344" t="str">
        <f>IF(N392=Hit,Fleet1Ship1WepDPH,IF(N392=Miss,0,""))</f>
        <v/>
      </c>
      <c r="S392" s="345" t="str">
        <f>IF(O392=Hit,Fleet1Ship1WepDPH,IF(O392=Miss,0,""))</f>
        <v/>
      </c>
      <c r="T392" s="349" t="str">
        <f>if($C392=Attacking,COUNTIF(P392:S392,"&gt;0"),"")</f>
        <v/>
      </c>
      <c r="U392" s="350" t="str">
        <f>IF($C392=Attacking,SUM(P392:S392),"")</f>
        <v/>
      </c>
      <c r="V392" s="351" t="str">
        <f>iferror(if(W390="","",IF(W390=Alive,$V$4,IF(W390=Dead,"")),""),"")</f>
        <v/>
      </c>
      <c r="W392" s="340" t="str">
        <f>iferror(if($X392="","",IF($X392&gt;0,Alive,if($X392=0,"")),""),"")</f>
        <v/>
      </c>
      <c r="X392" s="352" t="str">
        <f>iferror(if(C392="","",IF(C392=Attacking,X390-U392,X390)),"")</f>
        <v/>
      </c>
    </row>
    <row r="393" hidden="1">
      <c r="A393" s="319">
        <v>390.0</v>
      </c>
      <c r="B393" s="357" t="str">
        <f>IF(C391=Attacking,B391+1,"")</f>
        <v/>
      </c>
      <c r="C393" s="321" t="str">
        <f>iferror(if(W391="","",IF(W391=Alive,Attacking,if(W391=Dead,"")),""),"")</f>
        <v/>
      </c>
      <c r="D393" s="322" t="str">
        <f>iferror(if(E391="","",IF(E391=Alive,$D$4,IF(E391=Dead,"")),""),"")</f>
        <v/>
      </c>
      <c r="E393" s="323" t="str">
        <f>iferror(if($F392="","",IF($F393&gt;0,Alive,if($F393="","")),""),"")</f>
        <v/>
      </c>
      <c r="F393" s="324" t="str">
        <f t="shared" si="4"/>
        <v/>
      </c>
      <c r="G393" s="325" t="str">
        <f>iferror(if(C393="","",if(C393=BattleEnd,"",if(D393=Fleet1Ship1,Fleet1Ship1Wep,Fleet2Ship1Wep))),"")</f>
        <v/>
      </c>
      <c r="H393" s="326" t="str">
        <f>iferror(IF($C393=BattleEnd,"",IF($C393="","",IF($C393=Attacking,RANDBETWEEN(1,100),""))),"")</f>
        <v/>
      </c>
      <c r="I393" s="327" t="str">
        <f>iferror(IF($C393=BattleEnd,"",IF($C393="","",IF($C393=Attacking,RANDBETWEEN(1,100),""))),"")</f>
        <v/>
      </c>
      <c r="J393" s="327" t="str">
        <f>iferror(IF($C393=BattleEnd,"",IF($C393="","",IF($C393=Attacking,RANDBETWEEN(1,100),""))),"")</f>
        <v/>
      </c>
      <c r="K393" s="328" t="str">
        <f>iferror(IF($C393=BattleEnd,"",IF($C393="","",IF($C393=Attacking,RANDBETWEEN(1,100),""))),"")</f>
        <v/>
      </c>
      <c r="L393" s="329" t="str">
        <f>if($C393=Attacking,if(H393&gt;70,Hit,Miss),"")</f>
        <v/>
      </c>
      <c r="M393" s="330" t="str">
        <f>if($C393=Attacking,if(I393&gt;70,Hit,Miss),"")</f>
        <v/>
      </c>
      <c r="N393" s="330" t="str">
        <f>if($C393=Attacking,if(J393&gt;70,Hit,Miss),"")</f>
        <v/>
      </c>
      <c r="O393" s="331" t="str">
        <f>if($C393=Attacking,if(K393&gt;70,Hit,Miss),"")</f>
        <v/>
      </c>
      <c r="P393" s="326" t="str">
        <f>IF(L393=Hit,Fleet1Ship1WepDPH,IF(L393=Miss,0,""))</f>
        <v/>
      </c>
      <c r="Q393" s="327" t="str">
        <f>IF(M393=Hit,Fleet1Ship1WepDPH,IF(M393=Miss,0,""))</f>
        <v/>
      </c>
      <c r="R393" s="327" t="str">
        <f>IF(N393=Hit,Fleet1Ship1WepDPH,IF(N393=Miss,0,""))</f>
        <v/>
      </c>
      <c r="S393" s="328" t="str">
        <f>IF(O393=Hit,Fleet1Ship1WepDPH,IF(O393=Miss,0,""))</f>
        <v/>
      </c>
      <c r="T393" s="332" t="str">
        <f>if($C393=Attacking,COUNTIF(P393:S393,"&gt;0"),"")</f>
        <v/>
      </c>
      <c r="U393" s="333" t="str">
        <f>IF($C393=Attacking,SUM(P393:S393),"")</f>
        <v/>
      </c>
      <c r="V393" s="334" t="str">
        <f>iferror(if(W391="","",IF(W391=Alive,$V$4,IF(W391=Dead,"")),""),"")</f>
        <v/>
      </c>
      <c r="W393" s="323" t="str">
        <f>iferror(if($X393="","",IF($X393&gt;0,Alive,if($X393=0,"")),""),"")</f>
        <v/>
      </c>
      <c r="X393" s="353" t="str">
        <f>iferror(if(C393="","",IF(C393=Attacking,X391-U393,X391)),"")</f>
        <v/>
      </c>
    </row>
    <row r="394" hidden="1">
      <c r="A394" s="336">
        <v>391.0</v>
      </c>
      <c r="B394" s="356" t="str">
        <f>IF(C392=Reloading,B392+1,"")</f>
        <v/>
      </c>
      <c r="C394" s="338" t="str">
        <f>iferror(if(W392="","",IF(W392=Alive,Attacking,if(W392=Dead,"")),""),"")</f>
        <v/>
      </c>
      <c r="D394" s="339" t="str">
        <f>iferror(if(E392="","",IF(E392=Alive,$D$4,IF(E392=Dead,"")),""),"")</f>
        <v/>
      </c>
      <c r="E394" s="340" t="str">
        <f>iferror(if($F393="","",IF($F394&gt;0,Alive,if($F394="","")),""),"")</f>
        <v/>
      </c>
      <c r="F394" s="341" t="str">
        <f t="shared" si="4"/>
        <v/>
      </c>
      <c r="G394" s="342" t="str">
        <f>iferror(if(C394="","",if(C394=BattleEnd,"",if(D394=Fleet1Ship1,Fleet1Ship1Wep,Fleet2Ship1Wep))),"")</f>
        <v/>
      </c>
      <c r="H394" s="343" t="str">
        <f>iferror(IF($C394=BattleEnd,"",IF($C394="","",IF($C394=Attacking,RANDBETWEEN(1,100),""))),"")</f>
        <v/>
      </c>
      <c r="I394" s="344" t="str">
        <f>iferror(IF($C394=BattleEnd,"",IF($C394="","",IF($C394=Attacking,RANDBETWEEN(1,100),""))),"")</f>
        <v/>
      </c>
      <c r="J394" s="344" t="str">
        <f>iferror(IF($C394=BattleEnd,"",IF($C394="","",IF($C394=Attacking,RANDBETWEEN(1,100),""))),"")</f>
        <v/>
      </c>
      <c r="K394" s="345" t="str">
        <f>iferror(IF($C394=BattleEnd,"",IF($C394="","",IF($C394=Attacking,RANDBETWEEN(1,100),""))),"")</f>
        <v/>
      </c>
      <c r="L394" s="346" t="str">
        <f>if($C394=Attacking,if(H394&gt;70,Hit,Miss),"")</f>
        <v/>
      </c>
      <c r="M394" s="347" t="str">
        <f>if($C394=Attacking,if(I394&gt;70,Hit,Miss),"")</f>
        <v/>
      </c>
      <c r="N394" s="347" t="str">
        <f>if($C394=Attacking,if(J394&gt;70,Hit,Miss),"")</f>
        <v/>
      </c>
      <c r="O394" s="348" t="str">
        <f>if($C394=Attacking,if(K394&gt;70,Hit,Miss),"")</f>
        <v/>
      </c>
      <c r="P394" s="343" t="str">
        <f>IF(L394=Hit,Fleet1Ship1WepDPH,IF(L394=Miss,0,""))</f>
        <v/>
      </c>
      <c r="Q394" s="344" t="str">
        <f>IF(M394=Hit,Fleet1Ship1WepDPH,IF(M394=Miss,0,""))</f>
        <v/>
      </c>
      <c r="R394" s="344" t="str">
        <f>IF(N394=Hit,Fleet1Ship1WepDPH,IF(N394=Miss,0,""))</f>
        <v/>
      </c>
      <c r="S394" s="345" t="str">
        <f>IF(O394=Hit,Fleet1Ship1WepDPH,IF(O394=Miss,0,""))</f>
        <v/>
      </c>
      <c r="T394" s="349" t="str">
        <f>if($C394=Attacking,COUNTIF(P394:S394,"&gt;0"),"")</f>
        <v/>
      </c>
      <c r="U394" s="350" t="str">
        <f>IF($C394=Attacking,SUM(P394:S394),"")</f>
        <v/>
      </c>
      <c r="V394" s="351" t="str">
        <f>iferror(if(W392="","",IF(W392=Alive,$V$4,IF(W392=Dead,"")),""),"")</f>
        <v/>
      </c>
      <c r="W394" s="340" t="str">
        <f>iferror(if($X394="","",IF($X394&gt;0,Alive,if($X394=0,"")),""),"")</f>
        <v/>
      </c>
      <c r="X394" s="352" t="str">
        <f>iferror(if(C394="","",IF(C394=Attacking,X392-U394,X392)),"")</f>
        <v/>
      </c>
    </row>
    <row r="395" hidden="1">
      <c r="A395" s="319">
        <v>392.0</v>
      </c>
      <c r="B395" s="357" t="str">
        <f>IF(C393=Reloading,B393+1,"")</f>
        <v/>
      </c>
      <c r="C395" s="321" t="str">
        <f>iferror(if(W393="","",IF(W393=Alive,Attacking,if(W393=Dead,"")),""),"")</f>
        <v/>
      </c>
      <c r="D395" s="322" t="str">
        <f>iferror(if(E393="","",IF(E393=Alive,$D$4,IF(E393=Dead,"")),""),"")</f>
        <v/>
      </c>
      <c r="E395" s="323" t="str">
        <f>iferror(if($F394="","",IF($F395&gt;0,Alive,if($F395="","")),""),"")</f>
        <v/>
      </c>
      <c r="F395" s="324" t="str">
        <f t="shared" si="4"/>
        <v/>
      </c>
      <c r="G395" s="325" t="str">
        <f>iferror(if(C395="","",if(C395=BattleEnd,"",if(D395=Fleet1Ship1,Fleet1Ship1Wep,Fleet2Ship1Wep))),"")</f>
        <v/>
      </c>
      <c r="H395" s="326" t="str">
        <f>iferror(IF($C395=BattleEnd,"",IF($C395="","",IF($C395=Attacking,RANDBETWEEN(1,100),""))),"")</f>
        <v/>
      </c>
      <c r="I395" s="327" t="str">
        <f>iferror(IF($C395=BattleEnd,"",IF($C395="","",IF($C395=Attacking,RANDBETWEEN(1,100),""))),"")</f>
        <v/>
      </c>
      <c r="J395" s="327" t="str">
        <f>iferror(IF($C395=BattleEnd,"",IF($C395="","",IF($C395=Attacking,RANDBETWEEN(1,100),""))),"")</f>
        <v/>
      </c>
      <c r="K395" s="328" t="str">
        <f>iferror(IF($C395=BattleEnd,"",IF($C395="","",IF($C395=Attacking,RANDBETWEEN(1,100),""))),"")</f>
        <v/>
      </c>
      <c r="L395" s="329" t="str">
        <f>if($C395=Attacking,if(H395&gt;70,Hit,Miss),"")</f>
        <v/>
      </c>
      <c r="M395" s="330" t="str">
        <f>if($C395=Attacking,if(I395&gt;70,Hit,Miss),"")</f>
        <v/>
      </c>
      <c r="N395" s="330" t="str">
        <f>if($C395=Attacking,if(J395&gt;70,Hit,Miss),"")</f>
        <v/>
      </c>
      <c r="O395" s="331" t="str">
        <f>if($C395=Attacking,if(K395&gt;70,Hit,Miss),"")</f>
        <v/>
      </c>
      <c r="P395" s="326" t="str">
        <f>IF(L395=Hit,Fleet1Ship1WepDPH,IF(L395=Miss,0,""))</f>
        <v/>
      </c>
      <c r="Q395" s="327" t="str">
        <f>IF(M395=Hit,Fleet1Ship1WepDPH,IF(M395=Miss,0,""))</f>
        <v/>
      </c>
      <c r="R395" s="327" t="str">
        <f>IF(N395=Hit,Fleet1Ship1WepDPH,IF(N395=Miss,0,""))</f>
        <v/>
      </c>
      <c r="S395" s="328" t="str">
        <f>IF(O395=Hit,Fleet1Ship1WepDPH,IF(O395=Miss,0,""))</f>
        <v/>
      </c>
      <c r="T395" s="332" t="str">
        <f>if($C395=Attacking,COUNTIF(P395:S395,"&gt;0"),"")</f>
        <v/>
      </c>
      <c r="U395" s="333" t="str">
        <f>IF($C395=Attacking,SUM(P395:S395),"")</f>
        <v/>
      </c>
      <c r="V395" s="334" t="str">
        <f>iferror(if(W393="","",IF(W393=Alive,$V$4,IF(W393=Dead,"")),""),"")</f>
        <v/>
      </c>
      <c r="W395" s="323" t="str">
        <f>iferror(if($X395="","",IF($X395&gt;0,Alive,if($X395=0,"")),""),"")</f>
        <v/>
      </c>
      <c r="X395" s="353" t="str">
        <f>iferror(if(C395="","",IF(C395=Attacking,X393-U395,X393)),"")</f>
        <v/>
      </c>
    </row>
    <row r="396" hidden="1">
      <c r="A396" s="336">
        <v>393.0</v>
      </c>
      <c r="B396" s="356" t="str">
        <f>IF(C394=Attacking,B394+1,"")</f>
        <v/>
      </c>
      <c r="C396" s="338" t="str">
        <f>iferror(if(W394="","",IF(W394=Alive,Attacking,if(W394=Dead,"")),""),"")</f>
        <v/>
      </c>
      <c r="D396" s="339" t="str">
        <f>iferror(if(E394="","",IF(E394=Alive,$D$4,IF(E394=Dead,"")),""),"")</f>
        <v/>
      </c>
      <c r="E396" s="340" t="str">
        <f>iferror(if($F395="","",IF($F396&gt;0,Alive,if($F396="","")),""),"")</f>
        <v/>
      </c>
      <c r="F396" s="341" t="str">
        <f t="shared" si="4"/>
        <v/>
      </c>
      <c r="G396" s="342" t="str">
        <f>iferror(if(C396="","",if(C396=BattleEnd,"",if(D396=Fleet1Ship1,Fleet1Ship1Wep,Fleet2Ship1Wep))),"")</f>
        <v/>
      </c>
      <c r="H396" s="343" t="str">
        <f>iferror(IF($C396=BattleEnd,"",IF($C396="","",IF($C396=Attacking,RANDBETWEEN(1,100),""))),"")</f>
        <v/>
      </c>
      <c r="I396" s="344" t="str">
        <f>iferror(IF($C396=BattleEnd,"",IF($C396="","",IF($C396=Attacking,RANDBETWEEN(1,100),""))),"")</f>
        <v/>
      </c>
      <c r="J396" s="344" t="str">
        <f>iferror(IF($C396=BattleEnd,"",IF($C396="","",IF($C396=Attacking,RANDBETWEEN(1,100),""))),"")</f>
        <v/>
      </c>
      <c r="K396" s="345" t="str">
        <f>iferror(IF($C396=BattleEnd,"",IF($C396="","",IF($C396=Attacking,RANDBETWEEN(1,100),""))),"")</f>
        <v/>
      </c>
      <c r="L396" s="346" t="str">
        <f>if($C396=Attacking,if(H396&gt;70,Hit,Miss),"")</f>
        <v/>
      </c>
      <c r="M396" s="347" t="str">
        <f>if($C396=Attacking,if(I396&gt;70,Hit,Miss),"")</f>
        <v/>
      </c>
      <c r="N396" s="347" t="str">
        <f>if($C396=Attacking,if(J396&gt;70,Hit,Miss),"")</f>
        <v/>
      </c>
      <c r="O396" s="348" t="str">
        <f>if($C396=Attacking,if(K396&gt;70,Hit,Miss),"")</f>
        <v/>
      </c>
      <c r="P396" s="343" t="str">
        <f>IF(L396=Hit,Fleet1Ship1WepDPH,IF(L396=Miss,0,""))</f>
        <v/>
      </c>
      <c r="Q396" s="344" t="str">
        <f>IF(M396=Hit,Fleet1Ship1WepDPH,IF(M396=Miss,0,""))</f>
        <v/>
      </c>
      <c r="R396" s="344" t="str">
        <f>IF(N396=Hit,Fleet1Ship1WepDPH,IF(N396=Miss,0,""))</f>
        <v/>
      </c>
      <c r="S396" s="345" t="str">
        <f>IF(O396=Hit,Fleet1Ship1WepDPH,IF(O396=Miss,0,""))</f>
        <v/>
      </c>
      <c r="T396" s="349" t="str">
        <f>if($C396=Attacking,COUNTIF(P396:S396,"&gt;0"),"")</f>
        <v/>
      </c>
      <c r="U396" s="350" t="str">
        <f>IF($C396=Attacking,SUM(P396:S396),"")</f>
        <v/>
      </c>
      <c r="V396" s="351" t="str">
        <f>iferror(if(W394="","",IF(W394=Alive,$V$4,IF(W394=Dead,"")),""),"")</f>
        <v/>
      </c>
      <c r="W396" s="340" t="str">
        <f>iferror(if($X396="","",IF($X396&gt;0,Alive,if($X396=0,"")),""),"")</f>
        <v/>
      </c>
      <c r="X396" s="352" t="str">
        <f>iferror(if(C396="","",IF(C396=Attacking,X394-U396,X394)),"")</f>
        <v/>
      </c>
    </row>
    <row r="397" hidden="1">
      <c r="A397" s="319">
        <v>394.0</v>
      </c>
      <c r="B397" s="357" t="str">
        <f>IF(C395=Attacking,B395+1,"")</f>
        <v/>
      </c>
      <c r="C397" s="321" t="str">
        <f>iferror(if(W395="","",IF(W395=Alive,Attacking,if(W395=Dead,"")),""),"")</f>
        <v/>
      </c>
      <c r="D397" s="322" t="str">
        <f>iferror(if(E395="","",IF(E395=Alive,$D$4,IF(E395=Dead,"")),""),"")</f>
        <v/>
      </c>
      <c r="E397" s="323" t="str">
        <f>iferror(if($F396="","",IF($F397&gt;0,Alive,if($F397="","")),""),"")</f>
        <v/>
      </c>
      <c r="F397" s="324" t="str">
        <f t="shared" si="4"/>
        <v/>
      </c>
      <c r="G397" s="325" t="str">
        <f>iferror(if(C397="","",if(C397=BattleEnd,"",if(D397=Fleet1Ship1,Fleet1Ship1Wep,Fleet2Ship1Wep))),"")</f>
        <v/>
      </c>
      <c r="H397" s="326" t="str">
        <f>iferror(IF($C397=BattleEnd,"",IF($C397="","",IF($C397=Attacking,RANDBETWEEN(1,100),""))),"")</f>
        <v/>
      </c>
      <c r="I397" s="327" t="str">
        <f>iferror(IF($C397=BattleEnd,"",IF($C397="","",IF($C397=Attacking,RANDBETWEEN(1,100),""))),"")</f>
        <v/>
      </c>
      <c r="J397" s="327" t="str">
        <f>iferror(IF($C397=BattleEnd,"",IF($C397="","",IF($C397=Attacking,RANDBETWEEN(1,100),""))),"")</f>
        <v/>
      </c>
      <c r="K397" s="328" t="str">
        <f>iferror(IF($C397=BattleEnd,"",IF($C397="","",IF($C397=Attacking,RANDBETWEEN(1,100),""))),"")</f>
        <v/>
      </c>
      <c r="L397" s="329" t="str">
        <f>if($C397=Attacking,if(H397&gt;70,Hit,Miss),"")</f>
        <v/>
      </c>
      <c r="M397" s="330" t="str">
        <f>if($C397=Attacking,if(I397&gt;70,Hit,Miss),"")</f>
        <v/>
      </c>
      <c r="N397" s="330" t="str">
        <f>if($C397=Attacking,if(J397&gt;70,Hit,Miss),"")</f>
        <v/>
      </c>
      <c r="O397" s="331" t="str">
        <f>if($C397=Attacking,if(K397&gt;70,Hit,Miss),"")</f>
        <v/>
      </c>
      <c r="P397" s="326" t="str">
        <f>IF(L397=Hit,Fleet1Ship1WepDPH,IF(L397=Miss,0,""))</f>
        <v/>
      </c>
      <c r="Q397" s="327" t="str">
        <f>IF(M397=Hit,Fleet1Ship1WepDPH,IF(M397=Miss,0,""))</f>
        <v/>
      </c>
      <c r="R397" s="327" t="str">
        <f>IF(N397=Hit,Fleet1Ship1WepDPH,IF(N397=Miss,0,""))</f>
        <v/>
      </c>
      <c r="S397" s="328" t="str">
        <f>IF(O397=Hit,Fleet1Ship1WepDPH,IF(O397=Miss,0,""))</f>
        <v/>
      </c>
      <c r="T397" s="332" t="str">
        <f>if($C397=Attacking,COUNTIF(P397:S397,"&gt;0"),"")</f>
        <v/>
      </c>
      <c r="U397" s="333" t="str">
        <f>IF($C397=Attacking,SUM(P397:S397),"")</f>
        <v/>
      </c>
      <c r="V397" s="334" t="str">
        <f>iferror(if(W395="","",IF(W395=Alive,$V$4,IF(W395=Dead,"")),""),"")</f>
        <v/>
      </c>
      <c r="W397" s="323" t="str">
        <f>iferror(if($X397="","",IF($X397&gt;0,Alive,if($X397=0,"")),""),"")</f>
        <v/>
      </c>
      <c r="X397" s="353" t="str">
        <f>iferror(if(C397="","",IF(C397=Attacking,X395-U397,X395)),"")</f>
        <v/>
      </c>
    </row>
    <row r="398" hidden="1">
      <c r="A398" s="336">
        <v>395.0</v>
      </c>
      <c r="B398" s="356" t="str">
        <f>IF(C396=Attacking,B396+1,"")</f>
        <v/>
      </c>
      <c r="C398" s="338" t="str">
        <f>iferror(if(W396="","",IF(W396=Alive,Attacking,if(W396=Dead,"")),""),"")</f>
        <v/>
      </c>
      <c r="D398" s="339" t="str">
        <f>iferror(if(E396="","",IF(E396=Alive,$D$4,IF(E396=Dead,"")),""),"")</f>
        <v/>
      </c>
      <c r="E398" s="340" t="str">
        <f>iferror(if($F397="","",IF($F398&gt;0,Alive,if($F398="","")),""),"")</f>
        <v/>
      </c>
      <c r="F398" s="341" t="str">
        <f t="shared" si="4"/>
        <v/>
      </c>
      <c r="G398" s="342" t="str">
        <f>iferror(if(C398="","",if(C398=BattleEnd,"",if(D398=Fleet1Ship1,Fleet1Ship1Wep,Fleet2Ship1Wep))),"")</f>
        <v/>
      </c>
      <c r="H398" s="343" t="str">
        <f>iferror(IF($C398=BattleEnd,"",IF($C398="","",IF($C398=Attacking,RANDBETWEEN(1,100),""))),"")</f>
        <v/>
      </c>
      <c r="I398" s="344" t="str">
        <f>iferror(IF($C398=BattleEnd,"",IF($C398="","",IF($C398=Attacking,RANDBETWEEN(1,100),""))),"")</f>
        <v/>
      </c>
      <c r="J398" s="344" t="str">
        <f>iferror(IF($C398=BattleEnd,"",IF($C398="","",IF($C398=Attacking,RANDBETWEEN(1,100),""))),"")</f>
        <v/>
      </c>
      <c r="K398" s="345" t="str">
        <f>iferror(IF($C398=BattleEnd,"",IF($C398="","",IF($C398=Attacking,RANDBETWEEN(1,100),""))),"")</f>
        <v/>
      </c>
      <c r="L398" s="346" t="str">
        <f>if($C398=Attacking,if(H398&gt;70,Hit,Miss),"")</f>
        <v/>
      </c>
      <c r="M398" s="347" t="str">
        <f>if($C398=Attacking,if(I398&gt;70,Hit,Miss),"")</f>
        <v/>
      </c>
      <c r="N398" s="347" t="str">
        <f>if($C398=Attacking,if(J398&gt;70,Hit,Miss),"")</f>
        <v/>
      </c>
      <c r="O398" s="348" t="str">
        <f>if($C398=Attacking,if(K398&gt;70,Hit,Miss),"")</f>
        <v/>
      </c>
      <c r="P398" s="343" t="str">
        <f>IF(L398=Hit,Fleet1Ship1WepDPH,IF(L398=Miss,0,""))</f>
        <v/>
      </c>
      <c r="Q398" s="344" t="str">
        <f>IF(M398=Hit,Fleet1Ship1WepDPH,IF(M398=Miss,0,""))</f>
        <v/>
      </c>
      <c r="R398" s="344" t="str">
        <f>IF(N398=Hit,Fleet1Ship1WepDPH,IF(N398=Miss,0,""))</f>
        <v/>
      </c>
      <c r="S398" s="345" t="str">
        <f>IF(O398=Hit,Fleet1Ship1WepDPH,IF(O398=Miss,0,""))</f>
        <v/>
      </c>
      <c r="T398" s="349" t="str">
        <f>if($C398=Attacking,COUNTIF(P398:S398,"&gt;0"),"")</f>
        <v/>
      </c>
      <c r="U398" s="350" t="str">
        <f>IF($C398=Attacking,SUM(P398:S398),"")</f>
        <v/>
      </c>
      <c r="V398" s="351" t="str">
        <f>iferror(if(W396="","",IF(W396=Alive,$V$4,IF(W396=Dead,"")),""),"")</f>
        <v/>
      </c>
      <c r="W398" s="340" t="str">
        <f>iferror(if($X398="","",IF($X398&gt;0,Alive,if($X398=0,"")),""),"")</f>
        <v/>
      </c>
      <c r="X398" s="352" t="str">
        <f>iferror(if(C398="","",IF(C398=Attacking,X396-U398,X396)),"")</f>
        <v/>
      </c>
    </row>
    <row r="399" hidden="1">
      <c r="A399" s="319">
        <v>396.0</v>
      </c>
      <c r="B399" s="357" t="str">
        <f>IF(C397=Attacking,B397+1,"")</f>
        <v/>
      </c>
      <c r="C399" s="321" t="str">
        <f>iferror(if(W397="","",IF(W397=Alive,Attacking,if(W397=Dead,"")),""),"")</f>
        <v/>
      </c>
      <c r="D399" s="322" t="str">
        <f>iferror(if(E397="","",IF(E397=Alive,$D$4,IF(E397=Dead,"")),""),"")</f>
        <v/>
      </c>
      <c r="E399" s="323" t="str">
        <f>iferror(if($F398="","",IF($F399&gt;0,Alive,if($F399="","")),""),"")</f>
        <v/>
      </c>
      <c r="F399" s="324" t="str">
        <f t="shared" si="4"/>
        <v/>
      </c>
      <c r="G399" s="325" t="str">
        <f>iferror(if(C399="","",if(C399=BattleEnd,"",if(D399=Fleet1Ship1,Fleet1Ship1Wep,Fleet2Ship1Wep))),"")</f>
        <v/>
      </c>
      <c r="H399" s="326" t="str">
        <f>iferror(IF($C399=BattleEnd,"",IF($C399="","",IF($C399=Attacking,RANDBETWEEN(1,100),""))),"")</f>
        <v/>
      </c>
      <c r="I399" s="327" t="str">
        <f>iferror(IF($C399=BattleEnd,"",IF($C399="","",IF($C399=Attacking,RANDBETWEEN(1,100),""))),"")</f>
        <v/>
      </c>
      <c r="J399" s="327" t="str">
        <f>iferror(IF($C399=BattleEnd,"",IF($C399="","",IF($C399=Attacking,RANDBETWEEN(1,100),""))),"")</f>
        <v/>
      </c>
      <c r="K399" s="328" t="str">
        <f>iferror(IF($C399=BattleEnd,"",IF($C399="","",IF($C399=Attacking,RANDBETWEEN(1,100),""))),"")</f>
        <v/>
      </c>
      <c r="L399" s="329" t="str">
        <f>if($C399=Attacking,if(H399&gt;70,Hit,Miss),"")</f>
        <v/>
      </c>
      <c r="M399" s="330" t="str">
        <f>if($C399=Attacking,if(I399&gt;70,Hit,Miss),"")</f>
        <v/>
      </c>
      <c r="N399" s="330" t="str">
        <f>if($C399=Attacking,if(J399&gt;70,Hit,Miss),"")</f>
        <v/>
      </c>
      <c r="O399" s="331" t="str">
        <f>if($C399=Attacking,if(K399&gt;70,Hit,Miss),"")</f>
        <v/>
      </c>
      <c r="P399" s="326" t="str">
        <f>IF(L399=Hit,Fleet1Ship1WepDPH,IF(L399=Miss,0,""))</f>
        <v/>
      </c>
      <c r="Q399" s="327" t="str">
        <f>IF(M399=Hit,Fleet1Ship1WepDPH,IF(M399=Miss,0,""))</f>
        <v/>
      </c>
      <c r="R399" s="327" t="str">
        <f>IF(N399=Hit,Fleet1Ship1WepDPH,IF(N399=Miss,0,""))</f>
        <v/>
      </c>
      <c r="S399" s="328" t="str">
        <f>IF(O399=Hit,Fleet1Ship1WepDPH,IF(O399=Miss,0,""))</f>
        <v/>
      </c>
      <c r="T399" s="332" t="str">
        <f>if($C399=Attacking,COUNTIF(P399:S399,"&gt;0"),"")</f>
        <v/>
      </c>
      <c r="U399" s="333" t="str">
        <f>IF($C399=Attacking,SUM(P399:S399),"")</f>
        <v/>
      </c>
      <c r="V399" s="334" t="str">
        <f>iferror(if(W397="","",IF(W397=Alive,$V$4,IF(W397=Dead,"")),""),"")</f>
        <v/>
      </c>
      <c r="W399" s="323" t="str">
        <f>iferror(if($X399="","",IF($X399&gt;0,Alive,if($X399=0,"")),""),"")</f>
        <v/>
      </c>
      <c r="X399" s="353" t="str">
        <f>iferror(if(C399="","",IF(C399=Attacking,X397-U399,X397)),"")</f>
        <v/>
      </c>
    </row>
    <row r="400" hidden="1">
      <c r="A400" s="336">
        <v>397.0</v>
      </c>
      <c r="B400" s="356" t="str">
        <f>IF(C398=Attacking,B398+1,"")</f>
        <v/>
      </c>
      <c r="C400" s="338" t="str">
        <f>iferror(if(W398="","",IF(W398=Alive,Attacking,if(W398=Dead,"")),""),"")</f>
        <v/>
      </c>
      <c r="D400" s="339" t="str">
        <f>iferror(if(E398="","",IF(E398=Alive,$D$4,IF(E398=Dead,"")),""),"")</f>
        <v/>
      </c>
      <c r="E400" s="340" t="str">
        <f>iferror(if($F399="","",IF($F400&gt;0,Alive,if($F400="","")),""),"")</f>
        <v/>
      </c>
      <c r="F400" s="341" t="str">
        <f t="shared" si="4"/>
        <v/>
      </c>
      <c r="G400" s="342" t="str">
        <f>iferror(if(C400="","",if(C400=BattleEnd,"",if(D400=Fleet1Ship1,Fleet1Ship1Wep,Fleet2Ship1Wep))),"")</f>
        <v/>
      </c>
      <c r="H400" s="343" t="str">
        <f>iferror(IF($C400=BattleEnd,"",IF($C400="","",IF($C400=Attacking,RANDBETWEEN(1,100),""))),"")</f>
        <v/>
      </c>
      <c r="I400" s="344" t="str">
        <f>iferror(IF($C400=BattleEnd,"",IF($C400="","",IF($C400=Attacking,RANDBETWEEN(1,100),""))),"")</f>
        <v/>
      </c>
      <c r="J400" s="344" t="str">
        <f>iferror(IF($C400=BattleEnd,"",IF($C400="","",IF($C400=Attacking,RANDBETWEEN(1,100),""))),"")</f>
        <v/>
      </c>
      <c r="K400" s="345" t="str">
        <f>iferror(IF($C400=BattleEnd,"",IF($C400="","",IF($C400=Attacking,RANDBETWEEN(1,100),""))),"")</f>
        <v/>
      </c>
      <c r="L400" s="346" t="str">
        <f>if($C400=Attacking,if(H400&gt;70,Hit,Miss),"")</f>
        <v/>
      </c>
      <c r="M400" s="347" t="str">
        <f>if($C400=Attacking,if(I400&gt;70,Hit,Miss),"")</f>
        <v/>
      </c>
      <c r="N400" s="347" t="str">
        <f>if($C400=Attacking,if(J400&gt;70,Hit,Miss),"")</f>
        <v/>
      </c>
      <c r="O400" s="348" t="str">
        <f>if($C400=Attacking,if(K400&gt;70,Hit,Miss),"")</f>
        <v/>
      </c>
      <c r="P400" s="343" t="str">
        <f>IF(L400=Hit,Fleet1Ship1WepDPH,IF(L400=Miss,0,""))</f>
        <v/>
      </c>
      <c r="Q400" s="344" t="str">
        <f>IF(M400=Hit,Fleet1Ship1WepDPH,IF(M400=Miss,0,""))</f>
        <v/>
      </c>
      <c r="R400" s="344" t="str">
        <f>IF(N400=Hit,Fleet1Ship1WepDPH,IF(N400=Miss,0,""))</f>
        <v/>
      </c>
      <c r="S400" s="345" t="str">
        <f>IF(O400=Hit,Fleet1Ship1WepDPH,IF(O400=Miss,0,""))</f>
        <v/>
      </c>
      <c r="T400" s="349" t="str">
        <f>if($C400=Attacking,COUNTIF(P400:S400,"&gt;0"),"")</f>
        <v/>
      </c>
      <c r="U400" s="350" t="str">
        <f>IF($C400=Attacking,SUM(P400:S400),"")</f>
        <v/>
      </c>
      <c r="V400" s="351" t="str">
        <f>iferror(if(W398="","",IF(W398=Alive,$V$4,IF(W398=Dead,"")),""),"")</f>
        <v/>
      </c>
      <c r="W400" s="340" t="str">
        <f>iferror(if($X400="","",IF($X400&gt;0,Alive,if($X400=0,"")),""),"")</f>
        <v/>
      </c>
      <c r="X400" s="352" t="str">
        <f>iferror(if(C400="","",IF(C400=Attacking,X398-U400,X398)),"")</f>
        <v/>
      </c>
    </row>
    <row r="401" hidden="1">
      <c r="A401" s="319">
        <v>398.0</v>
      </c>
      <c r="B401" s="357" t="str">
        <f>IF(C399=Attacking,B399+1,"")</f>
        <v/>
      </c>
      <c r="C401" s="321" t="str">
        <f>iferror(if(W399="","",IF(W399=Alive,Attacking,if(W399=Dead,"")),""),"")</f>
        <v/>
      </c>
      <c r="D401" s="322" t="str">
        <f>iferror(if(E399="","",IF(E399=Alive,$D$4,IF(E399=Dead,"")),""),"")</f>
        <v/>
      </c>
      <c r="E401" s="323" t="str">
        <f>iferror(if($F400="","",IF($F401&gt;0,Alive,if($F401="","")),""),"")</f>
        <v/>
      </c>
      <c r="F401" s="324" t="str">
        <f t="shared" si="4"/>
        <v/>
      </c>
      <c r="G401" s="325" t="str">
        <f>iferror(if(C401="","",if(C401=BattleEnd,"",if(D401=Fleet1Ship1,Fleet1Ship1Wep,Fleet2Ship1Wep))),"")</f>
        <v/>
      </c>
      <c r="H401" s="326" t="str">
        <f>iferror(IF($C401=BattleEnd,"",IF($C401="","",IF($C401=Attacking,RANDBETWEEN(1,100),""))),"")</f>
        <v/>
      </c>
      <c r="I401" s="327" t="str">
        <f>iferror(IF($C401=BattleEnd,"",IF($C401="","",IF($C401=Attacking,RANDBETWEEN(1,100),""))),"")</f>
        <v/>
      </c>
      <c r="J401" s="327" t="str">
        <f>iferror(IF($C401=BattleEnd,"",IF($C401="","",IF($C401=Attacking,RANDBETWEEN(1,100),""))),"")</f>
        <v/>
      </c>
      <c r="K401" s="328" t="str">
        <f>iferror(IF($C401=BattleEnd,"",IF($C401="","",IF($C401=Attacking,RANDBETWEEN(1,100),""))),"")</f>
        <v/>
      </c>
      <c r="L401" s="329" t="str">
        <f>if($C401=Attacking,if(H401&gt;70,Hit,Miss),"")</f>
        <v/>
      </c>
      <c r="M401" s="330" t="str">
        <f>if($C401=Attacking,if(I401&gt;70,Hit,Miss),"")</f>
        <v/>
      </c>
      <c r="N401" s="330" t="str">
        <f>if($C401=Attacking,if(J401&gt;70,Hit,Miss),"")</f>
        <v/>
      </c>
      <c r="O401" s="331" t="str">
        <f>if($C401=Attacking,if(K401&gt;70,Hit,Miss),"")</f>
        <v/>
      </c>
      <c r="P401" s="326" t="str">
        <f>IF(L401=Hit,Fleet1Ship1WepDPH,IF(L401=Miss,0,""))</f>
        <v/>
      </c>
      <c r="Q401" s="327" t="str">
        <f>IF(M401=Hit,Fleet1Ship1WepDPH,IF(M401=Miss,0,""))</f>
        <v/>
      </c>
      <c r="R401" s="327" t="str">
        <f>IF(N401=Hit,Fleet1Ship1WepDPH,IF(N401=Miss,0,""))</f>
        <v/>
      </c>
      <c r="S401" s="328" t="str">
        <f>IF(O401=Hit,Fleet1Ship1WepDPH,IF(O401=Miss,0,""))</f>
        <v/>
      </c>
      <c r="T401" s="332" t="str">
        <f>if($C401=Attacking,COUNTIF(P401:S401,"&gt;0"),"")</f>
        <v/>
      </c>
      <c r="U401" s="333" t="str">
        <f>IF($C401=Attacking,SUM(P401:S401),"")</f>
        <v/>
      </c>
      <c r="V401" s="334" t="str">
        <f>iferror(if(W399="","",IF(W399=Alive,$V$4,IF(W399=Dead,"")),""),"")</f>
        <v/>
      </c>
      <c r="W401" s="323" t="str">
        <f>iferror(if($X401="","",IF($X401&gt;0,Alive,if($X401=0,"")),""),"")</f>
        <v/>
      </c>
      <c r="X401" s="353" t="str">
        <f>iferror(if(C401="","",IF(C401=Attacking,X399-U401,X399)),"")</f>
        <v/>
      </c>
    </row>
    <row r="402" hidden="1">
      <c r="A402" s="336">
        <v>399.0</v>
      </c>
      <c r="B402" s="356" t="str">
        <f>IF(C400=Reloading,B400+1,"")</f>
        <v/>
      </c>
      <c r="C402" s="338" t="str">
        <f>iferror(if(W400="","",IF(W400=Alive,Attacking,if(W400=Dead,"")),""),"")</f>
        <v/>
      </c>
      <c r="D402" s="339" t="str">
        <f>iferror(if(E400="","",IF(E400=Alive,$D$4,IF(E400=Dead,"")),""),"")</f>
        <v/>
      </c>
      <c r="E402" s="340" t="str">
        <f>iferror(if($F401="","",IF($F402&gt;0,Alive,if($F402="","")),""),"")</f>
        <v/>
      </c>
      <c r="F402" s="341" t="str">
        <f t="shared" si="4"/>
        <v/>
      </c>
      <c r="G402" s="342" t="str">
        <f>iferror(if(C402="","",if(C402=BattleEnd,"",if(D402=Fleet1Ship1,Fleet1Ship1Wep,Fleet2Ship1Wep))),"")</f>
        <v/>
      </c>
      <c r="H402" s="343" t="str">
        <f>iferror(IF($C402=BattleEnd,"",IF($C402="","",IF($C402=Attacking,RANDBETWEEN(1,100),""))),"")</f>
        <v/>
      </c>
      <c r="I402" s="344" t="str">
        <f>iferror(IF($C402=BattleEnd,"",IF($C402="","",IF($C402=Attacking,RANDBETWEEN(1,100),""))),"")</f>
        <v/>
      </c>
      <c r="J402" s="344" t="str">
        <f>iferror(IF($C402=BattleEnd,"",IF($C402="","",IF($C402=Attacking,RANDBETWEEN(1,100),""))),"")</f>
        <v/>
      </c>
      <c r="K402" s="345" t="str">
        <f>iferror(IF($C402=BattleEnd,"",IF($C402="","",IF($C402=Attacking,RANDBETWEEN(1,100),""))),"")</f>
        <v/>
      </c>
      <c r="L402" s="346" t="str">
        <f>if($C402=Attacking,if(H402&gt;70,Hit,Miss),"")</f>
        <v/>
      </c>
      <c r="M402" s="347" t="str">
        <f>if($C402=Attacking,if(I402&gt;70,Hit,Miss),"")</f>
        <v/>
      </c>
      <c r="N402" s="347" t="str">
        <f>if($C402=Attacking,if(J402&gt;70,Hit,Miss),"")</f>
        <v/>
      </c>
      <c r="O402" s="348" t="str">
        <f>if($C402=Attacking,if(K402&gt;70,Hit,Miss),"")</f>
        <v/>
      </c>
      <c r="P402" s="343" t="str">
        <f>IF(L402=Hit,Fleet1Ship1WepDPH,IF(L402=Miss,0,""))</f>
        <v/>
      </c>
      <c r="Q402" s="344" t="str">
        <f>IF(M402=Hit,Fleet1Ship1WepDPH,IF(M402=Miss,0,""))</f>
        <v/>
      </c>
      <c r="R402" s="344" t="str">
        <f>IF(N402=Hit,Fleet1Ship1WepDPH,IF(N402=Miss,0,""))</f>
        <v/>
      </c>
      <c r="S402" s="345" t="str">
        <f>IF(O402=Hit,Fleet1Ship1WepDPH,IF(O402=Miss,0,""))</f>
        <v/>
      </c>
      <c r="T402" s="349" t="str">
        <f>if($C402=Attacking,COUNTIF(P402:S402,"&gt;0"),"")</f>
        <v/>
      </c>
      <c r="U402" s="350" t="str">
        <f>IF($C402=Attacking,SUM(P402:S402),"")</f>
        <v/>
      </c>
      <c r="V402" s="351" t="str">
        <f>iferror(if(W400="","",IF(W400=Alive,$V$4,IF(W400=Dead,"")),""),"")</f>
        <v/>
      </c>
      <c r="W402" s="340" t="str">
        <f>iferror(if($X402="","",IF($X402&gt;0,Alive,if($X402=0,"")),""),"")</f>
        <v/>
      </c>
      <c r="X402" s="352" t="str">
        <f>iferror(if(C402="","",IF(C402=Attacking,X400-U402,X400)),"")</f>
        <v/>
      </c>
    </row>
    <row r="403" hidden="1">
      <c r="A403" s="319">
        <v>400.0</v>
      </c>
      <c r="B403" s="357" t="str">
        <f>IF(C401=Reloading,B401+1,"")</f>
        <v/>
      </c>
      <c r="C403" s="321" t="str">
        <f>iferror(if(W401="","",IF(W401=Alive,Attacking,if(W401=Dead,"")),""),"")</f>
        <v/>
      </c>
      <c r="D403" s="322" t="str">
        <f>iferror(if(E401="","",IF(E401=Alive,$D$4,IF(E401=Dead,"")),""),"")</f>
        <v/>
      </c>
      <c r="E403" s="323" t="str">
        <f>iferror(if($F402="","",IF($F403&gt;0,Alive,if($F403="","")),""),"")</f>
        <v/>
      </c>
      <c r="F403" s="324" t="str">
        <f t="shared" si="4"/>
        <v/>
      </c>
      <c r="G403" s="325" t="str">
        <f>iferror(if(C403="","",if(C403=BattleEnd,"",if(D403=Fleet1Ship1,Fleet1Ship1Wep,Fleet2Ship1Wep))),"")</f>
        <v/>
      </c>
      <c r="H403" s="326" t="str">
        <f>iferror(IF($C403=BattleEnd,"",IF($C403="","",IF($C403=Attacking,RANDBETWEEN(1,100),""))),"")</f>
        <v/>
      </c>
      <c r="I403" s="327" t="str">
        <f>iferror(IF($C403=BattleEnd,"",IF($C403="","",IF($C403=Attacking,RANDBETWEEN(1,100),""))),"")</f>
        <v/>
      </c>
      <c r="J403" s="327" t="str">
        <f>iferror(IF($C403=BattleEnd,"",IF($C403="","",IF($C403=Attacking,RANDBETWEEN(1,100),""))),"")</f>
        <v/>
      </c>
      <c r="K403" s="328" t="str">
        <f>iferror(IF($C403=BattleEnd,"",IF($C403="","",IF($C403=Attacking,RANDBETWEEN(1,100),""))),"")</f>
        <v/>
      </c>
      <c r="L403" s="329" t="str">
        <f>if($C403=Attacking,if(H403&gt;70,Hit,Miss),"")</f>
        <v/>
      </c>
      <c r="M403" s="330" t="str">
        <f>if($C403=Attacking,if(I403&gt;70,Hit,Miss),"")</f>
        <v/>
      </c>
      <c r="N403" s="330" t="str">
        <f>if($C403=Attacking,if(J403&gt;70,Hit,Miss),"")</f>
        <v/>
      </c>
      <c r="O403" s="331" t="str">
        <f>if($C403=Attacking,if(K403&gt;70,Hit,Miss),"")</f>
        <v/>
      </c>
      <c r="P403" s="326" t="str">
        <f>IF(L403=Hit,Fleet1Ship1WepDPH,IF(L403=Miss,0,""))</f>
        <v/>
      </c>
      <c r="Q403" s="327" t="str">
        <f>IF(M403=Hit,Fleet1Ship1WepDPH,IF(M403=Miss,0,""))</f>
        <v/>
      </c>
      <c r="R403" s="327" t="str">
        <f>IF(N403=Hit,Fleet1Ship1WepDPH,IF(N403=Miss,0,""))</f>
        <v/>
      </c>
      <c r="S403" s="328" t="str">
        <f>IF(O403=Hit,Fleet1Ship1WepDPH,IF(O403=Miss,0,""))</f>
        <v/>
      </c>
      <c r="T403" s="332" t="str">
        <f>if($C403=Attacking,COUNTIF(P403:S403,"&gt;0"),"")</f>
        <v/>
      </c>
      <c r="U403" s="333" t="str">
        <f>IF($C403=Attacking,SUM(P403:S403),"")</f>
        <v/>
      </c>
      <c r="V403" s="334" t="str">
        <f>iferror(if(W401="","",IF(W401=Alive,$V$4,IF(W401=Dead,"")),""),"")</f>
        <v/>
      </c>
      <c r="W403" s="323" t="str">
        <f>iferror(if($X403="","",IF($X403&gt;0,Alive,if($X403=0,"")),""),"")</f>
        <v/>
      </c>
      <c r="X403" s="353" t="str">
        <f>iferror(if(C403="","",IF(C403=Attacking,X401-U403,X401)),"")</f>
        <v/>
      </c>
    </row>
    <row r="404" hidden="1">
      <c r="A404" s="336">
        <v>401.0</v>
      </c>
      <c r="B404" s="356" t="str">
        <f>IF(C402=Attacking,B402+1,"")</f>
        <v/>
      </c>
      <c r="C404" s="338" t="str">
        <f>iferror(if(W402="","",IF(W402=Alive,Attacking,if(W402=Dead,"")),""),"")</f>
        <v/>
      </c>
      <c r="D404" s="339" t="str">
        <f>iferror(if(E402="","",IF(E402=Alive,$D$4,IF(E402=Dead,"")),""),"")</f>
        <v/>
      </c>
      <c r="E404" s="340" t="str">
        <f>iferror(if($F403="","",IF($F404&gt;0,Alive,if($F404="","")),""),"")</f>
        <v/>
      </c>
      <c r="F404" s="341" t="str">
        <f t="shared" si="4"/>
        <v/>
      </c>
      <c r="G404" s="342" t="str">
        <f>iferror(if(C404="","",if(C404=BattleEnd,"",if(D404=Fleet1Ship1,Fleet1Ship1Wep,Fleet2Ship1Wep))),"")</f>
        <v/>
      </c>
      <c r="H404" s="343" t="str">
        <f>iferror(IF($C404=BattleEnd,"",IF($C404="","",IF($C404=Attacking,RANDBETWEEN(1,100),""))),"")</f>
        <v/>
      </c>
      <c r="I404" s="344" t="str">
        <f>iferror(IF($C404=BattleEnd,"",IF($C404="","",IF($C404=Attacking,RANDBETWEEN(1,100),""))),"")</f>
        <v/>
      </c>
      <c r="J404" s="344" t="str">
        <f>iferror(IF($C404=BattleEnd,"",IF($C404="","",IF($C404=Attacking,RANDBETWEEN(1,100),""))),"")</f>
        <v/>
      </c>
      <c r="K404" s="345" t="str">
        <f>iferror(IF($C404=BattleEnd,"",IF($C404="","",IF($C404=Attacking,RANDBETWEEN(1,100),""))),"")</f>
        <v/>
      </c>
      <c r="L404" s="346" t="str">
        <f>if($C404=Attacking,if(H404&gt;70,Hit,Miss),"")</f>
        <v/>
      </c>
      <c r="M404" s="347" t="str">
        <f>if($C404=Attacking,if(I404&gt;70,Hit,Miss),"")</f>
        <v/>
      </c>
      <c r="N404" s="347" t="str">
        <f>if($C404=Attacking,if(J404&gt;70,Hit,Miss),"")</f>
        <v/>
      </c>
      <c r="O404" s="348" t="str">
        <f>if($C404=Attacking,if(K404&gt;70,Hit,Miss),"")</f>
        <v/>
      </c>
      <c r="P404" s="343" t="str">
        <f>IF(L404=Hit,Fleet1Ship1WepDPH,IF(L404=Miss,0,""))</f>
        <v/>
      </c>
      <c r="Q404" s="344" t="str">
        <f>IF(M404=Hit,Fleet1Ship1WepDPH,IF(M404=Miss,0,""))</f>
        <v/>
      </c>
      <c r="R404" s="344" t="str">
        <f>IF(N404=Hit,Fleet1Ship1WepDPH,IF(N404=Miss,0,""))</f>
        <v/>
      </c>
      <c r="S404" s="345" t="str">
        <f>IF(O404=Hit,Fleet1Ship1WepDPH,IF(O404=Miss,0,""))</f>
        <v/>
      </c>
      <c r="T404" s="349" t="str">
        <f>if($C404=Attacking,COUNTIF(P404:S404,"&gt;0"),"")</f>
        <v/>
      </c>
      <c r="U404" s="350" t="str">
        <f>IF($C404=Attacking,SUM(P404:S404),"")</f>
        <v/>
      </c>
      <c r="V404" s="351" t="str">
        <f>iferror(if(W402="","",IF(W402=Alive,$V$4,IF(W402=Dead,"")),""),"")</f>
        <v/>
      </c>
      <c r="W404" s="340" t="str">
        <f>iferror(if($X404="","",IF($X404&gt;0,Alive,if($X404=0,"")),""),"")</f>
        <v/>
      </c>
      <c r="X404" s="352" t="str">
        <f>iferror(if(C404="","",IF(C404=Attacking,X402-U404,X402)),"")</f>
        <v/>
      </c>
    </row>
    <row r="405" hidden="1">
      <c r="A405" s="319">
        <v>402.0</v>
      </c>
      <c r="B405" s="357" t="str">
        <f>IF(C403=Attacking,B403+1,"")</f>
        <v/>
      </c>
      <c r="C405" s="321" t="str">
        <f>iferror(if(W403="","",IF(W403=Alive,Attacking,if(W403=Dead,"")),""),"")</f>
        <v/>
      </c>
      <c r="D405" s="322" t="str">
        <f>iferror(if(E403="","",IF(E403=Alive,$D$4,IF(E403=Dead,"")),""),"")</f>
        <v/>
      </c>
      <c r="E405" s="323" t="str">
        <f>iferror(if($F404="","",IF($F405&gt;0,Alive,if($F405="","")),""),"")</f>
        <v/>
      </c>
      <c r="F405" s="324" t="str">
        <f t="shared" si="4"/>
        <v/>
      </c>
      <c r="G405" s="325" t="str">
        <f>iferror(if(C405="","",if(C405=BattleEnd,"",if(D405=Fleet1Ship1,Fleet1Ship1Wep,Fleet2Ship1Wep))),"")</f>
        <v/>
      </c>
      <c r="H405" s="326" t="str">
        <f>iferror(IF($C405=BattleEnd,"",IF($C405="","",IF($C405=Attacking,RANDBETWEEN(1,100),""))),"")</f>
        <v/>
      </c>
      <c r="I405" s="327" t="str">
        <f>iferror(IF($C405=BattleEnd,"",IF($C405="","",IF($C405=Attacking,RANDBETWEEN(1,100),""))),"")</f>
        <v/>
      </c>
      <c r="J405" s="327" t="str">
        <f>iferror(IF($C405=BattleEnd,"",IF($C405="","",IF($C405=Attacking,RANDBETWEEN(1,100),""))),"")</f>
        <v/>
      </c>
      <c r="K405" s="328" t="str">
        <f>iferror(IF($C405=BattleEnd,"",IF($C405="","",IF($C405=Attacking,RANDBETWEEN(1,100),""))),"")</f>
        <v/>
      </c>
      <c r="L405" s="329" t="str">
        <f>if($C405=Attacking,if(H405&gt;70,Hit,Miss),"")</f>
        <v/>
      </c>
      <c r="M405" s="330" t="str">
        <f>if($C405=Attacking,if(I405&gt;70,Hit,Miss),"")</f>
        <v/>
      </c>
      <c r="N405" s="330" t="str">
        <f>if($C405=Attacking,if(J405&gt;70,Hit,Miss),"")</f>
        <v/>
      </c>
      <c r="O405" s="331" t="str">
        <f>if($C405=Attacking,if(K405&gt;70,Hit,Miss),"")</f>
        <v/>
      </c>
      <c r="P405" s="326" t="str">
        <f>IF(L405=Hit,Fleet1Ship1WepDPH,IF(L405=Miss,0,""))</f>
        <v/>
      </c>
      <c r="Q405" s="327" t="str">
        <f>IF(M405=Hit,Fleet1Ship1WepDPH,IF(M405=Miss,0,""))</f>
        <v/>
      </c>
      <c r="R405" s="327" t="str">
        <f>IF(N405=Hit,Fleet1Ship1WepDPH,IF(N405=Miss,0,""))</f>
        <v/>
      </c>
      <c r="S405" s="328" t="str">
        <f>IF(O405=Hit,Fleet1Ship1WepDPH,IF(O405=Miss,0,""))</f>
        <v/>
      </c>
      <c r="T405" s="332" t="str">
        <f>if($C405=Attacking,COUNTIF(P405:S405,"&gt;0"),"")</f>
        <v/>
      </c>
      <c r="U405" s="333" t="str">
        <f>IF($C405=Attacking,SUM(P405:S405),"")</f>
        <v/>
      </c>
      <c r="V405" s="334" t="str">
        <f>iferror(if(W403="","",IF(W403=Alive,$V$4,IF(W403=Dead,"")),""),"")</f>
        <v/>
      </c>
      <c r="W405" s="323" t="str">
        <f>iferror(if($X405="","",IF($X405&gt;0,Alive,if($X405=0,"")),""),"")</f>
        <v/>
      </c>
      <c r="X405" s="353" t="str">
        <f>iferror(if(C405="","",IF(C405=Attacking,X403-U405,X403)),"")</f>
        <v/>
      </c>
    </row>
    <row r="406" hidden="1">
      <c r="A406" s="336">
        <v>403.0</v>
      </c>
      <c r="B406" s="356" t="str">
        <f>IF(C404=Attacking,B404+1,"")</f>
        <v/>
      </c>
      <c r="C406" s="338" t="str">
        <f>iferror(if(W404="","",IF(W404=Alive,Attacking,if(W404=Dead,"")),""),"")</f>
        <v/>
      </c>
      <c r="D406" s="339" t="str">
        <f>iferror(if(E404="","",IF(E404=Alive,$D$4,IF(E404=Dead,"")),""),"")</f>
        <v/>
      </c>
      <c r="E406" s="340" t="str">
        <f>iferror(if($F405="","",IF($F406&gt;0,Alive,if($F406="","")),""),"")</f>
        <v/>
      </c>
      <c r="F406" s="341" t="str">
        <f t="shared" si="4"/>
        <v/>
      </c>
      <c r="G406" s="342" t="str">
        <f>iferror(if(C406="","",if(C406=BattleEnd,"",if(D406=Fleet1Ship1,Fleet1Ship1Wep,Fleet2Ship1Wep))),"")</f>
        <v/>
      </c>
      <c r="H406" s="343" t="str">
        <f>iferror(IF($C406=BattleEnd,"",IF($C406="","",IF($C406=Attacking,RANDBETWEEN(1,100),""))),"")</f>
        <v/>
      </c>
      <c r="I406" s="344" t="str">
        <f>iferror(IF($C406=BattleEnd,"",IF($C406="","",IF($C406=Attacking,RANDBETWEEN(1,100),""))),"")</f>
        <v/>
      </c>
      <c r="J406" s="344" t="str">
        <f>iferror(IF($C406=BattleEnd,"",IF($C406="","",IF($C406=Attacking,RANDBETWEEN(1,100),""))),"")</f>
        <v/>
      </c>
      <c r="K406" s="345" t="str">
        <f>iferror(IF($C406=BattleEnd,"",IF($C406="","",IF($C406=Attacking,RANDBETWEEN(1,100),""))),"")</f>
        <v/>
      </c>
      <c r="L406" s="346" t="str">
        <f>if($C406=Attacking,if(H406&gt;70,Hit,Miss),"")</f>
        <v/>
      </c>
      <c r="M406" s="347" t="str">
        <f>if($C406=Attacking,if(I406&gt;70,Hit,Miss),"")</f>
        <v/>
      </c>
      <c r="N406" s="347" t="str">
        <f>if($C406=Attacking,if(J406&gt;70,Hit,Miss),"")</f>
        <v/>
      </c>
      <c r="O406" s="348" t="str">
        <f>if($C406=Attacking,if(K406&gt;70,Hit,Miss),"")</f>
        <v/>
      </c>
      <c r="P406" s="343" t="str">
        <f>IF(L406=Hit,Fleet1Ship1WepDPH,IF(L406=Miss,0,""))</f>
        <v/>
      </c>
      <c r="Q406" s="344" t="str">
        <f>IF(M406=Hit,Fleet1Ship1WepDPH,IF(M406=Miss,0,""))</f>
        <v/>
      </c>
      <c r="R406" s="344" t="str">
        <f>IF(N406=Hit,Fleet1Ship1WepDPH,IF(N406=Miss,0,""))</f>
        <v/>
      </c>
      <c r="S406" s="345" t="str">
        <f>IF(O406=Hit,Fleet1Ship1WepDPH,IF(O406=Miss,0,""))</f>
        <v/>
      </c>
      <c r="T406" s="349" t="str">
        <f>if($C406=Attacking,COUNTIF(P406:S406,"&gt;0"),"")</f>
        <v/>
      </c>
      <c r="U406" s="350" t="str">
        <f>IF($C406=Attacking,SUM(P406:S406),"")</f>
        <v/>
      </c>
      <c r="V406" s="351" t="str">
        <f>iferror(if(W404="","",IF(W404=Alive,$V$4,IF(W404=Dead,"")),""),"")</f>
        <v/>
      </c>
      <c r="W406" s="340" t="str">
        <f>iferror(if($X406="","",IF($X406&gt;0,Alive,if($X406=0,"")),""),"")</f>
        <v/>
      </c>
      <c r="X406" s="352" t="str">
        <f>iferror(if(C406="","",IF(C406=Attacking,X404-U406,X404)),"")</f>
        <v/>
      </c>
    </row>
    <row r="407" hidden="1">
      <c r="A407" s="319">
        <v>404.0</v>
      </c>
      <c r="B407" s="357" t="str">
        <f>IF(C405=Attacking,B405+1,"")</f>
        <v/>
      </c>
      <c r="C407" s="321" t="str">
        <f>iferror(if(W405="","",IF(W405=Alive,Attacking,if(W405=Dead,"")),""),"")</f>
        <v/>
      </c>
      <c r="D407" s="322" t="str">
        <f>iferror(if(E405="","",IF(E405=Alive,$D$4,IF(E405=Dead,"")),""),"")</f>
        <v/>
      </c>
      <c r="E407" s="323" t="str">
        <f>iferror(if($F406="","",IF($F407&gt;0,Alive,if($F407="","")),""),"")</f>
        <v/>
      </c>
      <c r="F407" s="324" t="str">
        <f t="shared" si="4"/>
        <v/>
      </c>
      <c r="G407" s="325" t="str">
        <f>iferror(if(C407="","",if(C407=BattleEnd,"",if(D407=Fleet1Ship1,Fleet1Ship1Wep,Fleet2Ship1Wep))),"")</f>
        <v/>
      </c>
      <c r="H407" s="326" t="str">
        <f>iferror(IF($C407=BattleEnd,"",IF($C407="","",IF($C407=Attacking,RANDBETWEEN(1,100),""))),"")</f>
        <v/>
      </c>
      <c r="I407" s="327" t="str">
        <f>iferror(IF($C407=BattleEnd,"",IF($C407="","",IF($C407=Attacking,RANDBETWEEN(1,100),""))),"")</f>
        <v/>
      </c>
      <c r="J407" s="327" t="str">
        <f>iferror(IF($C407=BattleEnd,"",IF($C407="","",IF($C407=Attacking,RANDBETWEEN(1,100),""))),"")</f>
        <v/>
      </c>
      <c r="K407" s="328" t="str">
        <f>iferror(IF($C407=BattleEnd,"",IF($C407="","",IF($C407=Attacking,RANDBETWEEN(1,100),""))),"")</f>
        <v/>
      </c>
      <c r="L407" s="329" t="str">
        <f>if($C407=Attacking,if(H407&gt;70,Hit,Miss),"")</f>
        <v/>
      </c>
      <c r="M407" s="330" t="str">
        <f>if($C407=Attacking,if(I407&gt;70,Hit,Miss),"")</f>
        <v/>
      </c>
      <c r="N407" s="330" t="str">
        <f>if($C407=Attacking,if(J407&gt;70,Hit,Miss),"")</f>
        <v/>
      </c>
      <c r="O407" s="331" t="str">
        <f>if($C407=Attacking,if(K407&gt;70,Hit,Miss),"")</f>
        <v/>
      </c>
      <c r="P407" s="326" t="str">
        <f>IF(L407=Hit,Fleet1Ship1WepDPH,IF(L407=Miss,0,""))</f>
        <v/>
      </c>
      <c r="Q407" s="327" t="str">
        <f>IF(M407=Hit,Fleet1Ship1WepDPH,IF(M407=Miss,0,""))</f>
        <v/>
      </c>
      <c r="R407" s="327" t="str">
        <f>IF(N407=Hit,Fleet1Ship1WepDPH,IF(N407=Miss,0,""))</f>
        <v/>
      </c>
      <c r="S407" s="328" t="str">
        <f>IF(O407=Hit,Fleet1Ship1WepDPH,IF(O407=Miss,0,""))</f>
        <v/>
      </c>
      <c r="T407" s="332" t="str">
        <f>if($C407=Attacking,COUNTIF(P407:S407,"&gt;0"),"")</f>
        <v/>
      </c>
      <c r="U407" s="333" t="str">
        <f>IF($C407=Attacking,SUM(P407:S407),"")</f>
        <v/>
      </c>
      <c r="V407" s="334" t="str">
        <f>iferror(if(W405="","",IF(W405=Alive,$V$4,IF(W405=Dead,"")),""),"")</f>
        <v/>
      </c>
      <c r="W407" s="323" t="str">
        <f>iferror(if($X407="","",IF($X407&gt;0,Alive,if($X407=0,"")),""),"")</f>
        <v/>
      </c>
      <c r="X407" s="353" t="str">
        <f>iferror(if(C407="","",IF(C407=Attacking,X405-U407,X405)),"")</f>
        <v/>
      </c>
    </row>
    <row r="408" hidden="1">
      <c r="A408" s="336">
        <v>405.0</v>
      </c>
      <c r="B408" s="356" t="str">
        <f>IF(C406=Attacking,B406+1,"")</f>
        <v/>
      </c>
      <c r="C408" s="338" t="str">
        <f>iferror(if(W406="","",IF(W406=Alive,Attacking,if(W406=Dead,"")),""),"")</f>
        <v/>
      </c>
      <c r="D408" s="339" t="str">
        <f>iferror(if(E406="","",IF(E406=Alive,$D$4,IF(E406=Dead,"")),""),"")</f>
        <v/>
      </c>
      <c r="E408" s="340" t="str">
        <f>iferror(if($F407="","",IF($F408&gt;0,Alive,if($F408="","")),""),"")</f>
        <v/>
      </c>
      <c r="F408" s="341" t="str">
        <f t="shared" si="4"/>
        <v/>
      </c>
      <c r="G408" s="342" t="str">
        <f>iferror(if(C408="","",if(C408=BattleEnd,"",if(D408=Fleet1Ship1,Fleet1Ship1Wep,Fleet2Ship1Wep))),"")</f>
        <v/>
      </c>
      <c r="H408" s="343" t="str">
        <f>iferror(IF($C408=BattleEnd,"",IF($C408="","",IF($C408=Attacking,RANDBETWEEN(1,100),""))),"")</f>
        <v/>
      </c>
      <c r="I408" s="344" t="str">
        <f>iferror(IF($C408=BattleEnd,"",IF($C408="","",IF($C408=Attacking,RANDBETWEEN(1,100),""))),"")</f>
        <v/>
      </c>
      <c r="J408" s="344" t="str">
        <f>iferror(IF($C408=BattleEnd,"",IF($C408="","",IF($C408=Attacking,RANDBETWEEN(1,100),""))),"")</f>
        <v/>
      </c>
      <c r="K408" s="345" t="str">
        <f>iferror(IF($C408=BattleEnd,"",IF($C408="","",IF($C408=Attacking,RANDBETWEEN(1,100),""))),"")</f>
        <v/>
      </c>
      <c r="L408" s="346" t="str">
        <f>if($C408=Attacking,if(H408&gt;70,Hit,Miss),"")</f>
        <v/>
      </c>
      <c r="M408" s="347" t="str">
        <f>if($C408=Attacking,if(I408&gt;70,Hit,Miss),"")</f>
        <v/>
      </c>
      <c r="N408" s="347" t="str">
        <f>if($C408=Attacking,if(J408&gt;70,Hit,Miss),"")</f>
        <v/>
      </c>
      <c r="O408" s="348" t="str">
        <f>if($C408=Attacking,if(K408&gt;70,Hit,Miss),"")</f>
        <v/>
      </c>
      <c r="P408" s="343" t="str">
        <f>IF(L408=Hit,Fleet1Ship1WepDPH,IF(L408=Miss,0,""))</f>
        <v/>
      </c>
      <c r="Q408" s="344" t="str">
        <f>IF(M408=Hit,Fleet1Ship1WepDPH,IF(M408=Miss,0,""))</f>
        <v/>
      </c>
      <c r="R408" s="344" t="str">
        <f>IF(N408=Hit,Fleet1Ship1WepDPH,IF(N408=Miss,0,""))</f>
        <v/>
      </c>
      <c r="S408" s="345" t="str">
        <f>IF(O408=Hit,Fleet1Ship1WepDPH,IF(O408=Miss,0,""))</f>
        <v/>
      </c>
      <c r="T408" s="349" t="str">
        <f>if($C408=Attacking,COUNTIF(P408:S408,"&gt;0"),"")</f>
        <v/>
      </c>
      <c r="U408" s="350" t="str">
        <f>IF($C408=Attacking,SUM(P408:S408),"")</f>
        <v/>
      </c>
      <c r="V408" s="351" t="str">
        <f>iferror(if(W406="","",IF(W406=Alive,$V$4,IF(W406=Dead,"")),""),"")</f>
        <v/>
      </c>
      <c r="W408" s="340" t="str">
        <f>iferror(if($X408="","",IF($X408&gt;0,Alive,if($X408=0,"")),""),"")</f>
        <v/>
      </c>
      <c r="X408" s="352" t="str">
        <f>iferror(if(C408="","",IF(C408=Attacking,X406-U408,X406)),"")</f>
        <v/>
      </c>
    </row>
    <row r="409" hidden="1">
      <c r="A409" s="319">
        <v>406.0</v>
      </c>
      <c r="B409" s="357" t="str">
        <f>IF(C407=Attacking,B407+1,"")</f>
        <v/>
      </c>
      <c r="C409" s="321" t="str">
        <f>iferror(if(W407="","",IF(W407=Alive,Attacking,if(W407=Dead,"")),""),"")</f>
        <v/>
      </c>
      <c r="D409" s="322" t="str">
        <f>iferror(if(E407="","",IF(E407=Alive,$D$4,IF(E407=Dead,"")),""),"")</f>
        <v/>
      </c>
      <c r="E409" s="323" t="str">
        <f>iferror(if($F408="","",IF($F409&gt;0,Alive,if($F409="","")),""),"")</f>
        <v/>
      </c>
      <c r="F409" s="324" t="str">
        <f t="shared" si="4"/>
        <v/>
      </c>
      <c r="G409" s="325" t="str">
        <f>iferror(if(C409="","",if(C409=BattleEnd,"",if(D409=Fleet1Ship1,Fleet1Ship1Wep,Fleet2Ship1Wep))),"")</f>
        <v/>
      </c>
      <c r="H409" s="326" t="str">
        <f>iferror(IF($C409=BattleEnd,"",IF($C409="","",IF($C409=Attacking,RANDBETWEEN(1,100),""))),"")</f>
        <v/>
      </c>
      <c r="I409" s="327" t="str">
        <f>iferror(IF($C409=BattleEnd,"",IF($C409="","",IF($C409=Attacking,RANDBETWEEN(1,100),""))),"")</f>
        <v/>
      </c>
      <c r="J409" s="327" t="str">
        <f>iferror(IF($C409=BattleEnd,"",IF($C409="","",IF($C409=Attacking,RANDBETWEEN(1,100),""))),"")</f>
        <v/>
      </c>
      <c r="K409" s="328" t="str">
        <f>iferror(IF($C409=BattleEnd,"",IF($C409="","",IF($C409=Attacking,RANDBETWEEN(1,100),""))),"")</f>
        <v/>
      </c>
      <c r="L409" s="329" t="str">
        <f>if($C409=Attacking,if(H409&gt;70,Hit,Miss),"")</f>
        <v/>
      </c>
      <c r="M409" s="330" t="str">
        <f>if($C409=Attacking,if(I409&gt;70,Hit,Miss),"")</f>
        <v/>
      </c>
      <c r="N409" s="330" t="str">
        <f>if($C409=Attacking,if(J409&gt;70,Hit,Miss),"")</f>
        <v/>
      </c>
      <c r="O409" s="331" t="str">
        <f>if($C409=Attacking,if(K409&gt;70,Hit,Miss),"")</f>
        <v/>
      </c>
      <c r="P409" s="326" t="str">
        <f>IF(L409=Hit,Fleet1Ship1WepDPH,IF(L409=Miss,0,""))</f>
        <v/>
      </c>
      <c r="Q409" s="327" t="str">
        <f>IF(M409=Hit,Fleet1Ship1WepDPH,IF(M409=Miss,0,""))</f>
        <v/>
      </c>
      <c r="R409" s="327" t="str">
        <f>IF(N409=Hit,Fleet1Ship1WepDPH,IF(N409=Miss,0,""))</f>
        <v/>
      </c>
      <c r="S409" s="328" t="str">
        <f>IF(O409=Hit,Fleet1Ship1WepDPH,IF(O409=Miss,0,""))</f>
        <v/>
      </c>
      <c r="T409" s="332" t="str">
        <f>if($C409=Attacking,COUNTIF(P409:S409,"&gt;0"),"")</f>
        <v/>
      </c>
      <c r="U409" s="333" t="str">
        <f>IF($C409=Attacking,SUM(P409:S409),"")</f>
        <v/>
      </c>
      <c r="V409" s="334" t="str">
        <f>iferror(if(W407="","",IF(W407=Alive,$V$4,IF(W407=Dead,"")),""),"")</f>
        <v/>
      </c>
      <c r="W409" s="323" t="str">
        <f>iferror(if($X409="","",IF($X409&gt;0,Alive,if($X409=0,"")),""),"")</f>
        <v/>
      </c>
      <c r="X409" s="353" t="str">
        <f>iferror(if(C409="","",IF(C409=Attacking,X407-U409,X407)),"")</f>
        <v/>
      </c>
    </row>
    <row r="410" hidden="1">
      <c r="A410" s="336">
        <v>407.0</v>
      </c>
      <c r="B410" s="356" t="str">
        <f>IF(C408=Reloading,B408+1,"")</f>
        <v/>
      </c>
      <c r="C410" s="338" t="str">
        <f>iferror(if(W408="","",IF(W408=Alive,Attacking,if(W408=Dead,"")),""),"")</f>
        <v/>
      </c>
      <c r="D410" s="339" t="str">
        <f>iferror(if(E408="","",IF(E408=Alive,$D$4,IF(E408=Dead,"")),""),"")</f>
        <v/>
      </c>
      <c r="E410" s="340" t="str">
        <f>iferror(if($F409="","",IF($F410&gt;0,Alive,if($F410="","")),""),"")</f>
        <v/>
      </c>
      <c r="F410" s="341" t="str">
        <f t="shared" si="4"/>
        <v/>
      </c>
      <c r="G410" s="342" t="str">
        <f>iferror(if(C410="","",if(C410=BattleEnd,"",if(D410=Fleet1Ship1,Fleet1Ship1Wep,Fleet2Ship1Wep))),"")</f>
        <v/>
      </c>
      <c r="H410" s="343" t="str">
        <f>iferror(IF($C410=BattleEnd,"",IF($C410="","",IF($C410=Attacking,RANDBETWEEN(1,100),""))),"")</f>
        <v/>
      </c>
      <c r="I410" s="344" t="str">
        <f>iferror(IF($C410=BattleEnd,"",IF($C410="","",IF($C410=Attacking,RANDBETWEEN(1,100),""))),"")</f>
        <v/>
      </c>
      <c r="J410" s="344" t="str">
        <f>iferror(IF($C410=BattleEnd,"",IF($C410="","",IF($C410=Attacking,RANDBETWEEN(1,100),""))),"")</f>
        <v/>
      </c>
      <c r="K410" s="345" t="str">
        <f>iferror(IF($C410=BattleEnd,"",IF($C410="","",IF($C410=Attacking,RANDBETWEEN(1,100),""))),"")</f>
        <v/>
      </c>
      <c r="L410" s="346" t="str">
        <f>if($C410=Attacking,if(H410&gt;70,Hit,Miss),"")</f>
        <v/>
      </c>
      <c r="M410" s="347" t="str">
        <f>if($C410=Attacking,if(I410&gt;70,Hit,Miss),"")</f>
        <v/>
      </c>
      <c r="N410" s="347" t="str">
        <f>if($C410=Attacking,if(J410&gt;70,Hit,Miss),"")</f>
        <v/>
      </c>
      <c r="O410" s="348" t="str">
        <f>if($C410=Attacking,if(K410&gt;70,Hit,Miss),"")</f>
        <v/>
      </c>
      <c r="P410" s="343" t="str">
        <f>IF(L410=Hit,Fleet1Ship1WepDPH,IF(L410=Miss,0,""))</f>
        <v/>
      </c>
      <c r="Q410" s="344" t="str">
        <f>IF(M410=Hit,Fleet1Ship1WepDPH,IF(M410=Miss,0,""))</f>
        <v/>
      </c>
      <c r="R410" s="344" t="str">
        <f>IF(N410=Hit,Fleet1Ship1WepDPH,IF(N410=Miss,0,""))</f>
        <v/>
      </c>
      <c r="S410" s="345" t="str">
        <f>IF(O410=Hit,Fleet1Ship1WepDPH,IF(O410=Miss,0,""))</f>
        <v/>
      </c>
      <c r="T410" s="349" t="str">
        <f>if($C410=Attacking,COUNTIF(P410:S410,"&gt;0"),"")</f>
        <v/>
      </c>
      <c r="U410" s="350" t="str">
        <f>IF($C410=Attacking,SUM(P410:S410),"")</f>
        <v/>
      </c>
      <c r="V410" s="351" t="str">
        <f>iferror(if(W408="","",IF(W408=Alive,$V$4,IF(W408=Dead,"")),""),"")</f>
        <v/>
      </c>
      <c r="W410" s="340" t="str">
        <f>iferror(if($X410="","",IF($X410&gt;0,Alive,if($X410=0,"")),""),"")</f>
        <v/>
      </c>
      <c r="X410" s="352" t="str">
        <f>iferror(if(C410="","",IF(C410=Attacking,X408-U410,X408)),"")</f>
        <v/>
      </c>
    </row>
    <row r="411" hidden="1">
      <c r="A411" s="319">
        <v>408.0</v>
      </c>
      <c r="B411" s="357" t="str">
        <f>IF(C409=Reloading,B409+1,"")</f>
        <v/>
      </c>
      <c r="C411" s="321" t="str">
        <f>iferror(if(W409="","",IF(W409=Alive,Attacking,if(W409=Dead,"")),""),"")</f>
        <v/>
      </c>
      <c r="D411" s="322" t="str">
        <f>iferror(if(E409="","",IF(E409=Alive,$D$4,IF(E409=Dead,"")),""),"")</f>
        <v/>
      </c>
      <c r="E411" s="323" t="str">
        <f>iferror(if($F410="","",IF($F411&gt;0,Alive,if($F411="","")),""),"")</f>
        <v/>
      </c>
      <c r="F411" s="324" t="str">
        <f t="shared" si="4"/>
        <v/>
      </c>
      <c r="G411" s="325" t="str">
        <f>iferror(if(C411="","",if(C411=BattleEnd,"",if(D411=Fleet1Ship1,Fleet1Ship1Wep,Fleet2Ship1Wep))),"")</f>
        <v/>
      </c>
      <c r="H411" s="326" t="str">
        <f>iferror(IF($C411=BattleEnd,"",IF($C411="","",IF($C411=Attacking,RANDBETWEEN(1,100),""))),"")</f>
        <v/>
      </c>
      <c r="I411" s="327" t="str">
        <f>iferror(IF($C411=BattleEnd,"",IF($C411="","",IF($C411=Attacking,RANDBETWEEN(1,100),""))),"")</f>
        <v/>
      </c>
      <c r="J411" s="327" t="str">
        <f>iferror(IF($C411=BattleEnd,"",IF($C411="","",IF($C411=Attacking,RANDBETWEEN(1,100),""))),"")</f>
        <v/>
      </c>
      <c r="K411" s="328" t="str">
        <f>iferror(IF($C411=BattleEnd,"",IF($C411="","",IF($C411=Attacking,RANDBETWEEN(1,100),""))),"")</f>
        <v/>
      </c>
      <c r="L411" s="329" t="str">
        <f>if($C411=Attacking,if(H411&gt;70,Hit,Miss),"")</f>
        <v/>
      </c>
      <c r="M411" s="330" t="str">
        <f>if($C411=Attacking,if(I411&gt;70,Hit,Miss),"")</f>
        <v/>
      </c>
      <c r="N411" s="330" t="str">
        <f>if($C411=Attacking,if(J411&gt;70,Hit,Miss),"")</f>
        <v/>
      </c>
      <c r="O411" s="331" t="str">
        <f>if($C411=Attacking,if(K411&gt;70,Hit,Miss),"")</f>
        <v/>
      </c>
      <c r="P411" s="326" t="str">
        <f>IF(L411=Hit,Fleet1Ship1WepDPH,IF(L411=Miss,0,""))</f>
        <v/>
      </c>
      <c r="Q411" s="327" t="str">
        <f>IF(M411=Hit,Fleet1Ship1WepDPH,IF(M411=Miss,0,""))</f>
        <v/>
      </c>
      <c r="R411" s="327" t="str">
        <f>IF(N411=Hit,Fleet1Ship1WepDPH,IF(N411=Miss,0,""))</f>
        <v/>
      </c>
      <c r="S411" s="328" t="str">
        <f>IF(O411=Hit,Fleet1Ship1WepDPH,IF(O411=Miss,0,""))</f>
        <v/>
      </c>
      <c r="T411" s="332" t="str">
        <f>if($C411=Attacking,COUNTIF(P411:S411,"&gt;0"),"")</f>
        <v/>
      </c>
      <c r="U411" s="333" t="str">
        <f>IF($C411=Attacking,SUM(P411:S411),"")</f>
        <v/>
      </c>
      <c r="V411" s="334" t="str">
        <f>iferror(if(W409="","",IF(W409=Alive,$V$4,IF(W409=Dead,"")),""),"")</f>
        <v/>
      </c>
      <c r="W411" s="323" t="str">
        <f>iferror(if($X411="","",IF($X411&gt;0,Alive,if($X411=0,"")),""),"")</f>
        <v/>
      </c>
      <c r="X411" s="353" t="str">
        <f>iferror(if(C411="","",IF(C411=Attacking,X409-U411,X409)),"")</f>
        <v/>
      </c>
    </row>
    <row r="412" hidden="1">
      <c r="A412" s="336">
        <v>409.0</v>
      </c>
      <c r="B412" s="356" t="str">
        <f>IF(C410=Attacking,B410+1,"")</f>
        <v/>
      </c>
      <c r="C412" s="338" t="str">
        <f>iferror(if(W410="","",IF(W410=Alive,Attacking,if(W410=Dead,"")),""),"")</f>
        <v/>
      </c>
      <c r="D412" s="339" t="str">
        <f>iferror(if(E410="","",IF(E410=Alive,$D$4,IF(E410=Dead,"")),""),"")</f>
        <v/>
      </c>
      <c r="E412" s="340" t="str">
        <f>iferror(if($F411="","",IF($F412&gt;0,Alive,if($F412="","")),""),"")</f>
        <v/>
      </c>
      <c r="F412" s="341" t="str">
        <f t="shared" si="4"/>
        <v/>
      </c>
      <c r="G412" s="342" t="str">
        <f>iferror(if(C412="","",if(C412=BattleEnd,"",if(D412=Fleet1Ship1,Fleet1Ship1Wep,Fleet2Ship1Wep))),"")</f>
        <v/>
      </c>
      <c r="H412" s="343" t="str">
        <f>iferror(IF($C412=BattleEnd,"",IF($C412="","",IF($C412=Attacking,RANDBETWEEN(1,100),""))),"")</f>
        <v/>
      </c>
      <c r="I412" s="344" t="str">
        <f>iferror(IF($C412=BattleEnd,"",IF($C412="","",IF($C412=Attacking,RANDBETWEEN(1,100),""))),"")</f>
        <v/>
      </c>
      <c r="J412" s="344" t="str">
        <f>iferror(IF($C412=BattleEnd,"",IF($C412="","",IF($C412=Attacking,RANDBETWEEN(1,100),""))),"")</f>
        <v/>
      </c>
      <c r="K412" s="345" t="str">
        <f>iferror(IF($C412=BattleEnd,"",IF($C412="","",IF($C412=Attacking,RANDBETWEEN(1,100),""))),"")</f>
        <v/>
      </c>
      <c r="L412" s="346" t="str">
        <f>if($C412=Attacking,if(H412&gt;70,Hit,Miss),"")</f>
        <v/>
      </c>
      <c r="M412" s="347" t="str">
        <f>if($C412=Attacking,if(I412&gt;70,Hit,Miss),"")</f>
        <v/>
      </c>
      <c r="N412" s="347" t="str">
        <f>if($C412=Attacking,if(J412&gt;70,Hit,Miss),"")</f>
        <v/>
      </c>
      <c r="O412" s="348" t="str">
        <f>if($C412=Attacking,if(K412&gt;70,Hit,Miss),"")</f>
        <v/>
      </c>
      <c r="P412" s="343" t="str">
        <f>IF(L412=Hit,Fleet1Ship1WepDPH,IF(L412=Miss,0,""))</f>
        <v/>
      </c>
      <c r="Q412" s="344" t="str">
        <f>IF(M412=Hit,Fleet1Ship1WepDPH,IF(M412=Miss,0,""))</f>
        <v/>
      </c>
      <c r="R412" s="344" t="str">
        <f>IF(N412=Hit,Fleet1Ship1WepDPH,IF(N412=Miss,0,""))</f>
        <v/>
      </c>
      <c r="S412" s="345" t="str">
        <f>IF(O412=Hit,Fleet1Ship1WepDPH,IF(O412=Miss,0,""))</f>
        <v/>
      </c>
      <c r="T412" s="349" t="str">
        <f>if($C412=Attacking,COUNTIF(P412:S412,"&gt;0"),"")</f>
        <v/>
      </c>
      <c r="U412" s="350" t="str">
        <f>IF($C412=Attacking,SUM(P412:S412),"")</f>
        <v/>
      </c>
      <c r="V412" s="351" t="str">
        <f>iferror(if(W410="","",IF(W410=Alive,$V$4,IF(W410=Dead,"")),""),"")</f>
        <v/>
      </c>
      <c r="W412" s="340" t="str">
        <f>iferror(if($X412="","",IF($X412&gt;0,Alive,if($X412=0,"")),""),"")</f>
        <v/>
      </c>
      <c r="X412" s="352" t="str">
        <f>iferror(if(C412="","",IF(C412=Attacking,X410-U412,X410)),"")</f>
        <v/>
      </c>
    </row>
    <row r="413" hidden="1">
      <c r="A413" s="319">
        <v>410.0</v>
      </c>
      <c r="B413" s="357" t="str">
        <f>IF(C411=Attacking,B411+1,"")</f>
        <v/>
      </c>
      <c r="C413" s="321" t="str">
        <f>iferror(if(W411="","",IF(W411=Alive,Attacking,if(W411=Dead,"")),""),"")</f>
        <v/>
      </c>
      <c r="D413" s="322" t="str">
        <f>iferror(if(E411="","",IF(E411=Alive,$D$4,IF(E411=Dead,"")),""),"")</f>
        <v/>
      </c>
      <c r="E413" s="323" t="str">
        <f>iferror(if($F412="","",IF($F413&gt;0,Alive,if($F413="","")),""),"")</f>
        <v/>
      </c>
      <c r="F413" s="324" t="str">
        <f t="shared" si="4"/>
        <v/>
      </c>
      <c r="G413" s="325" t="str">
        <f>iferror(if(C413="","",if(C413=BattleEnd,"",if(D413=Fleet1Ship1,Fleet1Ship1Wep,Fleet2Ship1Wep))),"")</f>
        <v/>
      </c>
      <c r="H413" s="326" t="str">
        <f>iferror(IF($C413=BattleEnd,"",IF($C413="","",IF($C413=Attacking,RANDBETWEEN(1,100),""))),"")</f>
        <v/>
      </c>
      <c r="I413" s="327" t="str">
        <f>iferror(IF($C413=BattleEnd,"",IF($C413="","",IF($C413=Attacking,RANDBETWEEN(1,100),""))),"")</f>
        <v/>
      </c>
      <c r="J413" s="327" t="str">
        <f>iferror(IF($C413=BattleEnd,"",IF($C413="","",IF($C413=Attacking,RANDBETWEEN(1,100),""))),"")</f>
        <v/>
      </c>
      <c r="K413" s="328" t="str">
        <f>iferror(IF($C413=BattleEnd,"",IF($C413="","",IF($C413=Attacking,RANDBETWEEN(1,100),""))),"")</f>
        <v/>
      </c>
      <c r="L413" s="329" t="str">
        <f>if($C413=Attacking,if(H413&gt;70,Hit,Miss),"")</f>
        <v/>
      </c>
      <c r="M413" s="330" t="str">
        <f>if($C413=Attacking,if(I413&gt;70,Hit,Miss),"")</f>
        <v/>
      </c>
      <c r="N413" s="330" t="str">
        <f>if($C413=Attacking,if(J413&gt;70,Hit,Miss),"")</f>
        <v/>
      </c>
      <c r="O413" s="331" t="str">
        <f>if($C413=Attacking,if(K413&gt;70,Hit,Miss),"")</f>
        <v/>
      </c>
      <c r="P413" s="326" t="str">
        <f>IF(L413=Hit,Fleet1Ship1WepDPH,IF(L413=Miss,0,""))</f>
        <v/>
      </c>
      <c r="Q413" s="327" t="str">
        <f>IF(M413=Hit,Fleet1Ship1WepDPH,IF(M413=Miss,0,""))</f>
        <v/>
      </c>
      <c r="R413" s="327" t="str">
        <f>IF(N413=Hit,Fleet1Ship1WepDPH,IF(N413=Miss,0,""))</f>
        <v/>
      </c>
      <c r="S413" s="328" t="str">
        <f>IF(O413=Hit,Fleet1Ship1WepDPH,IF(O413=Miss,0,""))</f>
        <v/>
      </c>
      <c r="T413" s="332" t="str">
        <f>if($C413=Attacking,COUNTIF(P413:S413,"&gt;0"),"")</f>
        <v/>
      </c>
      <c r="U413" s="333" t="str">
        <f>IF($C413=Attacking,SUM(P413:S413),"")</f>
        <v/>
      </c>
      <c r="V413" s="334" t="str">
        <f>iferror(if(W411="","",IF(W411=Alive,$V$4,IF(W411=Dead,"")),""),"")</f>
        <v/>
      </c>
      <c r="W413" s="323" t="str">
        <f>iferror(if($X413="","",IF($X413&gt;0,Alive,if($X413=0,"")),""),"")</f>
        <v/>
      </c>
      <c r="X413" s="353" t="str">
        <f>iferror(if(C413="","",IF(C413=Attacking,X411-U413,X411)),"")</f>
        <v/>
      </c>
    </row>
    <row r="414" hidden="1">
      <c r="A414" s="336">
        <v>411.0</v>
      </c>
      <c r="B414" s="356" t="str">
        <f>IF(C412=Attacking,B412+1,"")</f>
        <v/>
      </c>
      <c r="C414" s="338" t="str">
        <f>iferror(if(W412="","",IF(W412=Alive,Attacking,if(W412=Dead,"")),""),"")</f>
        <v/>
      </c>
      <c r="D414" s="339" t="str">
        <f>iferror(if(E412="","",IF(E412=Alive,$D$4,IF(E412=Dead,"")),""),"")</f>
        <v/>
      </c>
      <c r="E414" s="340" t="str">
        <f>iferror(if($F413="","",IF($F414&gt;0,Alive,if($F414="","")),""),"")</f>
        <v/>
      </c>
      <c r="F414" s="341" t="str">
        <f t="shared" si="4"/>
        <v/>
      </c>
      <c r="G414" s="342" t="str">
        <f>iferror(if(C414="","",if(C414=BattleEnd,"",if(D414=Fleet1Ship1,Fleet1Ship1Wep,Fleet2Ship1Wep))),"")</f>
        <v/>
      </c>
      <c r="H414" s="343" t="str">
        <f>iferror(IF($C414=BattleEnd,"",IF($C414="","",IF($C414=Attacking,RANDBETWEEN(1,100),""))),"")</f>
        <v/>
      </c>
      <c r="I414" s="344" t="str">
        <f>iferror(IF($C414=BattleEnd,"",IF($C414="","",IF($C414=Attacking,RANDBETWEEN(1,100),""))),"")</f>
        <v/>
      </c>
      <c r="J414" s="344" t="str">
        <f>iferror(IF($C414=BattleEnd,"",IF($C414="","",IF($C414=Attacking,RANDBETWEEN(1,100),""))),"")</f>
        <v/>
      </c>
      <c r="K414" s="345" t="str">
        <f>iferror(IF($C414=BattleEnd,"",IF($C414="","",IF($C414=Attacking,RANDBETWEEN(1,100),""))),"")</f>
        <v/>
      </c>
      <c r="L414" s="346" t="str">
        <f>if($C414=Attacking,if(H414&gt;70,Hit,Miss),"")</f>
        <v/>
      </c>
      <c r="M414" s="347" t="str">
        <f>if($C414=Attacking,if(I414&gt;70,Hit,Miss),"")</f>
        <v/>
      </c>
      <c r="N414" s="347" t="str">
        <f>if($C414=Attacking,if(J414&gt;70,Hit,Miss),"")</f>
        <v/>
      </c>
      <c r="O414" s="348" t="str">
        <f>if($C414=Attacking,if(K414&gt;70,Hit,Miss),"")</f>
        <v/>
      </c>
      <c r="P414" s="343" t="str">
        <f>IF(L414=Hit,Fleet1Ship1WepDPH,IF(L414=Miss,0,""))</f>
        <v/>
      </c>
      <c r="Q414" s="344" t="str">
        <f>IF(M414=Hit,Fleet1Ship1WepDPH,IF(M414=Miss,0,""))</f>
        <v/>
      </c>
      <c r="R414" s="344" t="str">
        <f>IF(N414=Hit,Fleet1Ship1WepDPH,IF(N414=Miss,0,""))</f>
        <v/>
      </c>
      <c r="S414" s="345" t="str">
        <f>IF(O414=Hit,Fleet1Ship1WepDPH,IF(O414=Miss,0,""))</f>
        <v/>
      </c>
      <c r="T414" s="349" t="str">
        <f>if($C414=Attacking,COUNTIF(P414:S414,"&gt;0"),"")</f>
        <v/>
      </c>
      <c r="U414" s="350" t="str">
        <f>IF($C414=Attacking,SUM(P414:S414),"")</f>
        <v/>
      </c>
      <c r="V414" s="351" t="str">
        <f>iferror(if(W412="","",IF(W412=Alive,$V$4,IF(W412=Dead,"")),""),"")</f>
        <v/>
      </c>
      <c r="W414" s="340" t="str">
        <f>iferror(if($X414="","",IF($X414&gt;0,Alive,if($X414=0,"")),""),"")</f>
        <v/>
      </c>
      <c r="X414" s="352" t="str">
        <f>iferror(if(C414="","",IF(C414=Attacking,X412-U414,X412)),"")</f>
        <v/>
      </c>
    </row>
    <row r="415" hidden="1">
      <c r="A415" s="319">
        <v>412.0</v>
      </c>
      <c r="B415" s="357" t="str">
        <f>IF(C413=Attacking,B413+1,"")</f>
        <v/>
      </c>
      <c r="C415" s="321" t="str">
        <f>iferror(if(W413="","",IF(W413=Alive,Attacking,if(W413=Dead,"")),""),"")</f>
        <v/>
      </c>
      <c r="D415" s="322" t="str">
        <f>iferror(if(E413="","",IF(E413=Alive,$D$4,IF(E413=Dead,"")),""),"")</f>
        <v/>
      </c>
      <c r="E415" s="323" t="str">
        <f>iferror(if($F414="","",IF($F415&gt;0,Alive,if($F415="","")),""),"")</f>
        <v/>
      </c>
      <c r="F415" s="324" t="str">
        <f t="shared" si="4"/>
        <v/>
      </c>
      <c r="G415" s="325" t="str">
        <f>iferror(if(C415="","",if(C415=BattleEnd,"",if(D415=Fleet1Ship1,Fleet1Ship1Wep,Fleet2Ship1Wep))),"")</f>
        <v/>
      </c>
      <c r="H415" s="326" t="str">
        <f>iferror(IF($C415=BattleEnd,"",IF($C415="","",IF($C415=Attacking,RANDBETWEEN(1,100),""))),"")</f>
        <v/>
      </c>
      <c r="I415" s="327" t="str">
        <f>iferror(IF($C415=BattleEnd,"",IF($C415="","",IF($C415=Attacking,RANDBETWEEN(1,100),""))),"")</f>
        <v/>
      </c>
      <c r="J415" s="327" t="str">
        <f>iferror(IF($C415=BattleEnd,"",IF($C415="","",IF($C415=Attacking,RANDBETWEEN(1,100),""))),"")</f>
        <v/>
      </c>
      <c r="K415" s="328" t="str">
        <f>iferror(IF($C415=BattleEnd,"",IF($C415="","",IF($C415=Attacking,RANDBETWEEN(1,100),""))),"")</f>
        <v/>
      </c>
      <c r="L415" s="329" t="str">
        <f>if($C415=Attacking,if(H415&gt;70,Hit,Miss),"")</f>
        <v/>
      </c>
      <c r="M415" s="330" t="str">
        <f>if($C415=Attacking,if(I415&gt;70,Hit,Miss),"")</f>
        <v/>
      </c>
      <c r="N415" s="330" t="str">
        <f>if($C415=Attacking,if(J415&gt;70,Hit,Miss),"")</f>
        <v/>
      </c>
      <c r="O415" s="331" t="str">
        <f>if($C415=Attacking,if(K415&gt;70,Hit,Miss),"")</f>
        <v/>
      </c>
      <c r="P415" s="326" t="str">
        <f>IF(L415=Hit,Fleet1Ship1WepDPH,IF(L415=Miss,0,""))</f>
        <v/>
      </c>
      <c r="Q415" s="327" t="str">
        <f>IF(M415=Hit,Fleet1Ship1WepDPH,IF(M415=Miss,0,""))</f>
        <v/>
      </c>
      <c r="R415" s="327" t="str">
        <f>IF(N415=Hit,Fleet1Ship1WepDPH,IF(N415=Miss,0,""))</f>
        <v/>
      </c>
      <c r="S415" s="328" t="str">
        <f>IF(O415=Hit,Fleet1Ship1WepDPH,IF(O415=Miss,0,""))</f>
        <v/>
      </c>
      <c r="T415" s="332" t="str">
        <f>if($C415=Attacking,COUNTIF(P415:S415,"&gt;0"),"")</f>
        <v/>
      </c>
      <c r="U415" s="333" t="str">
        <f>IF($C415=Attacking,SUM(P415:S415),"")</f>
        <v/>
      </c>
      <c r="V415" s="334" t="str">
        <f>iferror(if(W413="","",IF(W413=Alive,$V$4,IF(W413=Dead,"")),""),"")</f>
        <v/>
      </c>
      <c r="W415" s="323" t="str">
        <f>iferror(if($X415="","",IF($X415&gt;0,Alive,if($X415=0,"")),""),"")</f>
        <v/>
      </c>
      <c r="X415" s="353" t="str">
        <f>iferror(if(C415="","",IF(C415=Attacking,X413-U415,X413)),"")</f>
        <v/>
      </c>
    </row>
    <row r="416" hidden="1">
      <c r="A416" s="336">
        <v>413.0</v>
      </c>
      <c r="B416" s="356" t="str">
        <f>IF(C414=Attacking,B414+1,"")</f>
        <v/>
      </c>
      <c r="C416" s="338" t="str">
        <f>iferror(if(W414="","",IF(W414=Alive,Attacking,if(W414=Dead,"")),""),"")</f>
        <v/>
      </c>
      <c r="D416" s="339" t="str">
        <f>iferror(if(E414="","",IF(E414=Alive,$D$4,IF(E414=Dead,"")),""),"")</f>
        <v/>
      </c>
      <c r="E416" s="340" t="str">
        <f>iferror(if($F415="","",IF($F416&gt;0,Alive,if($F416="","")),""),"")</f>
        <v/>
      </c>
      <c r="F416" s="341" t="str">
        <f t="shared" si="4"/>
        <v/>
      </c>
      <c r="G416" s="342" t="str">
        <f>iferror(if(C416="","",if(C416=BattleEnd,"",if(D416=Fleet1Ship1,Fleet1Ship1Wep,Fleet2Ship1Wep))),"")</f>
        <v/>
      </c>
      <c r="H416" s="343" t="str">
        <f>iferror(IF($C416=BattleEnd,"",IF($C416="","",IF($C416=Attacking,RANDBETWEEN(1,100),""))),"")</f>
        <v/>
      </c>
      <c r="I416" s="344" t="str">
        <f>iferror(IF($C416=BattleEnd,"",IF($C416="","",IF($C416=Attacking,RANDBETWEEN(1,100),""))),"")</f>
        <v/>
      </c>
      <c r="J416" s="344" t="str">
        <f>iferror(IF($C416=BattleEnd,"",IF($C416="","",IF($C416=Attacking,RANDBETWEEN(1,100),""))),"")</f>
        <v/>
      </c>
      <c r="K416" s="345" t="str">
        <f>iferror(IF($C416=BattleEnd,"",IF($C416="","",IF($C416=Attacking,RANDBETWEEN(1,100),""))),"")</f>
        <v/>
      </c>
      <c r="L416" s="346" t="str">
        <f>if($C416=Attacking,if(H416&gt;70,Hit,Miss),"")</f>
        <v/>
      </c>
      <c r="M416" s="347" t="str">
        <f>if($C416=Attacking,if(I416&gt;70,Hit,Miss),"")</f>
        <v/>
      </c>
      <c r="N416" s="347" t="str">
        <f>if($C416=Attacking,if(J416&gt;70,Hit,Miss),"")</f>
        <v/>
      </c>
      <c r="O416" s="348" t="str">
        <f>if($C416=Attacking,if(K416&gt;70,Hit,Miss),"")</f>
        <v/>
      </c>
      <c r="P416" s="343" t="str">
        <f>IF(L416=Hit,Fleet1Ship1WepDPH,IF(L416=Miss,0,""))</f>
        <v/>
      </c>
      <c r="Q416" s="344" t="str">
        <f>IF(M416=Hit,Fleet1Ship1WepDPH,IF(M416=Miss,0,""))</f>
        <v/>
      </c>
      <c r="R416" s="344" t="str">
        <f>IF(N416=Hit,Fleet1Ship1WepDPH,IF(N416=Miss,0,""))</f>
        <v/>
      </c>
      <c r="S416" s="345" t="str">
        <f>IF(O416=Hit,Fleet1Ship1WepDPH,IF(O416=Miss,0,""))</f>
        <v/>
      </c>
      <c r="T416" s="349" t="str">
        <f>if($C416=Attacking,COUNTIF(P416:S416,"&gt;0"),"")</f>
        <v/>
      </c>
      <c r="U416" s="350" t="str">
        <f>IF($C416=Attacking,SUM(P416:S416),"")</f>
        <v/>
      </c>
      <c r="V416" s="351" t="str">
        <f>iferror(if(W414="","",IF(W414=Alive,$V$4,IF(W414=Dead,"")),""),"")</f>
        <v/>
      </c>
      <c r="W416" s="340" t="str">
        <f>iferror(if($X416="","",IF($X416&gt;0,Alive,if($X416=0,"")),""),"")</f>
        <v/>
      </c>
      <c r="X416" s="352" t="str">
        <f>iferror(if(C416="","",IF(C416=Attacking,X414-U416,X414)),"")</f>
        <v/>
      </c>
    </row>
    <row r="417" hidden="1">
      <c r="A417" s="319">
        <v>414.0</v>
      </c>
      <c r="B417" s="357" t="str">
        <f>IF(C415=Attacking,B415+1,"")</f>
        <v/>
      </c>
      <c r="C417" s="321" t="str">
        <f>iferror(if(W415="","",IF(W415=Alive,Attacking,if(W415=Dead,"")),""),"")</f>
        <v/>
      </c>
      <c r="D417" s="322" t="str">
        <f>iferror(if(E415="","",IF(E415=Alive,$D$4,IF(E415=Dead,"")),""),"")</f>
        <v/>
      </c>
      <c r="E417" s="323" t="str">
        <f>iferror(if($F416="","",IF($F417&gt;0,Alive,if($F417="","")),""),"")</f>
        <v/>
      </c>
      <c r="F417" s="324" t="str">
        <f t="shared" si="4"/>
        <v/>
      </c>
      <c r="G417" s="325" t="str">
        <f>iferror(if(C417="","",if(C417=BattleEnd,"",if(D417=Fleet1Ship1,Fleet1Ship1Wep,Fleet2Ship1Wep))),"")</f>
        <v/>
      </c>
      <c r="H417" s="326" t="str">
        <f>iferror(IF($C417=BattleEnd,"",IF($C417="","",IF($C417=Attacking,RANDBETWEEN(1,100),""))),"")</f>
        <v/>
      </c>
      <c r="I417" s="327" t="str">
        <f>iferror(IF($C417=BattleEnd,"",IF($C417="","",IF($C417=Attacking,RANDBETWEEN(1,100),""))),"")</f>
        <v/>
      </c>
      <c r="J417" s="327" t="str">
        <f>iferror(IF($C417=BattleEnd,"",IF($C417="","",IF($C417=Attacking,RANDBETWEEN(1,100),""))),"")</f>
        <v/>
      </c>
      <c r="K417" s="328" t="str">
        <f>iferror(IF($C417=BattleEnd,"",IF($C417="","",IF($C417=Attacking,RANDBETWEEN(1,100),""))),"")</f>
        <v/>
      </c>
      <c r="L417" s="329" t="str">
        <f>if($C417=Attacking,if(H417&gt;70,Hit,Miss),"")</f>
        <v/>
      </c>
      <c r="M417" s="330" t="str">
        <f>if($C417=Attacking,if(I417&gt;70,Hit,Miss),"")</f>
        <v/>
      </c>
      <c r="N417" s="330" t="str">
        <f>if($C417=Attacking,if(J417&gt;70,Hit,Miss),"")</f>
        <v/>
      </c>
      <c r="O417" s="331" t="str">
        <f>if($C417=Attacking,if(K417&gt;70,Hit,Miss),"")</f>
        <v/>
      </c>
      <c r="P417" s="326" t="str">
        <f>IF(L417=Hit,Fleet1Ship1WepDPH,IF(L417=Miss,0,""))</f>
        <v/>
      </c>
      <c r="Q417" s="327" t="str">
        <f>IF(M417=Hit,Fleet1Ship1WepDPH,IF(M417=Miss,0,""))</f>
        <v/>
      </c>
      <c r="R417" s="327" t="str">
        <f>IF(N417=Hit,Fleet1Ship1WepDPH,IF(N417=Miss,0,""))</f>
        <v/>
      </c>
      <c r="S417" s="328" t="str">
        <f>IF(O417=Hit,Fleet1Ship1WepDPH,IF(O417=Miss,0,""))</f>
        <v/>
      </c>
      <c r="T417" s="332" t="str">
        <f>if($C417=Attacking,COUNTIF(P417:S417,"&gt;0"),"")</f>
        <v/>
      </c>
      <c r="U417" s="333" t="str">
        <f>IF($C417=Attacking,SUM(P417:S417),"")</f>
        <v/>
      </c>
      <c r="V417" s="334" t="str">
        <f>iferror(if(W415="","",IF(W415=Alive,$V$4,IF(W415=Dead,"")),""),"")</f>
        <v/>
      </c>
      <c r="W417" s="323" t="str">
        <f>iferror(if($X417="","",IF($X417&gt;0,Alive,if($X417=0,"")),""),"")</f>
        <v/>
      </c>
      <c r="X417" s="353" t="str">
        <f>iferror(if(C417="","",IF(C417=Attacking,X415-U417,X415)),"")</f>
        <v/>
      </c>
    </row>
    <row r="418" hidden="1">
      <c r="A418" s="336">
        <v>415.0</v>
      </c>
      <c r="B418" s="356" t="str">
        <f>IF(C416=Reloading,B416+1,"")</f>
        <v/>
      </c>
      <c r="C418" s="338" t="str">
        <f>iferror(if(W416="","",IF(W416=Alive,Attacking,if(W416=Dead,"")),""),"")</f>
        <v/>
      </c>
      <c r="D418" s="339" t="str">
        <f>iferror(if(E416="","",IF(E416=Alive,$D$4,IF(E416=Dead,"")),""),"")</f>
        <v/>
      </c>
      <c r="E418" s="340" t="str">
        <f>iferror(if($F417="","",IF($F418&gt;0,Alive,if($F418="","")),""),"")</f>
        <v/>
      </c>
      <c r="F418" s="341" t="str">
        <f t="shared" si="4"/>
        <v/>
      </c>
      <c r="G418" s="342" t="str">
        <f>iferror(if(C418="","",if(C418=BattleEnd,"",if(D418=Fleet1Ship1,Fleet1Ship1Wep,Fleet2Ship1Wep))),"")</f>
        <v/>
      </c>
      <c r="H418" s="343" t="str">
        <f>iferror(IF($C418=BattleEnd,"",IF($C418="","",IF($C418=Attacking,RANDBETWEEN(1,100),""))),"")</f>
        <v/>
      </c>
      <c r="I418" s="344" t="str">
        <f>iferror(IF($C418=BattleEnd,"",IF($C418="","",IF($C418=Attacking,RANDBETWEEN(1,100),""))),"")</f>
        <v/>
      </c>
      <c r="J418" s="344" t="str">
        <f>iferror(IF($C418=BattleEnd,"",IF($C418="","",IF($C418=Attacking,RANDBETWEEN(1,100),""))),"")</f>
        <v/>
      </c>
      <c r="K418" s="345" t="str">
        <f>iferror(IF($C418=BattleEnd,"",IF($C418="","",IF($C418=Attacking,RANDBETWEEN(1,100),""))),"")</f>
        <v/>
      </c>
      <c r="L418" s="346" t="str">
        <f>if($C418=Attacking,if(H418&gt;70,Hit,Miss),"")</f>
        <v/>
      </c>
      <c r="M418" s="347" t="str">
        <f>if($C418=Attacking,if(I418&gt;70,Hit,Miss),"")</f>
        <v/>
      </c>
      <c r="N418" s="347" t="str">
        <f>if($C418=Attacking,if(J418&gt;70,Hit,Miss),"")</f>
        <v/>
      </c>
      <c r="O418" s="348" t="str">
        <f>if($C418=Attacking,if(K418&gt;70,Hit,Miss),"")</f>
        <v/>
      </c>
      <c r="P418" s="343" t="str">
        <f>IF(L418=Hit,Fleet1Ship1WepDPH,IF(L418=Miss,0,""))</f>
        <v/>
      </c>
      <c r="Q418" s="344" t="str">
        <f>IF(M418=Hit,Fleet1Ship1WepDPH,IF(M418=Miss,0,""))</f>
        <v/>
      </c>
      <c r="R418" s="344" t="str">
        <f>IF(N418=Hit,Fleet1Ship1WepDPH,IF(N418=Miss,0,""))</f>
        <v/>
      </c>
      <c r="S418" s="345" t="str">
        <f>IF(O418=Hit,Fleet1Ship1WepDPH,IF(O418=Miss,0,""))</f>
        <v/>
      </c>
      <c r="T418" s="349" t="str">
        <f>if($C418=Attacking,COUNTIF(P418:S418,"&gt;0"),"")</f>
        <v/>
      </c>
      <c r="U418" s="350" t="str">
        <f>IF($C418=Attacking,SUM(P418:S418),"")</f>
        <v/>
      </c>
      <c r="V418" s="351" t="str">
        <f>iferror(if(W416="","",IF(W416=Alive,$V$4,IF(W416=Dead,"")),""),"")</f>
        <v/>
      </c>
      <c r="W418" s="340" t="str">
        <f>iferror(if($X418="","",IF($X418&gt;0,Alive,if($X418=0,"")),""),"")</f>
        <v/>
      </c>
      <c r="X418" s="352" t="str">
        <f>iferror(if(C418="","",IF(C418=Attacking,X416-U418,X416)),"")</f>
        <v/>
      </c>
    </row>
    <row r="419" hidden="1">
      <c r="A419" s="319">
        <v>416.0</v>
      </c>
      <c r="B419" s="357" t="str">
        <f>IF(C417=Reloading,B417+1,"")</f>
        <v/>
      </c>
      <c r="C419" s="321" t="str">
        <f>iferror(if(W417="","",IF(W417=Alive,Attacking,if(W417=Dead,"")),""),"")</f>
        <v/>
      </c>
      <c r="D419" s="322" t="str">
        <f>iferror(if(E417="","",IF(E417=Alive,$D$4,IF(E417=Dead,"")),""),"")</f>
        <v/>
      </c>
      <c r="E419" s="323" t="str">
        <f>iferror(if($F418="","",IF($F419&gt;0,Alive,if($F419="","")),""),"")</f>
        <v/>
      </c>
      <c r="F419" s="324" t="str">
        <f t="shared" si="4"/>
        <v/>
      </c>
      <c r="G419" s="325" t="str">
        <f>iferror(if(C419="","",if(C419=BattleEnd,"",if(D419=Fleet1Ship1,Fleet1Ship1Wep,Fleet2Ship1Wep))),"")</f>
        <v/>
      </c>
      <c r="H419" s="326" t="str">
        <f>iferror(IF($C419=BattleEnd,"",IF($C419="","",IF($C419=Attacking,RANDBETWEEN(1,100),""))),"")</f>
        <v/>
      </c>
      <c r="I419" s="327" t="str">
        <f>iferror(IF($C419=BattleEnd,"",IF($C419="","",IF($C419=Attacking,RANDBETWEEN(1,100),""))),"")</f>
        <v/>
      </c>
      <c r="J419" s="327" t="str">
        <f>iferror(IF($C419=BattleEnd,"",IF($C419="","",IF($C419=Attacking,RANDBETWEEN(1,100),""))),"")</f>
        <v/>
      </c>
      <c r="K419" s="328" t="str">
        <f>iferror(IF($C419=BattleEnd,"",IF($C419="","",IF($C419=Attacking,RANDBETWEEN(1,100),""))),"")</f>
        <v/>
      </c>
      <c r="L419" s="329" t="str">
        <f>if($C419=Attacking,if(H419&gt;70,Hit,Miss),"")</f>
        <v/>
      </c>
      <c r="M419" s="330" t="str">
        <f>if($C419=Attacking,if(I419&gt;70,Hit,Miss),"")</f>
        <v/>
      </c>
      <c r="N419" s="330" t="str">
        <f>if($C419=Attacking,if(J419&gt;70,Hit,Miss),"")</f>
        <v/>
      </c>
      <c r="O419" s="331" t="str">
        <f>if($C419=Attacking,if(K419&gt;70,Hit,Miss),"")</f>
        <v/>
      </c>
      <c r="P419" s="326" t="str">
        <f>IF(L419=Hit,Fleet1Ship1WepDPH,IF(L419=Miss,0,""))</f>
        <v/>
      </c>
      <c r="Q419" s="327" t="str">
        <f>IF(M419=Hit,Fleet1Ship1WepDPH,IF(M419=Miss,0,""))</f>
        <v/>
      </c>
      <c r="R419" s="327" t="str">
        <f>IF(N419=Hit,Fleet1Ship1WepDPH,IF(N419=Miss,0,""))</f>
        <v/>
      </c>
      <c r="S419" s="328" t="str">
        <f>IF(O419=Hit,Fleet1Ship1WepDPH,IF(O419=Miss,0,""))</f>
        <v/>
      </c>
      <c r="T419" s="332" t="str">
        <f>if($C419=Attacking,COUNTIF(P419:S419,"&gt;0"),"")</f>
        <v/>
      </c>
      <c r="U419" s="333" t="str">
        <f>IF($C419=Attacking,SUM(P419:S419),"")</f>
        <v/>
      </c>
      <c r="V419" s="334" t="str">
        <f>iferror(if(W417="","",IF(W417=Alive,$V$4,IF(W417=Dead,"")),""),"")</f>
        <v/>
      </c>
      <c r="W419" s="323" t="str">
        <f>iferror(if($X419="","",IF($X419&gt;0,Alive,if($X419=0,"")),""),"")</f>
        <v/>
      </c>
      <c r="X419" s="353" t="str">
        <f>iferror(if(C419="","",IF(C419=Attacking,X417-U419,X417)),"")</f>
        <v/>
      </c>
    </row>
    <row r="420" hidden="1">
      <c r="A420" s="336">
        <v>417.0</v>
      </c>
      <c r="B420" s="356" t="str">
        <f>IF(C418=Attacking,B418+1,"")</f>
        <v/>
      </c>
      <c r="C420" s="338" t="str">
        <f>iferror(if(W418="","",IF(W418=Alive,Attacking,if(W418=Dead,"")),""),"")</f>
        <v/>
      </c>
      <c r="D420" s="339" t="str">
        <f>iferror(if(E418="","",IF(E418=Alive,$D$4,IF(E418=Dead,"")),""),"")</f>
        <v/>
      </c>
      <c r="E420" s="340" t="str">
        <f>iferror(if($F419="","",IF($F420&gt;0,Alive,if($F420="","")),""),"")</f>
        <v/>
      </c>
      <c r="F420" s="341" t="str">
        <f t="shared" si="4"/>
        <v/>
      </c>
      <c r="G420" s="342" t="str">
        <f>iferror(if(C420="","",if(C420=BattleEnd,"",if(D420=Fleet1Ship1,Fleet1Ship1Wep,Fleet2Ship1Wep))),"")</f>
        <v/>
      </c>
      <c r="H420" s="343" t="str">
        <f>iferror(IF($C420=BattleEnd,"",IF($C420="","",IF($C420=Attacking,RANDBETWEEN(1,100),""))),"")</f>
        <v/>
      </c>
      <c r="I420" s="344" t="str">
        <f>iferror(IF($C420=BattleEnd,"",IF($C420="","",IF($C420=Attacking,RANDBETWEEN(1,100),""))),"")</f>
        <v/>
      </c>
      <c r="J420" s="344" t="str">
        <f>iferror(IF($C420=BattleEnd,"",IF($C420="","",IF($C420=Attacking,RANDBETWEEN(1,100),""))),"")</f>
        <v/>
      </c>
      <c r="K420" s="345" t="str">
        <f>iferror(IF($C420=BattleEnd,"",IF($C420="","",IF($C420=Attacking,RANDBETWEEN(1,100),""))),"")</f>
        <v/>
      </c>
      <c r="L420" s="346" t="str">
        <f>if($C420=Attacking,if(H420&gt;70,Hit,Miss),"")</f>
        <v/>
      </c>
      <c r="M420" s="347" t="str">
        <f>if($C420=Attacking,if(I420&gt;70,Hit,Miss),"")</f>
        <v/>
      </c>
      <c r="N420" s="347" t="str">
        <f>if($C420=Attacking,if(J420&gt;70,Hit,Miss),"")</f>
        <v/>
      </c>
      <c r="O420" s="348" t="str">
        <f>if($C420=Attacking,if(K420&gt;70,Hit,Miss),"")</f>
        <v/>
      </c>
      <c r="P420" s="343" t="str">
        <f>IF(L420=Hit,Fleet1Ship1WepDPH,IF(L420=Miss,0,""))</f>
        <v/>
      </c>
      <c r="Q420" s="344" t="str">
        <f>IF(M420=Hit,Fleet1Ship1WepDPH,IF(M420=Miss,0,""))</f>
        <v/>
      </c>
      <c r="R420" s="344" t="str">
        <f>IF(N420=Hit,Fleet1Ship1WepDPH,IF(N420=Miss,0,""))</f>
        <v/>
      </c>
      <c r="S420" s="345" t="str">
        <f>IF(O420=Hit,Fleet1Ship1WepDPH,IF(O420=Miss,0,""))</f>
        <v/>
      </c>
      <c r="T420" s="349" t="str">
        <f>if($C420=Attacking,COUNTIF(P420:S420,"&gt;0"),"")</f>
        <v/>
      </c>
      <c r="U420" s="350" t="str">
        <f>IF($C420=Attacking,SUM(P420:S420),"")</f>
        <v/>
      </c>
      <c r="V420" s="351" t="str">
        <f>iferror(if(W418="","",IF(W418=Alive,$V$4,IF(W418=Dead,"")),""),"")</f>
        <v/>
      </c>
      <c r="W420" s="340" t="str">
        <f>iferror(if($X420="","",IF($X420&gt;0,Alive,if($X420=0,"")),""),"")</f>
        <v/>
      </c>
      <c r="X420" s="352" t="str">
        <f>iferror(if(C420="","",IF(C420=Attacking,X418-U420,X418)),"")</f>
        <v/>
      </c>
    </row>
    <row r="421" hidden="1">
      <c r="A421" s="319">
        <v>418.0</v>
      </c>
      <c r="B421" s="357" t="str">
        <f>IF(C419=Attacking,B419+1,"")</f>
        <v/>
      </c>
      <c r="C421" s="321" t="str">
        <f>iferror(if(W419="","",IF(W419=Alive,Attacking,if(W419=Dead,"")),""),"")</f>
        <v/>
      </c>
      <c r="D421" s="322" t="str">
        <f>iferror(if(E419="","",IF(E419=Alive,$D$4,IF(E419=Dead,"")),""),"")</f>
        <v/>
      </c>
      <c r="E421" s="323" t="str">
        <f>iferror(if($F420="","",IF($F421&gt;0,Alive,if($F421="","")),""),"")</f>
        <v/>
      </c>
      <c r="F421" s="324" t="str">
        <f t="shared" si="4"/>
        <v/>
      </c>
      <c r="G421" s="325" t="str">
        <f>iferror(if(C421="","",if(C421=BattleEnd,"",if(D421=Fleet1Ship1,Fleet1Ship1Wep,Fleet2Ship1Wep))),"")</f>
        <v/>
      </c>
      <c r="H421" s="326" t="str">
        <f>iferror(IF($C421=BattleEnd,"",IF($C421="","",IF($C421=Attacking,RANDBETWEEN(1,100),""))),"")</f>
        <v/>
      </c>
      <c r="I421" s="327" t="str">
        <f>iferror(IF($C421=BattleEnd,"",IF($C421="","",IF($C421=Attacking,RANDBETWEEN(1,100),""))),"")</f>
        <v/>
      </c>
      <c r="J421" s="327" t="str">
        <f>iferror(IF($C421=BattleEnd,"",IF($C421="","",IF($C421=Attacking,RANDBETWEEN(1,100),""))),"")</f>
        <v/>
      </c>
      <c r="K421" s="328" t="str">
        <f>iferror(IF($C421=BattleEnd,"",IF($C421="","",IF($C421=Attacking,RANDBETWEEN(1,100),""))),"")</f>
        <v/>
      </c>
      <c r="L421" s="329" t="str">
        <f>if($C421=Attacking,if(H421&gt;70,Hit,Miss),"")</f>
        <v/>
      </c>
      <c r="M421" s="330" t="str">
        <f>if($C421=Attacking,if(I421&gt;70,Hit,Miss),"")</f>
        <v/>
      </c>
      <c r="N421" s="330" t="str">
        <f>if($C421=Attacking,if(J421&gt;70,Hit,Miss),"")</f>
        <v/>
      </c>
      <c r="O421" s="331" t="str">
        <f>if($C421=Attacking,if(K421&gt;70,Hit,Miss),"")</f>
        <v/>
      </c>
      <c r="P421" s="326" t="str">
        <f>IF(L421=Hit,Fleet1Ship1WepDPH,IF(L421=Miss,0,""))</f>
        <v/>
      </c>
      <c r="Q421" s="327" t="str">
        <f>IF(M421=Hit,Fleet1Ship1WepDPH,IF(M421=Miss,0,""))</f>
        <v/>
      </c>
      <c r="R421" s="327" t="str">
        <f>IF(N421=Hit,Fleet1Ship1WepDPH,IF(N421=Miss,0,""))</f>
        <v/>
      </c>
      <c r="S421" s="328" t="str">
        <f>IF(O421=Hit,Fleet1Ship1WepDPH,IF(O421=Miss,0,""))</f>
        <v/>
      </c>
      <c r="T421" s="332" t="str">
        <f>if($C421=Attacking,COUNTIF(P421:S421,"&gt;0"),"")</f>
        <v/>
      </c>
      <c r="U421" s="333" t="str">
        <f>IF($C421=Attacking,SUM(P421:S421),"")</f>
        <v/>
      </c>
      <c r="V421" s="334" t="str">
        <f>iferror(if(W419="","",IF(W419=Alive,$V$4,IF(W419=Dead,"")),""),"")</f>
        <v/>
      </c>
      <c r="W421" s="323" t="str">
        <f>iferror(if($X421="","",IF($X421&gt;0,Alive,if($X421=0,"")),""),"")</f>
        <v/>
      </c>
      <c r="X421" s="353" t="str">
        <f>iferror(if(C421="","",IF(C421=Attacking,X419-U421,X419)),"")</f>
        <v/>
      </c>
    </row>
    <row r="422" hidden="1">
      <c r="A422" s="336">
        <v>419.0</v>
      </c>
      <c r="B422" s="356" t="str">
        <f>IF(C420=Attacking,B420+1,"")</f>
        <v/>
      </c>
      <c r="C422" s="338" t="str">
        <f>iferror(if(W420="","",IF(W420=Alive,Attacking,if(W420=Dead,"")),""),"")</f>
        <v/>
      </c>
      <c r="D422" s="339" t="str">
        <f>iferror(if(E420="","",IF(E420=Alive,$D$4,IF(E420=Dead,"")),""),"")</f>
        <v/>
      </c>
      <c r="E422" s="340" t="str">
        <f>iferror(if($F421="","",IF($F422&gt;0,Alive,if($F422="","")),""),"")</f>
        <v/>
      </c>
      <c r="F422" s="341" t="str">
        <f t="shared" si="4"/>
        <v/>
      </c>
      <c r="G422" s="342" t="str">
        <f>iferror(if(C422="","",if(C422=BattleEnd,"",if(D422=Fleet1Ship1,Fleet1Ship1Wep,Fleet2Ship1Wep))),"")</f>
        <v/>
      </c>
      <c r="H422" s="343" t="str">
        <f>iferror(IF($C422=BattleEnd,"",IF($C422="","",IF($C422=Attacking,RANDBETWEEN(1,100),""))),"")</f>
        <v/>
      </c>
      <c r="I422" s="344" t="str">
        <f>iferror(IF($C422=BattleEnd,"",IF($C422="","",IF($C422=Attacking,RANDBETWEEN(1,100),""))),"")</f>
        <v/>
      </c>
      <c r="J422" s="344" t="str">
        <f>iferror(IF($C422=BattleEnd,"",IF($C422="","",IF($C422=Attacking,RANDBETWEEN(1,100),""))),"")</f>
        <v/>
      </c>
      <c r="K422" s="345" t="str">
        <f>iferror(IF($C422=BattleEnd,"",IF($C422="","",IF($C422=Attacking,RANDBETWEEN(1,100),""))),"")</f>
        <v/>
      </c>
      <c r="L422" s="346" t="str">
        <f>if($C422=Attacking,if(H422&gt;70,Hit,Miss),"")</f>
        <v/>
      </c>
      <c r="M422" s="347" t="str">
        <f>if($C422=Attacking,if(I422&gt;70,Hit,Miss),"")</f>
        <v/>
      </c>
      <c r="N422" s="347" t="str">
        <f>if($C422=Attacking,if(J422&gt;70,Hit,Miss),"")</f>
        <v/>
      </c>
      <c r="O422" s="348" t="str">
        <f>if($C422=Attacking,if(K422&gt;70,Hit,Miss),"")</f>
        <v/>
      </c>
      <c r="P422" s="343" t="str">
        <f>IF(L422=Hit,Fleet1Ship1WepDPH,IF(L422=Miss,0,""))</f>
        <v/>
      </c>
      <c r="Q422" s="344" t="str">
        <f>IF(M422=Hit,Fleet1Ship1WepDPH,IF(M422=Miss,0,""))</f>
        <v/>
      </c>
      <c r="R422" s="344" t="str">
        <f>IF(N422=Hit,Fleet1Ship1WepDPH,IF(N422=Miss,0,""))</f>
        <v/>
      </c>
      <c r="S422" s="345" t="str">
        <f>IF(O422=Hit,Fleet1Ship1WepDPH,IF(O422=Miss,0,""))</f>
        <v/>
      </c>
      <c r="T422" s="349" t="str">
        <f>if($C422=Attacking,COUNTIF(P422:S422,"&gt;0"),"")</f>
        <v/>
      </c>
      <c r="U422" s="350" t="str">
        <f>IF($C422=Attacking,SUM(P422:S422),"")</f>
        <v/>
      </c>
      <c r="V422" s="351" t="str">
        <f>iferror(if(W420="","",IF(W420=Alive,$V$4,IF(W420=Dead,"")),""),"")</f>
        <v/>
      </c>
      <c r="W422" s="340" t="str">
        <f>iferror(if($X422="","",IF($X422&gt;0,Alive,if($X422=0,"")),""),"")</f>
        <v/>
      </c>
      <c r="X422" s="352" t="str">
        <f>iferror(if(C422="","",IF(C422=Attacking,X420-U422,X420)),"")</f>
        <v/>
      </c>
    </row>
    <row r="423" hidden="1">
      <c r="A423" s="319">
        <v>420.0</v>
      </c>
      <c r="B423" s="357" t="str">
        <f>IF(C421=Attacking,B421+1,"")</f>
        <v/>
      </c>
      <c r="C423" s="321" t="str">
        <f>iferror(if(W421="","",IF(W421=Alive,Attacking,if(W421=Dead,"")),""),"")</f>
        <v/>
      </c>
      <c r="D423" s="322" t="str">
        <f>iferror(if(E421="","",IF(E421=Alive,$D$4,IF(E421=Dead,"")),""),"")</f>
        <v/>
      </c>
      <c r="E423" s="323" t="str">
        <f>iferror(if($F422="","",IF($F423&gt;0,Alive,if($F423="","")),""),"")</f>
        <v/>
      </c>
      <c r="F423" s="324" t="str">
        <f t="shared" si="4"/>
        <v/>
      </c>
      <c r="G423" s="325" t="str">
        <f>iferror(if(C423="","",if(C423=BattleEnd,"",if(D423=Fleet1Ship1,Fleet1Ship1Wep,Fleet2Ship1Wep))),"")</f>
        <v/>
      </c>
      <c r="H423" s="326" t="str">
        <f>iferror(IF($C423=BattleEnd,"",IF($C423="","",IF($C423=Attacking,RANDBETWEEN(1,100),""))),"")</f>
        <v/>
      </c>
      <c r="I423" s="327" t="str">
        <f>iferror(IF($C423=BattleEnd,"",IF($C423="","",IF($C423=Attacking,RANDBETWEEN(1,100),""))),"")</f>
        <v/>
      </c>
      <c r="J423" s="327" t="str">
        <f>iferror(IF($C423=BattleEnd,"",IF($C423="","",IF($C423=Attacking,RANDBETWEEN(1,100),""))),"")</f>
        <v/>
      </c>
      <c r="K423" s="328" t="str">
        <f>iferror(IF($C423=BattleEnd,"",IF($C423="","",IF($C423=Attacking,RANDBETWEEN(1,100),""))),"")</f>
        <v/>
      </c>
      <c r="L423" s="329" t="str">
        <f>if($C423=Attacking,if(H423&gt;70,Hit,Miss),"")</f>
        <v/>
      </c>
      <c r="M423" s="330" t="str">
        <f>if($C423=Attacking,if(I423&gt;70,Hit,Miss),"")</f>
        <v/>
      </c>
      <c r="N423" s="330" t="str">
        <f>if($C423=Attacking,if(J423&gt;70,Hit,Miss),"")</f>
        <v/>
      </c>
      <c r="O423" s="331" t="str">
        <f>if($C423=Attacking,if(K423&gt;70,Hit,Miss),"")</f>
        <v/>
      </c>
      <c r="P423" s="326" t="str">
        <f>IF(L423=Hit,Fleet1Ship1WepDPH,IF(L423=Miss,0,""))</f>
        <v/>
      </c>
      <c r="Q423" s="327" t="str">
        <f>IF(M423=Hit,Fleet1Ship1WepDPH,IF(M423=Miss,0,""))</f>
        <v/>
      </c>
      <c r="R423" s="327" t="str">
        <f>IF(N423=Hit,Fleet1Ship1WepDPH,IF(N423=Miss,0,""))</f>
        <v/>
      </c>
      <c r="S423" s="328" t="str">
        <f>IF(O423=Hit,Fleet1Ship1WepDPH,IF(O423=Miss,0,""))</f>
        <v/>
      </c>
      <c r="T423" s="332" t="str">
        <f>if($C423=Attacking,COUNTIF(P423:S423,"&gt;0"),"")</f>
        <v/>
      </c>
      <c r="U423" s="333" t="str">
        <f>IF($C423=Attacking,SUM(P423:S423),"")</f>
        <v/>
      </c>
      <c r="V423" s="334" t="str">
        <f>iferror(if(W421="","",IF(W421=Alive,$V$4,IF(W421=Dead,"")),""),"")</f>
        <v/>
      </c>
      <c r="W423" s="323" t="str">
        <f>iferror(if($X423="","",IF($X423&gt;0,Alive,if($X423=0,"")),""),"")</f>
        <v/>
      </c>
      <c r="X423" s="353" t="str">
        <f>iferror(if(C423="","",IF(C423=Attacking,X421-U423,X421)),"")</f>
        <v/>
      </c>
    </row>
    <row r="424" hidden="1">
      <c r="A424" s="336">
        <v>421.0</v>
      </c>
      <c r="B424" s="356" t="str">
        <f>IF(C422=Attacking,B422+1,"")</f>
        <v/>
      </c>
      <c r="C424" s="338" t="str">
        <f>iferror(if(W422="","",IF(W422=Alive,Attacking,if(W422=Dead,"")),""),"")</f>
        <v/>
      </c>
      <c r="D424" s="339" t="str">
        <f>iferror(if(E422="","",IF(E422=Alive,$D$4,IF(E422=Dead,"")),""),"")</f>
        <v/>
      </c>
      <c r="E424" s="340" t="str">
        <f>iferror(if($F423="","",IF($F424&gt;0,Alive,if($F424="","")),""),"")</f>
        <v/>
      </c>
      <c r="F424" s="341" t="str">
        <f t="shared" si="4"/>
        <v/>
      </c>
      <c r="G424" s="342" t="str">
        <f>iferror(if(C424="","",if(C424=BattleEnd,"",if(D424=Fleet1Ship1,Fleet1Ship1Wep,Fleet2Ship1Wep))),"")</f>
        <v/>
      </c>
      <c r="H424" s="343" t="str">
        <f>iferror(IF($C424=BattleEnd,"",IF($C424="","",IF($C424=Attacking,RANDBETWEEN(1,100),""))),"")</f>
        <v/>
      </c>
      <c r="I424" s="344" t="str">
        <f>iferror(IF($C424=BattleEnd,"",IF($C424="","",IF($C424=Attacking,RANDBETWEEN(1,100),""))),"")</f>
        <v/>
      </c>
      <c r="J424" s="344" t="str">
        <f>iferror(IF($C424=BattleEnd,"",IF($C424="","",IF($C424=Attacking,RANDBETWEEN(1,100),""))),"")</f>
        <v/>
      </c>
      <c r="K424" s="345" t="str">
        <f>iferror(IF($C424=BattleEnd,"",IF($C424="","",IF($C424=Attacking,RANDBETWEEN(1,100),""))),"")</f>
        <v/>
      </c>
      <c r="L424" s="346" t="str">
        <f>if($C424=Attacking,if(H424&gt;70,Hit,Miss),"")</f>
        <v/>
      </c>
      <c r="M424" s="347" t="str">
        <f>if($C424=Attacking,if(I424&gt;70,Hit,Miss),"")</f>
        <v/>
      </c>
      <c r="N424" s="347" t="str">
        <f>if($C424=Attacking,if(J424&gt;70,Hit,Miss),"")</f>
        <v/>
      </c>
      <c r="O424" s="348" t="str">
        <f>if($C424=Attacking,if(K424&gt;70,Hit,Miss),"")</f>
        <v/>
      </c>
      <c r="P424" s="343" t="str">
        <f>IF(L424=Hit,Fleet1Ship1WepDPH,IF(L424=Miss,0,""))</f>
        <v/>
      </c>
      <c r="Q424" s="344" t="str">
        <f>IF(M424=Hit,Fleet1Ship1WepDPH,IF(M424=Miss,0,""))</f>
        <v/>
      </c>
      <c r="R424" s="344" t="str">
        <f>IF(N424=Hit,Fleet1Ship1WepDPH,IF(N424=Miss,0,""))</f>
        <v/>
      </c>
      <c r="S424" s="345" t="str">
        <f>IF(O424=Hit,Fleet1Ship1WepDPH,IF(O424=Miss,0,""))</f>
        <v/>
      </c>
      <c r="T424" s="349" t="str">
        <f>if($C424=Attacking,COUNTIF(P424:S424,"&gt;0"),"")</f>
        <v/>
      </c>
      <c r="U424" s="350" t="str">
        <f>IF($C424=Attacking,SUM(P424:S424),"")</f>
        <v/>
      </c>
      <c r="V424" s="351" t="str">
        <f>iferror(if(W422="","",IF(W422=Alive,$V$4,IF(W422=Dead,"")),""),"")</f>
        <v/>
      </c>
      <c r="W424" s="340" t="str">
        <f>iferror(if($X424="","",IF($X424&gt;0,Alive,if($X424=0,"")),""),"")</f>
        <v/>
      </c>
      <c r="X424" s="352" t="str">
        <f>iferror(if(C424="","",IF(C424=Attacking,X422-U424,X422)),"")</f>
        <v/>
      </c>
    </row>
    <row r="425" hidden="1">
      <c r="A425" s="319">
        <v>422.0</v>
      </c>
      <c r="B425" s="357" t="str">
        <f>IF(C423=Attacking,B423+1,"")</f>
        <v/>
      </c>
      <c r="C425" s="321" t="str">
        <f>iferror(if(W423="","",IF(W423=Alive,Attacking,if(W423=Dead,"")),""),"")</f>
        <v/>
      </c>
      <c r="D425" s="322" t="str">
        <f>iferror(if(E423="","",IF(E423=Alive,$D$4,IF(E423=Dead,"")),""),"")</f>
        <v/>
      </c>
      <c r="E425" s="323" t="str">
        <f>iferror(if($F424="","",IF($F425&gt;0,Alive,if($F425="","")),""),"")</f>
        <v/>
      </c>
      <c r="F425" s="324" t="str">
        <f t="shared" si="4"/>
        <v/>
      </c>
      <c r="G425" s="325" t="str">
        <f>iferror(if(C425="","",if(C425=BattleEnd,"",if(D425=Fleet1Ship1,Fleet1Ship1Wep,Fleet2Ship1Wep))),"")</f>
        <v/>
      </c>
      <c r="H425" s="326" t="str">
        <f>iferror(IF($C425=BattleEnd,"",IF($C425="","",IF($C425=Attacking,RANDBETWEEN(1,100),""))),"")</f>
        <v/>
      </c>
      <c r="I425" s="327" t="str">
        <f>iferror(IF($C425=BattleEnd,"",IF($C425="","",IF($C425=Attacking,RANDBETWEEN(1,100),""))),"")</f>
        <v/>
      </c>
      <c r="J425" s="327" t="str">
        <f>iferror(IF($C425=BattleEnd,"",IF($C425="","",IF($C425=Attacking,RANDBETWEEN(1,100),""))),"")</f>
        <v/>
      </c>
      <c r="K425" s="328" t="str">
        <f>iferror(IF($C425=BattleEnd,"",IF($C425="","",IF($C425=Attacking,RANDBETWEEN(1,100),""))),"")</f>
        <v/>
      </c>
      <c r="L425" s="329" t="str">
        <f>if($C425=Attacking,if(H425&gt;70,Hit,Miss),"")</f>
        <v/>
      </c>
      <c r="M425" s="330" t="str">
        <f>if($C425=Attacking,if(I425&gt;70,Hit,Miss),"")</f>
        <v/>
      </c>
      <c r="N425" s="330" t="str">
        <f>if($C425=Attacking,if(J425&gt;70,Hit,Miss),"")</f>
        <v/>
      </c>
      <c r="O425" s="331" t="str">
        <f>if($C425=Attacking,if(K425&gt;70,Hit,Miss),"")</f>
        <v/>
      </c>
      <c r="P425" s="326" t="str">
        <f>IF(L425=Hit,Fleet1Ship1WepDPH,IF(L425=Miss,0,""))</f>
        <v/>
      </c>
      <c r="Q425" s="327" t="str">
        <f>IF(M425=Hit,Fleet1Ship1WepDPH,IF(M425=Miss,0,""))</f>
        <v/>
      </c>
      <c r="R425" s="327" t="str">
        <f>IF(N425=Hit,Fleet1Ship1WepDPH,IF(N425=Miss,0,""))</f>
        <v/>
      </c>
      <c r="S425" s="328" t="str">
        <f>IF(O425=Hit,Fleet1Ship1WepDPH,IF(O425=Miss,0,""))</f>
        <v/>
      </c>
      <c r="T425" s="332" t="str">
        <f>if($C425=Attacking,COUNTIF(P425:S425,"&gt;0"),"")</f>
        <v/>
      </c>
      <c r="U425" s="333" t="str">
        <f>IF($C425=Attacking,SUM(P425:S425),"")</f>
        <v/>
      </c>
      <c r="V425" s="334" t="str">
        <f>iferror(if(W423="","",IF(W423=Alive,$V$4,IF(W423=Dead,"")),""),"")</f>
        <v/>
      </c>
      <c r="W425" s="323" t="str">
        <f>iferror(if($X425="","",IF($X425&gt;0,Alive,if($X425=0,"")),""),"")</f>
        <v/>
      </c>
      <c r="X425" s="353" t="str">
        <f>iferror(if(C425="","",IF(C425=Attacking,X423-U425,X423)),"")</f>
        <v/>
      </c>
    </row>
    <row r="426" hidden="1">
      <c r="A426" s="336">
        <v>423.0</v>
      </c>
      <c r="B426" s="356" t="str">
        <f>IF(C424=Reloading,B424+1,"")</f>
        <v/>
      </c>
      <c r="C426" s="338" t="str">
        <f>iferror(if(W424="","",IF(W424=Alive,Attacking,if(W424=Dead,"")),""),"")</f>
        <v/>
      </c>
      <c r="D426" s="339" t="str">
        <f>iferror(if(E424="","",IF(E424=Alive,$D$4,IF(E424=Dead,"")),""),"")</f>
        <v/>
      </c>
      <c r="E426" s="340" t="str">
        <f>iferror(if($F425="","",IF($F426&gt;0,Alive,if($F426="","")),""),"")</f>
        <v/>
      </c>
      <c r="F426" s="341" t="str">
        <f t="shared" si="4"/>
        <v/>
      </c>
      <c r="G426" s="342" t="str">
        <f>iferror(if(C426="","",if(C426=BattleEnd,"",if(D426=Fleet1Ship1,Fleet1Ship1Wep,Fleet2Ship1Wep))),"")</f>
        <v/>
      </c>
      <c r="H426" s="343" t="str">
        <f>iferror(IF($C426=BattleEnd,"",IF($C426="","",IF($C426=Attacking,RANDBETWEEN(1,100),""))),"")</f>
        <v/>
      </c>
      <c r="I426" s="344" t="str">
        <f>iferror(IF($C426=BattleEnd,"",IF($C426="","",IF($C426=Attacking,RANDBETWEEN(1,100),""))),"")</f>
        <v/>
      </c>
      <c r="J426" s="344" t="str">
        <f>iferror(IF($C426=BattleEnd,"",IF($C426="","",IF($C426=Attacking,RANDBETWEEN(1,100),""))),"")</f>
        <v/>
      </c>
      <c r="K426" s="345" t="str">
        <f>iferror(IF($C426=BattleEnd,"",IF($C426="","",IF($C426=Attacking,RANDBETWEEN(1,100),""))),"")</f>
        <v/>
      </c>
      <c r="L426" s="346" t="str">
        <f>if($C426=Attacking,if(H426&gt;70,Hit,Miss),"")</f>
        <v/>
      </c>
      <c r="M426" s="347" t="str">
        <f>if($C426=Attacking,if(I426&gt;70,Hit,Miss),"")</f>
        <v/>
      </c>
      <c r="N426" s="347" t="str">
        <f>if($C426=Attacking,if(J426&gt;70,Hit,Miss),"")</f>
        <v/>
      </c>
      <c r="O426" s="348" t="str">
        <f>if($C426=Attacking,if(K426&gt;70,Hit,Miss),"")</f>
        <v/>
      </c>
      <c r="P426" s="343" t="str">
        <f>IF(L426=Hit,Fleet1Ship1WepDPH,IF(L426=Miss,0,""))</f>
        <v/>
      </c>
      <c r="Q426" s="344" t="str">
        <f>IF(M426=Hit,Fleet1Ship1WepDPH,IF(M426=Miss,0,""))</f>
        <v/>
      </c>
      <c r="R426" s="344" t="str">
        <f>IF(N426=Hit,Fleet1Ship1WepDPH,IF(N426=Miss,0,""))</f>
        <v/>
      </c>
      <c r="S426" s="345" t="str">
        <f>IF(O426=Hit,Fleet1Ship1WepDPH,IF(O426=Miss,0,""))</f>
        <v/>
      </c>
      <c r="T426" s="349" t="str">
        <f>if($C426=Attacking,COUNTIF(P426:S426,"&gt;0"),"")</f>
        <v/>
      </c>
      <c r="U426" s="350" t="str">
        <f>IF($C426=Attacking,SUM(P426:S426),"")</f>
        <v/>
      </c>
      <c r="V426" s="351" t="str">
        <f>iferror(if(W424="","",IF(W424=Alive,$V$4,IF(W424=Dead,"")),""),"")</f>
        <v/>
      </c>
      <c r="W426" s="340" t="str">
        <f>iferror(if($X426="","",IF($X426&gt;0,Alive,if($X426=0,"")),""),"")</f>
        <v/>
      </c>
      <c r="X426" s="352" t="str">
        <f>iferror(if(C426="","",IF(C426=Attacking,X424-U426,X424)),"")</f>
        <v/>
      </c>
    </row>
    <row r="427" hidden="1">
      <c r="A427" s="319">
        <v>424.0</v>
      </c>
      <c r="B427" s="357" t="str">
        <f>IF(C425=Reloading,B425+1,"")</f>
        <v/>
      </c>
      <c r="C427" s="321" t="str">
        <f>iferror(if(W425="","",IF(W425=Alive,Attacking,if(W425=Dead,"")),""),"")</f>
        <v/>
      </c>
      <c r="D427" s="322" t="str">
        <f>iferror(if(E425="","",IF(E425=Alive,$D$4,IF(E425=Dead,"")),""),"")</f>
        <v/>
      </c>
      <c r="E427" s="323" t="str">
        <f>iferror(if($F426="","",IF($F427&gt;0,Alive,if($F427="","")),""),"")</f>
        <v/>
      </c>
      <c r="F427" s="324" t="str">
        <f t="shared" si="4"/>
        <v/>
      </c>
      <c r="G427" s="325" t="str">
        <f>iferror(if(C427="","",if(C427=BattleEnd,"",if(D427=Fleet1Ship1,Fleet1Ship1Wep,Fleet2Ship1Wep))),"")</f>
        <v/>
      </c>
      <c r="H427" s="326" t="str">
        <f>iferror(IF($C427=BattleEnd,"",IF($C427="","",IF($C427=Attacking,RANDBETWEEN(1,100),""))),"")</f>
        <v/>
      </c>
      <c r="I427" s="327" t="str">
        <f>iferror(IF($C427=BattleEnd,"",IF($C427="","",IF($C427=Attacking,RANDBETWEEN(1,100),""))),"")</f>
        <v/>
      </c>
      <c r="J427" s="327" t="str">
        <f>iferror(IF($C427=BattleEnd,"",IF($C427="","",IF($C427=Attacking,RANDBETWEEN(1,100),""))),"")</f>
        <v/>
      </c>
      <c r="K427" s="328" t="str">
        <f>iferror(IF($C427=BattleEnd,"",IF($C427="","",IF($C427=Attacking,RANDBETWEEN(1,100),""))),"")</f>
        <v/>
      </c>
      <c r="L427" s="329" t="str">
        <f>if($C427=Attacking,if(H427&gt;70,Hit,Miss),"")</f>
        <v/>
      </c>
      <c r="M427" s="330" t="str">
        <f>if($C427=Attacking,if(I427&gt;70,Hit,Miss),"")</f>
        <v/>
      </c>
      <c r="N427" s="330" t="str">
        <f>if($C427=Attacking,if(J427&gt;70,Hit,Miss),"")</f>
        <v/>
      </c>
      <c r="O427" s="331" t="str">
        <f>if($C427=Attacking,if(K427&gt;70,Hit,Miss),"")</f>
        <v/>
      </c>
      <c r="P427" s="326" t="str">
        <f>IF(L427=Hit,Fleet1Ship1WepDPH,IF(L427=Miss,0,""))</f>
        <v/>
      </c>
      <c r="Q427" s="327" t="str">
        <f>IF(M427=Hit,Fleet1Ship1WepDPH,IF(M427=Miss,0,""))</f>
        <v/>
      </c>
      <c r="R427" s="327" t="str">
        <f>IF(N427=Hit,Fleet1Ship1WepDPH,IF(N427=Miss,0,""))</f>
        <v/>
      </c>
      <c r="S427" s="328" t="str">
        <f>IF(O427=Hit,Fleet1Ship1WepDPH,IF(O427=Miss,0,""))</f>
        <v/>
      </c>
      <c r="T427" s="332" t="str">
        <f>if($C427=Attacking,COUNTIF(P427:S427,"&gt;0"),"")</f>
        <v/>
      </c>
      <c r="U427" s="333" t="str">
        <f>IF($C427=Attacking,SUM(P427:S427),"")</f>
        <v/>
      </c>
      <c r="V427" s="334" t="str">
        <f>iferror(if(W425="","",IF(W425=Alive,$V$4,IF(W425=Dead,"")),""),"")</f>
        <v/>
      </c>
      <c r="W427" s="323" t="str">
        <f>iferror(if($X427="","",IF($X427&gt;0,Alive,if($X427=0,"")),""),"")</f>
        <v/>
      </c>
      <c r="X427" s="353" t="str">
        <f>iferror(if(C427="","",IF(C427=Attacking,X425-U427,X425)),"")</f>
        <v/>
      </c>
    </row>
    <row r="428" hidden="1">
      <c r="A428" s="336">
        <v>425.0</v>
      </c>
      <c r="B428" s="356" t="str">
        <f>IF(C426=Attacking,B426+1,"")</f>
        <v/>
      </c>
      <c r="C428" s="338" t="str">
        <f>iferror(if(W426="","",IF(W426=Alive,Attacking,if(W426=Dead,"")),""),"")</f>
        <v/>
      </c>
      <c r="D428" s="339" t="str">
        <f>iferror(if(E426="","",IF(E426=Alive,$D$4,IF(E426=Dead,"")),""),"")</f>
        <v/>
      </c>
      <c r="E428" s="340" t="str">
        <f>iferror(if($F427="","",IF($F428&gt;0,Alive,if($F428="","")),""),"")</f>
        <v/>
      </c>
      <c r="F428" s="341" t="str">
        <f t="shared" si="4"/>
        <v/>
      </c>
      <c r="G428" s="342" t="str">
        <f>iferror(if(C428="","",if(C428=BattleEnd,"",if(D428=Fleet1Ship1,Fleet1Ship1Wep,Fleet2Ship1Wep))),"")</f>
        <v/>
      </c>
      <c r="H428" s="343" t="str">
        <f>iferror(IF($C428=BattleEnd,"",IF($C428="","",IF($C428=Attacking,RANDBETWEEN(1,100),""))),"")</f>
        <v/>
      </c>
      <c r="I428" s="344" t="str">
        <f>iferror(IF($C428=BattleEnd,"",IF($C428="","",IF($C428=Attacking,RANDBETWEEN(1,100),""))),"")</f>
        <v/>
      </c>
      <c r="J428" s="344" t="str">
        <f>iferror(IF($C428=BattleEnd,"",IF($C428="","",IF($C428=Attacking,RANDBETWEEN(1,100),""))),"")</f>
        <v/>
      </c>
      <c r="K428" s="345" t="str">
        <f>iferror(IF($C428=BattleEnd,"",IF($C428="","",IF($C428=Attacking,RANDBETWEEN(1,100),""))),"")</f>
        <v/>
      </c>
      <c r="L428" s="346" t="str">
        <f>if($C428=Attacking,if(H428&gt;70,Hit,Miss),"")</f>
        <v/>
      </c>
      <c r="M428" s="347" t="str">
        <f>if($C428=Attacking,if(I428&gt;70,Hit,Miss),"")</f>
        <v/>
      </c>
      <c r="N428" s="347" t="str">
        <f>if($C428=Attacking,if(J428&gt;70,Hit,Miss),"")</f>
        <v/>
      </c>
      <c r="O428" s="348" t="str">
        <f>if($C428=Attacking,if(K428&gt;70,Hit,Miss),"")</f>
        <v/>
      </c>
      <c r="P428" s="343" t="str">
        <f>IF(L428=Hit,Fleet1Ship1WepDPH,IF(L428=Miss,0,""))</f>
        <v/>
      </c>
      <c r="Q428" s="344" t="str">
        <f>IF(M428=Hit,Fleet1Ship1WepDPH,IF(M428=Miss,0,""))</f>
        <v/>
      </c>
      <c r="R428" s="344" t="str">
        <f>IF(N428=Hit,Fleet1Ship1WepDPH,IF(N428=Miss,0,""))</f>
        <v/>
      </c>
      <c r="S428" s="345" t="str">
        <f>IF(O428=Hit,Fleet1Ship1WepDPH,IF(O428=Miss,0,""))</f>
        <v/>
      </c>
      <c r="T428" s="349" t="str">
        <f>if($C428=Attacking,COUNTIF(P428:S428,"&gt;0"),"")</f>
        <v/>
      </c>
      <c r="U428" s="350" t="str">
        <f>IF($C428=Attacking,SUM(P428:S428),"")</f>
        <v/>
      </c>
      <c r="V428" s="351" t="str">
        <f>iferror(if(W426="","",IF(W426=Alive,$V$4,IF(W426=Dead,"")),""),"")</f>
        <v/>
      </c>
      <c r="W428" s="340" t="str">
        <f>iferror(if($X428="","",IF($X428&gt;0,Alive,if($X428=0,"")),""),"")</f>
        <v/>
      </c>
      <c r="X428" s="352" t="str">
        <f>iferror(if(C428="","",IF(C428=Attacking,X426-U428,X426)),"")</f>
        <v/>
      </c>
    </row>
    <row r="429" hidden="1">
      <c r="A429" s="319">
        <v>426.0</v>
      </c>
      <c r="B429" s="357" t="str">
        <f>IF(C427=Attacking,B427+1,"")</f>
        <v/>
      </c>
      <c r="C429" s="321" t="str">
        <f>iferror(if(W427="","",IF(W427=Alive,Attacking,if(W427=Dead,"")),""),"")</f>
        <v/>
      </c>
      <c r="D429" s="322" t="str">
        <f>iferror(if(E427="","",IF(E427=Alive,$D$4,IF(E427=Dead,"")),""),"")</f>
        <v/>
      </c>
      <c r="E429" s="323" t="str">
        <f>iferror(if($F428="","",IF($F429&gt;0,Alive,if($F429="","")),""),"")</f>
        <v/>
      </c>
      <c r="F429" s="324" t="str">
        <f t="shared" si="4"/>
        <v/>
      </c>
      <c r="G429" s="325" t="str">
        <f>iferror(if(C429="","",if(C429=BattleEnd,"",if(D429=Fleet1Ship1,Fleet1Ship1Wep,Fleet2Ship1Wep))),"")</f>
        <v/>
      </c>
      <c r="H429" s="326" t="str">
        <f>iferror(IF($C429=BattleEnd,"",IF($C429="","",IF($C429=Attacking,RANDBETWEEN(1,100),""))),"")</f>
        <v/>
      </c>
      <c r="I429" s="327" t="str">
        <f>iferror(IF($C429=BattleEnd,"",IF($C429="","",IF($C429=Attacking,RANDBETWEEN(1,100),""))),"")</f>
        <v/>
      </c>
      <c r="J429" s="327" t="str">
        <f>iferror(IF($C429=BattleEnd,"",IF($C429="","",IF($C429=Attacking,RANDBETWEEN(1,100),""))),"")</f>
        <v/>
      </c>
      <c r="K429" s="328" t="str">
        <f>iferror(IF($C429=BattleEnd,"",IF($C429="","",IF($C429=Attacking,RANDBETWEEN(1,100),""))),"")</f>
        <v/>
      </c>
      <c r="L429" s="329" t="str">
        <f>if($C429=Attacking,if(H429&gt;70,Hit,Miss),"")</f>
        <v/>
      </c>
      <c r="M429" s="330" t="str">
        <f>if($C429=Attacking,if(I429&gt;70,Hit,Miss),"")</f>
        <v/>
      </c>
      <c r="N429" s="330" t="str">
        <f>if($C429=Attacking,if(J429&gt;70,Hit,Miss),"")</f>
        <v/>
      </c>
      <c r="O429" s="331" t="str">
        <f>if($C429=Attacking,if(K429&gt;70,Hit,Miss),"")</f>
        <v/>
      </c>
      <c r="P429" s="326" t="str">
        <f>IF(L429=Hit,Fleet1Ship1WepDPH,IF(L429=Miss,0,""))</f>
        <v/>
      </c>
      <c r="Q429" s="327" t="str">
        <f>IF(M429=Hit,Fleet1Ship1WepDPH,IF(M429=Miss,0,""))</f>
        <v/>
      </c>
      <c r="R429" s="327" t="str">
        <f>IF(N429=Hit,Fleet1Ship1WepDPH,IF(N429=Miss,0,""))</f>
        <v/>
      </c>
      <c r="S429" s="328" t="str">
        <f>IF(O429=Hit,Fleet1Ship1WepDPH,IF(O429=Miss,0,""))</f>
        <v/>
      </c>
      <c r="T429" s="332" t="str">
        <f>if($C429=Attacking,COUNTIF(P429:S429,"&gt;0"),"")</f>
        <v/>
      </c>
      <c r="U429" s="333" t="str">
        <f>IF($C429=Attacking,SUM(P429:S429),"")</f>
        <v/>
      </c>
      <c r="V429" s="334" t="str">
        <f>iferror(if(W427="","",IF(W427=Alive,$V$4,IF(W427=Dead,"")),""),"")</f>
        <v/>
      </c>
      <c r="W429" s="323" t="str">
        <f>iferror(if($X429="","",IF($X429&gt;0,Alive,if($X429=0,"")),""),"")</f>
        <v/>
      </c>
      <c r="X429" s="353" t="str">
        <f>iferror(if(C429="","",IF(C429=Attacking,X427-U429,X427)),"")</f>
        <v/>
      </c>
    </row>
    <row r="430" hidden="1">
      <c r="A430" s="336">
        <v>427.0</v>
      </c>
      <c r="B430" s="356" t="str">
        <f>IF(C428=Attacking,B428+1,"")</f>
        <v/>
      </c>
      <c r="C430" s="338" t="str">
        <f>iferror(if(W428="","",IF(W428=Alive,Attacking,if(W428=Dead,"")),""),"")</f>
        <v/>
      </c>
      <c r="D430" s="339" t="str">
        <f>iferror(if(E428="","",IF(E428=Alive,$D$4,IF(E428=Dead,"")),""),"")</f>
        <v/>
      </c>
      <c r="E430" s="340" t="str">
        <f>iferror(if($F429="","",IF($F430&gt;0,Alive,if($F430="","")),""),"")</f>
        <v/>
      </c>
      <c r="F430" s="341" t="str">
        <f t="shared" si="4"/>
        <v/>
      </c>
      <c r="G430" s="342" t="str">
        <f>iferror(if(C430="","",if(C430=BattleEnd,"",if(D430=Fleet1Ship1,Fleet1Ship1Wep,Fleet2Ship1Wep))),"")</f>
        <v/>
      </c>
      <c r="H430" s="343" t="str">
        <f>iferror(IF($C430=BattleEnd,"",IF($C430="","",IF($C430=Attacking,RANDBETWEEN(1,100),""))),"")</f>
        <v/>
      </c>
      <c r="I430" s="344" t="str">
        <f>iferror(IF($C430=BattleEnd,"",IF($C430="","",IF($C430=Attacking,RANDBETWEEN(1,100),""))),"")</f>
        <v/>
      </c>
      <c r="J430" s="344" t="str">
        <f>iferror(IF($C430=BattleEnd,"",IF($C430="","",IF($C430=Attacking,RANDBETWEEN(1,100),""))),"")</f>
        <v/>
      </c>
      <c r="K430" s="345" t="str">
        <f>iferror(IF($C430=BattleEnd,"",IF($C430="","",IF($C430=Attacking,RANDBETWEEN(1,100),""))),"")</f>
        <v/>
      </c>
      <c r="L430" s="346" t="str">
        <f>if($C430=Attacking,if(H430&gt;70,Hit,Miss),"")</f>
        <v/>
      </c>
      <c r="M430" s="347" t="str">
        <f>if($C430=Attacking,if(I430&gt;70,Hit,Miss),"")</f>
        <v/>
      </c>
      <c r="N430" s="347" t="str">
        <f>if($C430=Attacking,if(J430&gt;70,Hit,Miss),"")</f>
        <v/>
      </c>
      <c r="O430" s="348" t="str">
        <f>if($C430=Attacking,if(K430&gt;70,Hit,Miss),"")</f>
        <v/>
      </c>
      <c r="P430" s="343" t="str">
        <f>IF(L430=Hit,Fleet1Ship1WepDPH,IF(L430=Miss,0,""))</f>
        <v/>
      </c>
      <c r="Q430" s="344" t="str">
        <f>IF(M430=Hit,Fleet1Ship1WepDPH,IF(M430=Miss,0,""))</f>
        <v/>
      </c>
      <c r="R430" s="344" t="str">
        <f>IF(N430=Hit,Fleet1Ship1WepDPH,IF(N430=Miss,0,""))</f>
        <v/>
      </c>
      <c r="S430" s="345" t="str">
        <f>IF(O430=Hit,Fleet1Ship1WepDPH,IF(O430=Miss,0,""))</f>
        <v/>
      </c>
      <c r="T430" s="349" t="str">
        <f>if($C430=Attacking,COUNTIF(P430:S430,"&gt;0"),"")</f>
        <v/>
      </c>
      <c r="U430" s="350" t="str">
        <f>IF($C430=Attacking,SUM(P430:S430),"")</f>
        <v/>
      </c>
      <c r="V430" s="351" t="str">
        <f>iferror(if(W428="","",IF(W428=Alive,$V$4,IF(W428=Dead,"")),""),"")</f>
        <v/>
      </c>
      <c r="W430" s="340" t="str">
        <f>iferror(if($X430="","",IF($X430&gt;0,Alive,if($X430=0,"")),""),"")</f>
        <v/>
      </c>
      <c r="X430" s="352" t="str">
        <f>iferror(if(C430="","",IF(C430=Attacking,X428-U430,X428)),"")</f>
        <v/>
      </c>
    </row>
    <row r="431" hidden="1">
      <c r="A431" s="319">
        <v>428.0</v>
      </c>
      <c r="B431" s="357" t="str">
        <f>IF(C429=Attacking,B429+1,"")</f>
        <v/>
      </c>
      <c r="C431" s="321" t="str">
        <f>iferror(if(W429="","",IF(W429=Alive,Attacking,if(W429=Dead,"")),""),"")</f>
        <v/>
      </c>
      <c r="D431" s="322" t="str">
        <f>iferror(if(E429="","",IF(E429=Alive,$D$4,IF(E429=Dead,"")),""),"")</f>
        <v/>
      </c>
      <c r="E431" s="323" t="str">
        <f>iferror(if($F430="","",IF($F431&gt;0,Alive,if($F431="","")),""),"")</f>
        <v/>
      </c>
      <c r="F431" s="324" t="str">
        <f t="shared" si="4"/>
        <v/>
      </c>
      <c r="G431" s="325" t="str">
        <f>iferror(if(C431="","",if(C431=BattleEnd,"",if(D431=Fleet1Ship1,Fleet1Ship1Wep,Fleet2Ship1Wep))),"")</f>
        <v/>
      </c>
      <c r="H431" s="326" t="str">
        <f>iferror(IF($C431=BattleEnd,"",IF($C431="","",IF($C431=Attacking,RANDBETWEEN(1,100),""))),"")</f>
        <v/>
      </c>
      <c r="I431" s="327" t="str">
        <f>iferror(IF($C431=BattleEnd,"",IF($C431="","",IF($C431=Attacking,RANDBETWEEN(1,100),""))),"")</f>
        <v/>
      </c>
      <c r="J431" s="327" t="str">
        <f>iferror(IF($C431=BattleEnd,"",IF($C431="","",IF($C431=Attacking,RANDBETWEEN(1,100),""))),"")</f>
        <v/>
      </c>
      <c r="K431" s="328" t="str">
        <f>iferror(IF($C431=BattleEnd,"",IF($C431="","",IF($C431=Attacking,RANDBETWEEN(1,100),""))),"")</f>
        <v/>
      </c>
      <c r="L431" s="329" t="str">
        <f>if($C431=Attacking,if(H431&gt;70,Hit,Miss),"")</f>
        <v/>
      </c>
      <c r="M431" s="330" t="str">
        <f>if($C431=Attacking,if(I431&gt;70,Hit,Miss),"")</f>
        <v/>
      </c>
      <c r="N431" s="330" t="str">
        <f>if($C431=Attacking,if(J431&gt;70,Hit,Miss),"")</f>
        <v/>
      </c>
      <c r="O431" s="331" t="str">
        <f>if($C431=Attacking,if(K431&gt;70,Hit,Miss),"")</f>
        <v/>
      </c>
      <c r="P431" s="326" t="str">
        <f>IF(L431=Hit,Fleet1Ship1WepDPH,IF(L431=Miss,0,""))</f>
        <v/>
      </c>
      <c r="Q431" s="327" t="str">
        <f>IF(M431=Hit,Fleet1Ship1WepDPH,IF(M431=Miss,0,""))</f>
        <v/>
      </c>
      <c r="R431" s="327" t="str">
        <f>IF(N431=Hit,Fleet1Ship1WepDPH,IF(N431=Miss,0,""))</f>
        <v/>
      </c>
      <c r="S431" s="328" t="str">
        <f>IF(O431=Hit,Fleet1Ship1WepDPH,IF(O431=Miss,0,""))</f>
        <v/>
      </c>
      <c r="T431" s="332" t="str">
        <f>if($C431=Attacking,COUNTIF(P431:S431,"&gt;0"),"")</f>
        <v/>
      </c>
      <c r="U431" s="333" t="str">
        <f>IF($C431=Attacking,SUM(P431:S431),"")</f>
        <v/>
      </c>
      <c r="V431" s="334" t="str">
        <f>iferror(if(W429="","",IF(W429=Alive,$V$4,IF(W429=Dead,"")),""),"")</f>
        <v/>
      </c>
      <c r="W431" s="323" t="str">
        <f>iferror(if($X431="","",IF($X431&gt;0,Alive,if($X431=0,"")),""),"")</f>
        <v/>
      </c>
      <c r="X431" s="353" t="str">
        <f>iferror(if(C431="","",IF(C431=Attacking,X429-U431,X429)),"")</f>
        <v/>
      </c>
    </row>
    <row r="432" hidden="1">
      <c r="A432" s="336">
        <v>429.0</v>
      </c>
      <c r="B432" s="356" t="str">
        <f>IF(C430=Attacking,B430+1,"")</f>
        <v/>
      </c>
      <c r="C432" s="338" t="str">
        <f>iferror(if(W430="","",IF(W430=Alive,Attacking,if(W430=Dead,"")),""),"")</f>
        <v/>
      </c>
      <c r="D432" s="339" t="str">
        <f>iferror(if(E430="","",IF(E430=Alive,$D$4,IF(E430=Dead,"")),""),"")</f>
        <v/>
      </c>
      <c r="E432" s="340" t="str">
        <f>iferror(if($F431="","",IF($F432&gt;0,Alive,if($F432="","")),""),"")</f>
        <v/>
      </c>
      <c r="F432" s="341" t="str">
        <f t="shared" si="4"/>
        <v/>
      </c>
      <c r="G432" s="342" t="str">
        <f>iferror(if(C432="","",if(C432=BattleEnd,"",if(D432=Fleet1Ship1,Fleet1Ship1Wep,Fleet2Ship1Wep))),"")</f>
        <v/>
      </c>
      <c r="H432" s="343" t="str">
        <f>iferror(IF($C432=BattleEnd,"",IF($C432="","",IF($C432=Attacking,RANDBETWEEN(1,100),""))),"")</f>
        <v/>
      </c>
      <c r="I432" s="344" t="str">
        <f>iferror(IF($C432=BattleEnd,"",IF($C432="","",IF($C432=Attacking,RANDBETWEEN(1,100),""))),"")</f>
        <v/>
      </c>
      <c r="J432" s="344" t="str">
        <f>iferror(IF($C432=BattleEnd,"",IF($C432="","",IF($C432=Attacking,RANDBETWEEN(1,100),""))),"")</f>
        <v/>
      </c>
      <c r="K432" s="345" t="str">
        <f>iferror(IF($C432=BattleEnd,"",IF($C432="","",IF($C432=Attacking,RANDBETWEEN(1,100),""))),"")</f>
        <v/>
      </c>
      <c r="L432" s="346" t="str">
        <f>if($C432=Attacking,if(H432&gt;70,Hit,Miss),"")</f>
        <v/>
      </c>
      <c r="M432" s="347" t="str">
        <f>if($C432=Attacking,if(I432&gt;70,Hit,Miss),"")</f>
        <v/>
      </c>
      <c r="N432" s="347" t="str">
        <f>if($C432=Attacking,if(J432&gt;70,Hit,Miss),"")</f>
        <v/>
      </c>
      <c r="O432" s="348" t="str">
        <f>if($C432=Attacking,if(K432&gt;70,Hit,Miss),"")</f>
        <v/>
      </c>
      <c r="P432" s="343" t="str">
        <f>IF(L432=Hit,Fleet1Ship1WepDPH,IF(L432=Miss,0,""))</f>
        <v/>
      </c>
      <c r="Q432" s="344" t="str">
        <f>IF(M432=Hit,Fleet1Ship1WepDPH,IF(M432=Miss,0,""))</f>
        <v/>
      </c>
      <c r="R432" s="344" t="str">
        <f>IF(N432=Hit,Fleet1Ship1WepDPH,IF(N432=Miss,0,""))</f>
        <v/>
      </c>
      <c r="S432" s="345" t="str">
        <f>IF(O432=Hit,Fleet1Ship1WepDPH,IF(O432=Miss,0,""))</f>
        <v/>
      </c>
      <c r="T432" s="349" t="str">
        <f>if($C432=Attacking,COUNTIF(P432:S432,"&gt;0"),"")</f>
        <v/>
      </c>
      <c r="U432" s="350" t="str">
        <f>IF($C432=Attacking,SUM(P432:S432),"")</f>
        <v/>
      </c>
      <c r="V432" s="351" t="str">
        <f>iferror(if(W430="","",IF(W430=Alive,$V$4,IF(W430=Dead,"")),""),"")</f>
        <v/>
      </c>
      <c r="W432" s="340" t="str">
        <f>iferror(if($X432="","",IF($X432&gt;0,Alive,if($X432=0,"")),""),"")</f>
        <v/>
      </c>
      <c r="X432" s="352" t="str">
        <f>iferror(if(C432="","",IF(C432=Attacking,X430-U432,X430)),"")</f>
        <v/>
      </c>
    </row>
    <row r="433" hidden="1">
      <c r="A433" s="319">
        <v>430.0</v>
      </c>
      <c r="B433" s="357" t="str">
        <f>IF(C431=Attacking,B431+1,"")</f>
        <v/>
      </c>
      <c r="C433" s="321" t="str">
        <f>iferror(if(W431="","",IF(W431=Alive,Attacking,if(W431=Dead,"")),""),"")</f>
        <v/>
      </c>
      <c r="D433" s="322" t="str">
        <f>iferror(if(E431="","",IF(E431=Alive,$D$4,IF(E431=Dead,"")),""),"")</f>
        <v/>
      </c>
      <c r="E433" s="323" t="str">
        <f>iferror(if($F432="","",IF($F433&gt;0,Alive,if($F433="","")),""),"")</f>
        <v/>
      </c>
      <c r="F433" s="324" t="str">
        <f t="shared" si="4"/>
        <v/>
      </c>
      <c r="G433" s="325" t="str">
        <f>iferror(if(C433="","",if(C433=BattleEnd,"",if(D433=Fleet1Ship1,Fleet1Ship1Wep,Fleet2Ship1Wep))),"")</f>
        <v/>
      </c>
      <c r="H433" s="326" t="str">
        <f>iferror(IF($C433=BattleEnd,"",IF($C433="","",IF($C433=Attacking,RANDBETWEEN(1,100),""))),"")</f>
        <v/>
      </c>
      <c r="I433" s="327" t="str">
        <f>iferror(IF($C433=BattleEnd,"",IF($C433="","",IF($C433=Attacking,RANDBETWEEN(1,100),""))),"")</f>
        <v/>
      </c>
      <c r="J433" s="327" t="str">
        <f>iferror(IF($C433=BattleEnd,"",IF($C433="","",IF($C433=Attacking,RANDBETWEEN(1,100),""))),"")</f>
        <v/>
      </c>
      <c r="K433" s="328" t="str">
        <f>iferror(IF($C433=BattleEnd,"",IF($C433="","",IF($C433=Attacking,RANDBETWEEN(1,100),""))),"")</f>
        <v/>
      </c>
      <c r="L433" s="329" t="str">
        <f>if($C433=Attacking,if(H433&gt;70,Hit,Miss),"")</f>
        <v/>
      </c>
      <c r="M433" s="330" t="str">
        <f>if($C433=Attacking,if(I433&gt;70,Hit,Miss),"")</f>
        <v/>
      </c>
      <c r="N433" s="330" t="str">
        <f>if($C433=Attacking,if(J433&gt;70,Hit,Miss),"")</f>
        <v/>
      </c>
      <c r="O433" s="331" t="str">
        <f>if($C433=Attacking,if(K433&gt;70,Hit,Miss),"")</f>
        <v/>
      </c>
      <c r="P433" s="326" t="str">
        <f>IF(L433=Hit,Fleet1Ship1WepDPH,IF(L433=Miss,0,""))</f>
        <v/>
      </c>
      <c r="Q433" s="327" t="str">
        <f>IF(M433=Hit,Fleet1Ship1WepDPH,IF(M433=Miss,0,""))</f>
        <v/>
      </c>
      <c r="R433" s="327" t="str">
        <f>IF(N433=Hit,Fleet1Ship1WepDPH,IF(N433=Miss,0,""))</f>
        <v/>
      </c>
      <c r="S433" s="328" t="str">
        <f>IF(O433=Hit,Fleet1Ship1WepDPH,IF(O433=Miss,0,""))</f>
        <v/>
      </c>
      <c r="T433" s="332" t="str">
        <f>if($C433=Attacking,COUNTIF(P433:S433,"&gt;0"),"")</f>
        <v/>
      </c>
      <c r="U433" s="333" t="str">
        <f>IF($C433=Attacking,SUM(P433:S433),"")</f>
        <v/>
      </c>
      <c r="V433" s="334" t="str">
        <f>iferror(if(W431="","",IF(W431=Alive,$V$4,IF(W431=Dead,"")),""),"")</f>
        <v/>
      </c>
      <c r="W433" s="323" t="str">
        <f>iferror(if($X433="","",IF($X433&gt;0,Alive,if($X433=0,"")),""),"")</f>
        <v/>
      </c>
      <c r="X433" s="353" t="str">
        <f>iferror(if(C433="","",IF(C433=Attacking,X431-U433,X431)),"")</f>
        <v/>
      </c>
    </row>
    <row r="434" hidden="1">
      <c r="A434" s="336">
        <v>431.0</v>
      </c>
      <c r="B434" s="356" t="str">
        <f>IF(C432=Reloading,B432+1,"")</f>
        <v/>
      </c>
      <c r="C434" s="338" t="str">
        <f>iferror(if(W432="","",IF(W432=Alive,Attacking,if(W432=Dead,"")),""),"")</f>
        <v/>
      </c>
      <c r="D434" s="339" t="str">
        <f>iferror(if(E432="","",IF(E432=Alive,$D$4,IF(E432=Dead,"")),""),"")</f>
        <v/>
      </c>
      <c r="E434" s="340" t="str">
        <f>iferror(if($F433="","",IF($F434&gt;0,Alive,if($F434="","")),""),"")</f>
        <v/>
      </c>
      <c r="F434" s="341" t="str">
        <f t="shared" si="4"/>
        <v/>
      </c>
      <c r="G434" s="342" t="str">
        <f>iferror(if(C434="","",if(C434=BattleEnd,"",if(D434=Fleet1Ship1,Fleet1Ship1Wep,Fleet2Ship1Wep))),"")</f>
        <v/>
      </c>
      <c r="H434" s="343" t="str">
        <f>iferror(IF($C434=BattleEnd,"",IF($C434="","",IF($C434=Attacking,RANDBETWEEN(1,100),""))),"")</f>
        <v/>
      </c>
      <c r="I434" s="344" t="str">
        <f>iferror(IF($C434=BattleEnd,"",IF($C434="","",IF($C434=Attacking,RANDBETWEEN(1,100),""))),"")</f>
        <v/>
      </c>
      <c r="J434" s="344" t="str">
        <f>iferror(IF($C434=BattleEnd,"",IF($C434="","",IF($C434=Attacking,RANDBETWEEN(1,100),""))),"")</f>
        <v/>
      </c>
      <c r="K434" s="345" t="str">
        <f>iferror(IF($C434=BattleEnd,"",IF($C434="","",IF($C434=Attacking,RANDBETWEEN(1,100),""))),"")</f>
        <v/>
      </c>
      <c r="L434" s="346" t="str">
        <f>if($C434=Attacking,if(H434&gt;70,Hit,Miss),"")</f>
        <v/>
      </c>
      <c r="M434" s="347" t="str">
        <f>if($C434=Attacking,if(I434&gt;70,Hit,Miss),"")</f>
        <v/>
      </c>
      <c r="N434" s="347" t="str">
        <f>if($C434=Attacking,if(J434&gt;70,Hit,Miss),"")</f>
        <v/>
      </c>
      <c r="O434" s="348" t="str">
        <f>if($C434=Attacking,if(K434&gt;70,Hit,Miss),"")</f>
        <v/>
      </c>
      <c r="P434" s="343" t="str">
        <f>IF(L434=Hit,Fleet1Ship1WepDPH,IF(L434=Miss,0,""))</f>
        <v/>
      </c>
      <c r="Q434" s="344" t="str">
        <f>IF(M434=Hit,Fleet1Ship1WepDPH,IF(M434=Miss,0,""))</f>
        <v/>
      </c>
      <c r="R434" s="344" t="str">
        <f>IF(N434=Hit,Fleet1Ship1WepDPH,IF(N434=Miss,0,""))</f>
        <v/>
      </c>
      <c r="S434" s="345" t="str">
        <f>IF(O434=Hit,Fleet1Ship1WepDPH,IF(O434=Miss,0,""))</f>
        <v/>
      </c>
      <c r="T434" s="349" t="str">
        <f>if($C434=Attacking,COUNTIF(P434:S434,"&gt;0"),"")</f>
        <v/>
      </c>
      <c r="U434" s="350" t="str">
        <f>IF($C434=Attacking,SUM(P434:S434),"")</f>
        <v/>
      </c>
      <c r="V434" s="351" t="str">
        <f>iferror(if(W432="","",IF(W432=Alive,$V$4,IF(W432=Dead,"")),""),"")</f>
        <v/>
      </c>
      <c r="W434" s="340" t="str">
        <f>iferror(if($X434="","",IF($X434&gt;0,Alive,if($X434=0,"")),""),"")</f>
        <v/>
      </c>
      <c r="X434" s="352" t="str">
        <f>iferror(if(C434="","",IF(C434=Attacking,X432-U434,X432)),"")</f>
        <v/>
      </c>
    </row>
    <row r="435" hidden="1">
      <c r="A435" s="319">
        <v>432.0</v>
      </c>
      <c r="B435" s="357" t="str">
        <f>IF(C433=Reloading,B433+1,"")</f>
        <v/>
      </c>
      <c r="C435" s="321" t="str">
        <f>iferror(if(W433="","",IF(W433=Alive,Attacking,if(W433=Dead,"")),""),"")</f>
        <v/>
      </c>
      <c r="D435" s="322" t="str">
        <f>iferror(if(E433="","",IF(E433=Alive,$D$4,IF(E433=Dead,"")),""),"")</f>
        <v/>
      </c>
      <c r="E435" s="323" t="str">
        <f>iferror(if($F434="","",IF($F435&gt;0,Alive,if($F435="","")),""),"")</f>
        <v/>
      </c>
      <c r="F435" s="324" t="str">
        <f t="shared" si="4"/>
        <v/>
      </c>
      <c r="G435" s="325" t="str">
        <f>iferror(if(C435="","",if(C435=BattleEnd,"",if(D435=Fleet1Ship1,Fleet1Ship1Wep,Fleet2Ship1Wep))),"")</f>
        <v/>
      </c>
      <c r="H435" s="326" t="str">
        <f>iferror(IF($C435=BattleEnd,"",IF($C435="","",IF($C435=Attacking,RANDBETWEEN(1,100),""))),"")</f>
        <v/>
      </c>
      <c r="I435" s="327" t="str">
        <f>iferror(IF($C435=BattleEnd,"",IF($C435="","",IF($C435=Attacking,RANDBETWEEN(1,100),""))),"")</f>
        <v/>
      </c>
      <c r="J435" s="327" t="str">
        <f>iferror(IF($C435=BattleEnd,"",IF($C435="","",IF($C435=Attacking,RANDBETWEEN(1,100),""))),"")</f>
        <v/>
      </c>
      <c r="K435" s="328" t="str">
        <f>iferror(IF($C435=BattleEnd,"",IF($C435="","",IF($C435=Attacking,RANDBETWEEN(1,100),""))),"")</f>
        <v/>
      </c>
      <c r="L435" s="329" t="str">
        <f>if($C435=Attacking,if(H435&gt;70,Hit,Miss),"")</f>
        <v/>
      </c>
      <c r="M435" s="330" t="str">
        <f>if($C435=Attacking,if(I435&gt;70,Hit,Miss),"")</f>
        <v/>
      </c>
      <c r="N435" s="330" t="str">
        <f>if($C435=Attacking,if(J435&gt;70,Hit,Miss),"")</f>
        <v/>
      </c>
      <c r="O435" s="331" t="str">
        <f>if($C435=Attacking,if(K435&gt;70,Hit,Miss),"")</f>
        <v/>
      </c>
      <c r="P435" s="326" t="str">
        <f>IF(L435=Hit,Fleet1Ship1WepDPH,IF(L435=Miss,0,""))</f>
        <v/>
      </c>
      <c r="Q435" s="327" t="str">
        <f>IF(M435=Hit,Fleet1Ship1WepDPH,IF(M435=Miss,0,""))</f>
        <v/>
      </c>
      <c r="R435" s="327" t="str">
        <f>IF(N435=Hit,Fleet1Ship1WepDPH,IF(N435=Miss,0,""))</f>
        <v/>
      </c>
      <c r="S435" s="328" t="str">
        <f>IF(O435=Hit,Fleet1Ship1WepDPH,IF(O435=Miss,0,""))</f>
        <v/>
      </c>
      <c r="T435" s="332" t="str">
        <f>if($C435=Attacking,COUNTIF(P435:S435,"&gt;0"),"")</f>
        <v/>
      </c>
      <c r="U435" s="333" t="str">
        <f>IF($C435=Attacking,SUM(P435:S435),"")</f>
        <v/>
      </c>
      <c r="V435" s="334" t="str">
        <f>iferror(if(W433="","",IF(W433=Alive,$V$4,IF(W433=Dead,"")),""),"")</f>
        <v/>
      </c>
      <c r="W435" s="323" t="str">
        <f>iferror(if($X435="","",IF($X435&gt;0,Alive,if($X435=0,"")),""),"")</f>
        <v/>
      </c>
      <c r="X435" s="353" t="str">
        <f>iferror(if(C435="","",IF(C435=Attacking,X433-U435,X433)),"")</f>
        <v/>
      </c>
    </row>
    <row r="436" hidden="1">
      <c r="A436" s="336">
        <v>433.0</v>
      </c>
      <c r="B436" s="356" t="str">
        <f>IF(C434=Attacking,B434+1,"")</f>
        <v/>
      </c>
      <c r="C436" s="338" t="str">
        <f>iferror(if(W434="","",IF(W434=Alive,Attacking,if(W434=Dead,"")),""),"")</f>
        <v/>
      </c>
      <c r="D436" s="339" t="str">
        <f>iferror(if(E434="","",IF(E434=Alive,$D$4,IF(E434=Dead,"")),""),"")</f>
        <v/>
      </c>
      <c r="E436" s="340" t="str">
        <f>iferror(if($F435="","",IF($F436&gt;0,Alive,if($F436="","")),""),"")</f>
        <v/>
      </c>
      <c r="F436" s="341" t="str">
        <f t="shared" si="4"/>
        <v/>
      </c>
      <c r="G436" s="342" t="str">
        <f>iferror(if(C436="","",if(C436=BattleEnd,"",if(D436=Fleet1Ship1,Fleet1Ship1Wep,Fleet2Ship1Wep))),"")</f>
        <v/>
      </c>
      <c r="H436" s="343" t="str">
        <f>iferror(IF($C436=BattleEnd,"",IF($C436="","",IF($C436=Attacking,RANDBETWEEN(1,100),""))),"")</f>
        <v/>
      </c>
      <c r="I436" s="344" t="str">
        <f>iferror(IF($C436=BattleEnd,"",IF($C436="","",IF($C436=Attacking,RANDBETWEEN(1,100),""))),"")</f>
        <v/>
      </c>
      <c r="J436" s="344" t="str">
        <f>iferror(IF($C436=BattleEnd,"",IF($C436="","",IF($C436=Attacking,RANDBETWEEN(1,100),""))),"")</f>
        <v/>
      </c>
      <c r="K436" s="345" t="str">
        <f>iferror(IF($C436=BattleEnd,"",IF($C436="","",IF($C436=Attacking,RANDBETWEEN(1,100),""))),"")</f>
        <v/>
      </c>
      <c r="L436" s="346" t="str">
        <f>if($C436=Attacking,if(H436&gt;70,Hit,Miss),"")</f>
        <v/>
      </c>
      <c r="M436" s="347" t="str">
        <f>if($C436=Attacking,if(I436&gt;70,Hit,Miss),"")</f>
        <v/>
      </c>
      <c r="N436" s="347" t="str">
        <f>if($C436=Attacking,if(J436&gt;70,Hit,Miss),"")</f>
        <v/>
      </c>
      <c r="O436" s="348" t="str">
        <f>if($C436=Attacking,if(K436&gt;70,Hit,Miss),"")</f>
        <v/>
      </c>
      <c r="P436" s="343" t="str">
        <f>IF(L436=Hit,Fleet1Ship1WepDPH,IF(L436=Miss,0,""))</f>
        <v/>
      </c>
      <c r="Q436" s="344" t="str">
        <f>IF(M436=Hit,Fleet1Ship1WepDPH,IF(M436=Miss,0,""))</f>
        <v/>
      </c>
      <c r="R436" s="344" t="str">
        <f>IF(N436=Hit,Fleet1Ship1WepDPH,IF(N436=Miss,0,""))</f>
        <v/>
      </c>
      <c r="S436" s="345" t="str">
        <f>IF(O436=Hit,Fleet1Ship1WepDPH,IF(O436=Miss,0,""))</f>
        <v/>
      </c>
      <c r="T436" s="349" t="str">
        <f>if($C436=Attacking,COUNTIF(P436:S436,"&gt;0"),"")</f>
        <v/>
      </c>
      <c r="U436" s="350" t="str">
        <f>IF($C436=Attacking,SUM(P436:S436),"")</f>
        <v/>
      </c>
      <c r="V436" s="351" t="str">
        <f>iferror(if(W434="","",IF(W434=Alive,$V$4,IF(W434=Dead,"")),""),"")</f>
        <v/>
      </c>
      <c r="W436" s="340" t="str">
        <f>iferror(if($X436="","",IF($X436&gt;0,Alive,if($X436=0,"")),""),"")</f>
        <v/>
      </c>
      <c r="X436" s="352" t="str">
        <f>iferror(if(C436="","",IF(C436=Attacking,X434-U436,X434)),"")</f>
        <v/>
      </c>
    </row>
    <row r="437" hidden="1">
      <c r="A437" s="319">
        <v>434.0</v>
      </c>
      <c r="B437" s="357" t="str">
        <f>IF(C435=Attacking,B435+1,"")</f>
        <v/>
      </c>
      <c r="C437" s="321" t="str">
        <f>iferror(if(W435="","",IF(W435=Alive,Attacking,if(W435=Dead,"")),""),"")</f>
        <v/>
      </c>
      <c r="D437" s="322" t="str">
        <f>iferror(if(E435="","",IF(E435=Alive,$D$4,IF(E435=Dead,"")),""),"")</f>
        <v/>
      </c>
      <c r="E437" s="323" t="str">
        <f>iferror(if($F436="","",IF($F437&gt;0,Alive,if($F437="","")),""),"")</f>
        <v/>
      </c>
      <c r="F437" s="324" t="str">
        <f t="shared" si="4"/>
        <v/>
      </c>
      <c r="G437" s="325" t="str">
        <f>iferror(if(C437="","",if(C437=BattleEnd,"",if(D437=Fleet1Ship1,Fleet1Ship1Wep,Fleet2Ship1Wep))),"")</f>
        <v/>
      </c>
      <c r="H437" s="326" t="str">
        <f>iferror(IF($C437=BattleEnd,"",IF($C437="","",IF($C437=Attacking,RANDBETWEEN(1,100),""))),"")</f>
        <v/>
      </c>
      <c r="I437" s="327" t="str">
        <f>iferror(IF($C437=BattleEnd,"",IF($C437="","",IF($C437=Attacking,RANDBETWEEN(1,100),""))),"")</f>
        <v/>
      </c>
      <c r="J437" s="327" t="str">
        <f>iferror(IF($C437=BattleEnd,"",IF($C437="","",IF($C437=Attacking,RANDBETWEEN(1,100),""))),"")</f>
        <v/>
      </c>
      <c r="K437" s="328" t="str">
        <f>iferror(IF($C437=BattleEnd,"",IF($C437="","",IF($C437=Attacking,RANDBETWEEN(1,100),""))),"")</f>
        <v/>
      </c>
      <c r="L437" s="329" t="str">
        <f>if($C437=Attacking,if(H437&gt;70,Hit,Miss),"")</f>
        <v/>
      </c>
      <c r="M437" s="330" t="str">
        <f>if($C437=Attacking,if(I437&gt;70,Hit,Miss),"")</f>
        <v/>
      </c>
      <c r="N437" s="330" t="str">
        <f>if($C437=Attacking,if(J437&gt;70,Hit,Miss),"")</f>
        <v/>
      </c>
      <c r="O437" s="331" t="str">
        <f>if($C437=Attacking,if(K437&gt;70,Hit,Miss),"")</f>
        <v/>
      </c>
      <c r="P437" s="326" t="str">
        <f>IF(L437=Hit,Fleet1Ship1WepDPH,IF(L437=Miss,0,""))</f>
        <v/>
      </c>
      <c r="Q437" s="327" t="str">
        <f>IF(M437=Hit,Fleet1Ship1WepDPH,IF(M437=Miss,0,""))</f>
        <v/>
      </c>
      <c r="R437" s="327" t="str">
        <f>IF(N437=Hit,Fleet1Ship1WepDPH,IF(N437=Miss,0,""))</f>
        <v/>
      </c>
      <c r="S437" s="328" t="str">
        <f>IF(O437=Hit,Fleet1Ship1WepDPH,IF(O437=Miss,0,""))</f>
        <v/>
      </c>
      <c r="T437" s="332" t="str">
        <f>if($C437=Attacking,COUNTIF(P437:S437,"&gt;0"),"")</f>
        <v/>
      </c>
      <c r="U437" s="333" t="str">
        <f>IF($C437=Attacking,SUM(P437:S437),"")</f>
        <v/>
      </c>
      <c r="V437" s="334" t="str">
        <f>iferror(if(W435="","",IF(W435=Alive,$V$4,IF(W435=Dead,"")),""),"")</f>
        <v/>
      </c>
      <c r="W437" s="323" t="str">
        <f>iferror(if($X437="","",IF($X437&gt;0,Alive,if($X437=0,"")),""),"")</f>
        <v/>
      </c>
      <c r="X437" s="353" t="str">
        <f>iferror(if(C437="","",IF(C437=Attacking,X435-U437,X435)),"")</f>
        <v/>
      </c>
    </row>
    <row r="438" hidden="1">
      <c r="A438" s="336">
        <v>435.0</v>
      </c>
      <c r="B438" s="356" t="str">
        <f>IF(C436=Attacking,B436+1,"")</f>
        <v/>
      </c>
      <c r="C438" s="338" t="str">
        <f>iferror(if(W436="","",IF(W436=Alive,Attacking,if(W436=Dead,"")),""),"")</f>
        <v/>
      </c>
      <c r="D438" s="339" t="str">
        <f>iferror(if(E436="","",IF(E436=Alive,$D$4,IF(E436=Dead,"")),""),"")</f>
        <v/>
      </c>
      <c r="E438" s="340" t="str">
        <f>iferror(if($F437="","",IF($F438&gt;0,Alive,if($F438="","")),""),"")</f>
        <v/>
      </c>
      <c r="F438" s="341" t="str">
        <f t="shared" si="4"/>
        <v/>
      </c>
      <c r="G438" s="342" t="str">
        <f>iferror(if(C438="","",if(C438=BattleEnd,"",if(D438=Fleet1Ship1,Fleet1Ship1Wep,Fleet2Ship1Wep))),"")</f>
        <v/>
      </c>
      <c r="H438" s="343" t="str">
        <f>iferror(IF($C438=BattleEnd,"",IF($C438="","",IF($C438=Attacking,RANDBETWEEN(1,100),""))),"")</f>
        <v/>
      </c>
      <c r="I438" s="344" t="str">
        <f>iferror(IF($C438=BattleEnd,"",IF($C438="","",IF($C438=Attacking,RANDBETWEEN(1,100),""))),"")</f>
        <v/>
      </c>
      <c r="J438" s="344" t="str">
        <f>iferror(IF($C438=BattleEnd,"",IF($C438="","",IF($C438=Attacking,RANDBETWEEN(1,100),""))),"")</f>
        <v/>
      </c>
      <c r="K438" s="345" t="str">
        <f>iferror(IF($C438=BattleEnd,"",IF($C438="","",IF($C438=Attacking,RANDBETWEEN(1,100),""))),"")</f>
        <v/>
      </c>
      <c r="L438" s="346" t="str">
        <f>if($C438=Attacking,if(H438&gt;70,Hit,Miss),"")</f>
        <v/>
      </c>
      <c r="M438" s="347" t="str">
        <f>if($C438=Attacking,if(I438&gt;70,Hit,Miss),"")</f>
        <v/>
      </c>
      <c r="N438" s="347" t="str">
        <f>if($C438=Attacking,if(J438&gt;70,Hit,Miss),"")</f>
        <v/>
      </c>
      <c r="O438" s="348" t="str">
        <f>if($C438=Attacking,if(K438&gt;70,Hit,Miss),"")</f>
        <v/>
      </c>
      <c r="P438" s="343" t="str">
        <f>IF(L438=Hit,Fleet1Ship1WepDPH,IF(L438=Miss,0,""))</f>
        <v/>
      </c>
      <c r="Q438" s="344" t="str">
        <f>IF(M438=Hit,Fleet1Ship1WepDPH,IF(M438=Miss,0,""))</f>
        <v/>
      </c>
      <c r="R438" s="344" t="str">
        <f>IF(N438=Hit,Fleet1Ship1WepDPH,IF(N438=Miss,0,""))</f>
        <v/>
      </c>
      <c r="S438" s="345" t="str">
        <f>IF(O438=Hit,Fleet1Ship1WepDPH,IF(O438=Miss,0,""))</f>
        <v/>
      </c>
      <c r="T438" s="349" t="str">
        <f>if($C438=Attacking,COUNTIF(P438:S438,"&gt;0"),"")</f>
        <v/>
      </c>
      <c r="U438" s="350" t="str">
        <f>IF($C438=Attacking,SUM(P438:S438),"")</f>
        <v/>
      </c>
      <c r="V438" s="351" t="str">
        <f>iferror(if(W436="","",IF(W436=Alive,$V$4,IF(W436=Dead,"")),""),"")</f>
        <v/>
      </c>
      <c r="W438" s="340" t="str">
        <f>iferror(if($X438="","",IF($X438&gt;0,Alive,if($X438=0,"")),""),"")</f>
        <v/>
      </c>
      <c r="X438" s="352" t="str">
        <f>iferror(if(C438="","",IF(C438=Attacking,X436-U438,X436)),"")</f>
        <v/>
      </c>
    </row>
    <row r="439" hidden="1">
      <c r="A439" s="319">
        <v>436.0</v>
      </c>
      <c r="B439" s="357" t="str">
        <f>IF(C437=Attacking,B437+1,"")</f>
        <v/>
      </c>
      <c r="C439" s="321" t="str">
        <f>iferror(if(W437="","",IF(W437=Alive,Attacking,if(W437=Dead,"")),""),"")</f>
        <v/>
      </c>
      <c r="D439" s="322" t="str">
        <f>iferror(if(E437="","",IF(E437=Alive,$D$4,IF(E437=Dead,"")),""),"")</f>
        <v/>
      </c>
      <c r="E439" s="323" t="str">
        <f>iferror(if($F438="","",IF($F439&gt;0,Alive,if($F439="","")),""),"")</f>
        <v/>
      </c>
      <c r="F439" s="324" t="str">
        <f t="shared" si="4"/>
        <v/>
      </c>
      <c r="G439" s="325" t="str">
        <f>iferror(if(C439="","",if(C439=BattleEnd,"",if(D439=Fleet1Ship1,Fleet1Ship1Wep,Fleet2Ship1Wep))),"")</f>
        <v/>
      </c>
      <c r="H439" s="326" t="str">
        <f>iferror(IF($C439=BattleEnd,"",IF($C439="","",IF($C439=Attacking,RANDBETWEEN(1,100),""))),"")</f>
        <v/>
      </c>
      <c r="I439" s="327" t="str">
        <f>iferror(IF($C439=BattleEnd,"",IF($C439="","",IF($C439=Attacking,RANDBETWEEN(1,100),""))),"")</f>
        <v/>
      </c>
      <c r="J439" s="327" t="str">
        <f>iferror(IF($C439=BattleEnd,"",IF($C439="","",IF($C439=Attacking,RANDBETWEEN(1,100),""))),"")</f>
        <v/>
      </c>
      <c r="K439" s="328" t="str">
        <f>iferror(IF($C439=BattleEnd,"",IF($C439="","",IF($C439=Attacking,RANDBETWEEN(1,100),""))),"")</f>
        <v/>
      </c>
      <c r="L439" s="329" t="str">
        <f>if($C439=Attacking,if(H439&gt;70,Hit,Miss),"")</f>
        <v/>
      </c>
      <c r="M439" s="330" t="str">
        <f>if($C439=Attacking,if(I439&gt;70,Hit,Miss),"")</f>
        <v/>
      </c>
      <c r="N439" s="330" t="str">
        <f>if($C439=Attacking,if(J439&gt;70,Hit,Miss),"")</f>
        <v/>
      </c>
      <c r="O439" s="331" t="str">
        <f>if($C439=Attacking,if(K439&gt;70,Hit,Miss),"")</f>
        <v/>
      </c>
      <c r="P439" s="326" t="str">
        <f>IF(L439=Hit,Fleet1Ship1WepDPH,IF(L439=Miss,0,""))</f>
        <v/>
      </c>
      <c r="Q439" s="327" t="str">
        <f>IF(M439=Hit,Fleet1Ship1WepDPH,IF(M439=Miss,0,""))</f>
        <v/>
      </c>
      <c r="R439" s="327" t="str">
        <f>IF(N439=Hit,Fleet1Ship1WepDPH,IF(N439=Miss,0,""))</f>
        <v/>
      </c>
      <c r="S439" s="328" t="str">
        <f>IF(O439=Hit,Fleet1Ship1WepDPH,IF(O439=Miss,0,""))</f>
        <v/>
      </c>
      <c r="T439" s="332" t="str">
        <f>if($C439=Attacking,COUNTIF(P439:S439,"&gt;0"),"")</f>
        <v/>
      </c>
      <c r="U439" s="333" t="str">
        <f>IF($C439=Attacking,SUM(P439:S439),"")</f>
        <v/>
      </c>
      <c r="V439" s="334" t="str">
        <f>iferror(if(W437="","",IF(W437=Alive,$V$4,IF(W437=Dead,"")),""),"")</f>
        <v/>
      </c>
      <c r="W439" s="323" t="str">
        <f>iferror(if($X439="","",IF($X439&gt;0,Alive,if($X439=0,"")),""),"")</f>
        <v/>
      </c>
      <c r="X439" s="353" t="str">
        <f>iferror(if(C439="","",IF(C439=Attacking,X437-U439,X437)),"")</f>
        <v/>
      </c>
    </row>
    <row r="440" hidden="1">
      <c r="A440" s="336">
        <v>437.0</v>
      </c>
      <c r="B440" s="356" t="str">
        <f>IF(C438=Attacking,B438+1,"")</f>
        <v/>
      </c>
      <c r="C440" s="338" t="str">
        <f>iferror(if(W438="","",IF(W438=Alive,Attacking,if(W438=Dead,"")),""),"")</f>
        <v/>
      </c>
      <c r="D440" s="339" t="str">
        <f>iferror(if(E438="","",IF(E438=Alive,$D$4,IF(E438=Dead,"")),""),"")</f>
        <v/>
      </c>
      <c r="E440" s="340" t="str">
        <f>iferror(if($F439="","",IF($F440&gt;0,Alive,if($F440="","")),""),"")</f>
        <v/>
      </c>
      <c r="F440" s="341" t="str">
        <f t="shared" si="4"/>
        <v/>
      </c>
      <c r="G440" s="342" t="str">
        <f>iferror(if(C440="","",if(C440=BattleEnd,"",if(D440=Fleet1Ship1,Fleet1Ship1Wep,Fleet2Ship1Wep))),"")</f>
        <v/>
      </c>
      <c r="H440" s="343" t="str">
        <f>iferror(IF($C440=BattleEnd,"",IF($C440="","",IF($C440=Attacking,RANDBETWEEN(1,100),""))),"")</f>
        <v/>
      </c>
      <c r="I440" s="344" t="str">
        <f>iferror(IF($C440=BattleEnd,"",IF($C440="","",IF($C440=Attacking,RANDBETWEEN(1,100),""))),"")</f>
        <v/>
      </c>
      <c r="J440" s="344" t="str">
        <f>iferror(IF($C440=BattleEnd,"",IF($C440="","",IF($C440=Attacking,RANDBETWEEN(1,100),""))),"")</f>
        <v/>
      </c>
      <c r="K440" s="345" t="str">
        <f>iferror(IF($C440=BattleEnd,"",IF($C440="","",IF($C440=Attacking,RANDBETWEEN(1,100),""))),"")</f>
        <v/>
      </c>
      <c r="L440" s="346" t="str">
        <f>if($C440=Attacking,if(H440&gt;70,Hit,Miss),"")</f>
        <v/>
      </c>
      <c r="M440" s="347" t="str">
        <f>if($C440=Attacking,if(I440&gt;70,Hit,Miss),"")</f>
        <v/>
      </c>
      <c r="N440" s="347" t="str">
        <f>if($C440=Attacking,if(J440&gt;70,Hit,Miss),"")</f>
        <v/>
      </c>
      <c r="O440" s="348" t="str">
        <f>if($C440=Attacking,if(K440&gt;70,Hit,Miss),"")</f>
        <v/>
      </c>
      <c r="P440" s="343" t="str">
        <f>IF(L440=Hit,Fleet1Ship1WepDPH,IF(L440=Miss,0,""))</f>
        <v/>
      </c>
      <c r="Q440" s="344" t="str">
        <f>IF(M440=Hit,Fleet1Ship1WepDPH,IF(M440=Miss,0,""))</f>
        <v/>
      </c>
      <c r="R440" s="344" t="str">
        <f>IF(N440=Hit,Fleet1Ship1WepDPH,IF(N440=Miss,0,""))</f>
        <v/>
      </c>
      <c r="S440" s="345" t="str">
        <f>IF(O440=Hit,Fleet1Ship1WepDPH,IF(O440=Miss,0,""))</f>
        <v/>
      </c>
      <c r="T440" s="349" t="str">
        <f>if($C440=Attacking,COUNTIF(P440:S440,"&gt;0"),"")</f>
        <v/>
      </c>
      <c r="U440" s="350" t="str">
        <f>IF($C440=Attacking,SUM(P440:S440),"")</f>
        <v/>
      </c>
      <c r="V440" s="351" t="str">
        <f>iferror(if(W438="","",IF(W438=Alive,$V$4,IF(W438=Dead,"")),""),"")</f>
        <v/>
      </c>
      <c r="W440" s="340" t="str">
        <f>iferror(if($X440="","",IF($X440&gt;0,Alive,if($X440=0,"")),""),"")</f>
        <v/>
      </c>
      <c r="X440" s="352" t="str">
        <f>iferror(if(C440="","",IF(C440=Attacking,X438-U440,X438)),"")</f>
        <v/>
      </c>
    </row>
    <row r="441" hidden="1">
      <c r="A441" s="319">
        <v>438.0</v>
      </c>
      <c r="B441" s="357" t="str">
        <f>IF(C439=Attacking,B439+1,"")</f>
        <v/>
      </c>
      <c r="C441" s="321" t="str">
        <f>iferror(if(W439="","",IF(W439=Alive,Attacking,if(W439=Dead,"")),""),"")</f>
        <v/>
      </c>
      <c r="D441" s="322" t="str">
        <f>iferror(if(E439="","",IF(E439=Alive,$D$4,IF(E439=Dead,"")),""),"")</f>
        <v/>
      </c>
      <c r="E441" s="323" t="str">
        <f>iferror(if($F440="","",IF($F441&gt;0,Alive,if($F441="","")),""),"")</f>
        <v/>
      </c>
      <c r="F441" s="324" t="str">
        <f t="shared" si="4"/>
        <v/>
      </c>
      <c r="G441" s="325" t="str">
        <f>iferror(if(C441="","",if(C441=BattleEnd,"",if(D441=Fleet1Ship1,Fleet1Ship1Wep,Fleet2Ship1Wep))),"")</f>
        <v/>
      </c>
      <c r="H441" s="326" t="str">
        <f>iferror(IF($C441=BattleEnd,"",IF($C441="","",IF($C441=Attacking,RANDBETWEEN(1,100),""))),"")</f>
        <v/>
      </c>
      <c r="I441" s="327" t="str">
        <f>iferror(IF($C441=BattleEnd,"",IF($C441="","",IF($C441=Attacking,RANDBETWEEN(1,100),""))),"")</f>
        <v/>
      </c>
      <c r="J441" s="327" t="str">
        <f>iferror(IF($C441=BattleEnd,"",IF($C441="","",IF($C441=Attacking,RANDBETWEEN(1,100),""))),"")</f>
        <v/>
      </c>
      <c r="K441" s="328" t="str">
        <f>iferror(IF($C441=BattleEnd,"",IF($C441="","",IF($C441=Attacking,RANDBETWEEN(1,100),""))),"")</f>
        <v/>
      </c>
      <c r="L441" s="329" t="str">
        <f>if($C441=Attacking,if(H441&gt;70,Hit,Miss),"")</f>
        <v/>
      </c>
      <c r="M441" s="330" t="str">
        <f>if($C441=Attacking,if(I441&gt;70,Hit,Miss),"")</f>
        <v/>
      </c>
      <c r="N441" s="330" t="str">
        <f>if($C441=Attacking,if(J441&gt;70,Hit,Miss),"")</f>
        <v/>
      </c>
      <c r="O441" s="331" t="str">
        <f>if($C441=Attacking,if(K441&gt;70,Hit,Miss),"")</f>
        <v/>
      </c>
      <c r="P441" s="326" t="str">
        <f>IF(L441=Hit,Fleet1Ship1WepDPH,IF(L441=Miss,0,""))</f>
        <v/>
      </c>
      <c r="Q441" s="327" t="str">
        <f>IF(M441=Hit,Fleet1Ship1WepDPH,IF(M441=Miss,0,""))</f>
        <v/>
      </c>
      <c r="R441" s="327" t="str">
        <f>IF(N441=Hit,Fleet1Ship1WepDPH,IF(N441=Miss,0,""))</f>
        <v/>
      </c>
      <c r="S441" s="328" t="str">
        <f>IF(O441=Hit,Fleet1Ship1WepDPH,IF(O441=Miss,0,""))</f>
        <v/>
      </c>
      <c r="T441" s="332" t="str">
        <f>if($C441=Attacking,COUNTIF(P441:S441,"&gt;0"),"")</f>
        <v/>
      </c>
      <c r="U441" s="333" t="str">
        <f>IF($C441=Attacking,SUM(P441:S441),"")</f>
        <v/>
      </c>
      <c r="V441" s="334" t="str">
        <f>iferror(if(W439="","",IF(W439=Alive,$V$4,IF(W439=Dead,"")),""),"")</f>
        <v/>
      </c>
      <c r="W441" s="323" t="str">
        <f>iferror(if($X441="","",IF($X441&gt;0,Alive,if($X441=0,"")),""),"")</f>
        <v/>
      </c>
      <c r="X441" s="353" t="str">
        <f>iferror(if(C441="","",IF(C441=Attacking,X439-U441,X439)),"")</f>
        <v/>
      </c>
    </row>
    <row r="442" hidden="1">
      <c r="A442" s="336">
        <v>439.0</v>
      </c>
      <c r="B442" s="356" t="str">
        <f>IF(C440=Reloading,B440+1,"")</f>
        <v/>
      </c>
      <c r="C442" s="338" t="str">
        <f>iferror(if(W440="","",IF(W440=Alive,Attacking,if(W440=Dead,"")),""),"")</f>
        <v/>
      </c>
      <c r="D442" s="339" t="str">
        <f>iferror(if(E440="","",IF(E440=Alive,$D$4,IF(E440=Dead,"")),""),"")</f>
        <v/>
      </c>
      <c r="E442" s="340" t="str">
        <f>iferror(if($F441="","",IF($F442&gt;0,Alive,if($F442="","")),""),"")</f>
        <v/>
      </c>
      <c r="F442" s="341" t="str">
        <f t="shared" si="4"/>
        <v/>
      </c>
      <c r="G442" s="342" t="str">
        <f>iferror(if(C442="","",if(C442=BattleEnd,"",if(D442=Fleet1Ship1,Fleet1Ship1Wep,Fleet2Ship1Wep))),"")</f>
        <v/>
      </c>
      <c r="H442" s="343" t="str">
        <f>iferror(IF($C442=BattleEnd,"",IF($C442="","",IF($C442=Attacking,RANDBETWEEN(1,100),""))),"")</f>
        <v/>
      </c>
      <c r="I442" s="344" t="str">
        <f>iferror(IF($C442=BattleEnd,"",IF($C442="","",IF($C442=Attacking,RANDBETWEEN(1,100),""))),"")</f>
        <v/>
      </c>
      <c r="J442" s="344" t="str">
        <f>iferror(IF($C442=BattleEnd,"",IF($C442="","",IF($C442=Attacking,RANDBETWEEN(1,100),""))),"")</f>
        <v/>
      </c>
      <c r="K442" s="345" t="str">
        <f>iferror(IF($C442=BattleEnd,"",IF($C442="","",IF($C442=Attacking,RANDBETWEEN(1,100),""))),"")</f>
        <v/>
      </c>
      <c r="L442" s="346" t="str">
        <f>if($C442=Attacking,if(H442&gt;70,Hit,Miss),"")</f>
        <v/>
      </c>
      <c r="M442" s="347" t="str">
        <f>if($C442=Attacking,if(I442&gt;70,Hit,Miss),"")</f>
        <v/>
      </c>
      <c r="N442" s="347" t="str">
        <f>if($C442=Attacking,if(J442&gt;70,Hit,Miss),"")</f>
        <v/>
      </c>
      <c r="O442" s="348" t="str">
        <f>if($C442=Attacking,if(K442&gt;70,Hit,Miss),"")</f>
        <v/>
      </c>
      <c r="P442" s="343" t="str">
        <f>IF(L442=Hit,Fleet1Ship1WepDPH,IF(L442=Miss,0,""))</f>
        <v/>
      </c>
      <c r="Q442" s="344" t="str">
        <f>IF(M442=Hit,Fleet1Ship1WepDPH,IF(M442=Miss,0,""))</f>
        <v/>
      </c>
      <c r="R442" s="344" t="str">
        <f>IF(N442=Hit,Fleet1Ship1WepDPH,IF(N442=Miss,0,""))</f>
        <v/>
      </c>
      <c r="S442" s="345" t="str">
        <f>IF(O442=Hit,Fleet1Ship1WepDPH,IF(O442=Miss,0,""))</f>
        <v/>
      </c>
      <c r="T442" s="349" t="str">
        <f>if($C442=Attacking,COUNTIF(P442:S442,"&gt;0"),"")</f>
        <v/>
      </c>
      <c r="U442" s="350" t="str">
        <f>IF($C442=Attacking,SUM(P442:S442),"")</f>
        <v/>
      </c>
      <c r="V442" s="351" t="str">
        <f>iferror(if(W440="","",IF(W440=Alive,$V$4,IF(W440=Dead,"")),""),"")</f>
        <v/>
      </c>
      <c r="W442" s="340" t="str">
        <f>iferror(if($X442="","",IF($X442&gt;0,Alive,if($X442=0,"")),""),"")</f>
        <v/>
      </c>
      <c r="X442" s="352" t="str">
        <f>iferror(if(C442="","",IF(C442=Attacking,X440-U442,X440)),"")</f>
        <v/>
      </c>
    </row>
    <row r="443" hidden="1">
      <c r="A443" s="319">
        <v>440.0</v>
      </c>
      <c r="B443" s="357" t="str">
        <f>IF(C441=Reloading,B441+1,"")</f>
        <v/>
      </c>
      <c r="C443" s="321" t="str">
        <f>iferror(if(W441="","",IF(W441=Alive,Attacking,if(W441=Dead,"")),""),"")</f>
        <v/>
      </c>
      <c r="D443" s="322" t="str">
        <f>iferror(if(E441="","",IF(E441=Alive,$D$4,IF(E441=Dead,"")),""),"")</f>
        <v/>
      </c>
      <c r="E443" s="323" t="str">
        <f>iferror(if($F442="","",IF($F443&gt;0,Alive,if($F443="","")),""),"")</f>
        <v/>
      </c>
      <c r="F443" s="324" t="str">
        <f t="shared" si="4"/>
        <v/>
      </c>
      <c r="G443" s="325" t="str">
        <f>iferror(if(C443="","",if(C443=BattleEnd,"",if(D443=Fleet1Ship1,Fleet1Ship1Wep,Fleet2Ship1Wep))),"")</f>
        <v/>
      </c>
      <c r="H443" s="326" t="str">
        <f>iferror(IF($C443=BattleEnd,"",IF($C443="","",IF($C443=Attacking,RANDBETWEEN(1,100),""))),"")</f>
        <v/>
      </c>
      <c r="I443" s="327" t="str">
        <f>iferror(IF($C443=BattleEnd,"",IF($C443="","",IF($C443=Attacking,RANDBETWEEN(1,100),""))),"")</f>
        <v/>
      </c>
      <c r="J443" s="327" t="str">
        <f>iferror(IF($C443=BattleEnd,"",IF($C443="","",IF($C443=Attacking,RANDBETWEEN(1,100),""))),"")</f>
        <v/>
      </c>
      <c r="K443" s="328" t="str">
        <f>iferror(IF($C443=BattleEnd,"",IF($C443="","",IF($C443=Attacking,RANDBETWEEN(1,100),""))),"")</f>
        <v/>
      </c>
      <c r="L443" s="329" t="str">
        <f>if($C443=Attacking,if(H443&gt;70,Hit,Miss),"")</f>
        <v/>
      </c>
      <c r="M443" s="330" t="str">
        <f>if($C443=Attacking,if(I443&gt;70,Hit,Miss),"")</f>
        <v/>
      </c>
      <c r="N443" s="330" t="str">
        <f>if($C443=Attacking,if(J443&gt;70,Hit,Miss),"")</f>
        <v/>
      </c>
      <c r="O443" s="331" t="str">
        <f>if($C443=Attacking,if(K443&gt;70,Hit,Miss),"")</f>
        <v/>
      </c>
      <c r="P443" s="326" t="str">
        <f>IF(L443=Hit,Fleet1Ship1WepDPH,IF(L443=Miss,0,""))</f>
        <v/>
      </c>
      <c r="Q443" s="327" t="str">
        <f>IF(M443=Hit,Fleet1Ship1WepDPH,IF(M443=Miss,0,""))</f>
        <v/>
      </c>
      <c r="R443" s="327" t="str">
        <f>IF(N443=Hit,Fleet1Ship1WepDPH,IF(N443=Miss,0,""))</f>
        <v/>
      </c>
      <c r="S443" s="328" t="str">
        <f>IF(O443=Hit,Fleet1Ship1WepDPH,IF(O443=Miss,0,""))</f>
        <v/>
      </c>
      <c r="T443" s="332" t="str">
        <f>if($C443=Attacking,COUNTIF(P443:S443,"&gt;0"),"")</f>
        <v/>
      </c>
      <c r="U443" s="333" t="str">
        <f>IF($C443=Attacking,SUM(P443:S443),"")</f>
        <v/>
      </c>
      <c r="V443" s="334" t="str">
        <f>iferror(if(W441="","",IF(W441=Alive,$V$4,IF(W441=Dead,"")),""),"")</f>
        <v/>
      </c>
      <c r="W443" s="323" t="str">
        <f>iferror(if($X443="","",IF($X443&gt;0,Alive,if($X443=0,"")),""),"")</f>
        <v/>
      </c>
      <c r="X443" s="353" t="str">
        <f>iferror(if(C443="","",IF(C443=Attacking,X441-U443,X441)),"")</f>
        <v/>
      </c>
    </row>
    <row r="444" hidden="1">
      <c r="A444" s="336">
        <v>441.0</v>
      </c>
      <c r="B444" s="356" t="str">
        <f>IF(C442=Attacking,B442+1,"")</f>
        <v/>
      </c>
      <c r="C444" s="338" t="str">
        <f>iferror(if(W442="","",IF(W442=Alive,Attacking,if(W442=Dead,"")),""),"")</f>
        <v/>
      </c>
      <c r="D444" s="339" t="str">
        <f>iferror(if(E442="","",IF(E442=Alive,$D$4,IF(E442=Dead,"")),""),"")</f>
        <v/>
      </c>
      <c r="E444" s="340" t="str">
        <f>iferror(if($F443="","",IF($F444&gt;0,Alive,if($F444="","")),""),"")</f>
        <v/>
      </c>
      <c r="F444" s="341" t="str">
        <f t="shared" si="4"/>
        <v/>
      </c>
      <c r="G444" s="342" t="str">
        <f>iferror(if(C444="","",if(C444=BattleEnd,"",if(D444=Fleet1Ship1,Fleet1Ship1Wep,Fleet2Ship1Wep))),"")</f>
        <v/>
      </c>
      <c r="H444" s="343" t="str">
        <f>iferror(IF($C444=BattleEnd,"",IF($C444="","",IF($C444=Attacking,RANDBETWEEN(1,100),""))),"")</f>
        <v/>
      </c>
      <c r="I444" s="344" t="str">
        <f>iferror(IF($C444=BattleEnd,"",IF($C444="","",IF($C444=Attacking,RANDBETWEEN(1,100),""))),"")</f>
        <v/>
      </c>
      <c r="J444" s="344" t="str">
        <f>iferror(IF($C444=BattleEnd,"",IF($C444="","",IF($C444=Attacking,RANDBETWEEN(1,100),""))),"")</f>
        <v/>
      </c>
      <c r="K444" s="345" t="str">
        <f>iferror(IF($C444=BattleEnd,"",IF($C444="","",IF($C444=Attacking,RANDBETWEEN(1,100),""))),"")</f>
        <v/>
      </c>
      <c r="L444" s="346" t="str">
        <f>if($C444=Attacking,if(H444&gt;70,Hit,Miss),"")</f>
        <v/>
      </c>
      <c r="M444" s="347" t="str">
        <f>if($C444=Attacking,if(I444&gt;70,Hit,Miss),"")</f>
        <v/>
      </c>
      <c r="N444" s="347" t="str">
        <f>if($C444=Attacking,if(J444&gt;70,Hit,Miss),"")</f>
        <v/>
      </c>
      <c r="O444" s="348" t="str">
        <f>if($C444=Attacking,if(K444&gt;70,Hit,Miss),"")</f>
        <v/>
      </c>
      <c r="P444" s="343" t="str">
        <f>IF(L444=Hit,Fleet1Ship1WepDPH,IF(L444=Miss,0,""))</f>
        <v/>
      </c>
      <c r="Q444" s="344" t="str">
        <f>IF(M444=Hit,Fleet1Ship1WepDPH,IF(M444=Miss,0,""))</f>
        <v/>
      </c>
      <c r="R444" s="344" t="str">
        <f>IF(N444=Hit,Fleet1Ship1WepDPH,IF(N444=Miss,0,""))</f>
        <v/>
      </c>
      <c r="S444" s="345" t="str">
        <f>IF(O444=Hit,Fleet1Ship1WepDPH,IF(O444=Miss,0,""))</f>
        <v/>
      </c>
      <c r="T444" s="349" t="str">
        <f>if($C444=Attacking,COUNTIF(P444:S444,"&gt;0"),"")</f>
        <v/>
      </c>
      <c r="U444" s="350" t="str">
        <f>IF($C444=Attacking,SUM(P444:S444),"")</f>
        <v/>
      </c>
      <c r="V444" s="351" t="str">
        <f>iferror(if(W442="","",IF(W442=Alive,$V$4,IF(W442=Dead,"")),""),"")</f>
        <v/>
      </c>
      <c r="W444" s="340" t="str">
        <f>iferror(if($X444="","",IF($X444&gt;0,Alive,if($X444=0,"")),""),"")</f>
        <v/>
      </c>
      <c r="X444" s="352" t="str">
        <f>iferror(if(C444="","",IF(C444=Attacking,X442-U444,X442)),"")</f>
        <v/>
      </c>
    </row>
    <row r="445" hidden="1">
      <c r="A445" s="319">
        <v>442.0</v>
      </c>
      <c r="B445" s="357" t="str">
        <f>IF(C443=Attacking,B443+1,"")</f>
        <v/>
      </c>
      <c r="C445" s="321" t="str">
        <f>iferror(if(W443="","",IF(W443=Alive,Attacking,if(W443=Dead,"")),""),"")</f>
        <v/>
      </c>
      <c r="D445" s="322" t="str">
        <f>iferror(if(E443="","",IF(E443=Alive,$D$4,IF(E443=Dead,"")),""),"")</f>
        <v/>
      </c>
      <c r="E445" s="323" t="str">
        <f>iferror(if($F444="","",IF($F445&gt;0,Alive,if($F445="","")),""),"")</f>
        <v/>
      </c>
      <c r="F445" s="324" t="str">
        <f t="shared" si="4"/>
        <v/>
      </c>
      <c r="G445" s="325" t="str">
        <f>iferror(if(C445="","",if(C445=BattleEnd,"",if(D445=Fleet1Ship1,Fleet1Ship1Wep,Fleet2Ship1Wep))),"")</f>
        <v/>
      </c>
      <c r="H445" s="326" t="str">
        <f>iferror(IF($C445=BattleEnd,"",IF($C445="","",IF($C445=Attacking,RANDBETWEEN(1,100),""))),"")</f>
        <v/>
      </c>
      <c r="I445" s="327" t="str">
        <f>iferror(IF($C445=BattleEnd,"",IF($C445="","",IF($C445=Attacking,RANDBETWEEN(1,100),""))),"")</f>
        <v/>
      </c>
      <c r="J445" s="327" t="str">
        <f>iferror(IF($C445=BattleEnd,"",IF($C445="","",IF($C445=Attacking,RANDBETWEEN(1,100),""))),"")</f>
        <v/>
      </c>
      <c r="K445" s="328" t="str">
        <f>iferror(IF($C445=BattleEnd,"",IF($C445="","",IF($C445=Attacking,RANDBETWEEN(1,100),""))),"")</f>
        <v/>
      </c>
      <c r="L445" s="329" t="str">
        <f>if($C445=Attacking,if(H445&gt;70,Hit,Miss),"")</f>
        <v/>
      </c>
      <c r="M445" s="330" t="str">
        <f>if($C445=Attacking,if(I445&gt;70,Hit,Miss),"")</f>
        <v/>
      </c>
      <c r="N445" s="330" t="str">
        <f>if($C445=Attacking,if(J445&gt;70,Hit,Miss),"")</f>
        <v/>
      </c>
      <c r="O445" s="331" t="str">
        <f>if($C445=Attacking,if(K445&gt;70,Hit,Miss),"")</f>
        <v/>
      </c>
      <c r="P445" s="326" t="str">
        <f>IF(L445=Hit,Fleet1Ship1WepDPH,IF(L445=Miss,0,""))</f>
        <v/>
      </c>
      <c r="Q445" s="327" t="str">
        <f>IF(M445=Hit,Fleet1Ship1WepDPH,IF(M445=Miss,0,""))</f>
        <v/>
      </c>
      <c r="R445" s="327" t="str">
        <f>IF(N445=Hit,Fleet1Ship1WepDPH,IF(N445=Miss,0,""))</f>
        <v/>
      </c>
      <c r="S445" s="328" t="str">
        <f>IF(O445=Hit,Fleet1Ship1WepDPH,IF(O445=Miss,0,""))</f>
        <v/>
      </c>
      <c r="T445" s="332" t="str">
        <f>if($C445=Attacking,COUNTIF(P445:S445,"&gt;0"),"")</f>
        <v/>
      </c>
      <c r="U445" s="333" t="str">
        <f>IF($C445=Attacking,SUM(P445:S445),"")</f>
        <v/>
      </c>
      <c r="V445" s="334" t="str">
        <f>iferror(if(W443="","",IF(W443=Alive,$V$4,IF(W443=Dead,"")),""),"")</f>
        <v/>
      </c>
      <c r="W445" s="323" t="str">
        <f>iferror(if($X445="","",IF($X445&gt;0,Alive,if($X445=0,"")),""),"")</f>
        <v/>
      </c>
      <c r="X445" s="353" t="str">
        <f>iferror(if(C445="","",IF(C445=Attacking,X443-U445,X443)),"")</f>
        <v/>
      </c>
    </row>
    <row r="446" hidden="1">
      <c r="A446" s="336">
        <v>443.0</v>
      </c>
      <c r="B446" s="356" t="str">
        <f>IF(C444=Attacking,B444+1,"")</f>
        <v/>
      </c>
      <c r="C446" s="338" t="str">
        <f>iferror(if(W444="","",IF(W444=Alive,Attacking,if(W444=Dead,"")),""),"")</f>
        <v/>
      </c>
      <c r="D446" s="339" t="str">
        <f>iferror(if(E444="","",IF(E444=Alive,$D$4,IF(E444=Dead,"")),""),"")</f>
        <v/>
      </c>
      <c r="E446" s="340" t="str">
        <f>iferror(if($F445="","",IF($F446&gt;0,Alive,if($F446="","")),""),"")</f>
        <v/>
      </c>
      <c r="F446" s="341" t="str">
        <f t="shared" si="4"/>
        <v/>
      </c>
      <c r="G446" s="342" t="str">
        <f>iferror(if(C446="","",if(C446=BattleEnd,"",if(D446=Fleet1Ship1,Fleet1Ship1Wep,Fleet2Ship1Wep))),"")</f>
        <v/>
      </c>
      <c r="H446" s="343" t="str">
        <f>iferror(IF($C446=BattleEnd,"",IF($C446="","",IF($C446=Attacking,RANDBETWEEN(1,100),""))),"")</f>
        <v/>
      </c>
      <c r="I446" s="344" t="str">
        <f>iferror(IF($C446=BattleEnd,"",IF($C446="","",IF($C446=Attacking,RANDBETWEEN(1,100),""))),"")</f>
        <v/>
      </c>
      <c r="J446" s="344" t="str">
        <f>iferror(IF($C446=BattleEnd,"",IF($C446="","",IF($C446=Attacking,RANDBETWEEN(1,100),""))),"")</f>
        <v/>
      </c>
      <c r="K446" s="345" t="str">
        <f>iferror(IF($C446=BattleEnd,"",IF($C446="","",IF($C446=Attacking,RANDBETWEEN(1,100),""))),"")</f>
        <v/>
      </c>
      <c r="L446" s="346" t="str">
        <f>if($C446=Attacking,if(H446&gt;70,Hit,Miss),"")</f>
        <v/>
      </c>
      <c r="M446" s="347" t="str">
        <f>if($C446=Attacking,if(I446&gt;70,Hit,Miss),"")</f>
        <v/>
      </c>
      <c r="N446" s="347" t="str">
        <f>if($C446=Attacking,if(J446&gt;70,Hit,Miss),"")</f>
        <v/>
      </c>
      <c r="O446" s="348" t="str">
        <f>if($C446=Attacking,if(K446&gt;70,Hit,Miss),"")</f>
        <v/>
      </c>
      <c r="P446" s="343" t="str">
        <f>IF(L446=Hit,Fleet1Ship1WepDPH,IF(L446=Miss,0,""))</f>
        <v/>
      </c>
      <c r="Q446" s="344" t="str">
        <f>IF(M446=Hit,Fleet1Ship1WepDPH,IF(M446=Miss,0,""))</f>
        <v/>
      </c>
      <c r="R446" s="344" t="str">
        <f>IF(N446=Hit,Fleet1Ship1WepDPH,IF(N446=Miss,0,""))</f>
        <v/>
      </c>
      <c r="S446" s="345" t="str">
        <f>IF(O446=Hit,Fleet1Ship1WepDPH,IF(O446=Miss,0,""))</f>
        <v/>
      </c>
      <c r="T446" s="349" t="str">
        <f>if($C446=Attacking,COUNTIF(P446:S446,"&gt;0"),"")</f>
        <v/>
      </c>
      <c r="U446" s="350" t="str">
        <f>IF($C446=Attacking,SUM(P446:S446),"")</f>
        <v/>
      </c>
      <c r="V446" s="351" t="str">
        <f>iferror(if(W444="","",IF(W444=Alive,$V$4,IF(W444=Dead,"")),""),"")</f>
        <v/>
      </c>
      <c r="W446" s="340" t="str">
        <f>iferror(if($X446="","",IF($X446&gt;0,Alive,if($X446=0,"")),""),"")</f>
        <v/>
      </c>
      <c r="X446" s="352" t="str">
        <f>iferror(if(C446="","",IF(C446=Attacking,X444-U446,X444)),"")</f>
        <v/>
      </c>
    </row>
    <row r="447" hidden="1">
      <c r="A447" s="319">
        <v>444.0</v>
      </c>
      <c r="B447" s="357" t="str">
        <f>IF(C445=Attacking,B445+1,"")</f>
        <v/>
      </c>
      <c r="C447" s="321" t="str">
        <f>iferror(if(W445="","",IF(W445=Alive,Attacking,if(W445=Dead,"")),""),"")</f>
        <v/>
      </c>
      <c r="D447" s="322" t="str">
        <f>iferror(if(E445="","",IF(E445=Alive,$D$4,IF(E445=Dead,"")),""),"")</f>
        <v/>
      </c>
      <c r="E447" s="323" t="str">
        <f>iferror(if($F446="","",IF($F447&gt;0,Alive,if($F447="","")),""),"")</f>
        <v/>
      </c>
      <c r="F447" s="324" t="str">
        <f t="shared" si="4"/>
        <v/>
      </c>
      <c r="G447" s="325" t="str">
        <f>iferror(if(C447="","",if(C447=BattleEnd,"",if(D447=Fleet1Ship1,Fleet1Ship1Wep,Fleet2Ship1Wep))),"")</f>
        <v/>
      </c>
      <c r="H447" s="326" t="str">
        <f>iferror(IF($C447=BattleEnd,"",IF($C447="","",IF($C447=Attacking,RANDBETWEEN(1,100),""))),"")</f>
        <v/>
      </c>
      <c r="I447" s="327" t="str">
        <f>iferror(IF($C447=BattleEnd,"",IF($C447="","",IF($C447=Attacking,RANDBETWEEN(1,100),""))),"")</f>
        <v/>
      </c>
      <c r="J447" s="327" t="str">
        <f>iferror(IF($C447=BattleEnd,"",IF($C447="","",IF($C447=Attacking,RANDBETWEEN(1,100),""))),"")</f>
        <v/>
      </c>
      <c r="K447" s="328" t="str">
        <f>iferror(IF($C447=BattleEnd,"",IF($C447="","",IF($C447=Attacking,RANDBETWEEN(1,100),""))),"")</f>
        <v/>
      </c>
      <c r="L447" s="329" t="str">
        <f>if($C447=Attacking,if(H447&gt;70,Hit,Miss),"")</f>
        <v/>
      </c>
      <c r="M447" s="330" t="str">
        <f>if($C447=Attacking,if(I447&gt;70,Hit,Miss),"")</f>
        <v/>
      </c>
      <c r="N447" s="330" t="str">
        <f>if($C447=Attacking,if(J447&gt;70,Hit,Miss),"")</f>
        <v/>
      </c>
      <c r="O447" s="331" t="str">
        <f>if($C447=Attacking,if(K447&gt;70,Hit,Miss),"")</f>
        <v/>
      </c>
      <c r="P447" s="326" t="str">
        <f>IF(L447=Hit,Fleet1Ship1WepDPH,IF(L447=Miss,0,""))</f>
        <v/>
      </c>
      <c r="Q447" s="327" t="str">
        <f>IF(M447=Hit,Fleet1Ship1WepDPH,IF(M447=Miss,0,""))</f>
        <v/>
      </c>
      <c r="R447" s="327" t="str">
        <f>IF(N447=Hit,Fleet1Ship1WepDPH,IF(N447=Miss,0,""))</f>
        <v/>
      </c>
      <c r="S447" s="328" t="str">
        <f>IF(O447=Hit,Fleet1Ship1WepDPH,IF(O447=Miss,0,""))</f>
        <v/>
      </c>
      <c r="T447" s="332" t="str">
        <f>if($C447=Attacking,COUNTIF(P447:S447,"&gt;0"),"")</f>
        <v/>
      </c>
      <c r="U447" s="333" t="str">
        <f>IF($C447=Attacking,SUM(P447:S447),"")</f>
        <v/>
      </c>
      <c r="V447" s="334" t="str">
        <f>iferror(if(W445="","",IF(W445=Alive,$V$4,IF(W445=Dead,"")),""),"")</f>
        <v/>
      </c>
      <c r="W447" s="323" t="str">
        <f>iferror(if($X447="","",IF($X447&gt;0,Alive,if($X447=0,"")),""),"")</f>
        <v/>
      </c>
      <c r="X447" s="353" t="str">
        <f>iferror(if(C447="","",IF(C447=Attacking,X445-U447,X445)),"")</f>
        <v/>
      </c>
    </row>
    <row r="448" hidden="1">
      <c r="A448" s="336">
        <v>445.0</v>
      </c>
      <c r="B448" s="356" t="str">
        <f>IF(C446=Attacking,B446+1,"")</f>
        <v/>
      </c>
      <c r="C448" s="338" t="str">
        <f>iferror(if(W446="","",IF(W446=Alive,Attacking,if(W446=Dead,"")),""),"")</f>
        <v/>
      </c>
      <c r="D448" s="339" t="str">
        <f>iferror(if(E446="","",IF(E446=Alive,$D$4,IF(E446=Dead,"")),""),"")</f>
        <v/>
      </c>
      <c r="E448" s="340" t="str">
        <f>iferror(if($F447="","",IF($F448&gt;0,Alive,if($F448="","")),""),"")</f>
        <v/>
      </c>
      <c r="F448" s="341" t="str">
        <f t="shared" si="4"/>
        <v/>
      </c>
      <c r="G448" s="342" t="str">
        <f>iferror(if(C448="","",if(C448=BattleEnd,"",if(D448=Fleet1Ship1,Fleet1Ship1Wep,Fleet2Ship1Wep))),"")</f>
        <v/>
      </c>
      <c r="H448" s="343" t="str">
        <f>iferror(IF($C448=BattleEnd,"",IF($C448="","",IF($C448=Attacking,RANDBETWEEN(1,100),""))),"")</f>
        <v/>
      </c>
      <c r="I448" s="344" t="str">
        <f>iferror(IF($C448=BattleEnd,"",IF($C448="","",IF($C448=Attacking,RANDBETWEEN(1,100),""))),"")</f>
        <v/>
      </c>
      <c r="J448" s="344" t="str">
        <f>iferror(IF($C448=BattleEnd,"",IF($C448="","",IF($C448=Attacking,RANDBETWEEN(1,100),""))),"")</f>
        <v/>
      </c>
      <c r="K448" s="345" t="str">
        <f>iferror(IF($C448=BattleEnd,"",IF($C448="","",IF($C448=Attacking,RANDBETWEEN(1,100),""))),"")</f>
        <v/>
      </c>
      <c r="L448" s="346" t="str">
        <f>if($C448=Attacking,if(H448&gt;70,Hit,Miss),"")</f>
        <v/>
      </c>
      <c r="M448" s="347" t="str">
        <f>if($C448=Attacking,if(I448&gt;70,Hit,Miss),"")</f>
        <v/>
      </c>
      <c r="N448" s="347" t="str">
        <f>if($C448=Attacking,if(J448&gt;70,Hit,Miss),"")</f>
        <v/>
      </c>
      <c r="O448" s="348" t="str">
        <f>if($C448=Attacking,if(K448&gt;70,Hit,Miss),"")</f>
        <v/>
      </c>
      <c r="P448" s="343" t="str">
        <f>IF(L448=Hit,Fleet1Ship1WepDPH,IF(L448=Miss,0,""))</f>
        <v/>
      </c>
      <c r="Q448" s="344" t="str">
        <f>IF(M448=Hit,Fleet1Ship1WepDPH,IF(M448=Miss,0,""))</f>
        <v/>
      </c>
      <c r="R448" s="344" t="str">
        <f>IF(N448=Hit,Fleet1Ship1WepDPH,IF(N448=Miss,0,""))</f>
        <v/>
      </c>
      <c r="S448" s="345" t="str">
        <f>IF(O448=Hit,Fleet1Ship1WepDPH,IF(O448=Miss,0,""))</f>
        <v/>
      </c>
      <c r="T448" s="349" t="str">
        <f>if($C448=Attacking,COUNTIF(P448:S448,"&gt;0"),"")</f>
        <v/>
      </c>
      <c r="U448" s="350" t="str">
        <f>IF($C448=Attacking,SUM(P448:S448),"")</f>
        <v/>
      </c>
      <c r="V448" s="351" t="str">
        <f>iferror(if(W446="","",IF(W446=Alive,$V$4,IF(W446=Dead,"")),""),"")</f>
        <v/>
      </c>
      <c r="W448" s="340" t="str">
        <f>iferror(if($X448="","",IF($X448&gt;0,Alive,if($X448=0,"")),""),"")</f>
        <v/>
      </c>
      <c r="X448" s="352" t="str">
        <f>iferror(if(C448="","",IF(C448=Attacking,X446-U448,X446)),"")</f>
        <v/>
      </c>
    </row>
    <row r="449" hidden="1">
      <c r="A449" s="319">
        <v>446.0</v>
      </c>
      <c r="B449" s="357" t="str">
        <f>IF(C447=Attacking,B447+1,"")</f>
        <v/>
      </c>
      <c r="C449" s="321" t="str">
        <f>iferror(if(W447="","",IF(W447=Alive,Attacking,if(W447=Dead,"")),""),"")</f>
        <v/>
      </c>
      <c r="D449" s="322" t="str">
        <f>iferror(if(E447="","",IF(E447=Alive,$D$4,IF(E447=Dead,"")),""),"")</f>
        <v/>
      </c>
      <c r="E449" s="323" t="str">
        <f>iferror(if($F448="","",IF($F449&gt;0,Alive,if($F449="","")),""),"")</f>
        <v/>
      </c>
      <c r="F449" s="324" t="str">
        <f t="shared" si="4"/>
        <v/>
      </c>
      <c r="G449" s="325" t="str">
        <f>iferror(if(C449="","",if(C449=BattleEnd,"",if(D449=Fleet1Ship1,Fleet1Ship1Wep,Fleet2Ship1Wep))),"")</f>
        <v/>
      </c>
      <c r="H449" s="326" t="str">
        <f>iferror(IF($C449=BattleEnd,"",IF($C449="","",IF($C449=Attacking,RANDBETWEEN(1,100),""))),"")</f>
        <v/>
      </c>
      <c r="I449" s="327" t="str">
        <f>iferror(IF($C449=BattleEnd,"",IF($C449="","",IF($C449=Attacking,RANDBETWEEN(1,100),""))),"")</f>
        <v/>
      </c>
      <c r="J449" s="327" t="str">
        <f>iferror(IF($C449=BattleEnd,"",IF($C449="","",IF($C449=Attacking,RANDBETWEEN(1,100),""))),"")</f>
        <v/>
      </c>
      <c r="K449" s="328" t="str">
        <f>iferror(IF($C449=BattleEnd,"",IF($C449="","",IF($C449=Attacking,RANDBETWEEN(1,100),""))),"")</f>
        <v/>
      </c>
      <c r="L449" s="329" t="str">
        <f>if($C449=Attacking,if(H449&gt;70,Hit,Miss),"")</f>
        <v/>
      </c>
      <c r="M449" s="330" t="str">
        <f>if($C449=Attacking,if(I449&gt;70,Hit,Miss),"")</f>
        <v/>
      </c>
      <c r="N449" s="330" t="str">
        <f>if($C449=Attacking,if(J449&gt;70,Hit,Miss),"")</f>
        <v/>
      </c>
      <c r="O449" s="331" t="str">
        <f>if($C449=Attacking,if(K449&gt;70,Hit,Miss),"")</f>
        <v/>
      </c>
      <c r="P449" s="326" t="str">
        <f>IF(L449=Hit,Fleet1Ship1WepDPH,IF(L449=Miss,0,""))</f>
        <v/>
      </c>
      <c r="Q449" s="327" t="str">
        <f>IF(M449=Hit,Fleet1Ship1WepDPH,IF(M449=Miss,0,""))</f>
        <v/>
      </c>
      <c r="R449" s="327" t="str">
        <f>IF(N449=Hit,Fleet1Ship1WepDPH,IF(N449=Miss,0,""))</f>
        <v/>
      </c>
      <c r="S449" s="328" t="str">
        <f>IF(O449=Hit,Fleet1Ship1WepDPH,IF(O449=Miss,0,""))</f>
        <v/>
      </c>
      <c r="T449" s="332" t="str">
        <f>if($C449=Attacking,COUNTIF(P449:S449,"&gt;0"),"")</f>
        <v/>
      </c>
      <c r="U449" s="333" t="str">
        <f>IF($C449=Attacking,SUM(P449:S449),"")</f>
        <v/>
      </c>
      <c r="V449" s="334" t="str">
        <f>iferror(if(W447="","",IF(W447=Alive,$V$4,IF(W447=Dead,"")),""),"")</f>
        <v/>
      </c>
      <c r="W449" s="323" t="str">
        <f>iferror(if($X449="","",IF($X449&gt;0,Alive,if($X449=0,"")),""),"")</f>
        <v/>
      </c>
      <c r="X449" s="353" t="str">
        <f>iferror(if(C449="","",IF(C449=Attacking,X447-U449,X447)),"")</f>
        <v/>
      </c>
    </row>
    <row r="450" hidden="1">
      <c r="A450" s="336">
        <v>447.0</v>
      </c>
      <c r="B450" s="356" t="str">
        <f>IF(C448=Reloading,B448+1,"")</f>
        <v/>
      </c>
      <c r="C450" s="338" t="str">
        <f>iferror(if(W448="","",IF(W448=Alive,Attacking,if(W448=Dead,"")),""),"")</f>
        <v/>
      </c>
      <c r="D450" s="339" t="str">
        <f>iferror(if(E448="","",IF(E448=Alive,$D$4,IF(E448=Dead,"")),""),"")</f>
        <v/>
      </c>
      <c r="E450" s="340" t="str">
        <f>iferror(if($F449="","",IF($F450&gt;0,Alive,if($F450="","")),""),"")</f>
        <v/>
      </c>
      <c r="F450" s="341" t="str">
        <f t="shared" si="4"/>
        <v/>
      </c>
      <c r="G450" s="342" t="str">
        <f>iferror(if(C450="","",if(C450=BattleEnd,"",if(D450=Fleet1Ship1,Fleet1Ship1Wep,Fleet2Ship1Wep))),"")</f>
        <v/>
      </c>
      <c r="H450" s="343" t="str">
        <f>iferror(IF($C450=BattleEnd,"",IF($C450="","",IF($C450=Attacking,RANDBETWEEN(1,100),""))),"")</f>
        <v/>
      </c>
      <c r="I450" s="344" t="str">
        <f>iferror(IF($C450=BattleEnd,"",IF($C450="","",IF($C450=Attacking,RANDBETWEEN(1,100),""))),"")</f>
        <v/>
      </c>
      <c r="J450" s="344" t="str">
        <f>iferror(IF($C450=BattleEnd,"",IF($C450="","",IF($C450=Attacking,RANDBETWEEN(1,100),""))),"")</f>
        <v/>
      </c>
      <c r="K450" s="345" t="str">
        <f>iferror(IF($C450=BattleEnd,"",IF($C450="","",IF($C450=Attacking,RANDBETWEEN(1,100),""))),"")</f>
        <v/>
      </c>
      <c r="L450" s="346" t="str">
        <f>if($C450=Attacking,if(H450&gt;70,Hit,Miss),"")</f>
        <v/>
      </c>
      <c r="M450" s="347" t="str">
        <f>if($C450=Attacking,if(I450&gt;70,Hit,Miss),"")</f>
        <v/>
      </c>
      <c r="N450" s="347" t="str">
        <f>if($C450=Attacking,if(J450&gt;70,Hit,Miss),"")</f>
        <v/>
      </c>
      <c r="O450" s="348" t="str">
        <f>if($C450=Attacking,if(K450&gt;70,Hit,Miss),"")</f>
        <v/>
      </c>
      <c r="P450" s="343" t="str">
        <f>IF(L450=Hit,Fleet1Ship1WepDPH,IF(L450=Miss,0,""))</f>
        <v/>
      </c>
      <c r="Q450" s="344" t="str">
        <f>IF(M450=Hit,Fleet1Ship1WepDPH,IF(M450=Miss,0,""))</f>
        <v/>
      </c>
      <c r="R450" s="344" t="str">
        <f>IF(N450=Hit,Fleet1Ship1WepDPH,IF(N450=Miss,0,""))</f>
        <v/>
      </c>
      <c r="S450" s="345" t="str">
        <f>IF(O450=Hit,Fleet1Ship1WepDPH,IF(O450=Miss,0,""))</f>
        <v/>
      </c>
      <c r="T450" s="349" t="str">
        <f>if($C450=Attacking,COUNTIF(P450:S450,"&gt;0"),"")</f>
        <v/>
      </c>
      <c r="U450" s="350" t="str">
        <f>IF($C450=Attacking,SUM(P450:S450),"")</f>
        <v/>
      </c>
      <c r="V450" s="351" t="str">
        <f>iferror(if(W448="","",IF(W448=Alive,$V$4,IF(W448=Dead,"")),""),"")</f>
        <v/>
      </c>
      <c r="W450" s="340" t="str">
        <f>iferror(if($X450="","",IF($X450&gt;0,Alive,if($X450=0,"")),""),"")</f>
        <v/>
      </c>
      <c r="X450" s="352" t="str">
        <f>iferror(if(C450="","",IF(C450=Attacking,X448-U450,X448)),"")</f>
        <v/>
      </c>
    </row>
    <row r="451" hidden="1">
      <c r="A451" s="319">
        <v>448.0</v>
      </c>
      <c r="B451" s="357" t="str">
        <f>IF(C449=Reloading,B449+1,"")</f>
        <v/>
      </c>
      <c r="C451" s="321" t="str">
        <f>iferror(if(W449="","",IF(W449=Alive,Attacking,if(W449=Dead,"")),""),"")</f>
        <v/>
      </c>
      <c r="D451" s="322" t="str">
        <f>iferror(if(E449="","",IF(E449=Alive,$D$4,IF(E449=Dead,"")),""),"")</f>
        <v/>
      </c>
      <c r="E451" s="323" t="str">
        <f>iferror(if($F450="","",IF($F451&gt;0,Alive,if($F451="","")),""),"")</f>
        <v/>
      </c>
      <c r="F451" s="324" t="str">
        <f t="shared" si="4"/>
        <v/>
      </c>
      <c r="G451" s="325" t="str">
        <f>iferror(if(C451="","",if(C451=BattleEnd,"",if(D451=Fleet1Ship1,Fleet1Ship1Wep,Fleet2Ship1Wep))),"")</f>
        <v/>
      </c>
      <c r="H451" s="326" t="str">
        <f>iferror(IF($C451=BattleEnd,"",IF($C451="","",IF($C451=Attacking,RANDBETWEEN(1,100),""))),"")</f>
        <v/>
      </c>
      <c r="I451" s="327" t="str">
        <f>iferror(IF($C451=BattleEnd,"",IF($C451="","",IF($C451=Attacking,RANDBETWEEN(1,100),""))),"")</f>
        <v/>
      </c>
      <c r="J451" s="327" t="str">
        <f>iferror(IF($C451=BattleEnd,"",IF($C451="","",IF($C451=Attacking,RANDBETWEEN(1,100),""))),"")</f>
        <v/>
      </c>
      <c r="K451" s="328" t="str">
        <f>iferror(IF($C451=BattleEnd,"",IF($C451="","",IF($C451=Attacking,RANDBETWEEN(1,100),""))),"")</f>
        <v/>
      </c>
      <c r="L451" s="329" t="str">
        <f>if($C451=Attacking,if(H451&gt;70,Hit,Miss),"")</f>
        <v/>
      </c>
      <c r="M451" s="330" t="str">
        <f>if($C451=Attacking,if(I451&gt;70,Hit,Miss),"")</f>
        <v/>
      </c>
      <c r="N451" s="330" t="str">
        <f>if($C451=Attacking,if(J451&gt;70,Hit,Miss),"")</f>
        <v/>
      </c>
      <c r="O451" s="331" t="str">
        <f>if($C451=Attacking,if(K451&gt;70,Hit,Miss),"")</f>
        <v/>
      </c>
      <c r="P451" s="326" t="str">
        <f>IF(L451=Hit,Fleet1Ship1WepDPH,IF(L451=Miss,0,""))</f>
        <v/>
      </c>
      <c r="Q451" s="327" t="str">
        <f>IF(M451=Hit,Fleet1Ship1WepDPH,IF(M451=Miss,0,""))</f>
        <v/>
      </c>
      <c r="R451" s="327" t="str">
        <f>IF(N451=Hit,Fleet1Ship1WepDPH,IF(N451=Miss,0,""))</f>
        <v/>
      </c>
      <c r="S451" s="328" t="str">
        <f>IF(O451=Hit,Fleet1Ship1WepDPH,IF(O451=Miss,0,""))</f>
        <v/>
      </c>
      <c r="T451" s="332" t="str">
        <f>if($C451=Attacking,COUNTIF(P451:S451,"&gt;0"),"")</f>
        <v/>
      </c>
      <c r="U451" s="333" t="str">
        <f>IF($C451=Attacking,SUM(P451:S451),"")</f>
        <v/>
      </c>
      <c r="V451" s="334" t="str">
        <f>iferror(if(W449="","",IF(W449=Alive,$V$4,IF(W449=Dead,"")),""),"")</f>
        <v/>
      </c>
      <c r="W451" s="323" t="str">
        <f>iferror(if($X451="","",IF($X451&gt;0,Alive,if($X451=0,"")),""),"")</f>
        <v/>
      </c>
      <c r="X451" s="353" t="str">
        <f>iferror(if(C451="","",IF(C451=Attacking,X449-U451,X449)),"")</f>
        <v/>
      </c>
    </row>
    <row r="452" hidden="1">
      <c r="A452" s="336">
        <v>449.0</v>
      </c>
      <c r="B452" s="356" t="str">
        <f>IF(C450=Attacking,B450+1,"")</f>
        <v/>
      </c>
      <c r="C452" s="338" t="str">
        <f>iferror(if(W450="","",IF(W450=Alive,Attacking,if(W450=Dead,"")),""),"")</f>
        <v/>
      </c>
      <c r="D452" s="339" t="str">
        <f>iferror(if(E450="","",IF(E450=Alive,$D$4,IF(E450=Dead,"")),""),"")</f>
        <v/>
      </c>
      <c r="E452" s="340" t="str">
        <f>iferror(if($F451="","",IF($F452&gt;0,Alive,if($F452="","")),""),"")</f>
        <v/>
      </c>
      <c r="F452" s="341" t="str">
        <f t="shared" si="4"/>
        <v/>
      </c>
      <c r="G452" s="342" t="str">
        <f>iferror(if(C452="","",if(C452=BattleEnd,"",if(D452=Fleet1Ship1,Fleet1Ship1Wep,Fleet2Ship1Wep))),"")</f>
        <v/>
      </c>
      <c r="H452" s="343" t="str">
        <f>iferror(IF($C452=BattleEnd,"",IF($C452="","",IF($C452=Attacking,RANDBETWEEN(1,100),""))),"")</f>
        <v/>
      </c>
      <c r="I452" s="344" t="str">
        <f>iferror(IF($C452=BattleEnd,"",IF($C452="","",IF($C452=Attacking,RANDBETWEEN(1,100),""))),"")</f>
        <v/>
      </c>
      <c r="J452" s="344" t="str">
        <f>iferror(IF($C452=BattleEnd,"",IF($C452="","",IF($C452=Attacking,RANDBETWEEN(1,100),""))),"")</f>
        <v/>
      </c>
      <c r="K452" s="345" t="str">
        <f>iferror(IF($C452=BattleEnd,"",IF($C452="","",IF($C452=Attacking,RANDBETWEEN(1,100),""))),"")</f>
        <v/>
      </c>
      <c r="L452" s="346" t="str">
        <f>if($C452=Attacking,if(H452&gt;70,Hit,Miss),"")</f>
        <v/>
      </c>
      <c r="M452" s="347" t="str">
        <f>if($C452=Attacking,if(I452&gt;70,Hit,Miss),"")</f>
        <v/>
      </c>
      <c r="N452" s="347" t="str">
        <f>if($C452=Attacking,if(J452&gt;70,Hit,Miss),"")</f>
        <v/>
      </c>
      <c r="O452" s="348" t="str">
        <f>if($C452=Attacking,if(K452&gt;70,Hit,Miss),"")</f>
        <v/>
      </c>
      <c r="P452" s="343" t="str">
        <f>IF(L452=Hit,Fleet1Ship1WepDPH,IF(L452=Miss,0,""))</f>
        <v/>
      </c>
      <c r="Q452" s="344" t="str">
        <f>IF(M452=Hit,Fleet1Ship1WepDPH,IF(M452=Miss,0,""))</f>
        <v/>
      </c>
      <c r="R452" s="344" t="str">
        <f>IF(N452=Hit,Fleet1Ship1WepDPH,IF(N452=Miss,0,""))</f>
        <v/>
      </c>
      <c r="S452" s="345" t="str">
        <f>IF(O452=Hit,Fleet1Ship1WepDPH,IF(O452=Miss,0,""))</f>
        <v/>
      </c>
      <c r="T452" s="349" t="str">
        <f>if($C452=Attacking,COUNTIF(P452:S452,"&gt;0"),"")</f>
        <v/>
      </c>
      <c r="U452" s="350" t="str">
        <f>IF($C452=Attacking,SUM(P452:S452),"")</f>
        <v/>
      </c>
      <c r="V452" s="351" t="str">
        <f>iferror(if(W450="","",IF(W450=Alive,$V$4,IF(W450=Dead,"")),""),"")</f>
        <v/>
      </c>
      <c r="W452" s="340" t="str">
        <f>iferror(if($X452="","",IF($X452&gt;0,Alive,if($X452=0,"")),""),"")</f>
        <v/>
      </c>
      <c r="X452" s="352" t="str">
        <f>iferror(if(C452="","",IF(C452=Attacking,X450-U452,X450)),"")</f>
        <v/>
      </c>
    </row>
    <row r="453" hidden="1">
      <c r="A453" s="319">
        <v>450.0</v>
      </c>
      <c r="B453" s="357" t="str">
        <f>IF(C451=Attacking,B451+1,"")</f>
        <v/>
      </c>
      <c r="C453" s="321" t="str">
        <f>iferror(if(W451="","",IF(W451=Alive,Attacking,if(W451=Dead,"")),""),"")</f>
        <v/>
      </c>
      <c r="D453" s="322" t="str">
        <f>iferror(if(E451="","",IF(E451=Alive,$D$4,IF(E451=Dead,"")),""),"")</f>
        <v/>
      </c>
      <c r="E453" s="323" t="str">
        <f>iferror(if($F452="","",IF($F453&gt;0,Alive,if($F453="","")),""),"")</f>
        <v/>
      </c>
      <c r="F453" s="324" t="str">
        <f t="shared" si="4"/>
        <v/>
      </c>
      <c r="G453" s="325" t="str">
        <f>iferror(if(C453="","",if(C453=BattleEnd,"",if(D453=Fleet1Ship1,Fleet1Ship1Wep,Fleet2Ship1Wep))),"")</f>
        <v/>
      </c>
      <c r="H453" s="326" t="str">
        <f>iferror(IF($C453=BattleEnd,"",IF($C453="","",IF($C453=Attacking,RANDBETWEEN(1,100),""))),"")</f>
        <v/>
      </c>
      <c r="I453" s="327" t="str">
        <f>iferror(IF($C453=BattleEnd,"",IF($C453="","",IF($C453=Attacking,RANDBETWEEN(1,100),""))),"")</f>
        <v/>
      </c>
      <c r="J453" s="327" t="str">
        <f>iferror(IF($C453=BattleEnd,"",IF($C453="","",IF($C453=Attacking,RANDBETWEEN(1,100),""))),"")</f>
        <v/>
      </c>
      <c r="K453" s="328" t="str">
        <f>iferror(IF($C453=BattleEnd,"",IF($C453="","",IF($C453=Attacking,RANDBETWEEN(1,100),""))),"")</f>
        <v/>
      </c>
      <c r="L453" s="329" t="str">
        <f>if($C453=Attacking,if(H453&gt;70,Hit,Miss),"")</f>
        <v/>
      </c>
      <c r="M453" s="330" t="str">
        <f>if($C453=Attacking,if(I453&gt;70,Hit,Miss),"")</f>
        <v/>
      </c>
      <c r="N453" s="330" t="str">
        <f>if($C453=Attacking,if(J453&gt;70,Hit,Miss),"")</f>
        <v/>
      </c>
      <c r="O453" s="331" t="str">
        <f>if($C453=Attacking,if(K453&gt;70,Hit,Miss),"")</f>
        <v/>
      </c>
      <c r="P453" s="326" t="str">
        <f>IF(L453=Hit,Fleet1Ship1WepDPH,IF(L453=Miss,0,""))</f>
        <v/>
      </c>
      <c r="Q453" s="327" t="str">
        <f>IF(M453=Hit,Fleet1Ship1WepDPH,IF(M453=Miss,0,""))</f>
        <v/>
      </c>
      <c r="R453" s="327" t="str">
        <f>IF(N453=Hit,Fleet1Ship1WepDPH,IF(N453=Miss,0,""))</f>
        <v/>
      </c>
      <c r="S453" s="328" t="str">
        <f>IF(O453=Hit,Fleet1Ship1WepDPH,IF(O453=Miss,0,""))</f>
        <v/>
      </c>
      <c r="T453" s="332" t="str">
        <f>if($C453=Attacking,COUNTIF(P453:S453,"&gt;0"),"")</f>
        <v/>
      </c>
      <c r="U453" s="333" t="str">
        <f>IF($C453=Attacking,SUM(P453:S453),"")</f>
        <v/>
      </c>
      <c r="V453" s="334" t="str">
        <f>iferror(if(W451="","",IF(W451=Alive,$V$4,IF(W451=Dead,"")),""),"")</f>
        <v/>
      </c>
      <c r="W453" s="323" t="str">
        <f>iferror(if($X453="","",IF($X453&gt;0,Alive,if($X453=0,"")),""),"")</f>
        <v/>
      </c>
      <c r="X453" s="353" t="str">
        <f>iferror(if(C453="","",IF(C453=Attacking,X451-U453,X451)),"")</f>
        <v/>
      </c>
    </row>
    <row r="454" hidden="1">
      <c r="A454" s="336">
        <v>451.0</v>
      </c>
      <c r="B454" s="356" t="str">
        <f>IF(C452=Attacking,B452+1,"")</f>
        <v/>
      </c>
      <c r="C454" s="338" t="str">
        <f>iferror(if(W452="","",IF(W452=Alive,Attacking,if(W452=Dead,"")),""),"")</f>
        <v/>
      </c>
      <c r="D454" s="339" t="str">
        <f>iferror(if(E452="","",IF(E452=Alive,$D$4,IF(E452=Dead,"")),""),"")</f>
        <v/>
      </c>
      <c r="E454" s="340" t="str">
        <f>iferror(if($F453="","",IF($F454&gt;0,Alive,if($F454="","")),""),"")</f>
        <v/>
      </c>
      <c r="F454" s="341" t="str">
        <f t="shared" si="4"/>
        <v/>
      </c>
      <c r="G454" s="342" t="str">
        <f>iferror(if(C454="","",if(C454=BattleEnd,"",if(D454=Fleet1Ship1,Fleet1Ship1Wep,Fleet2Ship1Wep))),"")</f>
        <v/>
      </c>
      <c r="H454" s="343" t="str">
        <f>iferror(IF($C454=BattleEnd,"",IF($C454="","",IF($C454=Attacking,RANDBETWEEN(1,100),""))),"")</f>
        <v/>
      </c>
      <c r="I454" s="344" t="str">
        <f>iferror(IF($C454=BattleEnd,"",IF($C454="","",IF($C454=Attacking,RANDBETWEEN(1,100),""))),"")</f>
        <v/>
      </c>
      <c r="J454" s="344" t="str">
        <f>iferror(IF($C454=BattleEnd,"",IF($C454="","",IF($C454=Attacking,RANDBETWEEN(1,100),""))),"")</f>
        <v/>
      </c>
      <c r="K454" s="345" t="str">
        <f>iferror(IF($C454=BattleEnd,"",IF($C454="","",IF($C454=Attacking,RANDBETWEEN(1,100),""))),"")</f>
        <v/>
      </c>
      <c r="L454" s="346" t="str">
        <f>if($C454=Attacking,if(H454&gt;70,Hit,Miss),"")</f>
        <v/>
      </c>
      <c r="M454" s="347" t="str">
        <f>if($C454=Attacking,if(I454&gt;70,Hit,Miss),"")</f>
        <v/>
      </c>
      <c r="N454" s="347" t="str">
        <f>if($C454=Attacking,if(J454&gt;70,Hit,Miss),"")</f>
        <v/>
      </c>
      <c r="O454" s="348" t="str">
        <f>if($C454=Attacking,if(K454&gt;70,Hit,Miss),"")</f>
        <v/>
      </c>
      <c r="P454" s="343" t="str">
        <f>IF(L454=Hit,Fleet1Ship1WepDPH,IF(L454=Miss,0,""))</f>
        <v/>
      </c>
      <c r="Q454" s="344" t="str">
        <f>IF(M454=Hit,Fleet1Ship1WepDPH,IF(M454=Miss,0,""))</f>
        <v/>
      </c>
      <c r="R454" s="344" t="str">
        <f>IF(N454=Hit,Fleet1Ship1WepDPH,IF(N454=Miss,0,""))</f>
        <v/>
      </c>
      <c r="S454" s="345" t="str">
        <f>IF(O454=Hit,Fleet1Ship1WepDPH,IF(O454=Miss,0,""))</f>
        <v/>
      </c>
      <c r="T454" s="349" t="str">
        <f>if($C454=Attacking,COUNTIF(P454:S454,"&gt;0"),"")</f>
        <v/>
      </c>
      <c r="U454" s="350" t="str">
        <f>IF($C454=Attacking,SUM(P454:S454),"")</f>
        <v/>
      </c>
      <c r="V454" s="351" t="str">
        <f>iferror(if(W452="","",IF(W452=Alive,$V$4,IF(W452=Dead,"")),""),"")</f>
        <v/>
      </c>
      <c r="W454" s="340" t="str">
        <f>iferror(if($X454="","",IF($X454&gt;0,Alive,if($X454=0,"")),""),"")</f>
        <v/>
      </c>
      <c r="X454" s="352" t="str">
        <f>iferror(if(C454="","",IF(C454=Attacking,X452-U454,X452)),"")</f>
        <v/>
      </c>
    </row>
    <row r="455" hidden="1">
      <c r="A455" s="319">
        <v>452.0</v>
      </c>
      <c r="B455" s="357" t="str">
        <f>IF(C453=Attacking,B453+1,"")</f>
        <v/>
      </c>
      <c r="C455" s="321" t="str">
        <f>iferror(if(W453="","",IF(W453=Alive,Attacking,if(W453=Dead,"")),""),"")</f>
        <v/>
      </c>
      <c r="D455" s="322" t="str">
        <f>iferror(if(E453="","",IF(E453=Alive,$D$4,IF(E453=Dead,"")),""),"")</f>
        <v/>
      </c>
      <c r="E455" s="323" t="str">
        <f>iferror(if($F454="","",IF($F455&gt;0,Alive,if($F455="","")),""),"")</f>
        <v/>
      </c>
      <c r="F455" s="324" t="str">
        <f t="shared" si="4"/>
        <v/>
      </c>
      <c r="G455" s="325" t="str">
        <f>iferror(if(C455="","",if(C455=BattleEnd,"",if(D455=Fleet1Ship1,Fleet1Ship1Wep,Fleet2Ship1Wep))),"")</f>
        <v/>
      </c>
      <c r="H455" s="326" t="str">
        <f>iferror(IF($C455=BattleEnd,"",IF($C455="","",IF($C455=Attacking,RANDBETWEEN(1,100),""))),"")</f>
        <v/>
      </c>
      <c r="I455" s="327" t="str">
        <f>iferror(IF($C455=BattleEnd,"",IF($C455="","",IF($C455=Attacking,RANDBETWEEN(1,100),""))),"")</f>
        <v/>
      </c>
      <c r="J455" s="327" t="str">
        <f>iferror(IF($C455=BattleEnd,"",IF($C455="","",IF($C455=Attacking,RANDBETWEEN(1,100),""))),"")</f>
        <v/>
      </c>
      <c r="K455" s="328" t="str">
        <f>iferror(IF($C455=BattleEnd,"",IF($C455="","",IF($C455=Attacking,RANDBETWEEN(1,100),""))),"")</f>
        <v/>
      </c>
      <c r="L455" s="329" t="str">
        <f>if($C455=Attacking,if(H455&gt;70,Hit,Miss),"")</f>
        <v/>
      </c>
      <c r="M455" s="330" t="str">
        <f>if($C455=Attacking,if(I455&gt;70,Hit,Miss),"")</f>
        <v/>
      </c>
      <c r="N455" s="330" t="str">
        <f>if($C455=Attacking,if(J455&gt;70,Hit,Miss),"")</f>
        <v/>
      </c>
      <c r="O455" s="331" t="str">
        <f>if($C455=Attacking,if(K455&gt;70,Hit,Miss),"")</f>
        <v/>
      </c>
      <c r="P455" s="326" t="str">
        <f>IF(L455=Hit,Fleet1Ship1WepDPH,IF(L455=Miss,0,""))</f>
        <v/>
      </c>
      <c r="Q455" s="327" t="str">
        <f>IF(M455=Hit,Fleet1Ship1WepDPH,IF(M455=Miss,0,""))</f>
        <v/>
      </c>
      <c r="R455" s="327" t="str">
        <f>IF(N455=Hit,Fleet1Ship1WepDPH,IF(N455=Miss,0,""))</f>
        <v/>
      </c>
      <c r="S455" s="328" t="str">
        <f>IF(O455=Hit,Fleet1Ship1WepDPH,IF(O455=Miss,0,""))</f>
        <v/>
      </c>
      <c r="T455" s="332" t="str">
        <f>if($C455=Attacking,COUNTIF(P455:S455,"&gt;0"),"")</f>
        <v/>
      </c>
      <c r="U455" s="333" t="str">
        <f>IF($C455=Attacking,SUM(P455:S455),"")</f>
        <v/>
      </c>
      <c r="V455" s="334" t="str">
        <f>iferror(if(W453="","",IF(W453=Alive,$V$4,IF(W453=Dead,"")),""),"")</f>
        <v/>
      </c>
      <c r="W455" s="323" t="str">
        <f>iferror(if($X455="","",IF($X455&gt;0,Alive,if($X455=0,"")),""),"")</f>
        <v/>
      </c>
      <c r="X455" s="353" t="str">
        <f>iferror(if(C455="","",IF(C455=Attacking,X453-U455,X453)),"")</f>
        <v/>
      </c>
    </row>
    <row r="456" hidden="1">
      <c r="A456" s="336">
        <v>453.0</v>
      </c>
      <c r="B456" s="356" t="str">
        <f>IF(C454=Attacking,B454+1,"")</f>
        <v/>
      </c>
      <c r="C456" s="338" t="str">
        <f>iferror(if(W454="","",IF(W454=Alive,Attacking,if(W454=Dead,"")),""),"")</f>
        <v/>
      </c>
      <c r="D456" s="339" t="str">
        <f>iferror(if(E454="","",IF(E454=Alive,$D$4,IF(E454=Dead,"")),""),"")</f>
        <v/>
      </c>
      <c r="E456" s="340" t="str">
        <f>iferror(if($F455="","",IF($F456&gt;0,Alive,if($F456="","")),""),"")</f>
        <v/>
      </c>
      <c r="F456" s="341" t="str">
        <f t="shared" si="4"/>
        <v/>
      </c>
      <c r="G456" s="342" t="str">
        <f>iferror(if(C456="","",if(C456=BattleEnd,"",if(D456=Fleet1Ship1,Fleet1Ship1Wep,Fleet2Ship1Wep))),"")</f>
        <v/>
      </c>
      <c r="H456" s="343" t="str">
        <f>iferror(IF($C456=BattleEnd,"",IF($C456="","",IF($C456=Attacking,RANDBETWEEN(1,100),""))),"")</f>
        <v/>
      </c>
      <c r="I456" s="344" t="str">
        <f>iferror(IF($C456=BattleEnd,"",IF($C456="","",IF($C456=Attacking,RANDBETWEEN(1,100),""))),"")</f>
        <v/>
      </c>
      <c r="J456" s="344" t="str">
        <f>iferror(IF($C456=BattleEnd,"",IF($C456="","",IF($C456=Attacking,RANDBETWEEN(1,100),""))),"")</f>
        <v/>
      </c>
      <c r="K456" s="345" t="str">
        <f>iferror(IF($C456=BattleEnd,"",IF($C456="","",IF($C456=Attacking,RANDBETWEEN(1,100),""))),"")</f>
        <v/>
      </c>
      <c r="L456" s="346" t="str">
        <f>if($C456=Attacking,if(H456&gt;70,Hit,Miss),"")</f>
        <v/>
      </c>
      <c r="M456" s="347" t="str">
        <f>if($C456=Attacking,if(I456&gt;70,Hit,Miss),"")</f>
        <v/>
      </c>
      <c r="N456" s="347" t="str">
        <f>if($C456=Attacking,if(J456&gt;70,Hit,Miss),"")</f>
        <v/>
      </c>
      <c r="O456" s="348" t="str">
        <f>if($C456=Attacking,if(K456&gt;70,Hit,Miss),"")</f>
        <v/>
      </c>
      <c r="P456" s="343" t="str">
        <f>IF(L456=Hit,Fleet1Ship1WepDPH,IF(L456=Miss,0,""))</f>
        <v/>
      </c>
      <c r="Q456" s="344" t="str">
        <f>IF(M456=Hit,Fleet1Ship1WepDPH,IF(M456=Miss,0,""))</f>
        <v/>
      </c>
      <c r="R456" s="344" t="str">
        <f>IF(N456=Hit,Fleet1Ship1WepDPH,IF(N456=Miss,0,""))</f>
        <v/>
      </c>
      <c r="S456" s="345" t="str">
        <f>IF(O456=Hit,Fleet1Ship1WepDPH,IF(O456=Miss,0,""))</f>
        <v/>
      </c>
      <c r="T456" s="349" t="str">
        <f>if($C456=Attacking,COUNTIF(P456:S456,"&gt;0"),"")</f>
        <v/>
      </c>
      <c r="U456" s="350" t="str">
        <f>IF($C456=Attacking,SUM(P456:S456),"")</f>
        <v/>
      </c>
      <c r="V456" s="351" t="str">
        <f>iferror(if(W454="","",IF(W454=Alive,$V$4,IF(W454=Dead,"")),""),"")</f>
        <v/>
      </c>
      <c r="W456" s="340" t="str">
        <f>iferror(if($X456="","",IF($X456&gt;0,Alive,if($X456=0,"")),""),"")</f>
        <v/>
      </c>
      <c r="X456" s="352" t="str">
        <f>iferror(if(C456="","",IF(C456=Attacking,X454-U456,X454)),"")</f>
        <v/>
      </c>
    </row>
    <row r="457" hidden="1">
      <c r="A457" s="319">
        <v>454.0</v>
      </c>
      <c r="B457" s="357" t="str">
        <f>IF(C455=Attacking,B455+1,"")</f>
        <v/>
      </c>
      <c r="C457" s="321" t="str">
        <f>iferror(if(W455="","",IF(W455=Alive,Attacking,if(W455=Dead,"")),""),"")</f>
        <v/>
      </c>
      <c r="D457" s="322" t="str">
        <f>iferror(if(E455="","",IF(E455=Alive,$D$4,IF(E455=Dead,"")),""),"")</f>
        <v/>
      </c>
      <c r="E457" s="323" t="str">
        <f>iferror(if($F456="","",IF($F457&gt;0,Alive,if($F457="","")),""),"")</f>
        <v/>
      </c>
      <c r="F457" s="324" t="str">
        <f t="shared" si="4"/>
        <v/>
      </c>
      <c r="G457" s="325" t="str">
        <f>iferror(if(C457="","",if(C457=BattleEnd,"",if(D457=Fleet1Ship1,Fleet1Ship1Wep,Fleet2Ship1Wep))),"")</f>
        <v/>
      </c>
      <c r="H457" s="326" t="str">
        <f>iferror(IF($C457=BattleEnd,"",IF($C457="","",IF($C457=Attacking,RANDBETWEEN(1,100),""))),"")</f>
        <v/>
      </c>
      <c r="I457" s="327" t="str">
        <f>iferror(IF($C457=BattleEnd,"",IF($C457="","",IF($C457=Attacking,RANDBETWEEN(1,100),""))),"")</f>
        <v/>
      </c>
      <c r="J457" s="327" t="str">
        <f>iferror(IF($C457=BattleEnd,"",IF($C457="","",IF($C457=Attacking,RANDBETWEEN(1,100),""))),"")</f>
        <v/>
      </c>
      <c r="K457" s="328" t="str">
        <f>iferror(IF($C457=BattleEnd,"",IF($C457="","",IF($C457=Attacking,RANDBETWEEN(1,100),""))),"")</f>
        <v/>
      </c>
      <c r="L457" s="329" t="str">
        <f>if($C457=Attacking,if(H457&gt;70,Hit,Miss),"")</f>
        <v/>
      </c>
      <c r="M457" s="330" t="str">
        <f>if($C457=Attacking,if(I457&gt;70,Hit,Miss),"")</f>
        <v/>
      </c>
      <c r="N457" s="330" t="str">
        <f>if($C457=Attacking,if(J457&gt;70,Hit,Miss),"")</f>
        <v/>
      </c>
      <c r="O457" s="331" t="str">
        <f>if($C457=Attacking,if(K457&gt;70,Hit,Miss),"")</f>
        <v/>
      </c>
      <c r="P457" s="326" t="str">
        <f>IF(L457=Hit,Fleet1Ship1WepDPH,IF(L457=Miss,0,""))</f>
        <v/>
      </c>
      <c r="Q457" s="327" t="str">
        <f>IF(M457=Hit,Fleet1Ship1WepDPH,IF(M457=Miss,0,""))</f>
        <v/>
      </c>
      <c r="R457" s="327" t="str">
        <f>IF(N457=Hit,Fleet1Ship1WepDPH,IF(N457=Miss,0,""))</f>
        <v/>
      </c>
      <c r="S457" s="328" t="str">
        <f>IF(O457=Hit,Fleet1Ship1WepDPH,IF(O457=Miss,0,""))</f>
        <v/>
      </c>
      <c r="T457" s="332" t="str">
        <f>if($C457=Attacking,COUNTIF(P457:S457,"&gt;0"),"")</f>
        <v/>
      </c>
      <c r="U457" s="333" t="str">
        <f>IF($C457=Attacking,SUM(P457:S457),"")</f>
        <v/>
      </c>
      <c r="V457" s="334" t="str">
        <f>iferror(if(W455="","",IF(W455=Alive,$V$4,IF(W455=Dead,"")),""),"")</f>
        <v/>
      </c>
      <c r="W457" s="323" t="str">
        <f>iferror(if($X457="","",IF($X457&gt;0,Alive,if($X457=0,"")),""),"")</f>
        <v/>
      </c>
      <c r="X457" s="353" t="str">
        <f>iferror(if(C457="","",IF(C457=Attacking,X455-U457,X455)),"")</f>
        <v/>
      </c>
    </row>
    <row r="458" hidden="1">
      <c r="A458" s="336">
        <v>455.0</v>
      </c>
      <c r="B458" s="356" t="str">
        <f>IF(C456=Reloading,B456+1,"")</f>
        <v/>
      </c>
      <c r="C458" s="338" t="str">
        <f>iferror(if(W456="","",IF(W456=Alive,Attacking,if(W456=Dead,"")),""),"")</f>
        <v/>
      </c>
      <c r="D458" s="339" t="str">
        <f>iferror(if(E456="","",IF(E456=Alive,$D$4,IF(E456=Dead,"")),""),"")</f>
        <v/>
      </c>
      <c r="E458" s="340" t="str">
        <f>iferror(if($F457="","",IF($F458&gt;0,Alive,if($F458="","")),""),"")</f>
        <v/>
      </c>
      <c r="F458" s="341" t="str">
        <f t="shared" si="4"/>
        <v/>
      </c>
      <c r="G458" s="342" t="str">
        <f>iferror(if(C458="","",if(C458=BattleEnd,"",if(D458=Fleet1Ship1,Fleet1Ship1Wep,Fleet2Ship1Wep))),"")</f>
        <v/>
      </c>
      <c r="H458" s="343" t="str">
        <f>iferror(IF($C458=BattleEnd,"",IF($C458="","",IF($C458=Attacking,RANDBETWEEN(1,100),""))),"")</f>
        <v/>
      </c>
      <c r="I458" s="344" t="str">
        <f>iferror(IF($C458=BattleEnd,"",IF($C458="","",IF($C458=Attacking,RANDBETWEEN(1,100),""))),"")</f>
        <v/>
      </c>
      <c r="J458" s="344" t="str">
        <f>iferror(IF($C458=BattleEnd,"",IF($C458="","",IF($C458=Attacking,RANDBETWEEN(1,100),""))),"")</f>
        <v/>
      </c>
      <c r="K458" s="345" t="str">
        <f>iferror(IF($C458=BattleEnd,"",IF($C458="","",IF($C458=Attacking,RANDBETWEEN(1,100),""))),"")</f>
        <v/>
      </c>
      <c r="L458" s="346" t="str">
        <f>if($C458=Attacking,if(H458&gt;70,Hit,Miss),"")</f>
        <v/>
      </c>
      <c r="M458" s="347" t="str">
        <f>if($C458=Attacking,if(I458&gt;70,Hit,Miss),"")</f>
        <v/>
      </c>
      <c r="N458" s="347" t="str">
        <f>if($C458=Attacking,if(J458&gt;70,Hit,Miss),"")</f>
        <v/>
      </c>
      <c r="O458" s="348" t="str">
        <f>if($C458=Attacking,if(K458&gt;70,Hit,Miss),"")</f>
        <v/>
      </c>
      <c r="P458" s="343" t="str">
        <f>IF(L458=Hit,Fleet1Ship1WepDPH,IF(L458=Miss,0,""))</f>
        <v/>
      </c>
      <c r="Q458" s="344" t="str">
        <f>IF(M458=Hit,Fleet1Ship1WepDPH,IF(M458=Miss,0,""))</f>
        <v/>
      </c>
      <c r="R458" s="344" t="str">
        <f>IF(N458=Hit,Fleet1Ship1WepDPH,IF(N458=Miss,0,""))</f>
        <v/>
      </c>
      <c r="S458" s="345" t="str">
        <f>IF(O458=Hit,Fleet1Ship1WepDPH,IF(O458=Miss,0,""))</f>
        <v/>
      </c>
      <c r="T458" s="349" t="str">
        <f>if($C458=Attacking,COUNTIF(P458:S458,"&gt;0"),"")</f>
        <v/>
      </c>
      <c r="U458" s="350" t="str">
        <f>IF($C458=Attacking,SUM(P458:S458),"")</f>
        <v/>
      </c>
      <c r="V458" s="351" t="str">
        <f>iferror(if(W456="","",IF(W456=Alive,$V$4,IF(W456=Dead,"")),""),"")</f>
        <v/>
      </c>
      <c r="W458" s="340" t="str">
        <f>iferror(if($X458="","",IF($X458&gt;0,Alive,if($X458=0,"")),""),"")</f>
        <v/>
      </c>
      <c r="X458" s="352" t="str">
        <f>iferror(if(C458="","",IF(C458=Attacking,X456-U458,X456)),"")</f>
        <v/>
      </c>
    </row>
    <row r="459" hidden="1">
      <c r="A459" s="319">
        <v>456.0</v>
      </c>
      <c r="B459" s="357" t="str">
        <f>IF(C457=Reloading,B457+1,"")</f>
        <v/>
      </c>
      <c r="C459" s="321" t="str">
        <f>iferror(if(W457="","",IF(W457=Alive,Attacking,if(W457=Dead,"")),""),"")</f>
        <v/>
      </c>
      <c r="D459" s="322" t="str">
        <f>iferror(if(E457="","",IF(E457=Alive,$D$4,IF(E457=Dead,"")),""),"")</f>
        <v/>
      </c>
      <c r="E459" s="323" t="str">
        <f>iferror(if($F458="","",IF($F459&gt;0,Alive,if($F459="","")),""),"")</f>
        <v/>
      </c>
      <c r="F459" s="324" t="str">
        <f t="shared" si="4"/>
        <v/>
      </c>
      <c r="G459" s="325" t="str">
        <f>iferror(if(C459="","",if(C459=BattleEnd,"",if(D459=Fleet1Ship1,Fleet1Ship1Wep,Fleet2Ship1Wep))),"")</f>
        <v/>
      </c>
      <c r="H459" s="326" t="str">
        <f>iferror(IF($C459=BattleEnd,"",IF($C459="","",IF($C459=Attacking,RANDBETWEEN(1,100),""))),"")</f>
        <v/>
      </c>
      <c r="I459" s="327" t="str">
        <f>iferror(IF($C459=BattleEnd,"",IF($C459="","",IF($C459=Attacking,RANDBETWEEN(1,100),""))),"")</f>
        <v/>
      </c>
      <c r="J459" s="327" t="str">
        <f>iferror(IF($C459=BattleEnd,"",IF($C459="","",IF($C459=Attacking,RANDBETWEEN(1,100),""))),"")</f>
        <v/>
      </c>
      <c r="K459" s="328" t="str">
        <f>iferror(IF($C459=BattleEnd,"",IF($C459="","",IF($C459=Attacking,RANDBETWEEN(1,100),""))),"")</f>
        <v/>
      </c>
      <c r="L459" s="329" t="str">
        <f>if($C459=Attacking,if(H459&gt;70,Hit,Miss),"")</f>
        <v/>
      </c>
      <c r="M459" s="330" t="str">
        <f>if($C459=Attacking,if(I459&gt;70,Hit,Miss),"")</f>
        <v/>
      </c>
      <c r="N459" s="330" t="str">
        <f>if($C459=Attacking,if(J459&gt;70,Hit,Miss),"")</f>
        <v/>
      </c>
      <c r="O459" s="331" t="str">
        <f>if($C459=Attacking,if(K459&gt;70,Hit,Miss),"")</f>
        <v/>
      </c>
      <c r="P459" s="326" t="str">
        <f>IF(L459=Hit,Fleet1Ship1WepDPH,IF(L459=Miss,0,""))</f>
        <v/>
      </c>
      <c r="Q459" s="327" t="str">
        <f>IF(M459=Hit,Fleet1Ship1WepDPH,IF(M459=Miss,0,""))</f>
        <v/>
      </c>
      <c r="R459" s="327" t="str">
        <f>IF(N459=Hit,Fleet1Ship1WepDPH,IF(N459=Miss,0,""))</f>
        <v/>
      </c>
      <c r="S459" s="328" t="str">
        <f>IF(O459=Hit,Fleet1Ship1WepDPH,IF(O459=Miss,0,""))</f>
        <v/>
      </c>
      <c r="T459" s="332" t="str">
        <f>if($C459=Attacking,COUNTIF(P459:S459,"&gt;0"),"")</f>
        <v/>
      </c>
      <c r="U459" s="333" t="str">
        <f>IF($C459=Attacking,SUM(P459:S459),"")</f>
        <v/>
      </c>
      <c r="V459" s="334" t="str">
        <f>iferror(if(W457="","",IF(W457=Alive,$V$4,IF(W457=Dead,"")),""),"")</f>
        <v/>
      </c>
      <c r="W459" s="323" t="str">
        <f>iferror(if($X459="","",IF($X459&gt;0,Alive,if($X459=0,"")),""),"")</f>
        <v/>
      </c>
      <c r="X459" s="353" t="str">
        <f>iferror(if(C459="","",IF(C459=Attacking,X457-U459,X457)),"")</f>
        <v/>
      </c>
    </row>
    <row r="460" hidden="1">
      <c r="A460" s="336">
        <v>457.0</v>
      </c>
      <c r="B460" s="337" t="str">
        <f>IF(C458=Attacking,B458+1,"")</f>
        <v/>
      </c>
      <c r="C460" s="338" t="str">
        <f>iferror(if(W458="","",IF(W458=Alive,Attacking,if(W458=Dead,"")),""),"")</f>
        <v/>
      </c>
      <c r="D460" s="339" t="str">
        <f>iferror(if(E458="","",IF(E458=Alive,$D$4,IF(E458=Dead,"")),""),"")</f>
        <v/>
      </c>
      <c r="E460" s="340" t="str">
        <f>iferror(if($F459="","",IF($F460&gt;0,Alive,if($F460="","")),""),"")</f>
        <v/>
      </c>
      <c r="F460" s="341" t="str">
        <f t="shared" si="4"/>
        <v/>
      </c>
      <c r="G460" s="342" t="str">
        <f>iferror(if(C460="","",if(C460=BattleEnd,"",if(D460=Fleet1Ship1,Fleet1Ship1Wep,Fleet2Ship1Wep))),"")</f>
        <v/>
      </c>
      <c r="H460" s="343" t="str">
        <f>iferror(IF($C460=BattleEnd,"",IF($C460="","",IF($C460=Attacking,RANDBETWEEN(1,100),""))),"")</f>
        <v/>
      </c>
      <c r="I460" s="344" t="str">
        <f>iferror(IF($C460=BattleEnd,"",IF($C460="","",IF($C460=Attacking,RANDBETWEEN(1,100),""))),"")</f>
        <v/>
      </c>
      <c r="J460" s="344" t="str">
        <f>iferror(IF($C460=BattleEnd,"",IF($C460="","",IF($C460=Attacking,RANDBETWEEN(1,100),""))),"")</f>
        <v/>
      </c>
      <c r="K460" s="345" t="str">
        <f>iferror(IF($C460=BattleEnd,"",IF($C460="","",IF($C460=Attacking,RANDBETWEEN(1,100),""))),"")</f>
        <v/>
      </c>
      <c r="L460" s="346" t="str">
        <f>if($C460=Attacking,if(H460&gt;70,Hit,Miss),"")</f>
        <v/>
      </c>
      <c r="M460" s="347" t="str">
        <f>if($C460=Attacking,if(I460&gt;70,Hit,Miss),"")</f>
        <v/>
      </c>
      <c r="N460" s="347" t="str">
        <f>if($C460=Attacking,if(J460&gt;70,Hit,Miss),"")</f>
        <v/>
      </c>
      <c r="O460" s="348" t="str">
        <f>if($C460=Attacking,if(K460&gt;70,Hit,Miss),"")</f>
        <v/>
      </c>
      <c r="P460" s="343" t="str">
        <f>IF(L460=Hit,Fleet1Ship1WepDPH,IF(L460=Miss,0,""))</f>
        <v/>
      </c>
      <c r="Q460" s="344" t="str">
        <f>IF(M460=Hit,Fleet1Ship1WepDPH,IF(M460=Miss,0,""))</f>
        <v/>
      </c>
      <c r="R460" s="344" t="str">
        <f>IF(N460=Hit,Fleet1Ship1WepDPH,IF(N460=Miss,0,""))</f>
        <v/>
      </c>
      <c r="S460" s="345" t="str">
        <f>IF(O460=Hit,Fleet1Ship1WepDPH,IF(O460=Miss,0,""))</f>
        <v/>
      </c>
      <c r="T460" s="349" t="str">
        <f>if($C460=Attacking,COUNTIF(P460:S460,"&gt;0"),"")</f>
        <v/>
      </c>
      <c r="U460" s="350" t="str">
        <f>IF($C460=Attacking,SUM(P460:S460),"")</f>
        <v/>
      </c>
      <c r="V460" s="351" t="str">
        <f>iferror(if(W458="","",IF(W458=Alive,$V$4,IF(W458=Dead,"")),""),"")</f>
        <v/>
      </c>
      <c r="W460" s="340" t="str">
        <f>iferror(if($X460="","",IF($X460&gt;0,Alive,if($X460=0,"")),""),"")</f>
        <v/>
      </c>
      <c r="X460" s="352" t="str">
        <f>iferror(if(C460="","",IF(C460=Attacking,X458-U460,X458)),"")</f>
        <v/>
      </c>
    </row>
    <row r="461" hidden="1">
      <c r="A461" s="319">
        <v>458.0</v>
      </c>
      <c r="B461" s="320" t="str">
        <f>IF(C459=Attacking,B459+1,"")</f>
        <v/>
      </c>
      <c r="C461" s="321" t="str">
        <f>iferror(if(W459="","",IF(W459=Alive,Attacking,if(W459=Dead,"")),""),"")</f>
        <v/>
      </c>
      <c r="D461" s="322" t="str">
        <f>iferror(if(E459="","",IF(E459=Alive,$D$4,IF(E459=Dead,"")),""),"")</f>
        <v/>
      </c>
      <c r="E461" s="323" t="str">
        <f>iferror(if($F460="","",IF($F461&gt;0,Alive,if($F461="","")),""),"")</f>
        <v/>
      </c>
      <c r="F461" s="324" t="str">
        <f t="shared" si="4"/>
        <v/>
      </c>
      <c r="G461" s="325" t="str">
        <f>iferror(if(C461="","",if(C461=BattleEnd,"",if(D461=Fleet1Ship1,Fleet1Ship1Wep,Fleet2Ship1Wep))),"")</f>
        <v/>
      </c>
      <c r="H461" s="326" t="str">
        <f>iferror(IF($C461=BattleEnd,"",IF($C461="","",IF($C461=Attacking,RANDBETWEEN(1,100),""))),"")</f>
        <v/>
      </c>
      <c r="I461" s="327" t="str">
        <f>iferror(IF($C461=BattleEnd,"",IF($C461="","",IF($C461=Attacking,RANDBETWEEN(1,100),""))),"")</f>
        <v/>
      </c>
      <c r="J461" s="327" t="str">
        <f>iferror(IF($C461=BattleEnd,"",IF($C461="","",IF($C461=Attacking,RANDBETWEEN(1,100),""))),"")</f>
        <v/>
      </c>
      <c r="K461" s="328" t="str">
        <f>iferror(IF($C461=BattleEnd,"",IF($C461="","",IF($C461=Attacking,RANDBETWEEN(1,100),""))),"")</f>
        <v/>
      </c>
      <c r="L461" s="329" t="str">
        <f>if($C461=Attacking,if(H461&gt;70,Hit,Miss),"")</f>
        <v/>
      </c>
      <c r="M461" s="330" t="str">
        <f>if($C461=Attacking,if(I461&gt;70,Hit,Miss),"")</f>
        <v/>
      </c>
      <c r="N461" s="330" t="str">
        <f>if($C461=Attacking,if(J461&gt;70,Hit,Miss),"")</f>
        <v/>
      </c>
      <c r="O461" s="331" t="str">
        <f>if($C461=Attacking,if(K461&gt;70,Hit,Miss),"")</f>
        <v/>
      </c>
      <c r="P461" s="326" t="str">
        <f>IF(L461=Hit,Fleet1Ship1WepDPH,IF(L461=Miss,0,""))</f>
        <v/>
      </c>
      <c r="Q461" s="327" t="str">
        <f>IF(M461=Hit,Fleet1Ship1WepDPH,IF(M461=Miss,0,""))</f>
        <v/>
      </c>
      <c r="R461" s="327" t="str">
        <f>IF(N461=Hit,Fleet1Ship1WepDPH,IF(N461=Miss,0,""))</f>
        <v/>
      </c>
      <c r="S461" s="328" t="str">
        <f>IF(O461=Hit,Fleet1Ship1WepDPH,IF(O461=Miss,0,""))</f>
        <v/>
      </c>
      <c r="T461" s="332" t="str">
        <f>if($C461=Attacking,COUNTIF(P461:S461,"&gt;0"),"")</f>
        <v/>
      </c>
      <c r="U461" s="333" t="str">
        <f>IF($C461=Attacking,SUM(P461:S461),"")</f>
        <v/>
      </c>
      <c r="V461" s="334" t="str">
        <f>iferror(if(W459="","",IF(W459=Alive,$V$4,IF(W459=Dead,"")),""),"")</f>
        <v/>
      </c>
      <c r="W461" s="323" t="str">
        <f>iferror(if($X461="","",IF($X461&gt;0,Alive,if($X461=0,"")),""),"")</f>
        <v/>
      </c>
      <c r="X461" s="353" t="str">
        <f>iferror(if(C461="","",IF(C461=Attacking,X459-U461,X459)),"")</f>
        <v/>
      </c>
    </row>
    <row r="462" hidden="1">
      <c r="A462" s="336">
        <v>459.0</v>
      </c>
      <c r="B462" s="337" t="str">
        <f>IF(C460=Attacking,B460+1,"")</f>
        <v/>
      </c>
      <c r="C462" s="338" t="str">
        <f>iferror(if(W460="","",IF(W460=Alive,Attacking,if(W460=Dead,"")),""),"")</f>
        <v/>
      </c>
      <c r="D462" s="339" t="str">
        <f>iferror(if(E460="","",IF(E460=Alive,$D$4,IF(E460=Dead,"")),""),"")</f>
        <v/>
      </c>
      <c r="E462" s="340" t="str">
        <f>iferror(if($F461="","",IF($F462&gt;0,Alive,if($F462="","")),""),"")</f>
        <v/>
      </c>
      <c r="F462" s="341" t="str">
        <f t="shared" si="4"/>
        <v/>
      </c>
      <c r="G462" s="342" t="str">
        <f>iferror(if(C462="","",if(C462=BattleEnd,"",if(D462=Fleet1Ship1,Fleet1Ship1Wep,Fleet2Ship1Wep))),"")</f>
        <v/>
      </c>
      <c r="H462" s="343" t="str">
        <f>iferror(IF($C462=BattleEnd,"",IF($C462="","",IF($C462=Attacking,RANDBETWEEN(1,100),""))),"")</f>
        <v/>
      </c>
      <c r="I462" s="344" t="str">
        <f>iferror(IF($C462=BattleEnd,"",IF($C462="","",IF($C462=Attacking,RANDBETWEEN(1,100),""))),"")</f>
        <v/>
      </c>
      <c r="J462" s="344" t="str">
        <f>iferror(IF($C462=BattleEnd,"",IF($C462="","",IF($C462=Attacking,RANDBETWEEN(1,100),""))),"")</f>
        <v/>
      </c>
      <c r="K462" s="345" t="str">
        <f>iferror(IF($C462=BattleEnd,"",IF($C462="","",IF($C462=Attacking,RANDBETWEEN(1,100),""))),"")</f>
        <v/>
      </c>
      <c r="L462" s="346" t="str">
        <f>if($C462=Attacking,if(H462&gt;70,Hit,Miss),"")</f>
        <v/>
      </c>
      <c r="M462" s="347" t="str">
        <f>if($C462=Attacking,if(I462&gt;70,Hit,Miss),"")</f>
        <v/>
      </c>
      <c r="N462" s="347" t="str">
        <f>if($C462=Attacking,if(J462&gt;70,Hit,Miss),"")</f>
        <v/>
      </c>
      <c r="O462" s="348" t="str">
        <f>if($C462=Attacking,if(K462&gt;70,Hit,Miss),"")</f>
        <v/>
      </c>
      <c r="P462" s="343" t="str">
        <f>IF(L462=Hit,Fleet1Ship1WepDPH,IF(L462=Miss,0,""))</f>
        <v/>
      </c>
      <c r="Q462" s="344" t="str">
        <f>IF(M462=Hit,Fleet1Ship1WepDPH,IF(M462=Miss,0,""))</f>
        <v/>
      </c>
      <c r="R462" s="344" t="str">
        <f>IF(N462=Hit,Fleet1Ship1WepDPH,IF(N462=Miss,0,""))</f>
        <v/>
      </c>
      <c r="S462" s="345" t="str">
        <f>IF(O462=Hit,Fleet1Ship1WepDPH,IF(O462=Miss,0,""))</f>
        <v/>
      </c>
      <c r="T462" s="349" t="str">
        <f>if($C462=Attacking,COUNTIF(P462:S462,"&gt;0"),"")</f>
        <v/>
      </c>
      <c r="U462" s="350" t="str">
        <f>IF($C462=Attacking,SUM(P462:S462),"")</f>
        <v/>
      </c>
      <c r="V462" s="351" t="str">
        <f>iferror(if(W460="","",IF(W460=Alive,$V$4,IF(W460=Dead,"")),""),"")</f>
        <v/>
      </c>
      <c r="W462" s="340" t="str">
        <f>iferror(if($X462="","",IF($X462&gt;0,Alive,if($X462=0,"")),""),"")</f>
        <v/>
      </c>
      <c r="X462" s="352" t="str">
        <f>iferror(if(C462="","",IF(C462=Attacking,X460-U462,X460)),"")</f>
        <v/>
      </c>
    </row>
    <row r="463" hidden="1">
      <c r="A463" s="319">
        <v>460.0</v>
      </c>
      <c r="B463" s="320" t="str">
        <f>IF(C461=Attacking,B461+1,"")</f>
        <v/>
      </c>
      <c r="C463" s="321" t="str">
        <f>iferror(if(W461="","",IF(W461=Alive,Attacking,if(W461=Dead,"")),""),"")</f>
        <v/>
      </c>
      <c r="D463" s="322" t="str">
        <f>iferror(if(E461="","",IF(E461=Alive,$D$4,IF(E461=Dead,"")),""),"")</f>
        <v/>
      </c>
      <c r="E463" s="323" t="str">
        <f>iferror(if($F462="","",IF($F463&gt;0,Alive,if($F463="","")),""),"")</f>
        <v/>
      </c>
      <c r="F463" s="324" t="str">
        <f t="shared" si="4"/>
        <v/>
      </c>
      <c r="G463" s="325" t="str">
        <f>iferror(if(C463="","",if(C463=BattleEnd,"",if(D463=Fleet1Ship1,Fleet1Ship1Wep,Fleet2Ship1Wep))),"")</f>
        <v/>
      </c>
      <c r="H463" s="326" t="str">
        <f>iferror(IF($C463=BattleEnd,"",IF($C463="","",IF($C463=Attacking,RANDBETWEEN(1,100),""))),"")</f>
        <v/>
      </c>
      <c r="I463" s="327" t="str">
        <f>iferror(IF($C463=BattleEnd,"",IF($C463="","",IF($C463=Attacking,RANDBETWEEN(1,100),""))),"")</f>
        <v/>
      </c>
      <c r="J463" s="327" t="str">
        <f>iferror(IF($C463=BattleEnd,"",IF($C463="","",IF($C463=Attacking,RANDBETWEEN(1,100),""))),"")</f>
        <v/>
      </c>
      <c r="K463" s="328" t="str">
        <f>iferror(IF($C463=BattleEnd,"",IF($C463="","",IF($C463=Attacking,RANDBETWEEN(1,100),""))),"")</f>
        <v/>
      </c>
      <c r="L463" s="329" t="str">
        <f>if($C463=Attacking,if(H463&gt;70,Hit,Miss),"")</f>
        <v/>
      </c>
      <c r="M463" s="330" t="str">
        <f>if($C463=Attacking,if(I463&gt;70,Hit,Miss),"")</f>
        <v/>
      </c>
      <c r="N463" s="330" t="str">
        <f>if($C463=Attacking,if(J463&gt;70,Hit,Miss),"")</f>
        <v/>
      </c>
      <c r="O463" s="331" t="str">
        <f>if($C463=Attacking,if(K463&gt;70,Hit,Miss),"")</f>
        <v/>
      </c>
      <c r="P463" s="326" t="str">
        <f>IF(L463=Hit,Fleet1Ship1WepDPH,IF(L463=Miss,0,""))</f>
        <v/>
      </c>
      <c r="Q463" s="327" t="str">
        <f>IF(M463=Hit,Fleet1Ship1WepDPH,IF(M463=Miss,0,""))</f>
        <v/>
      </c>
      <c r="R463" s="327" t="str">
        <f>IF(N463=Hit,Fleet1Ship1WepDPH,IF(N463=Miss,0,""))</f>
        <v/>
      </c>
      <c r="S463" s="328" t="str">
        <f>IF(O463=Hit,Fleet1Ship1WepDPH,IF(O463=Miss,0,""))</f>
        <v/>
      </c>
      <c r="T463" s="332" t="str">
        <f>if($C463=Attacking,COUNTIF(P463:S463,"&gt;0"),"")</f>
        <v/>
      </c>
      <c r="U463" s="333" t="str">
        <f>IF($C463=Attacking,SUM(P463:S463),"")</f>
        <v/>
      </c>
      <c r="V463" s="334" t="str">
        <f>iferror(if(W461="","",IF(W461=Alive,$V$4,IF(W461=Dead,"")),""),"")</f>
        <v/>
      </c>
      <c r="W463" s="323" t="str">
        <f>iferror(if($X463="","",IF($X463&gt;0,Alive,if($X463=0,"")),""),"")</f>
        <v/>
      </c>
      <c r="X463" s="353" t="str">
        <f>iferror(if(C463="","",IF(C463=Attacking,X461-U463,X461)),"")</f>
        <v/>
      </c>
    </row>
    <row r="464" hidden="1">
      <c r="A464" s="336">
        <v>461.0</v>
      </c>
      <c r="B464" s="337" t="str">
        <f>IF(C462=Attacking,B462+1,"")</f>
        <v/>
      </c>
      <c r="C464" s="338" t="str">
        <f>iferror(if(W462="","",IF(W462=Alive,Attacking,if(W462=Dead,"")),""),"")</f>
        <v/>
      </c>
      <c r="D464" s="339" t="str">
        <f>iferror(if(E462="","",IF(E462=Alive,$D$4,IF(E462=Dead,"")),""),"")</f>
        <v/>
      </c>
      <c r="E464" s="340" t="str">
        <f>iferror(if($F463="","",IF($F464&gt;0,Alive,if($F464="","")),""),"")</f>
        <v/>
      </c>
      <c r="F464" s="341" t="str">
        <f t="shared" si="4"/>
        <v/>
      </c>
      <c r="G464" s="342" t="str">
        <f>iferror(if(C464="","",if(C464=BattleEnd,"",if(D464=Fleet1Ship1,Fleet1Ship1Wep,Fleet2Ship1Wep))),"")</f>
        <v/>
      </c>
      <c r="H464" s="343" t="str">
        <f>iferror(IF($C464=BattleEnd,"",IF($C464="","",IF($C464=Attacking,RANDBETWEEN(1,100),""))),"")</f>
        <v/>
      </c>
      <c r="I464" s="344" t="str">
        <f>iferror(IF($C464=BattleEnd,"",IF($C464="","",IF($C464=Attacking,RANDBETWEEN(1,100),""))),"")</f>
        <v/>
      </c>
      <c r="J464" s="344" t="str">
        <f>iferror(IF($C464=BattleEnd,"",IF($C464="","",IF($C464=Attacking,RANDBETWEEN(1,100),""))),"")</f>
        <v/>
      </c>
      <c r="K464" s="345" t="str">
        <f>iferror(IF($C464=BattleEnd,"",IF($C464="","",IF($C464=Attacking,RANDBETWEEN(1,100),""))),"")</f>
        <v/>
      </c>
      <c r="L464" s="346" t="str">
        <f>if($C464=Attacking,if(H464&gt;70,Hit,Miss),"")</f>
        <v/>
      </c>
      <c r="M464" s="347" t="str">
        <f>if($C464=Attacking,if(I464&gt;70,Hit,Miss),"")</f>
        <v/>
      </c>
      <c r="N464" s="347" t="str">
        <f>if($C464=Attacking,if(J464&gt;70,Hit,Miss),"")</f>
        <v/>
      </c>
      <c r="O464" s="348" t="str">
        <f>if($C464=Attacking,if(K464&gt;70,Hit,Miss),"")</f>
        <v/>
      </c>
      <c r="P464" s="343" t="str">
        <f>IF(L464=Hit,Fleet1Ship1WepDPH,IF(L464=Miss,0,""))</f>
        <v/>
      </c>
      <c r="Q464" s="344" t="str">
        <f>IF(M464=Hit,Fleet1Ship1WepDPH,IF(M464=Miss,0,""))</f>
        <v/>
      </c>
      <c r="R464" s="344" t="str">
        <f>IF(N464=Hit,Fleet1Ship1WepDPH,IF(N464=Miss,0,""))</f>
        <v/>
      </c>
      <c r="S464" s="345" t="str">
        <f>IF(O464=Hit,Fleet1Ship1WepDPH,IF(O464=Miss,0,""))</f>
        <v/>
      </c>
      <c r="T464" s="349" t="str">
        <f>if($C464=Attacking,COUNTIF(P464:S464,"&gt;0"),"")</f>
        <v/>
      </c>
      <c r="U464" s="350" t="str">
        <f>IF($C464=Attacking,SUM(P464:S464),"")</f>
        <v/>
      </c>
      <c r="V464" s="351" t="str">
        <f>iferror(if(W462="","",IF(W462=Alive,$V$4,IF(W462=Dead,"")),""),"")</f>
        <v/>
      </c>
      <c r="W464" s="340" t="str">
        <f>iferror(if($X464="","",IF($X464&gt;0,Alive,if($X464=0,"")),""),"")</f>
        <v/>
      </c>
      <c r="X464" s="352" t="str">
        <f>iferror(if(C464="","",IF(C464=Attacking,X462-U464,X462)),"")</f>
        <v/>
      </c>
    </row>
    <row r="465" hidden="1">
      <c r="A465" s="319">
        <v>462.0</v>
      </c>
      <c r="B465" s="320" t="str">
        <f>IF(C463=Attacking,B463+1,"")</f>
        <v/>
      </c>
      <c r="C465" s="321" t="str">
        <f>iferror(if(W463="","",IF(W463=Alive,Attacking,if(W463=Dead,"")),""),"")</f>
        <v/>
      </c>
      <c r="D465" s="322" t="str">
        <f>iferror(if(E463="","",IF(E463=Alive,$D$4,IF(E463=Dead,"")),""),"")</f>
        <v/>
      </c>
      <c r="E465" s="323" t="str">
        <f>iferror(if($F464="","",IF($F465&gt;0,Alive,if($F465="","")),""),"")</f>
        <v/>
      </c>
      <c r="F465" s="324" t="str">
        <f t="shared" si="4"/>
        <v/>
      </c>
      <c r="G465" s="325" t="str">
        <f>iferror(if(C465="","",if(C465=BattleEnd,"",if(D465=Fleet1Ship1,Fleet1Ship1Wep,Fleet2Ship1Wep))),"")</f>
        <v/>
      </c>
      <c r="H465" s="326" t="str">
        <f>iferror(IF($C465=BattleEnd,"",IF($C465="","",IF($C465=Attacking,RANDBETWEEN(1,100),""))),"")</f>
        <v/>
      </c>
      <c r="I465" s="327" t="str">
        <f>iferror(IF($C465=BattleEnd,"",IF($C465="","",IF($C465=Attacking,RANDBETWEEN(1,100),""))),"")</f>
        <v/>
      </c>
      <c r="J465" s="327" t="str">
        <f>iferror(IF($C465=BattleEnd,"",IF($C465="","",IF($C465=Attacking,RANDBETWEEN(1,100),""))),"")</f>
        <v/>
      </c>
      <c r="K465" s="328" t="str">
        <f>iferror(IF($C465=BattleEnd,"",IF($C465="","",IF($C465=Attacking,RANDBETWEEN(1,100),""))),"")</f>
        <v/>
      </c>
      <c r="L465" s="329" t="str">
        <f>if($C465=Attacking,if(H465&gt;70,Hit,Miss),"")</f>
        <v/>
      </c>
      <c r="M465" s="330" t="str">
        <f>if($C465=Attacking,if(I465&gt;70,Hit,Miss),"")</f>
        <v/>
      </c>
      <c r="N465" s="330" t="str">
        <f>if($C465=Attacking,if(J465&gt;70,Hit,Miss),"")</f>
        <v/>
      </c>
      <c r="O465" s="331" t="str">
        <f>if($C465=Attacking,if(K465&gt;70,Hit,Miss),"")</f>
        <v/>
      </c>
      <c r="P465" s="326" t="str">
        <f>IF(L465=Hit,Fleet1Ship1WepDPH,IF(L465=Miss,0,""))</f>
        <v/>
      </c>
      <c r="Q465" s="327" t="str">
        <f>IF(M465=Hit,Fleet1Ship1WepDPH,IF(M465=Miss,0,""))</f>
        <v/>
      </c>
      <c r="R465" s="327" t="str">
        <f>IF(N465=Hit,Fleet1Ship1WepDPH,IF(N465=Miss,0,""))</f>
        <v/>
      </c>
      <c r="S465" s="328" t="str">
        <f>IF(O465=Hit,Fleet1Ship1WepDPH,IF(O465=Miss,0,""))</f>
        <v/>
      </c>
      <c r="T465" s="332" t="str">
        <f>if($C465=Attacking,COUNTIF(P465:S465,"&gt;0"),"")</f>
        <v/>
      </c>
      <c r="U465" s="333" t="str">
        <f>IF($C465=Attacking,SUM(P465:S465),"")</f>
        <v/>
      </c>
      <c r="V465" s="334" t="str">
        <f>iferror(if(W463="","",IF(W463=Alive,$V$4,IF(W463=Dead,"")),""),"")</f>
        <v/>
      </c>
      <c r="W465" s="323" t="str">
        <f>iferror(if($X465="","",IF($X465&gt;0,Alive,if($X465=0,"")),""),"")</f>
        <v/>
      </c>
      <c r="X465" s="353" t="str">
        <f>iferror(if(C465="","",IF(C465=Attacking,X463-U465,X463)),"")</f>
        <v/>
      </c>
    </row>
    <row r="466" hidden="1">
      <c r="A466" s="336">
        <v>463.0</v>
      </c>
      <c r="B466" s="337" t="str">
        <f>IF(C464=Reloading,B464+1,"")</f>
        <v/>
      </c>
      <c r="C466" s="338" t="str">
        <f>iferror(if(W464="","",IF(W464=Alive,Attacking,if(W464=Dead,"")),""),"")</f>
        <v/>
      </c>
      <c r="D466" s="339" t="str">
        <f>iferror(if(E464="","",IF(E464=Alive,$D$4,IF(E464=Dead,"")),""),"")</f>
        <v/>
      </c>
      <c r="E466" s="340" t="str">
        <f>iferror(if($F465="","",IF($F466&gt;0,Alive,if($F466="","")),""),"")</f>
        <v/>
      </c>
      <c r="F466" s="341" t="str">
        <f t="shared" si="4"/>
        <v/>
      </c>
      <c r="G466" s="342" t="str">
        <f>iferror(if(C466="","",if(C466=BattleEnd,"",if(D466=Fleet1Ship1,Fleet1Ship1Wep,Fleet2Ship1Wep))),"")</f>
        <v/>
      </c>
      <c r="H466" s="343" t="str">
        <f>iferror(IF($C466=BattleEnd,"",IF($C466="","",IF($C466=Attacking,RANDBETWEEN(1,100),""))),"")</f>
        <v/>
      </c>
      <c r="I466" s="344" t="str">
        <f>iferror(IF($C466=BattleEnd,"",IF($C466="","",IF($C466=Attacking,RANDBETWEEN(1,100),""))),"")</f>
        <v/>
      </c>
      <c r="J466" s="344" t="str">
        <f>iferror(IF($C466=BattleEnd,"",IF($C466="","",IF($C466=Attacking,RANDBETWEEN(1,100),""))),"")</f>
        <v/>
      </c>
      <c r="K466" s="345" t="str">
        <f>iferror(IF($C466=BattleEnd,"",IF($C466="","",IF($C466=Attacking,RANDBETWEEN(1,100),""))),"")</f>
        <v/>
      </c>
      <c r="L466" s="346" t="str">
        <f>if($C466=Attacking,if(H466&gt;70,Hit,Miss),"")</f>
        <v/>
      </c>
      <c r="M466" s="347" t="str">
        <f>if($C466=Attacking,if(I466&gt;70,Hit,Miss),"")</f>
        <v/>
      </c>
      <c r="N466" s="347" t="str">
        <f>if($C466=Attacking,if(J466&gt;70,Hit,Miss),"")</f>
        <v/>
      </c>
      <c r="O466" s="348" t="str">
        <f>if($C466=Attacking,if(K466&gt;70,Hit,Miss),"")</f>
        <v/>
      </c>
      <c r="P466" s="343" t="str">
        <f>IF(L466=Hit,Fleet1Ship1WepDPH,IF(L466=Miss,0,""))</f>
        <v/>
      </c>
      <c r="Q466" s="344" t="str">
        <f>IF(M466=Hit,Fleet1Ship1WepDPH,IF(M466=Miss,0,""))</f>
        <v/>
      </c>
      <c r="R466" s="344" t="str">
        <f>IF(N466=Hit,Fleet1Ship1WepDPH,IF(N466=Miss,0,""))</f>
        <v/>
      </c>
      <c r="S466" s="345" t="str">
        <f>IF(O466=Hit,Fleet1Ship1WepDPH,IF(O466=Miss,0,""))</f>
        <v/>
      </c>
      <c r="T466" s="349" t="str">
        <f>if($C466=Attacking,COUNTIF(P466:S466,"&gt;0"),"")</f>
        <v/>
      </c>
      <c r="U466" s="350" t="str">
        <f>IF($C466=Attacking,SUM(P466:S466),"")</f>
        <v/>
      </c>
      <c r="V466" s="351" t="str">
        <f>iferror(if(W464="","",IF(W464=Alive,$V$4,IF(W464=Dead,"")),""),"")</f>
        <v/>
      </c>
      <c r="W466" s="340" t="str">
        <f>iferror(if($X466="","",IF($X466&gt;0,Alive,if($X466=0,"")),""),"")</f>
        <v/>
      </c>
      <c r="X466" s="352" t="str">
        <f>iferror(if(C466="","",IF(C466=Attacking,X464-U466,X464)),"")</f>
        <v/>
      </c>
    </row>
    <row r="467" hidden="1">
      <c r="A467" s="319">
        <v>464.0</v>
      </c>
      <c r="B467" s="320" t="str">
        <f>IF(C465=Reloading,B465+1,"")</f>
        <v/>
      </c>
      <c r="C467" s="321" t="str">
        <f>iferror(if(W465="","",IF(W465=Alive,Attacking,if(W465=Dead,"")),""),"")</f>
        <v/>
      </c>
      <c r="D467" s="322" t="str">
        <f>iferror(if(E465="","",IF(E465=Alive,$D$4,IF(E465=Dead,"")),""),"")</f>
        <v/>
      </c>
      <c r="E467" s="323" t="str">
        <f>iferror(if($F466="","",IF($F467&gt;0,Alive,if($F467="","")),""),"")</f>
        <v/>
      </c>
      <c r="F467" s="324" t="str">
        <f t="shared" si="4"/>
        <v/>
      </c>
      <c r="G467" s="325" t="str">
        <f>iferror(if(C467="","",if(C467=BattleEnd,"",if(D467=Fleet1Ship1,Fleet1Ship1Wep,Fleet2Ship1Wep))),"")</f>
        <v/>
      </c>
      <c r="H467" s="326" t="str">
        <f>iferror(IF($C467=BattleEnd,"",IF($C467="","",IF($C467=Attacking,RANDBETWEEN(1,100),""))),"")</f>
        <v/>
      </c>
      <c r="I467" s="327" t="str">
        <f>iferror(IF($C467=BattleEnd,"",IF($C467="","",IF($C467=Attacking,RANDBETWEEN(1,100),""))),"")</f>
        <v/>
      </c>
      <c r="J467" s="327" t="str">
        <f>iferror(IF($C467=BattleEnd,"",IF($C467="","",IF($C467=Attacking,RANDBETWEEN(1,100),""))),"")</f>
        <v/>
      </c>
      <c r="K467" s="328" t="str">
        <f>iferror(IF($C467=BattleEnd,"",IF($C467="","",IF($C467=Attacking,RANDBETWEEN(1,100),""))),"")</f>
        <v/>
      </c>
      <c r="L467" s="329" t="str">
        <f>if($C467=Attacking,if(H467&gt;70,Hit,Miss),"")</f>
        <v/>
      </c>
      <c r="M467" s="330" t="str">
        <f>if($C467=Attacking,if(I467&gt;70,Hit,Miss),"")</f>
        <v/>
      </c>
      <c r="N467" s="330" t="str">
        <f>if($C467=Attacking,if(J467&gt;70,Hit,Miss),"")</f>
        <v/>
      </c>
      <c r="O467" s="331" t="str">
        <f>if($C467=Attacking,if(K467&gt;70,Hit,Miss),"")</f>
        <v/>
      </c>
      <c r="P467" s="326" t="str">
        <f>IF(L467=Hit,Fleet1Ship1WepDPH,IF(L467=Miss,0,""))</f>
        <v/>
      </c>
      <c r="Q467" s="327" t="str">
        <f>IF(M467=Hit,Fleet1Ship1WepDPH,IF(M467=Miss,0,""))</f>
        <v/>
      </c>
      <c r="R467" s="327" t="str">
        <f>IF(N467=Hit,Fleet1Ship1WepDPH,IF(N467=Miss,0,""))</f>
        <v/>
      </c>
      <c r="S467" s="328" t="str">
        <f>IF(O467=Hit,Fleet1Ship1WepDPH,IF(O467=Miss,0,""))</f>
        <v/>
      </c>
      <c r="T467" s="332" t="str">
        <f>if($C467=Attacking,COUNTIF(P467:S467,"&gt;0"),"")</f>
        <v/>
      </c>
      <c r="U467" s="333" t="str">
        <f>IF($C467=Attacking,SUM(P467:S467),"")</f>
        <v/>
      </c>
      <c r="V467" s="334" t="str">
        <f>iferror(if(W465="","",IF(W465=Alive,$V$4,IF(W465=Dead,"")),""),"")</f>
        <v/>
      </c>
      <c r="W467" s="323" t="str">
        <f>iferror(if($X467="","",IF($X467&gt;0,Alive,if($X467=0,"")),""),"")</f>
        <v/>
      </c>
      <c r="X467" s="353" t="str">
        <f>iferror(if(C467="","",IF(C467=Attacking,X465-U467,X465)),"")</f>
        <v/>
      </c>
    </row>
    <row r="468" hidden="1">
      <c r="A468" s="336">
        <v>465.0</v>
      </c>
      <c r="B468" s="356" t="str">
        <f>IF(C466=Attacking,B466+1,"")</f>
        <v/>
      </c>
      <c r="C468" s="338" t="str">
        <f>iferror(if(W466="","",IF(W466=Alive,Attacking,if(W466=Dead,"")),""),"")</f>
        <v/>
      </c>
      <c r="D468" s="339" t="str">
        <f>iferror(if(E466="","",IF(E466=Alive,$D$4,IF(E466=Dead,"")),""),"")</f>
        <v/>
      </c>
      <c r="E468" s="340" t="str">
        <f>iferror(if($F467="","",IF($F468&gt;0,Alive,if($F468="","")),""),"")</f>
        <v/>
      </c>
      <c r="F468" s="341" t="str">
        <f t="shared" si="4"/>
        <v/>
      </c>
      <c r="G468" s="342" t="str">
        <f>iferror(if(C468="","",if(C468=BattleEnd,"",if(D468=Fleet1Ship1,Fleet1Ship1Wep,Fleet2Ship1Wep))),"")</f>
        <v/>
      </c>
      <c r="H468" s="343" t="str">
        <f>iferror(IF($C468=BattleEnd,"",IF($C468="","",IF($C468=Attacking,RANDBETWEEN(1,100),""))),"")</f>
        <v/>
      </c>
      <c r="I468" s="344" t="str">
        <f>iferror(IF($C468=BattleEnd,"",IF($C468="","",IF($C468=Attacking,RANDBETWEEN(1,100),""))),"")</f>
        <v/>
      </c>
      <c r="J468" s="344" t="str">
        <f>iferror(IF($C468=BattleEnd,"",IF($C468="","",IF($C468=Attacking,RANDBETWEEN(1,100),""))),"")</f>
        <v/>
      </c>
      <c r="K468" s="345" t="str">
        <f>iferror(IF($C468=BattleEnd,"",IF($C468="","",IF($C468=Attacking,RANDBETWEEN(1,100),""))),"")</f>
        <v/>
      </c>
      <c r="L468" s="346" t="str">
        <f>if($C468=Attacking,if(H468&gt;70,Hit,Miss),"")</f>
        <v/>
      </c>
      <c r="M468" s="347" t="str">
        <f>if($C468=Attacking,if(I468&gt;70,Hit,Miss),"")</f>
        <v/>
      </c>
      <c r="N468" s="347" t="str">
        <f>if($C468=Attacking,if(J468&gt;70,Hit,Miss),"")</f>
        <v/>
      </c>
      <c r="O468" s="348" t="str">
        <f>if($C468=Attacking,if(K468&gt;70,Hit,Miss),"")</f>
        <v/>
      </c>
      <c r="P468" s="343" t="str">
        <f>IF(L468=Hit,Fleet1Ship1WepDPH,IF(L468=Miss,0,""))</f>
        <v/>
      </c>
      <c r="Q468" s="344" t="str">
        <f>IF(M468=Hit,Fleet1Ship1WepDPH,IF(M468=Miss,0,""))</f>
        <v/>
      </c>
      <c r="R468" s="344" t="str">
        <f>IF(N468=Hit,Fleet1Ship1WepDPH,IF(N468=Miss,0,""))</f>
        <v/>
      </c>
      <c r="S468" s="345" t="str">
        <f>IF(O468=Hit,Fleet1Ship1WepDPH,IF(O468=Miss,0,""))</f>
        <v/>
      </c>
      <c r="T468" s="349" t="str">
        <f>if($C468=Attacking,COUNTIF(P468:S468,"&gt;0"),"")</f>
        <v/>
      </c>
      <c r="U468" s="350" t="str">
        <f>IF($C468=Attacking,SUM(P468:S468),"")</f>
        <v/>
      </c>
      <c r="V468" s="351" t="str">
        <f>iferror(if(W466="","",IF(W466=Alive,$V$4,IF(W466=Dead,"")),""),"")</f>
        <v/>
      </c>
      <c r="W468" s="340" t="str">
        <f>iferror(if($X468="","",IF($X468&gt;0,Alive,if($X468=0,"")),""),"")</f>
        <v/>
      </c>
      <c r="X468" s="352" t="str">
        <f>iferror(if(C468="","",IF(C468=Attacking,X466-U468,X466)),"")</f>
        <v/>
      </c>
    </row>
    <row r="469" hidden="1">
      <c r="A469" s="319">
        <v>466.0</v>
      </c>
      <c r="B469" s="357" t="str">
        <f>IF(C467=Attacking,B467+1,"")</f>
        <v/>
      </c>
      <c r="C469" s="321" t="str">
        <f>iferror(if(W467="","",IF(W467=Alive,Attacking,if(W467=Dead,"")),""),"")</f>
        <v/>
      </c>
      <c r="D469" s="322" t="str">
        <f>iferror(if(E467="","",IF(E467=Alive,$D$4,IF(E467=Dead,"")),""),"")</f>
        <v/>
      </c>
      <c r="E469" s="323" t="str">
        <f>iferror(if($F468="","",IF($F469&gt;0,Alive,if($F469="","")),""),"")</f>
        <v/>
      </c>
      <c r="F469" s="324" t="str">
        <f t="shared" si="4"/>
        <v/>
      </c>
      <c r="G469" s="325" t="str">
        <f>iferror(if(C469="","",if(C469=BattleEnd,"",if(D469=Fleet1Ship1,Fleet1Ship1Wep,Fleet2Ship1Wep))),"")</f>
        <v/>
      </c>
      <c r="H469" s="326" t="str">
        <f>iferror(IF($C469=BattleEnd,"",IF($C469="","",IF($C469=Attacking,RANDBETWEEN(1,100),""))),"")</f>
        <v/>
      </c>
      <c r="I469" s="327" t="str">
        <f>iferror(IF($C469=BattleEnd,"",IF($C469="","",IF($C469=Attacking,RANDBETWEEN(1,100),""))),"")</f>
        <v/>
      </c>
      <c r="J469" s="327" t="str">
        <f>iferror(IF($C469=BattleEnd,"",IF($C469="","",IF($C469=Attacking,RANDBETWEEN(1,100),""))),"")</f>
        <v/>
      </c>
      <c r="K469" s="328" t="str">
        <f>iferror(IF($C469=BattleEnd,"",IF($C469="","",IF($C469=Attacking,RANDBETWEEN(1,100),""))),"")</f>
        <v/>
      </c>
      <c r="L469" s="329" t="str">
        <f>if($C469=Attacking,if(H469&gt;70,Hit,Miss),"")</f>
        <v/>
      </c>
      <c r="M469" s="330" t="str">
        <f>if($C469=Attacking,if(I469&gt;70,Hit,Miss),"")</f>
        <v/>
      </c>
      <c r="N469" s="330" t="str">
        <f>if($C469=Attacking,if(J469&gt;70,Hit,Miss),"")</f>
        <v/>
      </c>
      <c r="O469" s="331" t="str">
        <f>if($C469=Attacking,if(K469&gt;70,Hit,Miss),"")</f>
        <v/>
      </c>
      <c r="P469" s="326" t="str">
        <f>IF(L469=Hit,Fleet1Ship1WepDPH,IF(L469=Miss,0,""))</f>
        <v/>
      </c>
      <c r="Q469" s="327" t="str">
        <f>IF(M469=Hit,Fleet1Ship1WepDPH,IF(M469=Miss,0,""))</f>
        <v/>
      </c>
      <c r="R469" s="327" t="str">
        <f>IF(N469=Hit,Fleet1Ship1WepDPH,IF(N469=Miss,0,""))</f>
        <v/>
      </c>
      <c r="S469" s="328" t="str">
        <f>IF(O469=Hit,Fleet1Ship1WepDPH,IF(O469=Miss,0,""))</f>
        <v/>
      </c>
      <c r="T469" s="332" t="str">
        <f>if($C469=Attacking,COUNTIF(P469:S469,"&gt;0"),"")</f>
        <v/>
      </c>
      <c r="U469" s="333" t="str">
        <f>IF($C469=Attacking,SUM(P469:S469),"")</f>
        <v/>
      </c>
      <c r="V469" s="334" t="str">
        <f>iferror(if(W467="","",IF(W467=Alive,$V$4,IF(W467=Dead,"")),""),"")</f>
        <v/>
      </c>
      <c r="W469" s="323" t="str">
        <f>iferror(if($X469="","",IF($X469&gt;0,Alive,if($X469=0,"")),""),"")</f>
        <v/>
      </c>
      <c r="X469" s="353" t="str">
        <f>iferror(if(C469="","",IF(C469=Attacking,X467-U469,X467)),"")</f>
        <v/>
      </c>
    </row>
    <row r="470" hidden="1">
      <c r="A470" s="336">
        <v>467.0</v>
      </c>
      <c r="B470" s="356" t="str">
        <f>IF(C468=Attacking,B468+1,"")</f>
        <v/>
      </c>
      <c r="C470" s="338" t="str">
        <f>iferror(if(W468="","",IF(W468=Alive,Attacking,if(W468=Dead,"")),""),"")</f>
        <v/>
      </c>
      <c r="D470" s="339" t="str">
        <f>iferror(if(E468="","",IF(E468=Alive,$D$4,IF(E468=Dead,"")),""),"")</f>
        <v/>
      </c>
      <c r="E470" s="340" t="str">
        <f>iferror(if($F469="","",IF($F470&gt;0,Alive,if($F470="","")),""),"")</f>
        <v/>
      </c>
      <c r="F470" s="341" t="str">
        <f t="shared" si="4"/>
        <v/>
      </c>
      <c r="G470" s="342" t="str">
        <f>iferror(if(C470="","",if(C470=BattleEnd,"",if(D470=Fleet1Ship1,Fleet1Ship1Wep,Fleet2Ship1Wep))),"")</f>
        <v/>
      </c>
      <c r="H470" s="343" t="str">
        <f>iferror(IF($C470=BattleEnd,"",IF($C470="","",IF($C470=Attacking,RANDBETWEEN(1,100),""))),"")</f>
        <v/>
      </c>
      <c r="I470" s="344" t="str">
        <f>iferror(IF($C470=BattleEnd,"",IF($C470="","",IF($C470=Attacking,RANDBETWEEN(1,100),""))),"")</f>
        <v/>
      </c>
      <c r="J470" s="344" t="str">
        <f>iferror(IF($C470=BattleEnd,"",IF($C470="","",IF($C470=Attacking,RANDBETWEEN(1,100),""))),"")</f>
        <v/>
      </c>
      <c r="K470" s="345" t="str">
        <f>iferror(IF($C470=BattleEnd,"",IF($C470="","",IF($C470=Attacking,RANDBETWEEN(1,100),""))),"")</f>
        <v/>
      </c>
      <c r="L470" s="346" t="str">
        <f>if($C470=Attacking,if(H470&gt;70,Hit,Miss),"")</f>
        <v/>
      </c>
      <c r="M470" s="347" t="str">
        <f>if($C470=Attacking,if(I470&gt;70,Hit,Miss),"")</f>
        <v/>
      </c>
      <c r="N470" s="347" t="str">
        <f>if($C470=Attacking,if(J470&gt;70,Hit,Miss),"")</f>
        <v/>
      </c>
      <c r="O470" s="348" t="str">
        <f>if($C470=Attacking,if(K470&gt;70,Hit,Miss),"")</f>
        <v/>
      </c>
      <c r="P470" s="343" t="str">
        <f>IF(L470=Hit,Fleet1Ship1WepDPH,IF(L470=Miss,0,""))</f>
        <v/>
      </c>
      <c r="Q470" s="344" t="str">
        <f>IF(M470=Hit,Fleet1Ship1WepDPH,IF(M470=Miss,0,""))</f>
        <v/>
      </c>
      <c r="R470" s="344" t="str">
        <f>IF(N470=Hit,Fleet1Ship1WepDPH,IF(N470=Miss,0,""))</f>
        <v/>
      </c>
      <c r="S470" s="345" t="str">
        <f>IF(O470=Hit,Fleet1Ship1WepDPH,IF(O470=Miss,0,""))</f>
        <v/>
      </c>
      <c r="T470" s="349" t="str">
        <f>if($C470=Attacking,COUNTIF(P470:S470,"&gt;0"),"")</f>
        <v/>
      </c>
      <c r="U470" s="350" t="str">
        <f>IF($C470=Attacking,SUM(P470:S470),"")</f>
        <v/>
      </c>
      <c r="V470" s="351" t="str">
        <f>iferror(if(W468="","",IF(W468=Alive,$V$4,IF(W468=Dead,"")),""),"")</f>
        <v/>
      </c>
      <c r="W470" s="340" t="str">
        <f>iferror(if($X470="","",IF($X470&gt;0,Alive,if($X470=0,"")),""),"")</f>
        <v/>
      </c>
      <c r="X470" s="352" t="str">
        <f>iferror(if(C470="","",IF(C470=Attacking,X468-U470,X468)),"")</f>
        <v/>
      </c>
    </row>
    <row r="471" hidden="1">
      <c r="A471" s="319">
        <v>468.0</v>
      </c>
      <c r="B471" s="357" t="str">
        <f>IF(C469=Attacking,B469+1,"")</f>
        <v/>
      </c>
      <c r="C471" s="321" t="str">
        <f>iferror(if(W469="","",IF(W469=Alive,Attacking,if(W469=Dead,"")),""),"")</f>
        <v/>
      </c>
      <c r="D471" s="322" t="str">
        <f>iferror(if(E469="","",IF(E469=Alive,$D$4,IF(E469=Dead,"")),""),"")</f>
        <v/>
      </c>
      <c r="E471" s="323" t="str">
        <f>iferror(if($F470="","",IF($F471&gt;0,Alive,if($F471="","")),""),"")</f>
        <v/>
      </c>
      <c r="F471" s="324" t="str">
        <f t="shared" si="4"/>
        <v/>
      </c>
      <c r="G471" s="325" t="str">
        <f>iferror(if(C471="","",if(C471=BattleEnd,"",if(D471=Fleet1Ship1,Fleet1Ship1Wep,Fleet2Ship1Wep))),"")</f>
        <v/>
      </c>
      <c r="H471" s="326" t="str">
        <f>iferror(IF($C471=BattleEnd,"",IF($C471="","",IF($C471=Attacking,RANDBETWEEN(1,100),""))),"")</f>
        <v/>
      </c>
      <c r="I471" s="327" t="str">
        <f>iferror(IF($C471=BattleEnd,"",IF($C471="","",IF($C471=Attacking,RANDBETWEEN(1,100),""))),"")</f>
        <v/>
      </c>
      <c r="J471" s="327" t="str">
        <f>iferror(IF($C471=BattleEnd,"",IF($C471="","",IF($C471=Attacking,RANDBETWEEN(1,100),""))),"")</f>
        <v/>
      </c>
      <c r="K471" s="328" t="str">
        <f>iferror(IF($C471=BattleEnd,"",IF($C471="","",IF($C471=Attacking,RANDBETWEEN(1,100),""))),"")</f>
        <v/>
      </c>
      <c r="L471" s="329" t="str">
        <f>if($C471=Attacking,if(H471&gt;70,Hit,Miss),"")</f>
        <v/>
      </c>
      <c r="M471" s="330" t="str">
        <f>if($C471=Attacking,if(I471&gt;70,Hit,Miss),"")</f>
        <v/>
      </c>
      <c r="N471" s="330" t="str">
        <f>if($C471=Attacking,if(J471&gt;70,Hit,Miss),"")</f>
        <v/>
      </c>
      <c r="O471" s="331" t="str">
        <f>if($C471=Attacking,if(K471&gt;70,Hit,Miss),"")</f>
        <v/>
      </c>
      <c r="P471" s="326" t="str">
        <f>IF(L471=Hit,Fleet1Ship1WepDPH,IF(L471=Miss,0,""))</f>
        <v/>
      </c>
      <c r="Q471" s="327" t="str">
        <f>IF(M471=Hit,Fleet1Ship1WepDPH,IF(M471=Miss,0,""))</f>
        <v/>
      </c>
      <c r="R471" s="327" t="str">
        <f>IF(N471=Hit,Fleet1Ship1WepDPH,IF(N471=Miss,0,""))</f>
        <v/>
      </c>
      <c r="S471" s="328" t="str">
        <f>IF(O471=Hit,Fleet1Ship1WepDPH,IF(O471=Miss,0,""))</f>
        <v/>
      </c>
      <c r="T471" s="332" t="str">
        <f>if($C471=Attacking,COUNTIF(P471:S471,"&gt;0"),"")</f>
        <v/>
      </c>
      <c r="U471" s="333" t="str">
        <f>IF($C471=Attacking,SUM(P471:S471),"")</f>
        <v/>
      </c>
      <c r="V471" s="334" t="str">
        <f>iferror(if(W469="","",IF(W469=Alive,$V$4,IF(W469=Dead,"")),""),"")</f>
        <v/>
      </c>
      <c r="W471" s="323" t="str">
        <f>iferror(if($X471="","",IF($X471&gt;0,Alive,if($X471=0,"")),""),"")</f>
        <v/>
      </c>
      <c r="X471" s="353" t="str">
        <f>iferror(if(C471="","",IF(C471=Attacking,X469-U471,X469)),"")</f>
        <v/>
      </c>
    </row>
    <row r="472" hidden="1">
      <c r="A472" s="336">
        <v>469.0</v>
      </c>
      <c r="B472" s="356" t="str">
        <f>IF(C470=Attacking,B470+1,"")</f>
        <v/>
      </c>
      <c r="C472" s="338" t="str">
        <f>iferror(if(W470="","",IF(W470=Alive,Attacking,if(W470=Dead,"")),""),"")</f>
        <v/>
      </c>
      <c r="D472" s="339" t="str">
        <f>iferror(if(E470="","",IF(E470=Alive,$D$4,IF(E470=Dead,"")),""),"")</f>
        <v/>
      </c>
      <c r="E472" s="340" t="str">
        <f>iferror(if($F471="","",IF($F472&gt;0,Alive,if($F472="","")),""),"")</f>
        <v/>
      </c>
      <c r="F472" s="341" t="str">
        <f t="shared" si="4"/>
        <v/>
      </c>
      <c r="G472" s="342" t="str">
        <f>iferror(if(C472="","",if(C472=BattleEnd,"",if(D472=Fleet1Ship1,Fleet1Ship1Wep,Fleet2Ship1Wep))),"")</f>
        <v/>
      </c>
      <c r="H472" s="343" t="str">
        <f>iferror(IF($C472=BattleEnd,"",IF($C472="","",IF($C472=Attacking,RANDBETWEEN(1,100),""))),"")</f>
        <v/>
      </c>
      <c r="I472" s="344" t="str">
        <f>iferror(IF($C472=BattleEnd,"",IF($C472="","",IF($C472=Attacking,RANDBETWEEN(1,100),""))),"")</f>
        <v/>
      </c>
      <c r="J472" s="344" t="str">
        <f>iferror(IF($C472=BattleEnd,"",IF($C472="","",IF($C472=Attacking,RANDBETWEEN(1,100),""))),"")</f>
        <v/>
      </c>
      <c r="K472" s="345" t="str">
        <f>iferror(IF($C472=BattleEnd,"",IF($C472="","",IF($C472=Attacking,RANDBETWEEN(1,100),""))),"")</f>
        <v/>
      </c>
      <c r="L472" s="346" t="str">
        <f>if($C472=Attacking,if(H472&gt;70,Hit,Miss),"")</f>
        <v/>
      </c>
      <c r="M472" s="347" t="str">
        <f>if($C472=Attacking,if(I472&gt;70,Hit,Miss),"")</f>
        <v/>
      </c>
      <c r="N472" s="347" t="str">
        <f>if($C472=Attacking,if(J472&gt;70,Hit,Miss),"")</f>
        <v/>
      </c>
      <c r="O472" s="348" t="str">
        <f>if($C472=Attacking,if(K472&gt;70,Hit,Miss),"")</f>
        <v/>
      </c>
      <c r="P472" s="343" t="str">
        <f>IF(L472=Hit,Fleet1Ship1WepDPH,IF(L472=Miss,0,""))</f>
        <v/>
      </c>
      <c r="Q472" s="344" t="str">
        <f>IF(M472=Hit,Fleet1Ship1WepDPH,IF(M472=Miss,0,""))</f>
        <v/>
      </c>
      <c r="R472" s="344" t="str">
        <f>IF(N472=Hit,Fleet1Ship1WepDPH,IF(N472=Miss,0,""))</f>
        <v/>
      </c>
      <c r="S472" s="345" t="str">
        <f>IF(O472=Hit,Fleet1Ship1WepDPH,IF(O472=Miss,0,""))</f>
        <v/>
      </c>
      <c r="T472" s="349" t="str">
        <f>if($C472=Attacking,COUNTIF(P472:S472,"&gt;0"),"")</f>
        <v/>
      </c>
      <c r="U472" s="350" t="str">
        <f>IF($C472=Attacking,SUM(P472:S472),"")</f>
        <v/>
      </c>
      <c r="V472" s="351" t="str">
        <f>iferror(if(W470="","",IF(W470=Alive,$V$4,IF(W470=Dead,"")),""),"")</f>
        <v/>
      </c>
      <c r="W472" s="340" t="str">
        <f>iferror(if($X472="","",IF($X472&gt;0,Alive,if($X472=0,"")),""),"")</f>
        <v/>
      </c>
      <c r="X472" s="352" t="str">
        <f>iferror(if(C472="","",IF(C472=Attacking,X470-U472,X470)),"")</f>
        <v/>
      </c>
    </row>
    <row r="473" hidden="1">
      <c r="A473" s="319">
        <v>470.0</v>
      </c>
      <c r="B473" s="357" t="str">
        <f>IF(C471=Attacking,B471+1,"")</f>
        <v/>
      </c>
      <c r="C473" s="321" t="str">
        <f>iferror(if(W471="","",IF(W471=Alive,Attacking,if(W471=Dead,"")),""),"")</f>
        <v/>
      </c>
      <c r="D473" s="322" t="str">
        <f>iferror(if(E471="","",IF(E471=Alive,$D$4,IF(E471=Dead,"")),""),"")</f>
        <v/>
      </c>
      <c r="E473" s="323" t="str">
        <f>iferror(if($F472="","",IF($F473&gt;0,Alive,if($F473="","")),""),"")</f>
        <v/>
      </c>
      <c r="F473" s="324" t="str">
        <f t="shared" si="4"/>
        <v/>
      </c>
      <c r="G473" s="325" t="str">
        <f>iferror(if(C473="","",if(C473=BattleEnd,"",if(D473=Fleet1Ship1,Fleet1Ship1Wep,Fleet2Ship1Wep))),"")</f>
        <v/>
      </c>
      <c r="H473" s="326" t="str">
        <f>iferror(IF($C473=BattleEnd,"",IF($C473="","",IF($C473=Attacking,RANDBETWEEN(1,100),""))),"")</f>
        <v/>
      </c>
      <c r="I473" s="327" t="str">
        <f>iferror(IF($C473=BattleEnd,"",IF($C473="","",IF($C473=Attacking,RANDBETWEEN(1,100),""))),"")</f>
        <v/>
      </c>
      <c r="J473" s="327" t="str">
        <f>iferror(IF($C473=BattleEnd,"",IF($C473="","",IF($C473=Attacking,RANDBETWEEN(1,100),""))),"")</f>
        <v/>
      </c>
      <c r="K473" s="328" t="str">
        <f>iferror(IF($C473=BattleEnd,"",IF($C473="","",IF($C473=Attacking,RANDBETWEEN(1,100),""))),"")</f>
        <v/>
      </c>
      <c r="L473" s="329" t="str">
        <f>if($C473=Attacking,if(H473&gt;70,Hit,Miss),"")</f>
        <v/>
      </c>
      <c r="M473" s="330" t="str">
        <f>if($C473=Attacking,if(I473&gt;70,Hit,Miss),"")</f>
        <v/>
      </c>
      <c r="N473" s="330" t="str">
        <f>if($C473=Attacking,if(J473&gt;70,Hit,Miss),"")</f>
        <v/>
      </c>
      <c r="O473" s="331" t="str">
        <f>if($C473=Attacking,if(K473&gt;70,Hit,Miss),"")</f>
        <v/>
      </c>
      <c r="P473" s="326" t="str">
        <f>IF(L473=Hit,Fleet1Ship1WepDPH,IF(L473=Miss,0,""))</f>
        <v/>
      </c>
      <c r="Q473" s="327" t="str">
        <f>IF(M473=Hit,Fleet1Ship1WepDPH,IF(M473=Miss,0,""))</f>
        <v/>
      </c>
      <c r="R473" s="327" t="str">
        <f>IF(N473=Hit,Fleet1Ship1WepDPH,IF(N473=Miss,0,""))</f>
        <v/>
      </c>
      <c r="S473" s="328" t="str">
        <f>IF(O473=Hit,Fleet1Ship1WepDPH,IF(O473=Miss,0,""))</f>
        <v/>
      </c>
      <c r="T473" s="332" t="str">
        <f>if($C473=Attacking,COUNTIF(P473:S473,"&gt;0"),"")</f>
        <v/>
      </c>
      <c r="U473" s="333" t="str">
        <f>IF($C473=Attacking,SUM(P473:S473),"")</f>
        <v/>
      </c>
      <c r="V473" s="334" t="str">
        <f>iferror(if(W471="","",IF(W471=Alive,$V$4,IF(W471=Dead,"")),""),"")</f>
        <v/>
      </c>
      <c r="W473" s="323" t="str">
        <f>iferror(if($X473="","",IF($X473&gt;0,Alive,if($X473=0,"")),""),"")</f>
        <v/>
      </c>
      <c r="X473" s="353" t="str">
        <f>iferror(if(C473="","",IF(C473=Attacking,X471-U473,X471)),"")</f>
        <v/>
      </c>
    </row>
    <row r="474" hidden="1">
      <c r="A474" s="336">
        <v>471.0</v>
      </c>
      <c r="B474" s="356" t="str">
        <f>IF(C472=Reloading,B472+1,"")</f>
        <v/>
      </c>
      <c r="C474" s="338" t="str">
        <f>iferror(if(W472="","",IF(W472=Alive,Attacking,if(W472=Dead,"")),""),"")</f>
        <v/>
      </c>
      <c r="D474" s="339" t="str">
        <f>iferror(if(E472="","",IF(E472=Alive,$D$4,IF(E472=Dead,"")),""),"")</f>
        <v/>
      </c>
      <c r="E474" s="340" t="str">
        <f>iferror(if($F473="","",IF($F474&gt;0,Alive,if($F474="","")),""),"")</f>
        <v/>
      </c>
      <c r="F474" s="341" t="str">
        <f t="shared" si="4"/>
        <v/>
      </c>
      <c r="G474" s="342" t="str">
        <f>iferror(if(C474="","",if(C474=BattleEnd,"",if(D474=Fleet1Ship1,Fleet1Ship1Wep,Fleet2Ship1Wep))),"")</f>
        <v/>
      </c>
      <c r="H474" s="343" t="str">
        <f>iferror(IF($C474=BattleEnd,"",IF($C474="","",IF($C474=Attacking,RANDBETWEEN(1,100),""))),"")</f>
        <v/>
      </c>
      <c r="I474" s="344" t="str">
        <f>iferror(IF($C474=BattleEnd,"",IF($C474="","",IF($C474=Attacking,RANDBETWEEN(1,100),""))),"")</f>
        <v/>
      </c>
      <c r="J474" s="344" t="str">
        <f>iferror(IF($C474=BattleEnd,"",IF($C474="","",IF($C474=Attacking,RANDBETWEEN(1,100),""))),"")</f>
        <v/>
      </c>
      <c r="K474" s="345" t="str">
        <f>iferror(IF($C474=BattleEnd,"",IF($C474="","",IF($C474=Attacking,RANDBETWEEN(1,100),""))),"")</f>
        <v/>
      </c>
      <c r="L474" s="346" t="str">
        <f>if($C474=Attacking,if(H474&gt;70,Hit,Miss),"")</f>
        <v/>
      </c>
      <c r="M474" s="347" t="str">
        <f>if($C474=Attacking,if(I474&gt;70,Hit,Miss),"")</f>
        <v/>
      </c>
      <c r="N474" s="347" t="str">
        <f>if($C474=Attacking,if(J474&gt;70,Hit,Miss),"")</f>
        <v/>
      </c>
      <c r="O474" s="348" t="str">
        <f>if($C474=Attacking,if(K474&gt;70,Hit,Miss),"")</f>
        <v/>
      </c>
      <c r="P474" s="343" t="str">
        <f>IF(L474=Hit,Fleet1Ship1WepDPH,IF(L474=Miss,0,""))</f>
        <v/>
      </c>
      <c r="Q474" s="344" t="str">
        <f>IF(M474=Hit,Fleet1Ship1WepDPH,IF(M474=Miss,0,""))</f>
        <v/>
      </c>
      <c r="R474" s="344" t="str">
        <f>IF(N474=Hit,Fleet1Ship1WepDPH,IF(N474=Miss,0,""))</f>
        <v/>
      </c>
      <c r="S474" s="345" t="str">
        <f>IF(O474=Hit,Fleet1Ship1WepDPH,IF(O474=Miss,0,""))</f>
        <v/>
      </c>
      <c r="T474" s="349" t="str">
        <f>if($C474=Attacking,COUNTIF(P474:S474,"&gt;0"),"")</f>
        <v/>
      </c>
      <c r="U474" s="350" t="str">
        <f>IF($C474=Attacking,SUM(P474:S474),"")</f>
        <v/>
      </c>
      <c r="V474" s="351" t="str">
        <f>iferror(if(W472="","",IF(W472=Alive,$V$4,IF(W472=Dead,"")),""),"")</f>
        <v/>
      </c>
      <c r="W474" s="340" t="str">
        <f>iferror(if($X474="","",IF($X474&gt;0,Alive,if($X474=0,"")),""),"")</f>
        <v/>
      </c>
      <c r="X474" s="352" t="str">
        <f>iferror(if(C474="","",IF(C474=Attacking,X472-U474,X472)),"")</f>
        <v/>
      </c>
    </row>
    <row r="475" hidden="1">
      <c r="A475" s="319">
        <v>472.0</v>
      </c>
      <c r="B475" s="357" t="str">
        <f>IF(C473=Reloading,B473+1,"")</f>
        <v/>
      </c>
      <c r="C475" s="321" t="str">
        <f>iferror(if(W473="","",IF(W473=Alive,Attacking,if(W473=Dead,"")),""),"")</f>
        <v/>
      </c>
      <c r="D475" s="322" t="str">
        <f>iferror(if(E473="","",IF(E473=Alive,$D$4,IF(E473=Dead,"")),""),"")</f>
        <v/>
      </c>
      <c r="E475" s="323" t="str">
        <f>iferror(if($F474="","",IF($F475&gt;0,Alive,if($F475="","")),""),"")</f>
        <v/>
      </c>
      <c r="F475" s="324" t="str">
        <f t="shared" si="4"/>
        <v/>
      </c>
      <c r="G475" s="325" t="str">
        <f>iferror(if(C475="","",if(C475=BattleEnd,"",if(D475=Fleet1Ship1,Fleet1Ship1Wep,Fleet2Ship1Wep))),"")</f>
        <v/>
      </c>
      <c r="H475" s="326" t="str">
        <f>iferror(IF($C475=BattleEnd,"",IF($C475="","",IF($C475=Attacking,RANDBETWEEN(1,100),""))),"")</f>
        <v/>
      </c>
      <c r="I475" s="327" t="str">
        <f>iferror(IF($C475=BattleEnd,"",IF($C475="","",IF($C475=Attacking,RANDBETWEEN(1,100),""))),"")</f>
        <v/>
      </c>
      <c r="J475" s="327" t="str">
        <f>iferror(IF($C475=BattleEnd,"",IF($C475="","",IF($C475=Attacking,RANDBETWEEN(1,100),""))),"")</f>
        <v/>
      </c>
      <c r="K475" s="328" t="str">
        <f>iferror(IF($C475=BattleEnd,"",IF($C475="","",IF($C475=Attacking,RANDBETWEEN(1,100),""))),"")</f>
        <v/>
      </c>
      <c r="L475" s="329" t="str">
        <f>if($C475=Attacking,if(H475&gt;70,Hit,Miss),"")</f>
        <v/>
      </c>
      <c r="M475" s="330" t="str">
        <f>if($C475=Attacking,if(I475&gt;70,Hit,Miss),"")</f>
        <v/>
      </c>
      <c r="N475" s="330" t="str">
        <f>if($C475=Attacking,if(J475&gt;70,Hit,Miss),"")</f>
        <v/>
      </c>
      <c r="O475" s="331" t="str">
        <f>if($C475=Attacking,if(K475&gt;70,Hit,Miss),"")</f>
        <v/>
      </c>
      <c r="P475" s="326" t="str">
        <f>IF(L475=Hit,Fleet1Ship1WepDPH,IF(L475=Miss,0,""))</f>
        <v/>
      </c>
      <c r="Q475" s="327" t="str">
        <f>IF(M475=Hit,Fleet1Ship1WepDPH,IF(M475=Miss,0,""))</f>
        <v/>
      </c>
      <c r="R475" s="327" t="str">
        <f>IF(N475=Hit,Fleet1Ship1WepDPH,IF(N475=Miss,0,""))</f>
        <v/>
      </c>
      <c r="S475" s="328" t="str">
        <f>IF(O475=Hit,Fleet1Ship1WepDPH,IF(O475=Miss,0,""))</f>
        <v/>
      </c>
      <c r="T475" s="332" t="str">
        <f>if($C475=Attacking,COUNTIF(P475:S475,"&gt;0"),"")</f>
        <v/>
      </c>
      <c r="U475" s="333" t="str">
        <f>IF($C475=Attacking,SUM(P475:S475),"")</f>
        <v/>
      </c>
      <c r="V475" s="334" t="str">
        <f>iferror(if(W473="","",IF(W473=Alive,$V$4,IF(W473=Dead,"")),""),"")</f>
        <v/>
      </c>
      <c r="W475" s="323" t="str">
        <f>iferror(if($X475="","",IF($X475&gt;0,Alive,if($X475=0,"")),""),"")</f>
        <v/>
      </c>
      <c r="X475" s="353" t="str">
        <f>iferror(if(C475="","",IF(C475=Attacking,X473-U475,X473)),"")</f>
        <v/>
      </c>
    </row>
    <row r="476" hidden="1">
      <c r="A476" s="336">
        <v>473.0</v>
      </c>
      <c r="B476" s="356" t="str">
        <f>IF(C474=Attacking,B474+1,"")</f>
        <v/>
      </c>
      <c r="C476" s="338" t="str">
        <f>iferror(if(W474="","",IF(W474=Alive,Attacking,if(W474=Dead,"")),""),"")</f>
        <v/>
      </c>
      <c r="D476" s="339" t="str">
        <f>iferror(if(E474="","",IF(E474=Alive,$D$4,IF(E474=Dead,"")),""),"")</f>
        <v/>
      </c>
      <c r="E476" s="340" t="str">
        <f>iferror(if($F475="","",IF($F476&gt;0,Alive,if($F476="","")),""),"")</f>
        <v/>
      </c>
      <c r="F476" s="341" t="str">
        <f t="shared" si="4"/>
        <v/>
      </c>
      <c r="G476" s="342" t="str">
        <f>iferror(if(C476="","",if(C476=BattleEnd,"",if(D476=Fleet1Ship1,Fleet1Ship1Wep,Fleet2Ship1Wep))),"")</f>
        <v/>
      </c>
      <c r="H476" s="343" t="str">
        <f>iferror(IF($C476=BattleEnd,"",IF($C476="","",IF($C476=Attacking,RANDBETWEEN(1,100),""))),"")</f>
        <v/>
      </c>
      <c r="I476" s="344" t="str">
        <f>iferror(IF($C476=BattleEnd,"",IF($C476="","",IF($C476=Attacking,RANDBETWEEN(1,100),""))),"")</f>
        <v/>
      </c>
      <c r="J476" s="344" t="str">
        <f>iferror(IF($C476=BattleEnd,"",IF($C476="","",IF($C476=Attacking,RANDBETWEEN(1,100),""))),"")</f>
        <v/>
      </c>
      <c r="K476" s="345" t="str">
        <f>iferror(IF($C476=BattleEnd,"",IF($C476="","",IF($C476=Attacking,RANDBETWEEN(1,100),""))),"")</f>
        <v/>
      </c>
      <c r="L476" s="346" t="str">
        <f>if($C476=Attacking,if(H476&gt;70,Hit,Miss),"")</f>
        <v/>
      </c>
      <c r="M476" s="347" t="str">
        <f>if($C476=Attacking,if(I476&gt;70,Hit,Miss),"")</f>
        <v/>
      </c>
      <c r="N476" s="347" t="str">
        <f>if($C476=Attacking,if(J476&gt;70,Hit,Miss),"")</f>
        <v/>
      </c>
      <c r="O476" s="348" t="str">
        <f>if($C476=Attacking,if(K476&gt;70,Hit,Miss),"")</f>
        <v/>
      </c>
      <c r="P476" s="343" t="str">
        <f>IF(L476=Hit,Fleet1Ship1WepDPH,IF(L476=Miss,0,""))</f>
        <v/>
      </c>
      <c r="Q476" s="344" t="str">
        <f>IF(M476=Hit,Fleet1Ship1WepDPH,IF(M476=Miss,0,""))</f>
        <v/>
      </c>
      <c r="R476" s="344" t="str">
        <f>IF(N476=Hit,Fleet1Ship1WepDPH,IF(N476=Miss,0,""))</f>
        <v/>
      </c>
      <c r="S476" s="345" t="str">
        <f>IF(O476=Hit,Fleet1Ship1WepDPH,IF(O476=Miss,0,""))</f>
        <v/>
      </c>
      <c r="T476" s="349" t="str">
        <f>if($C476=Attacking,COUNTIF(P476:S476,"&gt;0"),"")</f>
        <v/>
      </c>
      <c r="U476" s="350" t="str">
        <f>IF($C476=Attacking,SUM(P476:S476),"")</f>
        <v/>
      </c>
      <c r="V476" s="351" t="str">
        <f>iferror(if(W474="","",IF(W474=Alive,$V$4,IF(W474=Dead,"")),""),"")</f>
        <v/>
      </c>
      <c r="W476" s="340" t="str">
        <f>iferror(if($X476="","",IF($X476&gt;0,Alive,if($X476=0,"")),""),"")</f>
        <v/>
      </c>
      <c r="X476" s="352" t="str">
        <f>iferror(if(C476="","",IF(C476=Attacking,X474-U476,X474)),"")</f>
        <v/>
      </c>
    </row>
    <row r="477" hidden="1">
      <c r="A477" s="319">
        <v>474.0</v>
      </c>
      <c r="B477" s="357" t="str">
        <f>IF(C475=Attacking,B475+1,"")</f>
        <v/>
      </c>
      <c r="C477" s="321" t="str">
        <f>iferror(if(W475="","",IF(W475=Alive,Attacking,if(W475=Dead,"")),""),"")</f>
        <v/>
      </c>
      <c r="D477" s="322" t="str">
        <f>iferror(if(E475="","",IF(E475=Alive,$D$4,IF(E475=Dead,"")),""),"")</f>
        <v/>
      </c>
      <c r="E477" s="323" t="str">
        <f>iferror(if($F476="","",IF($F477&gt;0,Alive,if($F477="","")),""),"")</f>
        <v/>
      </c>
      <c r="F477" s="324" t="str">
        <f t="shared" si="4"/>
        <v/>
      </c>
      <c r="G477" s="325" t="str">
        <f>iferror(if(C477="","",if(C477=BattleEnd,"",if(D477=Fleet1Ship1,Fleet1Ship1Wep,Fleet2Ship1Wep))),"")</f>
        <v/>
      </c>
      <c r="H477" s="326" t="str">
        <f>iferror(IF($C477=BattleEnd,"",IF($C477="","",IF($C477=Attacking,RANDBETWEEN(1,100),""))),"")</f>
        <v/>
      </c>
      <c r="I477" s="327" t="str">
        <f>iferror(IF($C477=BattleEnd,"",IF($C477="","",IF($C477=Attacking,RANDBETWEEN(1,100),""))),"")</f>
        <v/>
      </c>
      <c r="J477" s="327" t="str">
        <f>iferror(IF($C477=BattleEnd,"",IF($C477="","",IF($C477=Attacking,RANDBETWEEN(1,100),""))),"")</f>
        <v/>
      </c>
      <c r="K477" s="328" t="str">
        <f>iferror(IF($C477=BattleEnd,"",IF($C477="","",IF($C477=Attacking,RANDBETWEEN(1,100),""))),"")</f>
        <v/>
      </c>
      <c r="L477" s="329" t="str">
        <f>if($C477=Attacking,if(H477&gt;70,Hit,Miss),"")</f>
        <v/>
      </c>
      <c r="M477" s="330" t="str">
        <f>if($C477=Attacking,if(I477&gt;70,Hit,Miss),"")</f>
        <v/>
      </c>
      <c r="N477" s="330" t="str">
        <f>if($C477=Attacking,if(J477&gt;70,Hit,Miss),"")</f>
        <v/>
      </c>
      <c r="O477" s="331" t="str">
        <f>if($C477=Attacking,if(K477&gt;70,Hit,Miss),"")</f>
        <v/>
      </c>
      <c r="P477" s="326" t="str">
        <f>IF(L477=Hit,Fleet1Ship1WepDPH,IF(L477=Miss,0,""))</f>
        <v/>
      </c>
      <c r="Q477" s="327" t="str">
        <f>IF(M477=Hit,Fleet1Ship1WepDPH,IF(M477=Miss,0,""))</f>
        <v/>
      </c>
      <c r="R477" s="327" t="str">
        <f>IF(N477=Hit,Fleet1Ship1WepDPH,IF(N477=Miss,0,""))</f>
        <v/>
      </c>
      <c r="S477" s="328" t="str">
        <f>IF(O477=Hit,Fleet1Ship1WepDPH,IF(O477=Miss,0,""))</f>
        <v/>
      </c>
      <c r="T477" s="332" t="str">
        <f>if($C477=Attacking,COUNTIF(P477:S477,"&gt;0"),"")</f>
        <v/>
      </c>
      <c r="U477" s="333" t="str">
        <f>IF($C477=Attacking,SUM(P477:S477),"")</f>
        <v/>
      </c>
      <c r="V477" s="334" t="str">
        <f>iferror(if(W475="","",IF(W475=Alive,$V$4,IF(W475=Dead,"")),""),"")</f>
        <v/>
      </c>
      <c r="W477" s="323" t="str">
        <f>iferror(if($X477="","",IF($X477&gt;0,Alive,if($X477=0,"")),""),"")</f>
        <v/>
      </c>
      <c r="X477" s="353" t="str">
        <f>iferror(if(C477="","",IF(C477=Attacking,X475-U477,X475)),"")</f>
        <v/>
      </c>
    </row>
    <row r="478" hidden="1">
      <c r="A478" s="336">
        <v>475.0</v>
      </c>
      <c r="B478" s="356" t="str">
        <f>IF(C476=Attacking,B476+1,"")</f>
        <v/>
      </c>
      <c r="C478" s="338" t="str">
        <f>iferror(if(W476="","",IF(W476=Alive,Attacking,if(W476=Dead,"")),""),"")</f>
        <v/>
      </c>
      <c r="D478" s="339" t="str">
        <f>iferror(if(E476="","",IF(E476=Alive,$D$4,IF(E476=Dead,"")),""),"")</f>
        <v/>
      </c>
      <c r="E478" s="340" t="str">
        <f>iferror(if($F477="","",IF($F478&gt;0,Alive,if($F478="","")),""),"")</f>
        <v/>
      </c>
      <c r="F478" s="341" t="str">
        <f t="shared" si="4"/>
        <v/>
      </c>
      <c r="G478" s="342" t="str">
        <f>iferror(if(C478="","",if(C478=BattleEnd,"",if(D478=Fleet1Ship1,Fleet1Ship1Wep,Fleet2Ship1Wep))),"")</f>
        <v/>
      </c>
      <c r="H478" s="343" t="str">
        <f>iferror(IF($C478=BattleEnd,"",IF($C478="","",IF($C478=Attacking,RANDBETWEEN(1,100),""))),"")</f>
        <v/>
      </c>
      <c r="I478" s="344" t="str">
        <f>iferror(IF($C478=BattleEnd,"",IF($C478="","",IF($C478=Attacking,RANDBETWEEN(1,100),""))),"")</f>
        <v/>
      </c>
      <c r="J478" s="344" t="str">
        <f>iferror(IF($C478=BattleEnd,"",IF($C478="","",IF($C478=Attacking,RANDBETWEEN(1,100),""))),"")</f>
        <v/>
      </c>
      <c r="K478" s="345" t="str">
        <f>iferror(IF($C478=BattleEnd,"",IF($C478="","",IF($C478=Attacking,RANDBETWEEN(1,100),""))),"")</f>
        <v/>
      </c>
      <c r="L478" s="346" t="str">
        <f>if($C478=Attacking,if(H478&gt;70,Hit,Miss),"")</f>
        <v/>
      </c>
      <c r="M478" s="347" t="str">
        <f>if($C478=Attacking,if(I478&gt;70,Hit,Miss),"")</f>
        <v/>
      </c>
      <c r="N478" s="347" t="str">
        <f>if($C478=Attacking,if(J478&gt;70,Hit,Miss),"")</f>
        <v/>
      </c>
      <c r="O478" s="348" t="str">
        <f>if($C478=Attacking,if(K478&gt;70,Hit,Miss),"")</f>
        <v/>
      </c>
      <c r="P478" s="343" t="str">
        <f>IF(L478=Hit,Fleet1Ship1WepDPH,IF(L478=Miss,0,""))</f>
        <v/>
      </c>
      <c r="Q478" s="344" t="str">
        <f>IF(M478=Hit,Fleet1Ship1WepDPH,IF(M478=Miss,0,""))</f>
        <v/>
      </c>
      <c r="R478" s="344" t="str">
        <f>IF(N478=Hit,Fleet1Ship1WepDPH,IF(N478=Miss,0,""))</f>
        <v/>
      </c>
      <c r="S478" s="345" t="str">
        <f>IF(O478=Hit,Fleet1Ship1WepDPH,IF(O478=Miss,0,""))</f>
        <v/>
      </c>
      <c r="T478" s="349" t="str">
        <f>if($C478=Attacking,COUNTIF(P478:S478,"&gt;0"),"")</f>
        <v/>
      </c>
      <c r="U478" s="350" t="str">
        <f>IF($C478=Attacking,SUM(P478:S478),"")</f>
        <v/>
      </c>
      <c r="V478" s="351" t="str">
        <f>iferror(if(W476="","",IF(W476=Alive,$V$4,IF(W476=Dead,"")),""),"")</f>
        <v/>
      </c>
      <c r="W478" s="340" t="str">
        <f>iferror(if($X478="","",IF($X478&gt;0,Alive,if($X478=0,"")),""),"")</f>
        <v/>
      </c>
      <c r="X478" s="352" t="str">
        <f>iferror(if(C478="","",IF(C478=Attacking,X476-U478,X476)),"")</f>
        <v/>
      </c>
    </row>
    <row r="479" hidden="1">
      <c r="A479" s="319">
        <v>476.0</v>
      </c>
      <c r="B479" s="357" t="str">
        <f>IF(C477=Attacking,B477+1,"")</f>
        <v/>
      </c>
      <c r="C479" s="321" t="str">
        <f>iferror(if(W477="","",IF(W477=Alive,Attacking,if(W477=Dead,"")),""),"")</f>
        <v/>
      </c>
      <c r="D479" s="322" t="str">
        <f>iferror(if(E477="","",IF(E477=Alive,$D$4,IF(E477=Dead,"")),""),"")</f>
        <v/>
      </c>
      <c r="E479" s="323" t="str">
        <f>iferror(if($F478="","",IF($F479&gt;0,Alive,if($F479="","")),""),"")</f>
        <v/>
      </c>
      <c r="F479" s="324" t="str">
        <f t="shared" si="4"/>
        <v/>
      </c>
      <c r="G479" s="325" t="str">
        <f>iferror(if(C479="","",if(C479=BattleEnd,"",if(D479=Fleet1Ship1,Fleet1Ship1Wep,Fleet2Ship1Wep))),"")</f>
        <v/>
      </c>
      <c r="H479" s="326" t="str">
        <f>iferror(IF($C479=BattleEnd,"",IF($C479="","",IF($C479=Attacking,RANDBETWEEN(1,100),""))),"")</f>
        <v/>
      </c>
      <c r="I479" s="327" t="str">
        <f>iferror(IF($C479=BattleEnd,"",IF($C479="","",IF($C479=Attacking,RANDBETWEEN(1,100),""))),"")</f>
        <v/>
      </c>
      <c r="J479" s="327" t="str">
        <f>iferror(IF($C479=BattleEnd,"",IF($C479="","",IF($C479=Attacking,RANDBETWEEN(1,100),""))),"")</f>
        <v/>
      </c>
      <c r="K479" s="328" t="str">
        <f>iferror(IF($C479=BattleEnd,"",IF($C479="","",IF($C479=Attacking,RANDBETWEEN(1,100),""))),"")</f>
        <v/>
      </c>
      <c r="L479" s="329" t="str">
        <f>if($C479=Attacking,if(H479&gt;70,Hit,Miss),"")</f>
        <v/>
      </c>
      <c r="M479" s="330" t="str">
        <f>if($C479=Attacking,if(I479&gt;70,Hit,Miss),"")</f>
        <v/>
      </c>
      <c r="N479" s="330" t="str">
        <f>if($C479=Attacking,if(J479&gt;70,Hit,Miss),"")</f>
        <v/>
      </c>
      <c r="O479" s="331" t="str">
        <f>if($C479=Attacking,if(K479&gt;70,Hit,Miss),"")</f>
        <v/>
      </c>
      <c r="P479" s="326" t="str">
        <f>IF(L479=Hit,Fleet1Ship1WepDPH,IF(L479=Miss,0,""))</f>
        <v/>
      </c>
      <c r="Q479" s="327" t="str">
        <f>IF(M479=Hit,Fleet1Ship1WepDPH,IF(M479=Miss,0,""))</f>
        <v/>
      </c>
      <c r="R479" s="327" t="str">
        <f>IF(N479=Hit,Fleet1Ship1WepDPH,IF(N479=Miss,0,""))</f>
        <v/>
      </c>
      <c r="S479" s="328" t="str">
        <f>IF(O479=Hit,Fleet1Ship1WepDPH,IF(O479=Miss,0,""))</f>
        <v/>
      </c>
      <c r="T479" s="332" t="str">
        <f>if($C479=Attacking,COUNTIF(P479:S479,"&gt;0"),"")</f>
        <v/>
      </c>
      <c r="U479" s="333" t="str">
        <f>IF($C479=Attacking,SUM(P479:S479),"")</f>
        <v/>
      </c>
      <c r="V479" s="334" t="str">
        <f>iferror(if(W477="","",IF(W477=Alive,$V$4,IF(W477=Dead,"")),""),"")</f>
        <v/>
      </c>
      <c r="W479" s="323" t="str">
        <f>iferror(if($X479="","",IF($X479&gt;0,Alive,if($X479=0,"")),""),"")</f>
        <v/>
      </c>
      <c r="X479" s="353" t="str">
        <f>iferror(if(C479="","",IF(C479=Attacking,X477-U479,X477)),"")</f>
        <v/>
      </c>
    </row>
    <row r="480" hidden="1">
      <c r="A480" s="336">
        <v>477.0</v>
      </c>
      <c r="B480" s="356" t="str">
        <f>IF(C478=Attacking,B478+1,"")</f>
        <v/>
      </c>
      <c r="C480" s="338" t="str">
        <f>iferror(if(W478="","",IF(W478=Alive,Attacking,if(W478=Dead,"")),""),"")</f>
        <v/>
      </c>
      <c r="D480" s="339" t="str">
        <f>iferror(if(E478="","",IF(E478=Alive,$D$4,IF(E478=Dead,"")),""),"")</f>
        <v/>
      </c>
      <c r="E480" s="340" t="str">
        <f>iferror(if($F479="","",IF($F480&gt;0,Alive,if($F480="","")),""),"")</f>
        <v/>
      </c>
      <c r="F480" s="341" t="str">
        <f t="shared" si="4"/>
        <v/>
      </c>
      <c r="G480" s="342" t="str">
        <f>iferror(if(C480="","",if(C480=BattleEnd,"",if(D480=Fleet1Ship1,Fleet1Ship1Wep,Fleet2Ship1Wep))),"")</f>
        <v/>
      </c>
      <c r="H480" s="343" t="str">
        <f>iferror(IF($C480=BattleEnd,"",IF($C480="","",IF($C480=Attacking,RANDBETWEEN(1,100),""))),"")</f>
        <v/>
      </c>
      <c r="I480" s="344" t="str">
        <f>iferror(IF($C480=BattleEnd,"",IF($C480="","",IF($C480=Attacking,RANDBETWEEN(1,100),""))),"")</f>
        <v/>
      </c>
      <c r="J480" s="344" t="str">
        <f>iferror(IF($C480=BattleEnd,"",IF($C480="","",IF($C480=Attacking,RANDBETWEEN(1,100),""))),"")</f>
        <v/>
      </c>
      <c r="K480" s="345" t="str">
        <f>iferror(IF($C480=BattleEnd,"",IF($C480="","",IF($C480=Attacking,RANDBETWEEN(1,100),""))),"")</f>
        <v/>
      </c>
      <c r="L480" s="346" t="str">
        <f>if($C480=Attacking,if(H480&gt;70,Hit,Miss),"")</f>
        <v/>
      </c>
      <c r="M480" s="347" t="str">
        <f>if($C480=Attacking,if(I480&gt;70,Hit,Miss),"")</f>
        <v/>
      </c>
      <c r="N480" s="347" t="str">
        <f>if($C480=Attacking,if(J480&gt;70,Hit,Miss),"")</f>
        <v/>
      </c>
      <c r="O480" s="348" t="str">
        <f>if($C480=Attacking,if(K480&gt;70,Hit,Miss),"")</f>
        <v/>
      </c>
      <c r="P480" s="343" t="str">
        <f>IF(L480=Hit,Fleet1Ship1WepDPH,IF(L480=Miss,0,""))</f>
        <v/>
      </c>
      <c r="Q480" s="344" t="str">
        <f>IF(M480=Hit,Fleet1Ship1WepDPH,IF(M480=Miss,0,""))</f>
        <v/>
      </c>
      <c r="R480" s="344" t="str">
        <f>IF(N480=Hit,Fleet1Ship1WepDPH,IF(N480=Miss,0,""))</f>
        <v/>
      </c>
      <c r="S480" s="345" t="str">
        <f>IF(O480=Hit,Fleet1Ship1WepDPH,IF(O480=Miss,0,""))</f>
        <v/>
      </c>
      <c r="T480" s="349" t="str">
        <f>if($C480=Attacking,COUNTIF(P480:S480,"&gt;0"),"")</f>
        <v/>
      </c>
      <c r="U480" s="350" t="str">
        <f>IF($C480=Attacking,SUM(P480:S480),"")</f>
        <v/>
      </c>
      <c r="V480" s="351" t="str">
        <f>iferror(if(W478="","",IF(W478=Alive,$V$4,IF(W478=Dead,"")),""),"")</f>
        <v/>
      </c>
      <c r="W480" s="340" t="str">
        <f>iferror(if($X480="","",IF($X480&gt;0,Alive,if($X480=0,"")),""),"")</f>
        <v/>
      </c>
      <c r="X480" s="352" t="str">
        <f>iferror(if(C480="","",IF(C480=Attacking,X478-U480,X478)),"")</f>
        <v/>
      </c>
    </row>
    <row r="481" hidden="1">
      <c r="A481" s="319">
        <v>478.0</v>
      </c>
      <c r="B481" s="357" t="str">
        <f>IF(C479=Attacking,B479+1,"")</f>
        <v/>
      </c>
      <c r="C481" s="321" t="str">
        <f>iferror(if(W479="","",IF(W479=Alive,Attacking,if(W479=Dead,"")),""),"")</f>
        <v/>
      </c>
      <c r="D481" s="322" t="str">
        <f>iferror(if(E479="","",IF(E479=Alive,$D$4,IF(E479=Dead,"")),""),"")</f>
        <v/>
      </c>
      <c r="E481" s="323" t="str">
        <f>iferror(if($F480="","",IF($F481&gt;0,Alive,if($F481="","")),""),"")</f>
        <v/>
      </c>
      <c r="F481" s="324" t="str">
        <f t="shared" si="4"/>
        <v/>
      </c>
      <c r="G481" s="325" t="str">
        <f>iferror(if(C481="","",if(C481=BattleEnd,"",if(D481=Fleet1Ship1,Fleet1Ship1Wep,Fleet2Ship1Wep))),"")</f>
        <v/>
      </c>
      <c r="H481" s="326" t="str">
        <f>iferror(IF($C481=BattleEnd,"",IF($C481="","",IF($C481=Attacking,RANDBETWEEN(1,100),""))),"")</f>
        <v/>
      </c>
      <c r="I481" s="327" t="str">
        <f>iferror(IF($C481=BattleEnd,"",IF($C481="","",IF($C481=Attacking,RANDBETWEEN(1,100),""))),"")</f>
        <v/>
      </c>
      <c r="J481" s="327" t="str">
        <f>iferror(IF($C481=BattleEnd,"",IF($C481="","",IF($C481=Attacking,RANDBETWEEN(1,100),""))),"")</f>
        <v/>
      </c>
      <c r="K481" s="328" t="str">
        <f>iferror(IF($C481=BattleEnd,"",IF($C481="","",IF($C481=Attacking,RANDBETWEEN(1,100),""))),"")</f>
        <v/>
      </c>
      <c r="L481" s="329" t="str">
        <f>if($C481=Attacking,if(H481&gt;70,Hit,Miss),"")</f>
        <v/>
      </c>
      <c r="M481" s="330" t="str">
        <f>if($C481=Attacking,if(I481&gt;70,Hit,Miss),"")</f>
        <v/>
      </c>
      <c r="N481" s="330" t="str">
        <f>if($C481=Attacking,if(J481&gt;70,Hit,Miss),"")</f>
        <v/>
      </c>
      <c r="O481" s="331" t="str">
        <f>if($C481=Attacking,if(K481&gt;70,Hit,Miss),"")</f>
        <v/>
      </c>
      <c r="P481" s="326" t="str">
        <f>IF(L481=Hit,Fleet1Ship1WepDPH,IF(L481=Miss,0,""))</f>
        <v/>
      </c>
      <c r="Q481" s="327" t="str">
        <f>IF(M481=Hit,Fleet1Ship1WepDPH,IF(M481=Miss,0,""))</f>
        <v/>
      </c>
      <c r="R481" s="327" t="str">
        <f>IF(N481=Hit,Fleet1Ship1WepDPH,IF(N481=Miss,0,""))</f>
        <v/>
      </c>
      <c r="S481" s="328" t="str">
        <f>IF(O481=Hit,Fleet1Ship1WepDPH,IF(O481=Miss,0,""))</f>
        <v/>
      </c>
      <c r="T481" s="332" t="str">
        <f>if($C481=Attacking,COUNTIF(P481:S481,"&gt;0"),"")</f>
        <v/>
      </c>
      <c r="U481" s="333" t="str">
        <f>IF($C481=Attacking,SUM(P481:S481),"")</f>
        <v/>
      </c>
      <c r="V481" s="334" t="str">
        <f>iferror(if(W479="","",IF(W479=Alive,$V$4,IF(W479=Dead,"")),""),"")</f>
        <v/>
      </c>
      <c r="W481" s="323" t="str">
        <f>iferror(if($X481="","",IF($X481&gt;0,Alive,if($X481=0,"")),""),"")</f>
        <v/>
      </c>
      <c r="X481" s="353" t="str">
        <f>iferror(if(C481="","",IF(C481=Attacking,X479-U481,X479)),"")</f>
        <v/>
      </c>
    </row>
    <row r="482" hidden="1">
      <c r="A482" s="336">
        <v>479.0</v>
      </c>
      <c r="B482" s="356" t="str">
        <f>IF(C480=Reloading,B480+1,"")</f>
        <v/>
      </c>
      <c r="C482" s="338" t="str">
        <f>iferror(if(W480="","",IF(W480=Alive,Attacking,if(W480=Dead,"")),""),"")</f>
        <v/>
      </c>
      <c r="D482" s="339" t="str">
        <f>iferror(if(E480="","",IF(E480=Alive,$D$4,IF(E480=Dead,"")),""),"")</f>
        <v/>
      </c>
      <c r="E482" s="340" t="str">
        <f>iferror(if($F481="","",IF($F482&gt;0,Alive,if($F482="","")),""),"")</f>
        <v/>
      </c>
      <c r="F482" s="341" t="str">
        <f t="shared" si="4"/>
        <v/>
      </c>
      <c r="G482" s="342" t="str">
        <f>iferror(if(C482="","",if(C482=BattleEnd,"",if(D482=Fleet1Ship1,Fleet1Ship1Wep,Fleet2Ship1Wep))),"")</f>
        <v/>
      </c>
      <c r="H482" s="343" t="str">
        <f>iferror(IF($C482=BattleEnd,"",IF($C482="","",IF($C482=Attacking,RANDBETWEEN(1,100),""))),"")</f>
        <v/>
      </c>
      <c r="I482" s="344" t="str">
        <f>iferror(IF($C482=BattleEnd,"",IF($C482="","",IF($C482=Attacking,RANDBETWEEN(1,100),""))),"")</f>
        <v/>
      </c>
      <c r="J482" s="344" t="str">
        <f>iferror(IF($C482=BattleEnd,"",IF($C482="","",IF($C482=Attacking,RANDBETWEEN(1,100),""))),"")</f>
        <v/>
      </c>
      <c r="K482" s="345" t="str">
        <f>iferror(IF($C482=BattleEnd,"",IF($C482="","",IF($C482=Attacking,RANDBETWEEN(1,100),""))),"")</f>
        <v/>
      </c>
      <c r="L482" s="346" t="str">
        <f>if($C482=Attacking,if(H482&gt;70,Hit,Miss),"")</f>
        <v/>
      </c>
      <c r="M482" s="347" t="str">
        <f>if($C482=Attacking,if(I482&gt;70,Hit,Miss),"")</f>
        <v/>
      </c>
      <c r="N482" s="347" t="str">
        <f>if($C482=Attacking,if(J482&gt;70,Hit,Miss),"")</f>
        <v/>
      </c>
      <c r="O482" s="348" t="str">
        <f>if($C482=Attacking,if(K482&gt;70,Hit,Miss),"")</f>
        <v/>
      </c>
      <c r="P482" s="343" t="str">
        <f>IF(L482=Hit,Fleet1Ship1WepDPH,IF(L482=Miss,0,""))</f>
        <v/>
      </c>
      <c r="Q482" s="344" t="str">
        <f>IF(M482=Hit,Fleet1Ship1WepDPH,IF(M482=Miss,0,""))</f>
        <v/>
      </c>
      <c r="R482" s="344" t="str">
        <f>IF(N482=Hit,Fleet1Ship1WepDPH,IF(N482=Miss,0,""))</f>
        <v/>
      </c>
      <c r="S482" s="345" t="str">
        <f>IF(O482=Hit,Fleet1Ship1WepDPH,IF(O482=Miss,0,""))</f>
        <v/>
      </c>
      <c r="T482" s="349" t="str">
        <f>if($C482=Attacking,COUNTIF(P482:S482,"&gt;0"),"")</f>
        <v/>
      </c>
      <c r="U482" s="350" t="str">
        <f>IF($C482=Attacking,SUM(P482:S482),"")</f>
        <v/>
      </c>
      <c r="V482" s="351" t="str">
        <f>iferror(if(W480="","",IF(W480=Alive,$V$4,IF(W480=Dead,"")),""),"")</f>
        <v/>
      </c>
      <c r="W482" s="340" t="str">
        <f>iferror(if($X482="","",IF($X482&gt;0,Alive,if($X482=0,"")),""),"")</f>
        <v/>
      </c>
      <c r="X482" s="352" t="str">
        <f>iferror(if(C482="","",IF(C482=Attacking,X480-U482,X480)),"")</f>
        <v/>
      </c>
    </row>
    <row r="483" hidden="1">
      <c r="A483" s="319">
        <v>480.0</v>
      </c>
      <c r="B483" s="357" t="str">
        <f>IF(C481=Reloading,B481+1,"")</f>
        <v/>
      </c>
      <c r="C483" s="321" t="str">
        <f>iferror(if(W481="","",IF(W481=Alive,Attacking,if(W481=Dead,"")),""),"")</f>
        <v/>
      </c>
      <c r="D483" s="322" t="str">
        <f>iferror(if(E481="","",IF(E481=Alive,$D$4,IF(E481=Dead,"")),""),"")</f>
        <v/>
      </c>
      <c r="E483" s="323" t="str">
        <f>iferror(if($F482="","",IF($F483&gt;0,Alive,if($F483="","")),""),"")</f>
        <v/>
      </c>
      <c r="F483" s="324" t="str">
        <f t="shared" si="4"/>
        <v/>
      </c>
      <c r="G483" s="325" t="str">
        <f>iferror(if(C483="","",if(C483=BattleEnd,"",if(D483=Fleet1Ship1,Fleet1Ship1Wep,Fleet2Ship1Wep))),"")</f>
        <v/>
      </c>
      <c r="H483" s="326" t="str">
        <f>iferror(IF($C483=BattleEnd,"",IF($C483="","",IF($C483=Attacking,RANDBETWEEN(1,100),""))),"")</f>
        <v/>
      </c>
      <c r="I483" s="327" t="str">
        <f>iferror(IF($C483=BattleEnd,"",IF($C483="","",IF($C483=Attacking,RANDBETWEEN(1,100),""))),"")</f>
        <v/>
      </c>
      <c r="J483" s="327" t="str">
        <f>iferror(IF($C483=BattleEnd,"",IF($C483="","",IF($C483=Attacking,RANDBETWEEN(1,100),""))),"")</f>
        <v/>
      </c>
      <c r="K483" s="328" t="str">
        <f>iferror(IF($C483=BattleEnd,"",IF($C483="","",IF($C483=Attacking,RANDBETWEEN(1,100),""))),"")</f>
        <v/>
      </c>
      <c r="L483" s="329" t="str">
        <f>if($C483=Attacking,if(H483&gt;70,Hit,Miss),"")</f>
        <v/>
      </c>
      <c r="M483" s="330" t="str">
        <f>if($C483=Attacking,if(I483&gt;70,Hit,Miss),"")</f>
        <v/>
      </c>
      <c r="N483" s="330" t="str">
        <f>if($C483=Attacking,if(J483&gt;70,Hit,Miss),"")</f>
        <v/>
      </c>
      <c r="O483" s="331" t="str">
        <f>if($C483=Attacking,if(K483&gt;70,Hit,Miss),"")</f>
        <v/>
      </c>
      <c r="P483" s="326" t="str">
        <f>IF(L483=Hit,Fleet1Ship1WepDPH,IF(L483=Miss,0,""))</f>
        <v/>
      </c>
      <c r="Q483" s="327" t="str">
        <f>IF(M483=Hit,Fleet1Ship1WepDPH,IF(M483=Miss,0,""))</f>
        <v/>
      </c>
      <c r="R483" s="327" t="str">
        <f>IF(N483=Hit,Fleet1Ship1WepDPH,IF(N483=Miss,0,""))</f>
        <v/>
      </c>
      <c r="S483" s="328" t="str">
        <f>IF(O483=Hit,Fleet1Ship1WepDPH,IF(O483=Miss,0,""))</f>
        <v/>
      </c>
      <c r="T483" s="332" t="str">
        <f>if($C483=Attacking,COUNTIF(P483:S483,"&gt;0"),"")</f>
        <v/>
      </c>
      <c r="U483" s="333" t="str">
        <f>IF($C483=Attacking,SUM(P483:S483),"")</f>
        <v/>
      </c>
      <c r="V483" s="334" t="str">
        <f>iferror(if(W481="","",IF(W481=Alive,$V$4,IF(W481=Dead,"")),""),"")</f>
        <v/>
      </c>
      <c r="W483" s="323" t="str">
        <f>iferror(if($X483="","",IF($X483&gt;0,Alive,if($X483=0,"")),""),"")</f>
        <v/>
      </c>
      <c r="X483" s="353" t="str">
        <f>iferror(if(C483="","",IF(C483=Attacking,X481-U483,X481)),"")</f>
        <v/>
      </c>
    </row>
    <row r="484" hidden="1">
      <c r="A484" s="336">
        <v>481.0</v>
      </c>
      <c r="B484" s="356" t="str">
        <f>IF(C482=Attacking,B482+1,"")</f>
        <v/>
      </c>
      <c r="C484" s="338" t="str">
        <f>iferror(if(W482="","",IF(W482=Alive,Attacking,if(W482=Dead,"")),""),"")</f>
        <v/>
      </c>
      <c r="D484" s="339" t="str">
        <f>iferror(if(E482="","",IF(E482=Alive,$D$4,IF(E482=Dead,"")),""),"")</f>
        <v/>
      </c>
      <c r="E484" s="340" t="str">
        <f>iferror(if($F483="","",IF($F484&gt;0,Alive,if($F484="","")),""),"")</f>
        <v/>
      </c>
      <c r="F484" s="341" t="str">
        <f t="shared" si="4"/>
        <v/>
      </c>
      <c r="G484" s="342" t="str">
        <f>iferror(if(C484="","",if(C484=BattleEnd,"",if(D484=Fleet1Ship1,Fleet1Ship1Wep,Fleet2Ship1Wep))),"")</f>
        <v/>
      </c>
      <c r="H484" s="343" t="str">
        <f>iferror(IF($C484=BattleEnd,"",IF($C484="","",IF($C484=Attacking,RANDBETWEEN(1,100),""))),"")</f>
        <v/>
      </c>
      <c r="I484" s="344" t="str">
        <f>iferror(IF($C484=BattleEnd,"",IF($C484="","",IF($C484=Attacking,RANDBETWEEN(1,100),""))),"")</f>
        <v/>
      </c>
      <c r="J484" s="344" t="str">
        <f>iferror(IF($C484=BattleEnd,"",IF($C484="","",IF($C484=Attacking,RANDBETWEEN(1,100),""))),"")</f>
        <v/>
      </c>
      <c r="K484" s="345" t="str">
        <f>iferror(IF($C484=BattleEnd,"",IF($C484="","",IF($C484=Attacking,RANDBETWEEN(1,100),""))),"")</f>
        <v/>
      </c>
      <c r="L484" s="346" t="str">
        <f>if($C484=Attacking,if(H484&gt;70,Hit,Miss),"")</f>
        <v/>
      </c>
      <c r="M484" s="347" t="str">
        <f>if($C484=Attacking,if(I484&gt;70,Hit,Miss),"")</f>
        <v/>
      </c>
      <c r="N484" s="347" t="str">
        <f>if($C484=Attacking,if(J484&gt;70,Hit,Miss),"")</f>
        <v/>
      </c>
      <c r="O484" s="348" t="str">
        <f>if($C484=Attacking,if(K484&gt;70,Hit,Miss),"")</f>
        <v/>
      </c>
      <c r="P484" s="343" t="str">
        <f>IF(L484=Hit,Fleet1Ship1WepDPH,IF(L484=Miss,0,""))</f>
        <v/>
      </c>
      <c r="Q484" s="344" t="str">
        <f>IF(M484=Hit,Fleet1Ship1WepDPH,IF(M484=Miss,0,""))</f>
        <v/>
      </c>
      <c r="R484" s="344" t="str">
        <f>IF(N484=Hit,Fleet1Ship1WepDPH,IF(N484=Miss,0,""))</f>
        <v/>
      </c>
      <c r="S484" s="345" t="str">
        <f>IF(O484=Hit,Fleet1Ship1WepDPH,IF(O484=Miss,0,""))</f>
        <v/>
      </c>
      <c r="T484" s="349" t="str">
        <f>if($C484=Attacking,COUNTIF(P484:S484,"&gt;0"),"")</f>
        <v/>
      </c>
      <c r="U484" s="350" t="str">
        <f>IF($C484=Attacking,SUM(P484:S484),"")</f>
        <v/>
      </c>
      <c r="V484" s="351" t="str">
        <f>iferror(if(W482="","",IF(W482=Alive,$V$4,IF(W482=Dead,"")),""),"")</f>
        <v/>
      </c>
      <c r="W484" s="340" t="str">
        <f>iferror(if($X484="","",IF($X484&gt;0,Alive,if($X484=0,"")),""),"")</f>
        <v/>
      </c>
      <c r="X484" s="352" t="str">
        <f>iferror(if(C484="","",IF(C484=Attacking,X482-U484,X482)),"")</f>
        <v/>
      </c>
    </row>
    <row r="485" hidden="1">
      <c r="A485" s="319">
        <v>482.0</v>
      </c>
      <c r="B485" s="357" t="str">
        <f>IF(C483=Attacking,B483+1,"")</f>
        <v/>
      </c>
      <c r="C485" s="321" t="str">
        <f>iferror(if(W483="","",IF(W483=Alive,Attacking,if(W483=Dead,"")),""),"")</f>
        <v/>
      </c>
      <c r="D485" s="322" t="str">
        <f>iferror(if(E483="","",IF(E483=Alive,$D$4,IF(E483=Dead,"")),""),"")</f>
        <v/>
      </c>
      <c r="E485" s="323" t="str">
        <f>iferror(if($F484="","",IF($F485&gt;0,Alive,if($F485="","")),""),"")</f>
        <v/>
      </c>
      <c r="F485" s="324" t="str">
        <f t="shared" si="4"/>
        <v/>
      </c>
      <c r="G485" s="325" t="str">
        <f>iferror(if(C485="","",if(C485=BattleEnd,"",if(D485=Fleet1Ship1,Fleet1Ship1Wep,Fleet2Ship1Wep))),"")</f>
        <v/>
      </c>
      <c r="H485" s="326" t="str">
        <f>iferror(IF($C485=BattleEnd,"",IF($C485="","",IF($C485=Attacking,RANDBETWEEN(1,100),""))),"")</f>
        <v/>
      </c>
      <c r="I485" s="327" t="str">
        <f>iferror(IF($C485=BattleEnd,"",IF($C485="","",IF($C485=Attacking,RANDBETWEEN(1,100),""))),"")</f>
        <v/>
      </c>
      <c r="J485" s="327" t="str">
        <f>iferror(IF($C485=BattleEnd,"",IF($C485="","",IF($C485=Attacking,RANDBETWEEN(1,100),""))),"")</f>
        <v/>
      </c>
      <c r="K485" s="328" t="str">
        <f>iferror(IF($C485=BattleEnd,"",IF($C485="","",IF($C485=Attacking,RANDBETWEEN(1,100),""))),"")</f>
        <v/>
      </c>
      <c r="L485" s="329" t="str">
        <f>if($C485=Attacking,if(H485&gt;70,Hit,Miss),"")</f>
        <v/>
      </c>
      <c r="M485" s="330" t="str">
        <f>if($C485=Attacking,if(I485&gt;70,Hit,Miss),"")</f>
        <v/>
      </c>
      <c r="N485" s="330" t="str">
        <f>if($C485=Attacking,if(J485&gt;70,Hit,Miss),"")</f>
        <v/>
      </c>
      <c r="O485" s="331" t="str">
        <f>if($C485=Attacking,if(K485&gt;70,Hit,Miss),"")</f>
        <v/>
      </c>
      <c r="P485" s="326" t="str">
        <f>IF(L485=Hit,Fleet1Ship1WepDPH,IF(L485=Miss,0,""))</f>
        <v/>
      </c>
      <c r="Q485" s="327" t="str">
        <f>IF(M485=Hit,Fleet1Ship1WepDPH,IF(M485=Miss,0,""))</f>
        <v/>
      </c>
      <c r="R485" s="327" t="str">
        <f>IF(N485=Hit,Fleet1Ship1WepDPH,IF(N485=Miss,0,""))</f>
        <v/>
      </c>
      <c r="S485" s="328" t="str">
        <f>IF(O485=Hit,Fleet1Ship1WepDPH,IF(O485=Miss,0,""))</f>
        <v/>
      </c>
      <c r="T485" s="332" t="str">
        <f>if($C485=Attacking,COUNTIF(P485:S485,"&gt;0"),"")</f>
        <v/>
      </c>
      <c r="U485" s="333" t="str">
        <f>IF($C485=Attacking,SUM(P485:S485),"")</f>
        <v/>
      </c>
      <c r="V485" s="334" t="str">
        <f>iferror(if(W483="","",IF(W483=Alive,$V$4,IF(W483=Dead,"")),""),"")</f>
        <v/>
      </c>
      <c r="W485" s="323" t="str">
        <f>iferror(if($X485="","",IF($X485&gt;0,Alive,if($X485=0,"")),""),"")</f>
        <v/>
      </c>
      <c r="X485" s="353" t="str">
        <f>iferror(if(C485="","",IF(C485=Attacking,X483-U485,X483)),"")</f>
        <v/>
      </c>
    </row>
    <row r="486" hidden="1">
      <c r="A486" s="336">
        <v>483.0</v>
      </c>
      <c r="B486" s="356" t="str">
        <f>IF(C484=Attacking,B484+1,"")</f>
        <v/>
      </c>
      <c r="C486" s="338" t="str">
        <f>iferror(if(W484="","",IF(W484=Alive,Attacking,if(W484=Dead,"")),""),"")</f>
        <v/>
      </c>
      <c r="D486" s="339" t="str">
        <f>iferror(if(E484="","",IF(E484=Alive,$D$4,IF(E484=Dead,"")),""),"")</f>
        <v/>
      </c>
      <c r="E486" s="340" t="str">
        <f>iferror(if($F485="","",IF($F486&gt;0,Alive,if($F486="","")),""),"")</f>
        <v/>
      </c>
      <c r="F486" s="341" t="str">
        <f t="shared" si="4"/>
        <v/>
      </c>
      <c r="G486" s="342" t="str">
        <f>iferror(if(C486="","",if(C486=BattleEnd,"",if(D486=Fleet1Ship1,Fleet1Ship1Wep,Fleet2Ship1Wep))),"")</f>
        <v/>
      </c>
      <c r="H486" s="343" t="str">
        <f>iferror(IF($C486=BattleEnd,"",IF($C486="","",IF($C486=Attacking,RANDBETWEEN(1,100),""))),"")</f>
        <v/>
      </c>
      <c r="I486" s="344" t="str">
        <f>iferror(IF($C486=BattleEnd,"",IF($C486="","",IF($C486=Attacking,RANDBETWEEN(1,100),""))),"")</f>
        <v/>
      </c>
      <c r="J486" s="344" t="str">
        <f>iferror(IF($C486=BattleEnd,"",IF($C486="","",IF($C486=Attacking,RANDBETWEEN(1,100),""))),"")</f>
        <v/>
      </c>
      <c r="K486" s="345" t="str">
        <f>iferror(IF($C486=BattleEnd,"",IF($C486="","",IF($C486=Attacking,RANDBETWEEN(1,100),""))),"")</f>
        <v/>
      </c>
      <c r="L486" s="346" t="str">
        <f>if($C486=Attacking,if(H486&gt;70,Hit,Miss),"")</f>
        <v/>
      </c>
      <c r="M486" s="347" t="str">
        <f>if($C486=Attacking,if(I486&gt;70,Hit,Miss),"")</f>
        <v/>
      </c>
      <c r="N486" s="347" t="str">
        <f>if($C486=Attacking,if(J486&gt;70,Hit,Miss),"")</f>
        <v/>
      </c>
      <c r="O486" s="348" t="str">
        <f>if($C486=Attacking,if(K486&gt;70,Hit,Miss),"")</f>
        <v/>
      </c>
      <c r="P486" s="343" t="str">
        <f>IF(L486=Hit,Fleet1Ship1WepDPH,IF(L486=Miss,0,""))</f>
        <v/>
      </c>
      <c r="Q486" s="344" t="str">
        <f>IF(M486=Hit,Fleet1Ship1WepDPH,IF(M486=Miss,0,""))</f>
        <v/>
      </c>
      <c r="R486" s="344" t="str">
        <f>IF(N486=Hit,Fleet1Ship1WepDPH,IF(N486=Miss,0,""))</f>
        <v/>
      </c>
      <c r="S486" s="345" t="str">
        <f>IF(O486=Hit,Fleet1Ship1WepDPH,IF(O486=Miss,0,""))</f>
        <v/>
      </c>
      <c r="T486" s="349" t="str">
        <f>if($C486=Attacking,COUNTIF(P486:S486,"&gt;0"),"")</f>
        <v/>
      </c>
      <c r="U486" s="350" t="str">
        <f>IF($C486=Attacking,SUM(P486:S486),"")</f>
        <v/>
      </c>
      <c r="V486" s="351" t="str">
        <f>iferror(if(W484="","",IF(W484=Alive,$V$4,IF(W484=Dead,"")),""),"")</f>
        <v/>
      </c>
      <c r="W486" s="340" t="str">
        <f>iferror(if($X486="","",IF($X486&gt;0,Alive,if($X486=0,"")),""),"")</f>
        <v/>
      </c>
      <c r="X486" s="352" t="str">
        <f>iferror(if(C486="","",IF(C486=Attacking,X484-U486,X484)),"")</f>
        <v/>
      </c>
    </row>
    <row r="487" hidden="1">
      <c r="A487" s="319">
        <v>484.0</v>
      </c>
      <c r="B487" s="357" t="str">
        <f>IF(C485=Attacking,B485+1,"")</f>
        <v/>
      </c>
      <c r="C487" s="321" t="str">
        <f>iferror(if(W485="","",IF(W485=Alive,Attacking,if(W485=Dead,"")),""),"")</f>
        <v/>
      </c>
      <c r="D487" s="322" t="str">
        <f>iferror(if(E485="","",IF(E485=Alive,$D$4,IF(E485=Dead,"")),""),"")</f>
        <v/>
      </c>
      <c r="E487" s="323" t="str">
        <f>iferror(if($F486="","",IF($F487&gt;0,Alive,if($F487="","")),""),"")</f>
        <v/>
      </c>
      <c r="F487" s="324" t="str">
        <f t="shared" si="4"/>
        <v/>
      </c>
      <c r="G487" s="325" t="str">
        <f>iferror(if(C487="","",if(C487=BattleEnd,"",if(D487=Fleet1Ship1,Fleet1Ship1Wep,Fleet2Ship1Wep))),"")</f>
        <v/>
      </c>
      <c r="H487" s="326" t="str">
        <f>iferror(IF($C487=BattleEnd,"",IF($C487="","",IF($C487=Attacking,RANDBETWEEN(1,100),""))),"")</f>
        <v/>
      </c>
      <c r="I487" s="327" t="str">
        <f>iferror(IF($C487=BattleEnd,"",IF($C487="","",IF($C487=Attacking,RANDBETWEEN(1,100),""))),"")</f>
        <v/>
      </c>
      <c r="J487" s="327" t="str">
        <f>iferror(IF($C487=BattleEnd,"",IF($C487="","",IF($C487=Attacking,RANDBETWEEN(1,100),""))),"")</f>
        <v/>
      </c>
      <c r="K487" s="328" t="str">
        <f>iferror(IF($C487=BattleEnd,"",IF($C487="","",IF($C487=Attacking,RANDBETWEEN(1,100),""))),"")</f>
        <v/>
      </c>
      <c r="L487" s="329" t="str">
        <f>if($C487=Attacking,if(H487&gt;70,Hit,Miss),"")</f>
        <v/>
      </c>
      <c r="M487" s="330" t="str">
        <f>if($C487=Attacking,if(I487&gt;70,Hit,Miss),"")</f>
        <v/>
      </c>
      <c r="N487" s="330" t="str">
        <f>if($C487=Attacking,if(J487&gt;70,Hit,Miss),"")</f>
        <v/>
      </c>
      <c r="O487" s="331" t="str">
        <f>if($C487=Attacking,if(K487&gt;70,Hit,Miss),"")</f>
        <v/>
      </c>
      <c r="P487" s="326" t="str">
        <f>IF(L487=Hit,Fleet1Ship1WepDPH,IF(L487=Miss,0,""))</f>
        <v/>
      </c>
      <c r="Q487" s="327" t="str">
        <f>IF(M487=Hit,Fleet1Ship1WepDPH,IF(M487=Miss,0,""))</f>
        <v/>
      </c>
      <c r="R487" s="327" t="str">
        <f>IF(N487=Hit,Fleet1Ship1WepDPH,IF(N487=Miss,0,""))</f>
        <v/>
      </c>
      <c r="S487" s="328" t="str">
        <f>IF(O487=Hit,Fleet1Ship1WepDPH,IF(O487=Miss,0,""))</f>
        <v/>
      </c>
      <c r="T487" s="332" t="str">
        <f>if($C487=Attacking,COUNTIF(P487:S487,"&gt;0"),"")</f>
        <v/>
      </c>
      <c r="U487" s="333" t="str">
        <f>IF($C487=Attacking,SUM(P487:S487),"")</f>
        <v/>
      </c>
      <c r="V487" s="334" t="str">
        <f>iferror(if(W485="","",IF(W485=Alive,$V$4,IF(W485=Dead,"")),""),"")</f>
        <v/>
      </c>
      <c r="W487" s="323" t="str">
        <f>iferror(if($X487="","",IF($X487&gt;0,Alive,if($X487=0,"")),""),"")</f>
        <v/>
      </c>
      <c r="X487" s="353" t="str">
        <f>iferror(if(C487="","",IF(C487=Attacking,X485-U487,X485)),"")</f>
        <v/>
      </c>
    </row>
    <row r="488" hidden="1">
      <c r="A488" s="336">
        <v>485.0</v>
      </c>
      <c r="B488" s="356" t="str">
        <f>IF(C486=Attacking,B486+1,"")</f>
        <v/>
      </c>
      <c r="C488" s="338" t="str">
        <f>iferror(if(W486="","",IF(W486=Alive,Attacking,if(W486=Dead,"")),""),"")</f>
        <v/>
      </c>
      <c r="D488" s="339" t="str">
        <f>iferror(if(E486="","",IF(E486=Alive,$D$4,IF(E486=Dead,"")),""),"")</f>
        <v/>
      </c>
      <c r="E488" s="340" t="str">
        <f>iferror(if($F487="","",IF($F488&gt;0,Alive,if($F488="","")),""),"")</f>
        <v/>
      </c>
      <c r="F488" s="341" t="str">
        <f t="shared" si="4"/>
        <v/>
      </c>
      <c r="G488" s="342" t="str">
        <f>iferror(if(C488="","",if(C488=BattleEnd,"",if(D488=Fleet1Ship1,Fleet1Ship1Wep,Fleet2Ship1Wep))),"")</f>
        <v/>
      </c>
      <c r="H488" s="343" t="str">
        <f>iferror(IF($C488=BattleEnd,"",IF($C488="","",IF($C488=Attacking,RANDBETWEEN(1,100),""))),"")</f>
        <v/>
      </c>
      <c r="I488" s="344" t="str">
        <f>iferror(IF($C488=BattleEnd,"",IF($C488="","",IF($C488=Attacking,RANDBETWEEN(1,100),""))),"")</f>
        <v/>
      </c>
      <c r="J488" s="344" t="str">
        <f>iferror(IF($C488=BattleEnd,"",IF($C488="","",IF($C488=Attacking,RANDBETWEEN(1,100),""))),"")</f>
        <v/>
      </c>
      <c r="K488" s="345" t="str">
        <f>iferror(IF($C488=BattleEnd,"",IF($C488="","",IF($C488=Attacking,RANDBETWEEN(1,100),""))),"")</f>
        <v/>
      </c>
      <c r="L488" s="346" t="str">
        <f>if($C488=Attacking,if(H488&gt;70,Hit,Miss),"")</f>
        <v/>
      </c>
      <c r="M488" s="347" t="str">
        <f>if($C488=Attacking,if(I488&gt;70,Hit,Miss),"")</f>
        <v/>
      </c>
      <c r="N488" s="347" t="str">
        <f>if($C488=Attacking,if(J488&gt;70,Hit,Miss),"")</f>
        <v/>
      </c>
      <c r="O488" s="348" t="str">
        <f>if($C488=Attacking,if(K488&gt;70,Hit,Miss),"")</f>
        <v/>
      </c>
      <c r="P488" s="343" t="str">
        <f>IF(L488=Hit,Fleet1Ship1WepDPH,IF(L488=Miss,0,""))</f>
        <v/>
      </c>
      <c r="Q488" s="344" t="str">
        <f>IF(M488=Hit,Fleet1Ship1WepDPH,IF(M488=Miss,0,""))</f>
        <v/>
      </c>
      <c r="R488" s="344" t="str">
        <f>IF(N488=Hit,Fleet1Ship1WepDPH,IF(N488=Miss,0,""))</f>
        <v/>
      </c>
      <c r="S488" s="345" t="str">
        <f>IF(O488=Hit,Fleet1Ship1WepDPH,IF(O488=Miss,0,""))</f>
        <v/>
      </c>
      <c r="T488" s="349" t="str">
        <f>if($C488=Attacking,COUNTIF(P488:S488,"&gt;0"),"")</f>
        <v/>
      </c>
      <c r="U488" s="350" t="str">
        <f>IF($C488=Attacking,SUM(P488:S488),"")</f>
        <v/>
      </c>
      <c r="V488" s="351" t="str">
        <f>iferror(if(W486="","",IF(W486=Alive,$V$4,IF(W486=Dead,"")),""),"")</f>
        <v/>
      </c>
      <c r="W488" s="340" t="str">
        <f>iferror(if($X488="","",IF($X488&gt;0,Alive,if($X488=0,"")),""),"")</f>
        <v/>
      </c>
      <c r="X488" s="352" t="str">
        <f>iferror(if(C488="","",IF(C488=Attacking,X486-U488,X486)),"")</f>
        <v/>
      </c>
    </row>
    <row r="489" hidden="1">
      <c r="A489" s="319">
        <v>486.0</v>
      </c>
      <c r="B489" s="357" t="str">
        <f>IF(C487=Attacking,B487+1,"")</f>
        <v/>
      </c>
      <c r="C489" s="321" t="str">
        <f>iferror(if(W487="","",IF(W487=Alive,Attacking,if(W487=Dead,"")),""),"")</f>
        <v/>
      </c>
      <c r="D489" s="322" t="str">
        <f>iferror(if(E487="","",IF(E487=Alive,$D$4,IF(E487=Dead,"")),""),"")</f>
        <v/>
      </c>
      <c r="E489" s="323" t="str">
        <f>iferror(if($F488="","",IF($F489&gt;0,Alive,if($F489="","")),""),"")</f>
        <v/>
      </c>
      <c r="F489" s="324" t="str">
        <f t="shared" si="4"/>
        <v/>
      </c>
      <c r="G489" s="325" t="str">
        <f>iferror(if(C489="","",if(C489=BattleEnd,"",if(D489=Fleet1Ship1,Fleet1Ship1Wep,Fleet2Ship1Wep))),"")</f>
        <v/>
      </c>
      <c r="H489" s="326" t="str">
        <f>iferror(IF($C489=BattleEnd,"",IF($C489="","",IF($C489=Attacking,RANDBETWEEN(1,100),""))),"")</f>
        <v/>
      </c>
      <c r="I489" s="327" t="str">
        <f>iferror(IF($C489=BattleEnd,"",IF($C489="","",IF($C489=Attacking,RANDBETWEEN(1,100),""))),"")</f>
        <v/>
      </c>
      <c r="J489" s="327" t="str">
        <f>iferror(IF($C489=BattleEnd,"",IF($C489="","",IF($C489=Attacking,RANDBETWEEN(1,100),""))),"")</f>
        <v/>
      </c>
      <c r="K489" s="328" t="str">
        <f>iferror(IF($C489=BattleEnd,"",IF($C489="","",IF($C489=Attacking,RANDBETWEEN(1,100),""))),"")</f>
        <v/>
      </c>
      <c r="L489" s="329" t="str">
        <f>if($C489=Attacking,if(H489&gt;70,Hit,Miss),"")</f>
        <v/>
      </c>
      <c r="M489" s="330" t="str">
        <f>if($C489=Attacking,if(I489&gt;70,Hit,Miss),"")</f>
        <v/>
      </c>
      <c r="N489" s="330" t="str">
        <f>if($C489=Attacking,if(J489&gt;70,Hit,Miss),"")</f>
        <v/>
      </c>
      <c r="O489" s="331" t="str">
        <f>if($C489=Attacking,if(K489&gt;70,Hit,Miss),"")</f>
        <v/>
      </c>
      <c r="P489" s="326" t="str">
        <f>IF(L489=Hit,Fleet1Ship1WepDPH,IF(L489=Miss,0,""))</f>
        <v/>
      </c>
      <c r="Q489" s="327" t="str">
        <f>IF(M489=Hit,Fleet1Ship1WepDPH,IF(M489=Miss,0,""))</f>
        <v/>
      </c>
      <c r="R489" s="327" t="str">
        <f>IF(N489=Hit,Fleet1Ship1WepDPH,IF(N489=Miss,0,""))</f>
        <v/>
      </c>
      <c r="S489" s="328" t="str">
        <f>IF(O489=Hit,Fleet1Ship1WepDPH,IF(O489=Miss,0,""))</f>
        <v/>
      </c>
      <c r="T489" s="332" t="str">
        <f>if($C489=Attacking,COUNTIF(P489:S489,"&gt;0"),"")</f>
        <v/>
      </c>
      <c r="U489" s="333" t="str">
        <f>IF($C489=Attacking,SUM(P489:S489),"")</f>
        <v/>
      </c>
      <c r="V489" s="334" t="str">
        <f>iferror(if(W487="","",IF(W487=Alive,$V$4,IF(W487=Dead,"")),""),"")</f>
        <v/>
      </c>
      <c r="W489" s="323" t="str">
        <f>iferror(if($X489="","",IF($X489&gt;0,Alive,if($X489=0,"")),""),"")</f>
        <v/>
      </c>
      <c r="X489" s="353" t="str">
        <f>iferror(if(C489="","",IF(C489=Attacking,X487-U489,X487)),"")</f>
        <v/>
      </c>
    </row>
    <row r="490" hidden="1">
      <c r="A490" s="336">
        <v>487.0</v>
      </c>
      <c r="B490" s="356" t="str">
        <f>IF(C488=Reloading,B488+1,"")</f>
        <v/>
      </c>
      <c r="C490" s="338" t="str">
        <f>iferror(if(W488="","",IF(W488=Alive,Attacking,if(W488=Dead,"")),""),"")</f>
        <v/>
      </c>
      <c r="D490" s="339" t="str">
        <f>iferror(if(E488="","",IF(E488=Alive,$D$4,IF(E488=Dead,"")),""),"")</f>
        <v/>
      </c>
      <c r="E490" s="340" t="str">
        <f>iferror(if($F489="","",IF($F490&gt;0,Alive,if($F490="","")),""),"")</f>
        <v/>
      </c>
      <c r="F490" s="341" t="str">
        <f t="shared" si="4"/>
        <v/>
      </c>
      <c r="G490" s="342" t="str">
        <f>iferror(if(C490="","",if(C490=BattleEnd,"",if(D490=Fleet1Ship1,Fleet1Ship1Wep,Fleet2Ship1Wep))),"")</f>
        <v/>
      </c>
      <c r="H490" s="343" t="str">
        <f>iferror(IF($C490=BattleEnd,"",IF($C490="","",IF($C490=Attacking,RANDBETWEEN(1,100),""))),"")</f>
        <v/>
      </c>
      <c r="I490" s="344" t="str">
        <f>iferror(IF($C490=BattleEnd,"",IF($C490="","",IF($C490=Attacking,RANDBETWEEN(1,100),""))),"")</f>
        <v/>
      </c>
      <c r="J490" s="344" t="str">
        <f>iferror(IF($C490=BattleEnd,"",IF($C490="","",IF($C490=Attacking,RANDBETWEEN(1,100),""))),"")</f>
        <v/>
      </c>
      <c r="K490" s="345" t="str">
        <f>iferror(IF($C490=BattleEnd,"",IF($C490="","",IF($C490=Attacking,RANDBETWEEN(1,100),""))),"")</f>
        <v/>
      </c>
      <c r="L490" s="346" t="str">
        <f>if($C490=Attacking,if(H490&gt;70,Hit,Miss),"")</f>
        <v/>
      </c>
      <c r="M490" s="347" t="str">
        <f>if($C490=Attacking,if(I490&gt;70,Hit,Miss),"")</f>
        <v/>
      </c>
      <c r="N490" s="347" t="str">
        <f>if($C490=Attacking,if(J490&gt;70,Hit,Miss),"")</f>
        <v/>
      </c>
      <c r="O490" s="348" t="str">
        <f>if($C490=Attacking,if(K490&gt;70,Hit,Miss),"")</f>
        <v/>
      </c>
      <c r="P490" s="343" t="str">
        <f>IF(L490=Hit,Fleet1Ship1WepDPH,IF(L490=Miss,0,""))</f>
        <v/>
      </c>
      <c r="Q490" s="344" t="str">
        <f>IF(M490=Hit,Fleet1Ship1WepDPH,IF(M490=Miss,0,""))</f>
        <v/>
      </c>
      <c r="R490" s="344" t="str">
        <f>IF(N490=Hit,Fleet1Ship1WepDPH,IF(N490=Miss,0,""))</f>
        <v/>
      </c>
      <c r="S490" s="345" t="str">
        <f>IF(O490=Hit,Fleet1Ship1WepDPH,IF(O490=Miss,0,""))</f>
        <v/>
      </c>
      <c r="T490" s="349" t="str">
        <f>if($C490=Attacking,COUNTIF(P490:S490,"&gt;0"),"")</f>
        <v/>
      </c>
      <c r="U490" s="350" t="str">
        <f>IF($C490=Attacking,SUM(P490:S490),"")</f>
        <v/>
      </c>
      <c r="V490" s="351" t="str">
        <f>iferror(if(W488="","",IF(W488=Alive,$V$4,IF(W488=Dead,"")),""),"")</f>
        <v/>
      </c>
      <c r="W490" s="340" t="str">
        <f>iferror(if($X490="","",IF($X490&gt;0,Alive,if($X490=0,"")),""),"")</f>
        <v/>
      </c>
      <c r="X490" s="352" t="str">
        <f>iferror(if(C490="","",IF(C490=Attacking,X488-U490,X488)),"")</f>
        <v/>
      </c>
    </row>
    <row r="491" hidden="1">
      <c r="A491" s="319">
        <v>488.0</v>
      </c>
      <c r="B491" s="357" t="str">
        <f>IF(C489=Reloading,B489+1,"")</f>
        <v/>
      </c>
      <c r="C491" s="321" t="str">
        <f>iferror(if(W489="","",IF(W489=Alive,Attacking,if(W489=Dead,"")),""),"")</f>
        <v/>
      </c>
      <c r="D491" s="322" t="str">
        <f>iferror(if(E489="","",IF(E489=Alive,$D$4,IF(E489=Dead,"")),""),"")</f>
        <v/>
      </c>
      <c r="E491" s="323" t="str">
        <f>iferror(if($F490="","",IF($F491&gt;0,Alive,if($F491="","")),""),"")</f>
        <v/>
      </c>
      <c r="F491" s="324" t="str">
        <f t="shared" si="4"/>
        <v/>
      </c>
      <c r="G491" s="325" t="str">
        <f>iferror(if(C491="","",if(C491=BattleEnd,"",if(D491=Fleet1Ship1,Fleet1Ship1Wep,Fleet2Ship1Wep))),"")</f>
        <v/>
      </c>
      <c r="H491" s="326" t="str">
        <f>iferror(IF($C491=BattleEnd,"",IF($C491="","",IF($C491=Attacking,RANDBETWEEN(1,100),""))),"")</f>
        <v/>
      </c>
      <c r="I491" s="327" t="str">
        <f>iferror(IF($C491=BattleEnd,"",IF($C491="","",IF($C491=Attacking,RANDBETWEEN(1,100),""))),"")</f>
        <v/>
      </c>
      <c r="J491" s="327" t="str">
        <f>iferror(IF($C491=BattleEnd,"",IF($C491="","",IF($C491=Attacking,RANDBETWEEN(1,100),""))),"")</f>
        <v/>
      </c>
      <c r="K491" s="328" t="str">
        <f>iferror(IF($C491=BattleEnd,"",IF($C491="","",IF($C491=Attacking,RANDBETWEEN(1,100),""))),"")</f>
        <v/>
      </c>
      <c r="L491" s="329" t="str">
        <f>if($C491=Attacking,if(H491&gt;70,Hit,Miss),"")</f>
        <v/>
      </c>
      <c r="M491" s="330" t="str">
        <f>if($C491=Attacking,if(I491&gt;70,Hit,Miss),"")</f>
        <v/>
      </c>
      <c r="N491" s="330" t="str">
        <f>if($C491=Attacking,if(J491&gt;70,Hit,Miss),"")</f>
        <v/>
      </c>
      <c r="O491" s="331" t="str">
        <f>if($C491=Attacking,if(K491&gt;70,Hit,Miss),"")</f>
        <v/>
      </c>
      <c r="P491" s="326" t="str">
        <f>IF(L491=Hit,Fleet1Ship1WepDPH,IF(L491=Miss,0,""))</f>
        <v/>
      </c>
      <c r="Q491" s="327" t="str">
        <f>IF(M491=Hit,Fleet1Ship1WepDPH,IF(M491=Miss,0,""))</f>
        <v/>
      </c>
      <c r="R491" s="327" t="str">
        <f>IF(N491=Hit,Fleet1Ship1WepDPH,IF(N491=Miss,0,""))</f>
        <v/>
      </c>
      <c r="S491" s="328" t="str">
        <f>IF(O491=Hit,Fleet1Ship1WepDPH,IF(O491=Miss,0,""))</f>
        <v/>
      </c>
      <c r="T491" s="332" t="str">
        <f>if($C491=Attacking,COUNTIF(P491:S491,"&gt;0"),"")</f>
        <v/>
      </c>
      <c r="U491" s="333" t="str">
        <f>IF($C491=Attacking,SUM(P491:S491),"")</f>
        <v/>
      </c>
      <c r="V491" s="334" t="str">
        <f>iferror(if(W489="","",IF(W489=Alive,$V$4,IF(W489=Dead,"")),""),"")</f>
        <v/>
      </c>
      <c r="W491" s="323" t="str">
        <f>iferror(if($X491="","",IF($X491&gt;0,Alive,if($X491=0,"")),""),"")</f>
        <v/>
      </c>
      <c r="X491" s="353" t="str">
        <f>iferror(if(C491="","",IF(C491=Attacking,X489-U491,X489)),"")</f>
        <v/>
      </c>
    </row>
    <row r="492" hidden="1">
      <c r="A492" s="336">
        <v>489.0</v>
      </c>
      <c r="B492" s="356" t="str">
        <f>IF(C490=Attacking,B490+1,"")</f>
        <v/>
      </c>
      <c r="C492" s="338" t="str">
        <f>iferror(if(W490="","",IF(W490=Alive,Attacking,if(W490=Dead,"")),""),"")</f>
        <v/>
      </c>
      <c r="D492" s="339" t="str">
        <f>iferror(if(E490="","",IF(E490=Alive,$D$4,IF(E490=Dead,"")),""),"")</f>
        <v/>
      </c>
      <c r="E492" s="340" t="str">
        <f>iferror(if($F491="","",IF($F492&gt;0,Alive,if($F492="","")),""),"")</f>
        <v/>
      </c>
      <c r="F492" s="341" t="str">
        <f t="shared" si="4"/>
        <v/>
      </c>
      <c r="G492" s="342" t="str">
        <f>iferror(if(C492="","",if(C492=BattleEnd,"",if(D492=Fleet1Ship1,Fleet1Ship1Wep,Fleet2Ship1Wep))),"")</f>
        <v/>
      </c>
      <c r="H492" s="343" t="str">
        <f>iferror(IF($C492=BattleEnd,"",IF($C492="","",IF($C492=Attacking,RANDBETWEEN(1,100),""))),"")</f>
        <v/>
      </c>
      <c r="I492" s="344" t="str">
        <f>iferror(IF($C492=BattleEnd,"",IF($C492="","",IF($C492=Attacking,RANDBETWEEN(1,100),""))),"")</f>
        <v/>
      </c>
      <c r="J492" s="344" t="str">
        <f>iferror(IF($C492=BattleEnd,"",IF($C492="","",IF($C492=Attacking,RANDBETWEEN(1,100),""))),"")</f>
        <v/>
      </c>
      <c r="K492" s="345" t="str">
        <f>iferror(IF($C492=BattleEnd,"",IF($C492="","",IF($C492=Attacking,RANDBETWEEN(1,100),""))),"")</f>
        <v/>
      </c>
      <c r="L492" s="346" t="str">
        <f>if($C492=Attacking,if(H492&gt;70,Hit,Miss),"")</f>
        <v/>
      </c>
      <c r="M492" s="347" t="str">
        <f>if($C492=Attacking,if(I492&gt;70,Hit,Miss),"")</f>
        <v/>
      </c>
      <c r="N492" s="347" t="str">
        <f>if($C492=Attacking,if(J492&gt;70,Hit,Miss),"")</f>
        <v/>
      </c>
      <c r="O492" s="348" t="str">
        <f>if($C492=Attacking,if(K492&gt;70,Hit,Miss),"")</f>
        <v/>
      </c>
      <c r="P492" s="343" t="str">
        <f>IF(L492=Hit,Fleet1Ship1WepDPH,IF(L492=Miss,0,""))</f>
        <v/>
      </c>
      <c r="Q492" s="344" t="str">
        <f>IF(M492=Hit,Fleet1Ship1WepDPH,IF(M492=Miss,0,""))</f>
        <v/>
      </c>
      <c r="R492" s="344" t="str">
        <f>IF(N492=Hit,Fleet1Ship1WepDPH,IF(N492=Miss,0,""))</f>
        <v/>
      </c>
      <c r="S492" s="345" t="str">
        <f>IF(O492=Hit,Fleet1Ship1WepDPH,IF(O492=Miss,0,""))</f>
        <v/>
      </c>
      <c r="T492" s="349" t="str">
        <f>if($C492=Attacking,COUNTIF(P492:S492,"&gt;0"),"")</f>
        <v/>
      </c>
      <c r="U492" s="350" t="str">
        <f>IF($C492=Attacking,SUM(P492:S492),"")</f>
        <v/>
      </c>
      <c r="V492" s="351" t="str">
        <f>iferror(if(W490="","",IF(W490=Alive,$V$4,IF(W490=Dead,"")),""),"")</f>
        <v/>
      </c>
      <c r="W492" s="340" t="str">
        <f>iferror(if($X492="","",IF($X492&gt;0,Alive,if($X492=0,"")),""),"")</f>
        <v/>
      </c>
      <c r="X492" s="352" t="str">
        <f>iferror(if(C492="","",IF(C492=Attacking,X490-U492,X490)),"")</f>
        <v/>
      </c>
    </row>
    <row r="493" hidden="1">
      <c r="A493" s="319">
        <v>490.0</v>
      </c>
      <c r="B493" s="357" t="str">
        <f>IF(C491=Attacking,B491+1,"")</f>
        <v/>
      </c>
      <c r="C493" s="321" t="str">
        <f>iferror(if(W491="","",IF(W491=Alive,Attacking,if(W491=Dead,"")),""),"")</f>
        <v/>
      </c>
      <c r="D493" s="322" t="str">
        <f>iferror(if(E491="","",IF(E491=Alive,$D$4,IF(E491=Dead,"")),""),"")</f>
        <v/>
      </c>
      <c r="E493" s="323" t="str">
        <f>iferror(if($F492="","",IF($F493&gt;0,Alive,if($F493="","")),""),"")</f>
        <v/>
      </c>
      <c r="F493" s="324" t="str">
        <f t="shared" si="4"/>
        <v/>
      </c>
      <c r="G493" s="325" t="str">
        <f>iferror(if(C493="","",if(C493=BattleEnd,"",if(D493=Fleet1Ship1,Fleet1Ship1Wep,Fleet2Ship1Wep))),"")</f>
        <v/>
      </c>
      <c r="H493" s="326" t="str">
        <f>iferror(IF($C493=BattleEnd,"",IF($C493="","",IF($C493=Attacking,RANDBETWEEN(1,100),""))),"")</f>
        <v/>
      </c>
      <c r="I493" s="327" t="str">
        <f>iferror(IF($C493=BattleEnd,"",IF($C493="","",IF($C493=Attacking,RANDBETWEEN(1,100),""))),"")</f>
        <v/>
      </c>
      <c r="J493" s="327" t="str">
        <f>iferror(IF($C493=BattleEnd,"",IF($C493="","",IF($C493=Attacking,RANDBETWEEN(1,100),""))),"")</f>
        <v/>
      </c>
      <c r="K493" s="328" t="str">
        <f>iferror(IF($C493=BattleEnd,"",IF($C493="","",IF($C493=Attacking,RANDBETWEEN(1,100),""))),"")</f>
        <v/>
      </c>
      <c r="L493" s="329" t="str">
        <f>if($C493=Attacking,if(H493&gt;70,Hit,Miss),"")</f>
        <v/>
      </c>
      <c r="M493" s="330" t="str">
        <f>if($C493=Attacking,if(I493&gt;70,Hit,Miss),"")</f>
        <v/>
      </c>
      <c r="N493" s="330" t="str">
        <f>if($C493=Attacking,if(J493&gt;70,Hit,Miss),"")</f>
        <v/>
      </c>
      <c r="O493" s="331" t="str">
        <f>if($C493=Attacking,if(K493&gt;70,Hit,Miss),"")</f>
        <v/>
      </c>
      <c r="P493" s="326" t="str">
        <f>IF(L493=Hit,Fleet1Ship1WepDPH,IF(L493=Miss,0,""))</f>
        <v/>
      </c>
      <c r="Q493" s="327" t="str">
        <f>IF(M493=Hit,Fleet1Ship1WepDPH,IF(M493=Miss,0,""))</f>
        <v/>
      </c>
      <c r="R493" s="327" t="str">
        <f>IF(N493=Hit,Fleet1Ship1WepDPH,IF(N493=Miss,0,""))</f>
        <v/>
      </c>
      <c r="S493" s="328" t="str">
        <f>IF(O493=Hit,Fleet1Ship1WepDPH,IF(O493=Miss,0,""))</f>
        <v/>
      </c>
      <c r="T493" s="332" t="str">
        <f>if($C493=Attacking,COUNTIF(P493:S493,"&gt;0"),"")</f>
        <v/>
      </c>
      <c r="U493" s="333" t="str">
        <f>IF($C493=Attacking,SUM(P493:S493),"")</f>
        <v/>
      </c>
      <c r="V493" s="334" t="str">
        <f>iferror(if(W491="","",IF(W491=Alive,$V$4,IF(W491=Dead,"")),""),"")</f>
        <v/>
      </c>
      <c r="W493" s="323" t="str">
        <f>iferror(if($X493="","",IF($X493&gt;0,Alive,if($X493=0,"")),""),"")</f>
        <v/>
      </c>
      <c r="X493" s="353" t="str">
        <f>iferror(if(C493="","",IF(C493=Attacking,X491-U493,X491)),"")</f>
        <v/>
      </c>
    </row>
    <row r="494" hidden="1">
      <c r="A494" s="336">
        <v>491.0</v>
      </c>
      <c r="B494" s="356" t="str">
        <f>IF(C492=Attacking,B492+1,"")</f>
        <v/>
      </c>
      <c r="C494" s="338" t="str">
        <f>iferror(if(W492="","",IF(W492=Alive,Attacking,if(W492=Dead,"")),""),"")</f>
        <v/>
      </c>
      <c r="D494" s="339" t="str">
        <f>iferror(if(E492="","",IF(E492=Alive,$D$4,IF(E492=Dead,"")),""),"")</f>
        <v/>
      </c>
      <c r="E494" s="340" t="str">
        <f>iferror(if($F493="","",IF($F494&gt;0,Alive,if($F494="","")),""),"")</f>
        <v/>
      </c>
      <c r="F494" s="341" t="str">
        <f t="shared" si="4"/>
        <v/>
      </c>
      <c r="G494" s="342" t="str">
        <f>iferror(if(C494="","",if(C494=BattleEnd,"",if(D494=Fleet1Ship1,Fleet1Ship1Wep,Fleet2Ship1Wep))),"")</f>
        <v/>
      </c>
      <c r="H494" s="343" t="str">
        <f>iferror(IF($C494=BattleEnd,"",IF($C494="","",IF($C494=Attacking,RANDBETWEEN(1,100),""))),"")</f>
        <v/>
      </c>
      <c r="I494" s="344" t="str">
        <f>iferror(IF($C494=BattleEnd,"",IF($C494="","",IF($C494=Attacking,RANDBETWEEN(1,100),""))),"")</f>
        <v/>
      </c>
      <c r="J494" s="344" t="str">
        <f>iferror(IF($C494=BattleEnd,"",IF($C494="","",IF($C494=Attacking,RANDBETWEEN(1,100),""))),"")</f>
        <v/>
      </c>
      <c r="K494" s="345" t="str">
        <f>iferror(IF($C494=BattleEnd,"",IF($C494="","",IF($C494=Attacking,RANDBETWEEN(1,100),""))),"")</f>
        <v/>
      </c>
      <c r="L494" s="346" t="str">
        <f>if($C494=Attacking,if(H494&gt;70,Hit,Miss),"")</f>
        <v/>
      </c>
      <c r="M494" s="347" t="str">
        <f>if($C494=Attacking,if(I494&gt;70,Hit,Miss),"")</f>
        <v/>
      </c>
      <c r="N494" s="347" t="str">
        <f>if($C494=Attacking,if(J494&gt;70,Hit,Miss),"")</f>
        <v/>
      </c>
      <c r="O494" s="348" t="str">
        <f>if($C494=Attacking,if(K494&gt;70,Hit,Miss),"")</f>
        <v/>
      </c>
      <c r="P494" s="343" t="str">
        <f>IF(L494=Hit,Fleet1Ship1WepDPH,IF(L494=Miss,0,""))</f>
        <v/>
      </c>
      <c r="Q494" s="344" t="str">
        <f>IF(M494=Hit,Fleet1Ship1WepDPH,IF(M494=Miss,0,""))</f>
        <v/>
      </c>
      <c r="R494" s="344" t="str">
        <f>IF(N494=Hit,Fleet1Ship1WepDPH,IF(N494=Miss,0,""))</f>
        <v/>
      </c>
      <c r="S494" s="345" t="str">
        <f>IF(O494=Hit,Fleet1Ship1WepDPH,IF(O494=Miss,0,""))</f>
        <v/>
      </c>
      <c r="T494" s="349" t="str">
        <f>if($C494=Attacking,COUNTIF(P494:S494,"&gt;0"),"")</f>
        <v/>
      </c>
      <c r="U494" s="350" t="str">
        <f>IF($C494=Attacking,SUM(P494:S494),"")</f>
        <v/>
      </c>
      <c r="V494" s="351" t="str">
        <f>iferror(if(W492="","",IF(W492=Alive,$V$4,IF(W492=Dead,"")),""),"")</f>
        <v/>
      </c>
      <c r="W494" s="340" t="str">
        <f>iferror(if($X494="","",IF($X494&gt;0,Alive,if($X494=0,"")),""),"")</f>
        <v/>
      </c>
      <c r="X494" s="352" t="str">
        <f>iferror(if(C494="","",IF(C494=Attacking,X492-U494,X492)),"")</f>
        <v/>
      </c>
    </row>
    <row r="495" hidden="1">
      <c r="A495" s="319">
        <v>492.0</v>
      </c>
      <c r="B495" s="357" t="str">
        <f>IF(C493=Attacking,B493+1,"")</f>
        <v/>
      </c>
      <c r="C495" s="321" t="str">
        <f>iferror(if(W493="","",IF(W493=Alive,Attacking,if(W493=Dead,"")),""),"")</f>
        <v/>
      </c>
      <c r="D495" s="322" t="str">
        <f>iferror(if(E493="","",IF(E493=Alive,$D$4,IF(E493=Dead,"")),""),"")</f>
        <v/>
      </c>
      <c r="E495" s="323" t="str">
        <f>iferror(if($F494="","",IF($F495&gt;0,Alive,if($F495="","")),""),"")</f>
        <v/>
      </c>
      <c r="F495" s="324" t="str">
        <f t="shared" si="4"/>
        <v/>
      </c>
      <c r="G495" s="325" t="str">
        <f>iferror(if(C495="","",if(C495=BattleEnd,"",if(D495=Fleet1Ship1,Fleet1Ship1Wep,Fleet2Ship1Wep))),"")</f>
        <v/>
      </c>
      <c r="H495" s="326" t="str">
        <f>iferror(IF($C495=BattleEnd,"",IF($C495="","",IF($C495=Attacking,RANDBETWEEN(1,100),""))),"")</f>
        <v/>
      </c>
      <c r="I495" s="327" t="str">
        <f>iferror(IF($C495=BattleEnd,"",IF($C495="","",IF($C495=Attacking,RANDBETWEEN(1,100),""))),"")</f>
        <v/>
      </c>
      <c r="J495" s="327" t="str">
        <f>iferror(IF($C495=BattleEnd,"",IF($C495="","",IF($C495=Attacking,RANDBETWEEN(1,100),""))),"")</f>
        <v/>
      </c>
      <c r="K495" s="328" t="str">
        <f>iferror(IF($C495=BattleEnd,"",IF($C495="","",IF($C495=Attacking,RANDBETWEEN(1,100),""))),"")</f>
        <v/>
      </c>
      <c r="L495" s="329" t="str">
        <f>if($C495=Attacking,if(H495&gt;70,Hit,Miss),"")</f>
        <v/>
      </c>
      <c r="M495" s="330" t="str">
        <f>if($C495=Attacking,if(I495&gt;70,Hit,Miss),"")</f>
        <v/>
      </c>
      <c r="N495" s="330" t="str">
        <f>if($C495=Attacking,if(J495&gt;70,Hit,Miss),"")</f>
        <v/>
      </c>
      <c r="O495" s="331" t="str">
        <f>if($C495=Attacking,if(K495&gt;70,Hit,Miss),"")</f>
        <v/>
      </c>
      <c r="P495" s="326" t="str">
        <f>IF(L495=Hit,Fleet1Ship1WepDPH,IF(L495=Miss,0,""))</f>
        <v/>
      </c>
      <c r="Q495" s="327" t="str">
        <f>IF(M495=Hit,Fleet1Ship1WepDPH,IF(M495=Miss,0,""))</f>
        <v/>
      </c>
      <c r="R495" s="327" t="str">
        <f>IF(N495=Hit,Fleet1Ship1WepDPH,IF(N495=Miss,0,""))</f>
        <v/>
      </c>
      <c r="S495" s="328" t="str">
        <f>IF(O495=Hit,Fleet1Ship1WepDPH,IF(O495=Miss,0,""))</f>
        <v/>
      </c>
      <c r="T495" s="332" t="str">
        <f>if($C495=Attacking,COUNTIF(P495:S495,"&gt;0"),"")</f>
        <v/>
      </c>
      <c r="U495" s="333" t="str">
        <f>IF($C495=Attacking,SUM(P495:S495),"")</f>
        <v/>
      </c>
      <c r="V495" s="334" t="str">
        <f>iferror(if(W493="","",IF(W493=Alive,$V$4,IF(W493=Dead,"")),""),"")</f>
        <v/>
      </c>
      <c r="W495" s="323" t="str">
        <f>iferror(if($X495="","",IF($X495&gt;0,Alive,if($X495=0,"")),""),"")</f>
        <v/>
      </c>
      <c r="X495" s="353" t="str">
        <f>iferror(if(C495="","",IF(C495=Attacking,X493-U495,X493)),"")</f>
        <v/>
      </c>
    </row>
    <row r="496" hidden="1">
      <c r="A496" s="336">
        <v>493.0</v>
      </c>
      <c r="B496" s="356" t="str">
        <f>IF(C494=Attacking,B494+1,"")</f>
        <v/>
      </c>
      <c r="C496" s="338" t="str">
        <f>iferror(if(W494="","",IF(W494=Alive,Attacking,if(W494=Dead,"")),""),"")</f>
        <v/>
      </c>
      <c r="D496" s="339" t="str">
        <f>iferror(if(E494="","",IF(E494=Alive,$D$4,IF(E494=Dead,"")),""),"")</f>
        <v/>
      </c>
      <c r="E496" s="340" t="str">
        <f>iferror(if($F495="","",IF($F496&gt;0,Alive,if($F496="","")),""),"")</f>
        <v/>
      </c>
      <c r="F496" s="341" t="str">
        <f t="shared" si="4"/>
        <v/>
      </c>
      <c r="G496" s="342" t="str">
        <f>iferror(if(C496="","",if(C496=BattleEnd,"",if(D496=Fleet1Ship1,Fleet1Ship1Wep,Fleet2Ship1Wep))),"")</f>
        <v/>
      </c>
      <c r="H496" s="343" t="str">
        <f>iferror(IF($C496=BattleEnd,"",IF($C496="","",IF($C496=Attacking,RANDBETWEEN(1,100),""))),"")</f>
        <v/>
      </c>
      <c r="I496" s="344" t="str">
        <f>iferror(IF($C496=BattleEnd,"",IF($C496="","",IF($C496=Attacking,RANDBETWEEN(1,100),""))),"")</f>
        <v/>
      </c>
      <c r="J496" s="344" t="str">
        <f>iferror(IF($C496=BattleEnd,"",IF($C496="","",IF($C496=Attacking,RANDBETWEEN(1,100),""))),"")</f>
        <v/>
      </c>
      <c r="K496" s="345" t="str">
        <f>iferror(IF($C496=BattleEnd,"",IF($C496="","",IF($C496=Attacking,RANDBETWEEN(1,100),""))),"")</f>
        <v/>
      </c>
      <c r="L496" s="346" t="str">
        <f>if($C496=Attacking,if(H496&gt;70,Hit,Miss),"")</f>
        <v/>
      </c>
      <c r="M496" s="347" t="str">
        <f>if($C496=Attacking,if(I496&gt;70,Hit,Miss),"")</f>
        <v/>
      </c>
      <c r="N496" s="347" t="str">
        <f>if($C496=Attacking,if(J496&gt;70,Hit,Miss),"")</f>
        <v/>
      </c>
      <c r="O496" s="348" t="str">
        <f>if($C496=Attacking,if(K496&gt;70,Hit,Miss),"")</f>
        <v/>
      </c>
      <c r="P496" s="343" t="str">
        <f>IF(L496=Hit,Fleet1Ship1WepDPH,IF(L496=Miss,0,""))</f>
        <v/>
      </c>
      <c r="Q496" s="344" t="str">
        <f>IF(M496=Hit,Fleet1Ship1WepDPH,IF(M496=Miss,0,""))</f>
        <v/>
      </c>
      <c r="R496" s="344" t="str">
        <f>IF(N496=Hit,Fleet1Ship1WepDPH,IF(N496=Miss,0,""))</f>
        <v/>
      </c>
      <c r="S496" s="345" t="str">
        <f>IF(O496=Hit,Fleet1Ship1WepDPH,IF(O496=Miss,0,""))</f>
        <v/>
      </c>
      <c r="T496" s="349" t="str">
        <f>if($C496=Attacking,COUNTIF(P496:S496,"&gt;0"),"")</f>
        <v/>
      </c>
      <c r="U496" s="350" t="str">
        <f>IF($C496=Attacking,SUM(P496:S496),"")</f>
        <v/>
      </c>
      <c r="V496" s="351" t="str">
        <f>iferror(if(W494="","",IF(W494=Alive,$V$4,IF(W494=Dead,"")),""),"")</f>
        <v/>
      </c>
      <c r="W496" s="340" t="str">
        <f>iferror(if($X496="","",IF($X496&gt;0,Alive,if($X496=0,"")),""),"")</f>
        <v/>
      </c>
      <c r="X496" s="352" t="str">
        <f>iferror(if(C496="","",IF(C496=Attacking,X494-U496,X494)),"")</f>
        <v/>
      </c>
    </row>
    <row r="497" hidden="1">
      <c r="A497" s="319">
        <v>494.0</v>
      </c>
      <c r="B497" s="357" t="str">
        <f>IF(C495=Attacking,B495+1,"")</f>
        <v/>
      </c>
      <c r="C497" s="321" t="str">
        <f>iferror(if(W495="","",IF(W495=Alive,Attacking,if(W495=Dead,"")),""),"")</f>
        <v/>
      </c>
      <c r="D497" s="322" t="str">
        <f>iferror(if(E495="","",IF(E495=Alive,$D$4,IF(E495=Dead,"")),""),"")</f>
        <v/>
      </c>
      <c r="E497" s="323" t="str">
        <f>iferror(if($F496="","",IF($F497&gt;0,Alive,if($F497="","")),""),"")</f>
        <v/>
      </c>
      <c r="F497" s="324" t="str">
        <f t="shared" si="4"/>
        <v/>
      </c>
      <c r="G497" s="325" t="str">
        <f>iferror(if(C497="","",if(C497=BattleEnd,"",if(D497=Fleet1Ship1,Fleet1Ship1Wep,Fleet2Ship1Wep))),"")</f>
        <v/>
      </c>
      <c r="H497" s="326" t="str">
        <f>iferror(IF($C497=BattleEnd,"",IF($C497="","",IF($C497=Attacking,RANDBETWEEN(1,100),""))),"")</f>
        <v/>
      </c>
      <c r="I497" s="327" t="str">
        <f>iferror(IF($C497=BattleEnd,"",IF($C497="","",IF($C497=Attacking,RANDBETWEEN(1,100),""))),"")</f>
        <v/>
      </c>
      <c r="J497" s="327" t="str">
        <f>iferror(IF($C497=BattleEnd,"",IF($C497="","",IF($C497=Attacking,RANDBETWEEN(1,100),""))),"")</f>
        <v/>
      </c>
      <c r="K497" s="328" t="str">
        <f>iferror(IF($C497=BattleEnd,"",IF($C497="","",IF($C497=Attacking,RANDBETWEEN(1,100),""))),"")</f>
        <v/>
      </c>
      <c r="L497" s="329" t="str">
        <f>if($C497=Attacking,if(H497&gt;70,Hit,Miss),"")</f>
        <v/>
      </c>
      <c r="M497" s="330" t="str">
        <f>if($C497=Attacking,if(I497&gt;70,Hit,Miss),"")</f>
        <v/>
      </c>
      <c r="N497" s="330" t="str">
        <f>if($C497=Attacking,if(J497&gt;70,Hit,Miss),"")</f>
        <v/>
      </c>
      <c r="O497" s="331" t="str">
        <f>if($C497=Attacking,if(K497&gt;70,Hit,Miss),"")</f>
        <v/>
      </c>
      <c r="P497" s="326" t="str">
        <f>IF(L497=Hit,Fleet1Ship1WepDPH,IF(L497=Miss,0,""))</f>
        <v/>
      </c>
      <c r="Q497" s="327" t="str">
        <f>IF(M497=Hit,Fleet1Ship1WepDPH,IF(M497=Miss,0,""))</f>
        <v/>
      </c>
      <c r="R497" s="327" t="str">
        <f>IF(N497=Hit,Fleet1Ship1WepDPH,IF(N497=Miss,0,""))</f>
        <v/>
      </c>
      <c r="S497" s="328" t="str">
        <f>IF(O497=Hit,Fleet1Ship1WepDPH,IF(O497=Miss,0,""))</f>
        <v/>
      </c>
      <c r="T497" s="332" t="str">
        <f>if($C497=Attacking,COUNTIF(P497:S497,"&gt;0"),"")</f>
        <v/>
      </c>
      <c r="U497" s="333" t="str">
        <f>IF($C497=Attacking,SUM(P497:S497),"")</f>
        <v/>
      </c>
      <c r="V497" s="334" t="str">
        <f>iferror(if(W495="","",IF(W495=Alive,$V$4,IF(W495=Dead,"")),""),"")</f>
        <v/>
      </c>
      <c r="W497" s="323" t="str">
        <f>iferror(if($X497="","",IF($X497&gt;0,Alive,if($X497=0,"")),""),"")</f>
        <v/>
      </c>
      <c r="X497" s="353" t="str">
        <f>iferror(if(C497="","",IF(C497=Attacking,X495-U497,X495)),"")</f>
        <v/>
      </c>
    </row>
    <row r="498" hidden="1">
      <c r="A498" s="336">
        <v>495.0</v>
      </c>
      <c r="B498" s="356" t="str">
        <f>IF(C496=Reloading,B496+1,"")</f>
        <v/>
      </c>
      <c r="C498" s="338" t="str">
        <f>iferror(if(W496="","",IF(W496=Alive,Attacking,if(W496=Dead,"")),""),"")</f>
        <v/>
      </c>
      <c r="D498" s="339" t="str">
        <f>iferror(if(E496="","",IF(E496=Alive,$D$4,IF(E496=Dead,"")),""),"")</f>
        <v/>
      </c>
      <c r="E498" s="340" t="str">
        <f>iferror(if($F497="","",IF($F498&gt;0,Alive,if($F498="","")),""),"")</f>
        <v/>
      </c>
      <c r="F498" s="341" t="str">
        <f t="shared" si="4"/>
        <v/>
      </c>
      <c r="G498" s="342" t="str">
        <f>iferror(if(C498="","",if(C498=BattleEnd,"",if(D498=Fleet1Ship1,Fleet1Ship1Wep,Fleet2Ship1Wep))),"")</f>
        <v/>
      </c>
      <c r="H498" s="343" t="str">
        <f>iferror(IF($C498=BattleEnd,"",IF($C498="","",IF($C498=Attacking,RANDBETWEEN(1,100),""))),"")</f>
        <v/>
      </c>
      <c r="I498" s="344" t="str">
        <f>iferror(IF($C498=BattleEnd,"",IF($C498="","",IF($C498=Attacking,RANDBETWEEN(1,100),""))),"")</f>
        <v/>
      </c>
      <c r="J498" s="344" t="str">
        <f>iferror(IF($C498=BattleEnd,"",IF($C498="","",IF($C498=Attacking,RANDBETWEEN(1,100),""))),"")</f>
        <v/>
      </c>
      <c r="K498" s="345" t="str">
        <f>iferror(IF($C498=BattleEnd,"",IF($C498="","",IF($C498=Attacking,RANDBETWEEN(1,100),""))),"")</f>
        <v/>
      </c>
      <c r="L498" s="346" t="str">
        <f>if($C498=Attacking,if(H498&gt;70,Hit,Miss),"")</f>
        <v/>
      </c>
      <c r="M498" s="347" t="str">
        <f>if($C498=Attacking,if(I498&gt;70,Hit,Miss),"")</f>
        <v/>
      </c>
      <c r="N498" s="347" t="str">
        <f>if($C498=Attacking,if(J498&gt;70,Hit,Miss),"")</f>
        <v/>
      </c>
      <c r="O498" s="348" t="str">
        <f>if($C498=Attacking,if(K498&gt;70,Hit,Miss),"")</f>
        <v/>
      </c>
      <c r="P498" s="343" t="str">
        <f>IF(L498=Hit,Fleet1Ship1WepDPH,IF(L498=Miss,0,""))</f>
        <v/>
      </c>
      <c r="Q498" s="344" t="str">
        <f>IF(M498=Hit,Fleet1Ship1WepDPH,IF(M498=Miss,0,""))</f>
        <v/>
      </c>
      <c r="R498" s="344" t="str">
        <f>IF(N498=Hit,Fleet1Ship1WepDPH,IF(N498=Miss,0,""))</f>
        <v/>
      </c>
      <c r="S498" s="345" t="str">
        <f>IF(O498=Hit,Fleet1Ship1WepDPH,IF(O498=Miss,0,""))</f>
        <v/>
      </c>
      <c r="T498" s="349" t="str">
        <f>if($C498=Attacking,COUNTIF(P498:S498,"&gt;0"),"")</f>
        <v/>
      </c>
      <c r="U498" s="350" t="str">
        <f>IF($C498=Attacking,SUM(P498:S498),"")</f>
        <v/>
      </c>
      <c r="V498" s="351" t="str">
        <f>iferror(if(W496="","",IF(W496=Alive,$V$4,IF(W496=Dead,"")),""),"")</f>
        <v/>
      </c>
      <c r="W498" s="340" t="str">
        <f>iferror(if($X498="","",IF($X498&gt;0,Alive,if($X498=0,"")),""),"")</f>
        <v/>
      </c>
      <c r="X498" s="352" t="str">
        <f>iferror(if(C498="","",IF(C498=Attacking,X496-U498,X496)),"")</f>
        <v/>
      </c>
    </row>
    <row r="499" hidden="1">
      <c r="A499" s="319">
        <v>496.0</v>
      </c>
      <c r="B499" s="357" t="str">
        <f>IF(C497=Reloading,B497+1,"")</f>
        <v/>
      </c>
      <c r="C499" s="321" t="str">
        <f>iferror(if(W497="","",IF(W497=Alive,Attacking,if(W497=Dead,"")),""),"")</f>
        <v/>
      </c>
      <c r="D499" s="322" t="str">
        <f>iferror(if(E497="","",IF(E497=Alive,$D$4,IF(E497=Dead,"")),""),"")</f>
        <v/>
      </c>
      <c r="E499" s="323" t="str">
        <f>iferror(if($F498="","",IF($F499&gt;0,Alive,if($F499="","")),""),"")</f>
        <v/>
      </c>
      <c r="F499" s="324" t="str">
        <f t="shared" si="4"/>
        <v/>
      </c>
      <c r="G499" s="325" t="str">
        <f>iferror(if(C499="","",if(C499=BattleEnd,"",if(D499=Fleet1Ship1,Fleet1Ship1Wep,Fleet2Ship1Wep))),"")</f>
        <v/>
      </c>
      <c r="H499" s="326" t="str">
        <f>iferror(IF($C499=BattleEnd,"",IF($C499="","",IF($C499=Attacking,RANDBETWEEN(1,100),""))),"")</f>
        <v/>
      </c>
      <c r="I499" s="327" t="str">
        <f>iferror(IF($C499=BattleEnd,"",IF($C499="","",IF($C499=Attacking,RANDBETWEEN(1,100),""))),"")</f>
        <v/>
      </c>
      <c r="J499" s="327" t="str">
        <f>iferror(IF($C499=BattleEnd,"",IF($C499="","",IF($C499=Attacking,RANDBETWEEN(1,100),""))),"")</f>
        <v/>
      </c>
      <c r="K499" s="328" t="str">
        <f>iferror(IF($C499=BattleEnd,"",IF($C499="","",IF($C499=Attacking,RANDBETWEEN(1,100),""))),"")</f>
        <v/>
      </c>
      <c r="L499" s="329" t="str">
        <f>if($C499=Attacking,if(H499&gt;70,Hit,Miss),"")</f>
        <v/>
      </c>
      <c r="M499" s="330" t="str">
        <f>if($C499=Attacking,if(I499&gt;70,Hit,Miss),"")</f>
        <v/>
      </c>
      <c r="N499" s="330" t="str">
        <f>if($C499=Attacking,if(J499&gt;70,Hit,Miss),"")</f>
        <v/>
      </c>
      <c r="O499" s="331" t="str">
        <f>if($C499=Attacking,if(K499&gt;70,Hit,Miss),"")</f>
        <v/>
      </c>
      <c r="P499" s="326" t="str">
        <f>IF(L499=Hit,Fleet1Ship1WepDPH,IF(L499=Miss,0,""))</f>
        <v/>
      </c>
      <c r="Q499" s="327" t="str">
        <f>IF(M499=Hit,Fleet1Ship1WepDPH,IF(M499=Miss,0,""))</f>
        <v/>
      </c>
      <c r="R499" s="327" t="str">
        <f>IF(N499=Hit,Fleet1Ship1WepDPH,IF(N499=Miss,0,""))</f>
        <v/>
      </c>
      <c r="S499" s="328" t="str">
        <f>IF(O499=Hit,Fleet1Ship1WepDPH,IF(O499=Miss,0,""))</f>
        <v/>
      </c>
      <c r="T499" s="332" t="str">
        <f>if($C499=Attacking,COUNTIF(P499:S499,"&gt;0"),"")</f>
        <v/>
      </c>
      <c r="U499" s="333" t="str">
        <f>IF($C499=Attacking,SUM(P499:S499),"")</f>
        <v/>
      </c>
      <c r="V499" s="334" t="str">
        <f>iferror(if(W497="","",IF(W497=Alive,$V$4,IF(W497=Dead,"")),""),"")</f>
        <v/>
      </c>
      <c r="W499" s="323" t="str">
        <f>iferror(if($X499="","",IF($X499&gt;0,Alive,if($X499=0,"")),""),"")</f>
        <v/>
      </c>
      <c r="X499" s="353" t="str">
        <f>iferror(if(C499="","",IF(C499=Attacking,X497-U499,X497)),"")</f>
        <v/>
      </c>
    </row>
    <row r="500" hidden="1">
      <c r="A500" s="336">
        <v>497.0</v>
      </c>
      <c r="B500" s="356" t="str">
        <f>IF(C498=Attacking,B498+1,"")</f>
        <v/>
      </c>
      <c r="C500" s="338" t="str">
        <f>iferror(if(W498="","",IF(W498=Alive,Attacking,if(W498=Dead,"")),""),"")</f>
        <v/>
      </c>
      <c r="D500" s="339" t="str">
        <f>iferror(if(E498="","",IF(E498=Alive,$D$4,IF(E498=Dead,"")),""),"")</f>
        <v/>
      </c>
      <c r="E500" s="340" t="str">
        <f>iferror(if($F499="","",IF($F500&gt;0,Alive,if($F500="","")),""),"")</f>
        <v/>
      </c>
      <c r="F500" s="341" t="str">
        <f t="shared" si="4"/>
        <v/>
      </c>
      <c r="G500" s="342" t="str">
        <f>iferror(if(C500="","",if(C500=BattleEnd,"",if(D500=Fleet1Ship1,Fleet1Ship1Wep,Fleet2Ship1Wep))),"")</f>
        <v/>
      </c>
      <c r="H500" s="343" t="str">
        <f>iferror(IF($C500=BattleEnd,"",IF($C500="","",IF($C500=Attacking,RANDBETWEEN(1,100),""))),"")</f>
        <v/>
      </c>
      <c r="I500" s="344" t="str">
        <f>iferror(IF($C500=BattleEnd,"",IF($C500="","",IF($C500=Attacking,RANDBETWEEN(1,100),""))),"")</f>
        <v/>
      </c>
      <c r="J500" s="344" t="str">
        <f>iferror(IF($C500=BattleEnd,"",IF($C500="","",IF($C500=Attacking,RANDBETWEEN(1,100),""))),"")</f>
        <v/>
      </c>
      <c r="K500" s="345" t="str">
        <f>iferror(IF($C500=BattleEnd,"",IF($C500="","",IF($C500=Attacking,RANDBETWEEN(1,100),""))),"")</f>
        <v/>
      </c>
      <c r="L500" s="346" t="str">
        <f>if($C500=Attacking,if(H500&gt;70,Hit,Miss),"")</f>
        <v/>
      </c>
      <c r="M500" s="347" t="str">
        <f>if($C500=Attacking,if(I500&gt;70,Hit,Miss),"")</f>
        <v/>
      </c>
      <c r="N500" s="347" t="str">
        <f>if($C500=Attacking,if(J500&gt;70,Hit,Miss),"")</f>
        <v/>
      </c>
      <c r="O500" s="348" t="str">
        <f>if($C500=Attacking,if(K500&gt;70,Hit,Miss),"")</f>
        <v/>
      </c>
      <c r="P500" s="343" t="str">
        <f>IF(L500=Hit,Fleet1Ship1WepDPH,IF(L500=Miss,0,""))</f>
        <v/>
      </c>
      <c r="Q500" s="344" t="str">
        <f>IF(M500=Hit,Fleet1Ship1WepDPH,IF(M500=Miss,0,""))</f>
        <v/>
      </c>
      <c r="R500" s="344" t="str">
        <f>IF(N500=Hit,Fleet1Ship1WepDPH,IF(N500=Miss,0,""))</f>
        <v/>
      </c>
      <c r="S500" s="345" t="str">
        <f>IF(O500=Hit,Fleet1Ship1WepDPH,IF(O500=Miss,0,""))</f>
        <v/>
      </c>
      <c r="T500" s="349" t="str">
        <f>if($C500=Attacking,COUNTIF(P500:S500,"&gt;0"),"")</f>
        <v/>
      </c>
      <c r="U500" s="350" t="str">
        <f>IF($C500=Attacking,SUM(P500:S500),"")</f>
        <v/>
      </c>
      <c r="V500" s="351" t="str">
        <f>iferror(if(W498="","",IF(W498=Alive,$V$4,IF(W498=Dead,"")),""),"")</f>
        <v/>
      </c>
      <c r="W500" s="340" t="str">
        <f>iferror(if($X500="","",IF($X500&gt;0,Alive,if($X500=0,"")),""),"")</f>
        <v/>
      </c>
      <c r="X500" s="352" t="str">
        <f>iferror(if(C500="","",IF(C500=Attacking,X498-U500,X498)),"")</f>
        <v/>
      </c>
    </row>
    <row r="501" hidden="1">
      <c r="A501" s="319">
        <v>498.0</v>
      </c>
      <c r="B501" s="357" t="str">
        <f>IF(C499=Attacking,B499+1,"")</f>
        <v/>
      </c>
      <c r="C501" s="321" t="str">
        <f>iferror(if(W499="","",IF(W499=Alive,Attacking,if(W499=Dead,"")),""),"")</f>
        <v/>
      </c>
      <c r="D501" s="322" t="str">
        <f>iferror(if(E499="","",IF(E499=Alive,$D$4,IF(E499=Dead,"")),""),"")</f>
        <v/>
      </c>
      <c r="E501" s="323" t="str">
        <f>iferror(if($F500="","",IF($F501&gt;0,Alive,if($F501="","")),""),"")</f>
        <v/>
      </c>
      <c r="F501" s="324" t="str">
        <f t="shared" si="4"/>
        <v/>
      </c>
      <c r="G501" s="325" t="str">
        <f>iferror(if(C501="","",if(C501=BattleEnd,"",if(D501=Fleet1Ship1,Fleet1Ship1Wep,Fleet2Ship1Wep))),"")</f>
        <v/>
      </c>
      <c r="H501" s="326" t="str">
        <f>iferror(IF($C501=BattleEnd,"",IF($C501="","",IF($C501=Attacking,RANDBETWEEN(1,100),""))),"")</f>
        <v/>
      </c>
      <c r="I501" s="327" t="str">
        <f>iferror(IF($C501=BattleEnd,"",IF($C501="","",IF($C501=Attacking,RANDBETWEEN(1,100),""))),"")</f>
        <v/>
      </c>
      <c r="J501" s="327" t="str">
        <f>iferror(IF($C501=BattleEnd,"",IF($C501="","",IF($C501=Attacking,RANDBETWEEN(1,100),""))),"")</f>
        <v/>
      </c>
      <c r="K501" s="328" t="str">
        <f>iferror(IF($C501=BattleEnd,"",IF($C501="","",IF($C501=Attacking,RANDBETWEEN(1,100),""))),"")</f>
        <v/>
      </c>
      <c r="L501" s="329" t="str">
        <f>if($C501=Attacking,if(H501&gt;70,Hit,Miss),"")</f>
        <v/>
      </c>
      <c r="M501" s="330" t="str">
        <f>if($C501=Attacking,if(I501&gt;70,Hit,Miss),"")</f>
        <v/>
      </c>
      <c r="N501" s="330" t="str">
        <f>if($C501=Attacking,if(J501&gt;70,Hit,Miss),"")</f>
        <v/>
      </c>
      <c r="O501" s="331" t="str">
        <f>if($C501=Attacking,if(K501&gt;70,Hit,Miss),"")</f>
        <v/>
      </c>
      <c r="P501" s="326" t="str">
        <f>IF(L501=Hit,Fleet1Ship1WepDPH,IF(L501=Miss,0,""))</f>
        <v/>
      </c>
      <c r="Q501" s="327" t="str">
        <f>IF(M501=Hit,Fleet1Ship1WepDPH,IF(M501=Miss,0,""))</f>
        <v/>
      </c>
      <c r="R501" s="327" t="str">
        <f>IF(N501=Hit,Fleet1Ship1WepDPH,IF(N501=Miss,0,""))</f>
        <v/>
      </c>
      <c r="S501" s="328" t="str">
        <f>IF(O501=Hit,Fleet1Ship1WepDPH,IF(O501=Miss,0,""))</f>
        <v/>
      </c>
      <c r="T501" s="332" t="str">
        <f>if($C501=Attacking,COUNTIF(P501:S501,"&gt;0"),"")</f>
        <v/>
      </c>
      <c r="U501" s="333" t="str">
        <f>IF($C501=Attacking,SUM(P501:S501),"")</f>
        <v/>
      </c>
      <c r="V501" s="334" t="str">
        <f>iferror(if(W499="","",IF(W499=Alive,$V$4,IF(W499=Dead,"")),""),"")</f>
        <v/>
      </c>
      <c r="W501" s="323" t="str">
        <f>iferror(if($X501="","",IF($X501&gt;0,Alive,if($X501=0,"")),""),"")</f>
        <v/>
      </c>
      <c r="X501" s="353" t="str">
        <f>iferror(if(C501="","",IF(C501=Attacking,X499-U501,X499)),"")</f>
        <v/>
      </c>
    </row>
    <row r="502" hidden="1">
      <c r="A502" s="336">
        <v>499.0</v>
      </c>
      <c r="B502" s="356" t="str">
        <f>IF(C500=Attacking,B500+1,"")</f>
        <v/>
      </c>
      <c r="C502" s="338" t="str">
        <f>iferror(if(W500="","",IF(W500=Alive,Attacking,if(W500=Dead,"")),""),"")</f>
        <v/>
      </c>
      <c r="D502" s="339" t="str">
        <f>iferror(if(E500="","",IF(E500=Alive,$D$4,IF(E500=Dead,"")),""),"")</f>
        <v/>
      </c>
      <c r="E502" s="340" t="str">
        <f>iferror(if($F501="","",IF($F502&gt;0,Alive,if($F502="","")),""),"")</f>
        <v/>
      </c>
      <c r="F502" s="341" t="str">
        <f t="shared" si="4"/>
        <v/>
      </c>
      <c r="G502" s="342" t="str">
        <f>iferror(if(C502="","",if(C502=BattleEnd,"",if(D502=Fleet1Ship1,Fleet1Ship1Wep,Fleet2Ship1Wep))),"")</f>
        <v/>
      </c>
      <c r="H502" s="343" t="str">
        <f>iferror(IF($C502=BattleEnd,"",IF($C502="","",IF($C502=Attacking,RANDBETWEEN(1,100),""))),"")</f>
        <v/>
      </c>
      <c r="I502" s="344" t="str">
        <f>iferror(IF($C502=BattleEnd,"",IF($C502="","",IF($C502=Attacking,RANDBETWEEN(1,100),""))),"")</f>
        <v/>
      </c>
      <c r="J502" s="344" t="str">
        <f>iferror(IF($C502=BattleEnd,"",IF($C502="","",IF($C502=Attacking,RANDBETWEEN(1,100),""))),"")</f>
        <v/>
      </c>
      <c r="K502" s="345" t="str">
        <f>iferror(IF($C502=BattleEnd,"",IF($C502="","",IF($C502=Attacking,RANDBETWEEN(1,100),""))),"")</f>
        <v/>
      </c>
      <c r="L502" s="346" t="str">
        <f>if($C502=Attacking,if(H502&gt;70,Hit,Miss),"")</f>
        <v/>
      </c>
      <c r="M502" s="347" t="str">
        <f>if($C502=Attacking,if(I502&gt;70,Hit,Miss),"")</f>
        <v/>
      </c>
      <c r="N502" s="347" t="str">
        <f>if($C502=Attacking,if(J502&gt;70,Hit,Miss),"")</f>
        <v/>
      </c>
      <c r="O502" s="348" t="str">
        <f>if($C502=Attacking,if(K502&gt;70,Hit,Miss),"")</f>
        <v/>
      </c>
      <c r="P502" s="343" t="str">
        <f>IF(L502=Hit,Fleet1Ship1WepDPH,IF(L502=Miss,0,""))</f>
        <v/>
      </c>
      <c r="Q502" s="344" t="str">
        <f>IF(M502=Hit,Fleet1Ship1WepDPH,IF(M502=Miss,0,""))</f>
        <v/>
      </c>
      <c r="R502" s="344" t="str">
        <f>IF(N502=Hit,Fleet1Ship1WepDPH,IF(N502=Miss,0,""))</f>
        <v/>
      </c>
      <c r="S502" s="345" t="str">
        <f>IF(O502=Hit,Fleet1Ship1WepDPH,IF(O502=Miss,0,""))</f>
        <v/>
      </c>
      <c r="T502" s="349" t="str">
        <f>if($C502=Attacking,COUNTIF(P502:S502,"&gt;0"),"")</f>
        <v/>
      </c>
      <c r="U502" s="350" t="str">
        <f>IF($C502=Attacking,SUM(P502:S502),"")</f>
        <v/>
      </c>
      <c r="V502" s="351" t="str">
        <f>iferror(if(W500="","",IF(W500=Alive,$V$4,IF(W500=Dead,"")),""),"")</f>
        <v/>
      </c>
      <c r="W502" s="340" t="str">
        <f>iferror(if($X502="","",IF($X502&gt;0,Alive,if($X502=0,"")),""),"")</f>
        <v/>
      </c>
      <c r="X502" s="352" t="str">
        <f>iferror(if(C502="","",IF(C502=Attacking,X500-U502,X500)),"")</f>
        <v/>
      </c>
    </row>
    <row r="503" hidden="1">
      <c r="A503" s="319">
        <v>500.0</v>
      </c>
      <c r="B503" s="357" t="str">
        <f>IF(C501=Attacking,B501+1,"")</f>
        <v/>
      </c>
      <c r="C503" s="321" t="str">
        <f>iferror(if(W501="","",IF(W501=Alive,Attacking,if(W501=Dead,"")),""),"")</f>
        <v/>
      </c>
      <c r="D503" s="322" t="str">
        <f>iferror(if(E501="","",IF(E501=Alive,$D$4,IF(E501=Dead,"")),""),"")</f>
        <v/>
      </c>
      <c r="E503" s="323" t="str">
        <f>iferror(if($F502="","",IF($F503&gt;0,Alive,if($F503="","")),""),"")</f>
        <v/>
      </c>
      <c r="F503" s="324" t="str">
        <f t="shared" si="4"/>
        <v/>
      </c>
      <c r="G503" s="325" t="str">
        <f>iferror(if(C503="","",if(C503=BattleEnd,"",if(D503=Fleet1Ship1,Fleet1Ship1Wep,Fleet2Ship1Wep))),"")</f>
        <v/>
      </c>
      <c r="H503" s="326" t="str">
        <f>iferror(IF($C503=BattleEnd,"",IF($C503="","",IF($C503=Attacking,RANDBETWEEN(1,100),""))),"")</f>
        <v/>
      </c>
      <c r="I503" s="327" t="str">
        <f>iferror(IF($C503=BattleEnd,"",IF($C503="","",IF($C503=Attacking,RANDBETWEEN(1,100),""))),"")</f>
        <v/>
      </c>
      <c r="J503" s="327" t="str">
        <f>iferror(IF($C503=BattleEnd,"",IF($C503="","",IF($C503=Attacking,RANDBETWEEN(1,100),""))),"")</f>
        <v/>
      </c>
      <c r="K503" s="328" t="str">
        <f>iferror(IF($C503=BattleEnd,"",IF($C503="","",IF($C503=Attacking,RANDBETWEEN(1,100),""))),"")</f>
        <v/>
      </c>
      <c r="L503" s="329" t="str">
        <f>if($C503=Attacking,if(H503&gt;70,Hit,Miss),"")</f>
        <v/>
      </c>
      <c r="M503" s="330" t="str">
        <f>if($C503=Attacking,if(I503&gt;70,Hit,Miss),"")</f>
        <v/>
      </c>
      <c r="N503" s="330" t="str">
        <f>if($C503=Attacking,if(J503&gt;70,Hit,Miss),"")</f>
        <v/>
      </c>
      <c r="O503" s="331" t="str">
        <f>if($C503=Attacking,if(K503&gt;70,Hit,Miss),"")</f>
        <v/>
      </c>
      <c r="P503" s="326" t="str">
        <f>IF(L503=Hit,Fleet1Ship1WepDPH,IF(L503=Miss,0,""))</f>
        <v/>
      </c>
      <c r="Q503" s="327" t="str">
        <f>IF(M503=Hit,Fleet1Ship1WepDPH,IF(M503=Miss,0,""))</f>
        <v/>
      </c>
      <c r="R503" s="327" t="str">
        <f>IF(N503=Hit,Fleet1Ship1WepDPH,IF(N503=Miss,0,""))</f>
        <v/>
      </c>
      <c r="S503" s="328" t="str">
        <f>IF(O503=Hit,Fleet1Ship1WepDPH,IF(O503=Miss,0,""))</f>
        <v/>
      </c>
      <c r="T503" s="332" t="str">
        <f>if($C503=Attacking,COUNTIF(P503:S503,"&gt;0"),"")</f>
        <v/>
      </c>
      <c r="U503" s="333" t="str">
        <f>IF($C503=Attacking,SUM(P503:S503),"")</f>
        <v/>
      </c>
      <c r="V503" s="334" t="str">
        <f>iferror(if(W501="","",IF(W501=Alive,$V$4,IF(W501=Dead,"")),""),"")</f>
        <v/>
      </c>
      <c r="W503" s="323" t="str">
        <f>iferror(if($X503="","",IF($X503&gt;0,Alive,if($X503=0,"")),""),"")</f>
        <v/>
      </c>
      <c r="X503" s="353" t="str">
        <f>iferror(if(C503="","",IF(C503=Attacking,X501-U503,X501)),"")</f>
        <v/>
      </c>
    </row>
    <row r="504" hidden="1">
      <c r="A504" s="336">
        <v>501.0</v>
      </c>
      <c r="B504" s="356" t="str">
        <f>IF(C502=Attacking,B502+1,"")</f>
        <v/>
      </c>
      <c r="C504" s="338" t="str">
        <f>iferror(if(W502="","",IF(W502=Alive,Attacking,if(W502=Dead,"")),""),"")</f>
        <v/>
      </c>
      <c r="D504" s="339" t="str">
        <f>iferror(if(E502="","",IF(E502=Alive,$D$4,IF(E502=Dead,"")),""),"")</f>
        <v/>
      </c>
      <c r="E504" s="340" t="str">
        <f>iferror(if($F503="","",IF($F504&gt;0,Alive,if($F504="","")),""),"")</f>
        <v/>
      </c>
      <c r="F504" s="341" t="str">
        <f t="shared" si="4"/>
        <v/>
      </c>
      <c r="G504" s="342" t="str">
        <f>iferror(if(C504="","",if(C504=BattleEnd,"",if(D504=Fleet1Ship1,Fleet1Ship1Wep,Fleet2Ship1Wep))),"")</f>
        <v/>
      </c>
      <c r="H504" s="343" t="str">
        <f>iferror(IF($C504=BattleEnd,"",IF($C504="","",IF($C504=Attacking,RANDBETWEEN(1,100),""))),"")</f>
        <v/>
      </c>
      <c r="I504" s="344" t="str">
        <f>iferror(IF($C504=BattleEnd,"",IF($C504="","",IF($C504=Attacking,RANDBETWEEN(1,100),""))),"")</f>
        <v/>
      </c>
      <c r="J504" s="344" t="str">
        <f>iferror(IF($C504=BattleEnd,"",IF($C504="","",IF($C504=Attacking,RANDBETWEEN(1,100),""))),"")</f>
        <v/>
      </c>
      <c r="K504" s="345" t="str">
        <f>iferror(IF($C504=BattleEnd,"",IF($C504="","",IF($C504=Attacking,RANDBETWEEN(1,100),""))),"")</f>
        <v/>
      </c>
      <c r="L504" s="346" t="str">
        <f>if($C504=Attacking,if(H504&gt;70,Hit,Miss),"")</f>
        <v/>
      </c>
      <c r="M504" s="347" t="str">
        <f>if($C504=Attacking,if(I504&gt;70,Hit,Miss),"")</f>
        <v/>
      </c>
      <c r="N504" s="347" t="str">
        <f>if($C504=Attacking,if(J504&gt;70,Hit,Miss),"")</f>
        <v/>
      </c>
      <c r="O504" s="348" t="str">
        <f>if($C504=Attacking,if(K504&gt;70,Hit,Miss),"")</f>
        <v/>
      </c>
      <c r="P504" s="343" t="str">
        <f>IF(L504=Hit,Fleet1Ship1WepDPH,IF(L504=Miss,0,""))</f>
        <v/>
      </c>
      <c r="Q504" s="344" t="str">
        <f>IF(M504=Hit,Fleet1Ship1WepDPH,IF(M504=Miss,0,""))</f>
        <v/>
      </c>
      <c r="R504" s="344" t="str">
        <f>IF(N504=Hit,Fleet1Ship1WepDPH,IF(N504=Miss,0,""))</f>
        <v/>
      </c>
      <c r="S504" s="345" t="str">
        <f>IF(O504=Hit,Fleet1Ship1WepDPH,IF(O504=Miss,0,""))</f>
        <v/>
      </c>
      <c r="T504" s="349" t="str">
        <f>if($C504=Attacking,COUNTIF(P504:S504,"&gt;0"),"")</f>
        <v/>
      </c>
      <c r="U504" s="350" t="str">
        <f>IF($C504=Attacking,SUM(P504:S504),"")</f>
        <v/>
      </c>
      <c r="V504" s="351" t="str">
        <f>iferror(if(W502="","",IF(W502=Alive,$V$4,IF(W502=Dead,"")),""),"")</f>
        <v/>
      </c>
      <c r="W504" s="340" t="str">
        <f>iferror(if($X504="","",IF($X504&gt;0,Alive,if($X504=0,"")),""),"")</f>
        <v/>
      </c>
      <c r="X504" s="352" t="str">
        <f>iferror(if(C504="","",IF(C504=Attacking,X502-U504,X502)),"")</f>
        <v/>
      </c>
    </row>
    <row r="505" hidden="1">
      <c r="A505" s="319">
        <v>502.0</v>
      </c>
      <c r="B505" s="357" t="str">
        <f>IF(C503=Attacking,B503+1,"")</f>
        <v/>
      </c>
      <c r="C505" s="321" t="str">
        <f>iferror(if(W503="","",IF(W503=Alive,Attacking,if(W503=Dead,"")),""),"")</f>
        <v/>
      </c>
      <c r="D505" s="322" t="str">
        <f>iferror(if(E503="","",IF(E503=Alive,$D$4,IF(E503=Dead,"")),""),"")</f>
        <v/>
      </c>
      <c r="E505" s="323" t="str">
        <f>iferror(if($F504="","",IF($F505&gt;0,Alive,if($F505="","")),""),"")</f>
        <v/>
      </c>
      <c r="F505" s="324" t="str">
        <f t="shared" si="4"/>
        <v/>
      </c>
      <c r="G505" s="325" t="str">
        <f>iferror(if(C505="","",if(C505=BattleEnd,"",if(D505=Fleet1Ship1,Fleet1Ship1Wep,Fleet2Ship1Wep))),"")</f>
        <v/>
      </c>
      <c r="H505" s="326" t="str">
        <f>iferror(IF($C505=BattleEnd,"",IF($C505="","",IF($C505=Attacking,RANDBETWEEN(1,100),""))),"")</f>
        <v/>
      </c>
      <c r="I505" s="327" t="str">
        <f>iferror(IF($C505=BattleEnd,"",IF($C505="","",IF($C505=Attacking,RANDBETWEEN(1,100),""))),"")</f>
        <v/>
      </c>
      <c r="J505" s="327" t="str">
        <f>iferror(IF($C505=BattleEnd,"",IF($C505="","",IF($C505=Attacking,RANDBETWEEN(1,100),""))),"")</f>
        <v/>
      </c>
      <c r="K505" s="328" t="str">
        <f>iferror(IF($C505=BattleEnd,"",IF($C505="","",IF($C505=Attacking,RANDBETWEEN(1,100),""))),"")</f>
        <v/>
      </c>
      <c r="L505" s="329" t="str">
        <f>if($C505=Attacking,if(H505&gt;70,Hit,Miss),"")</f>
        <v/>
      </c>
      <c r="M505" s="330" t="str">
        <f>if($C505=Attacking,if(I505&gt;70,Hit,Miss),"")</f>
        <v/>
      </c>
      <c r="N505" s="330" t="str">
        <f>if($C505=Attacking,if(J505&gt;70,Hit,Miss),"")</f>
        <v/>
      </c>
      <c r="O505" s="331" t="str">
        <f>if($C505=Attacking,if(K505&gt;70,Hit,Miss),"")</f>
        <v/>
      </c>
      <c r="P505" s="326" t="str">
        <f>IF(L505=Hit,Fleet1Ship1WepDPH,IF(L505=Miss,0,""))</f>
        <v/>
      </c>
      <c r="Q505" s="327" t="str">
        <f>IF(M505=Hit,Fleet1Ship1WepDPH,IF(M505=Miss,0,""))</f>
        <v/>
      </c>
      <c r="R505" s="327" t="str">
        <f>IF(N505=Hit,Fleet1Ship1WepDPH,IF(N505=Miss,0,""))</f>
        <v/>
      </c>
      <c r="S505" s="328" t="str">
        <f>IF(O505=Hit,Fleet1Ship1WepDPH,IF(O505=Miss,0,""))</f>
        <v/>
      </c>
      <c r="T505" s="332" t="str">
        <f>if($C505=Attacking,COUNTIF(P505:S505,"&gt;0"),"")</f>
        <v/>
      </c>
      <c r="U505" s="333" t="str">
        <f>IF($C505=Attacking,SUM(P505:S505),"")</f>
        <v/>
      </c>
      <c r="V505" s="334" t="str">
        <f>iferror(if(W503="","",IF(W503=Alive,$V$4,IF(W503=Dead,"")),""),"")</f>
        <v/>
      </c>
      <c r="W505" s="323" t="str">
        <f>iferror(if($X505="","",IF($X505&gt;0,Alive,if($X505=0,"")),""),"")</f>
        <v/>
      </c>
      <c r="X505" s="353" t="str">
        <f>iferror(if(C505="","",IF(C505=Attacking,X503-U505,X503)),"")</f>
        <v/>
      </c>
    </row>
    <row r="506" hidden="1">
      <c r="A506" s="336">
        <v>503.0</v>
      </c>
      <c r="B506" s="356" t="str">
        <f>IF(C504=Reloading,B504+1,"")</f>
        <v/>
      </c>
      <c r="C506" s="338" t="str">
        <f>iferror(if(W504="","",IF(W504=Alive,Attacking,if(W504=Dead,"")),""),"")</f>
        <v/>
      </c>
      <c r="D506" s="339" t="str">
        <f>iferror(if(E504="","",IF(E504=Alive,$D$4,IF(E504=Dead,"")),""),"")</f>
        <v/>
      </c>
      <c r="E506" s="340" t="str">
        <f>iferror(if($F505="","",IF($F506&gt;0,Alive,if($F506="","")),""),"")</f>
        <v/>
      </c>
      <c r="F506" s="341" t="str">
        <f t="shared" si="4"/>
        <v/>
      </c>
      <c r="G506" s="342" t="str">
        <f>iferror(if(C506="","",if(C506=BattleEnd,"",if(D506=Fleet1Ship1,Fleet1Ship1Wep,Fleet2Ship1Wep))),"")</f>
        <v/>
      </c>
      <c r="H506" s="343" t="str">
        <f>iferror(IF($C506=BattleEnd,"",IF($C506="","",IF($C506=Attacking,RANDBETWEEN(1,100),""))),"")</f>
        <v/>
      </c>
      <c r="I506" s="344" t="str">
        <f>iferror(IF($C506=BattleEnd,"",IF($C506="","",IF($C506=Attacking,RANDBETWEEN(1,100),""))),"")</f>
        <v/>
      </c>
      <c r="J506" s="344" t="str">
        <f>iferror(IF($C506=BattleEnd,"",IF($C506="","",IF($C506=Attacking,RANDBETWEEN(1,100),""))),"")</f>
        <v/>
      </c>
      <c r="K506" s="345" t="str">
        <f>iferror(IF($C506=BattleEnd,"",IF($C506="","",IF($C506=Attacking,RANDBETWEEN(1,100),""))),"")</f>
        <v/>
      </c>
      <c r="L506" s="346" t="str">
        <f>if($C506=Attacking,if(H506&gt;70,Hit,Miss),"")</f>
        <v/>
      </c>
      <c r="M506" s="347" t="str">
        <f>if($C506=Attacking,if(I506&gt;70,Hit,Miss),"")</f>
        <v/>
      </c>
      <c r="N506" s="347" t="str">
        <f>if($C506=Attacking,if(J506&gt;70,Hit,Miss),"")</f>
        <v/>
      </c>
      <c r="O506" s="348" t="str">
        <f>if($C506=Attacking,if(K506&gt;70,Hit,Miss),"")</f>
        <v/>
      </c>
      <c r="P506" s="343" t="str">
        <f>IF(L506=Hit,Fleet1Ship1WepDPH,IF(L506=Miss,0,""))</f>
        <v/>
      </c>
      <c r="Q506" s="344" t="str">
        <f>IF(M506=Hit,Fleet1Ship1WepDPH,IF(M506=Miss,0,""))</f>
        <v/>
      </c>
      <c r="R506" s="344" t="str">
        <f>IF(N506=Hit,Fleet1Ship1WepDPH,IF(N506=Miss,0,""))</f>
        <v/>
      </c>
      <c r="S506" s="345" t="str">
        <f>IF(O506=Hit,Fleet1Ship1WepDPH,IF(O506=Miss,0,""))</f>
        <v/>
      </c>
      <c r="T506" s="349" t="str">
        <f>if($C506=Attacking,COUNTIF(P506:S506,"&gt;0"),"")</f>
        <v/>
      </c>
      <c r="U506" s="350" t="str">
        <f>IF($C506=Attacking,SUM(P506:S506),"")</f>
        <v/>
      </c>
      <c r="V506" s="351" t="str">
        <f>iferror(if(W504="","",IF(W504=Alive,$V$4,IF(W504=Dead,"")),""),"")</f>
        <v/>
      </c>
      <c r="W506" s="340" t="str">
        <f>iferror(if($X506="","",IF($X506&gt;0,Alive,if($X506=0,"")),""),"")</f>
        <v/>
      </c>
      <c r="X506" s="352" t="str">
        <f>iferror(if(C506="","",IF(C506=Attacking,X504-U506,X504)),"")</f>
        <v/>
      </c>
    </row>
    <row r="507" hidden="1">
      <c r="A507" s="319">
        <v>504.0</v>
      </c>
      <c r="B507" s="357" t="str">
        <f>IF(C505=Reloading,B505+1,"")</f>
        <v/>
      </c>
      <c r="C507" s="321" t="str">
        <f>iferror(if(W505="","",IF(W505=Alive,Attacking,if(W505=Dead,"")),""),"")</f>
        <v/>
      </c>
      <c r="D507" s="322" t="str">
        <f>iferror(if(E505="","",IF(E505=Alive,$D$4,IF(E505=Dead,"")),""),"")</f>
        <v/>
      </c>
      <c r="E507" s="323" t="str">
        <f>iferror(if($F506="","",IF($F507&gt;0,Alive,if($F507="","")),""),"")</f>
        <v/>
      </c>
      <c r="F507" s="324" t="str">
        <f t="shared" si="4"/>
        <v/>
      </c>
      <c r="G507" s="325" t="str">
        <f>iferror(if(C507="","",if(C507=BattleEnd,"",if(D507=Fleet1Ship1,Fleet1Ship1Wep,Fleet2Ship1Wep))),"")</f>
        <v/>
      </c>
      <c r="H507" s="326" t="str">
        <f>iferror(IF($C507=BattleEnd,"",IF($C507="","",IF($C507=Attacking,RANDBETWEEN(1,100),""))),"")</f>
        <v/>
      </c>
      <c r="I507" s="327" t="str">
        <f>iferror(IF($C507=BattleEnd,"",IF($C507="","",IF($C507=Attacking,RANDBETWEEN(1,100),""))),"")</f>
        <v/>
      </c>
      <c r="J507" s="327" t="str">
        <f>iferror(IF($C507=BattleEnd,"",IF($C507="","",IF($C507=Attacking,RANDBETWEEN(1,100),""))),"")</f>
        <v/>
      </c>
      <c r="K507" s="328" t="str">
        <f>iferror(IF($C507=BattleEnd,"",IF($C507="","",IF($C507=Attacking,RANDBETWEEN(1,100),""))),"")</f>
        <v/>
      </c>
      <c r="L507" s="329" t="str">
        <f>if($C507=Attacking,if(H507&gt;70,Hit,Miss),"")</f>
        <v/>
      </c>
      <c r="M507" s="330" t="str">
        <f>if($C507=Attacking,if(I507&gt;70,Hit,Miss),"")</f>
        <v/>
      </c>
      <c r="N507" s="330" t="str">
        <f>if($C507=Attacking,if(J507&gt;70,Hit,Miss),"")</f>
        <v/>
      </c>
      <c r="O507" s="331" t="str">
        <f>if($C507=Attacking,if(K507&gt;70,Hit,Miss),"")</f>
        <v/>
      </c>
      <c r="P507" s="326" t="str">
        <f>IF(L507=Hit,Fleet1Ship1WepDPH,IF(L507=Miss,0,""))</f>
        <v/>
      </c>
      <c r="Q507" s="327" t="str">
        <f>IF(M507=Hit,Fleet1Ship1WepDPH,IF(M507=Miss,0,""))</f>
        <v/>
      </c>
      <c r="R507" s="327" t="str">
        <f>IF(N507=Hit,Fleet1Ship1WepDPH,IF(N507=Miss,0,""))</f>
        <v/>
      </c>
      <c r="S507" s="328" t="str">
        <f>IF(O507=Hit,Fleet1Ship1WepDPH,IF(O507=Miss,0,""))</f>
        <v/>
      </c>
      <c r="T507" s="332" t="str">
        <f>if($C507=Attacking,COUNTIF(P507:S507,"&gt;0"),"")</f>
        <v/>
      </c>
      <c r="U507" s="333" t="str">
        <f>IF($C507=Attacking,SUM(P507:S507),"")</f>
        <v/>
      </c>
      <c r="V507" s="334" t="str">
        <f>iferror(if(W505="","",IF(W505=Alive,$V$4,IF(W505=Dead,"")),""),"")</f>
        <v/>
      </c>
      <c r="W507" s="323" t="str">
        <f>iferror(if($X507="","",IF($X507&gt;0,Alive,if($X507=0,"")),""),"")</f>
        <v/>
      </c>
      <c r="X507" s="353" t="str">
        <f>iferror(if(C507="","",IF(C507=Attacking,X505-U507,X505)),"")</f>
        <v/>
      </c>
    </row>
    <row r="508" hidden="1">
      <c r="A508" s="336">
        <v>505.0</v>
      </c>
      <c r="B508" s="356" t="str">
        <f>IF(C506=Attacking,B506+1,"")</f>
        <v/>
      </c>
      <c r="C508" s="338" t="str">
        <f>iferror(if(W506="","",IF(W506=Alive,Attacking,if(W506=Dead,"")),""),"")</f>
        <v/>
      </c>
      <c r="D508" s="339" t="str">
        <f>iferror(if(E506="","",IF(E506=Alive,$D$4,IF(E506=Dead,"")),""),"")</f>
        <v/>
      </c>
      <c r="E508" s="340" t="str">
        <f>iferror(if($F507="","",IF($F508&gt;0,Alive,if($F508="","")),""),"")</f>
        <v/>
      </c>
      <c r="F508" s="341" t="str">
        <f t="shared" si="4"/>
        <v/>
      </c>
      <c r="G508" s="342" t="str">
        <f>iferror(if(C508="","",if(C508=BattleEnd,"",if(D508=Fleet1Ship1,Fleet1Ship1Wep,Fleet2Ship1Wep))),"")</f>
        <v/>
      </c>
      <c r="H508" s="343" t="str">
        <f>iferror(IF($C508=BattleEnd,"",IF($C508="","",IF($C508=Attacking,RANDBETWEEN(1,100),""))),"")</f>
        <v/>
      </c>
      <c r="I508" s="344" t="str">
        <f>iferror(IF($C508=BattleEnd,"",IF($C508="","",IF($C508=Attacking,RANDBETWEEN(1,100),""))),"")</f>
        <v/>
      </c>
      <c r="J508" s="344" t="str">
        <f>iferror(IF($C508=BattleEnd,"",IF($C508="","",IF($C508=Attacking,RANDBETWEEN(1,100),""))),"")</f>
        <v/>
      </c>
      <c r="K508" s="345" t="str">
        <f>iferror(IF($C508=BattleEnd,"",IF($C508="","",IF($C508=Attacking,RANDBETWEEN(1,100),""))),"")</f>
        <v/>
      </c>
      <c r="L508" s="346" t="str">
        <f>if($C508=Attacking,if(H508&gt;70,Hit,Miss),"")</f>
        <v/>
      </c>
      <c r="M508" s="347" t="str">
        <f>if($C508=Attacking,if(I508&gt;70,Hit,Miss),"")</f>
        <v/>
      </c>
      <c r="N508" s="347" t="str">
        <f>if($C508=Attacking,if(J508&gt;70,Hit,Miss),"")</f>
        <v/>
      </c>
      <c r="O508" s="348" t="str">
        <f>if($C508=Attacking,if(K508&gt;70,Hit,Miss),"")</f>
        <v/>
      </c>
      <c r="P508" s="343" t="str">
        <f>IF(L508=Hit,Fleet1Ship1WepDPH,IF(L508=Miss,0,""))</f>
        <v/>
      </c>
      <c r="Q508" s="344" t="str">
        <f>IF(M508=Hit,Fleet1Ship1WepDPH,IF(M508=Miss,0,""))</f>
        <v/>
      </c>
      <c r="R508" s="344" t="str">
        <f>IF(N508=Hit,Fleet1Ship1WepDPH,IF(N508=Miss,0,""))</f>
        <v/>
      </c>
      <c r="S508" s="345" t="str">
        <f>IF(O508=Hit,Fleet1Ship1WepDPH,IF(O508=Miss,0,""))</f>
        <v/>
      </c>
      <c r="T508" s="349" t="str">
        <f>if($C508=Attacking,COUNTIF(P508:S508,"&gt;0"),"")</f>
        <v/>
      </c>
      <c r="U508" s="350" t="str">
        <f>IF($C508=Attacking,SUM(P508:S508),"")</f>
        <v/>
      </c>
      <c r="V508" s="351" t="str">
        <f>iferror(if(W506="","",IF(W506=Alive,$V$4,IF(W506=Dead,"")),""),"")</f>
        <v/>
      </c>
      <c r="W508" s="340" t="str">
        <f>iferror(if($X508="","",IF($X508&gt;0,Alive,if($X508=0,"")),""),"")</f>
        <v/>
      </c>
      <c r="X508" s="352" t="str">
        <f>iferror(if(C508="","",IF(C508=Attacking,X506-U508,X506)),"")</f>
        <v/>
      </c>
    </row>
    <row r="509" hidden="1">
      <c r="A509" s="319">
        <v>506.0</v>
      </c>
      <c r="B509" s="357" t="str">
        <f>IF(C507=Attacking,B507+1,"")</f>
        <v/>
      </c>
      <c r="C509" s="321" t="str">
        <f>iferror(if(W507="","",IF(W507=Alive,Attacking,if(W507=Dead,"")),""),"")</f>
        <v/>
      </c>
      <c r="D509" s="322" t="str">
        <f>iferror(if(E507="","",IF(E507=Alive,$D$4,IF(E507=Dead,"")),""),"")</f>
        <v/>
      </c>
      <c r="E509" s="323" t="str">
        <f>iferror(if($F508="","",IF($F509&gt;0,Alive,if($F509="","")),""),"")</f>
        <v/>
      </c>
      <c r="F509" s="324" t="str">
        <f t="shared" si="4"/>
        <v/>
      </c>
      <c r="G509" s="325" t="str">
        <f>iferror(if(C509="","",if(C509=BattleEnd,"",if(D509=Fleet1Ship1,Fleet1Ship1Wep,Fleet2Ship1Wep))),"")</f>
        <v/>
      </c>
      <c r="H509" s="326" t="str">
        <f>iferror(IF($C509=BattleEnd,"",IF($C509="","",IF($C509=Attacking,RANDBETWEEN(1,100),""))),"")</f>
        <v/>
      </c>
      <c r="I509" s="327" t="str">
        <f>iferror(IF($C509=BattleEnd,"",IF($C509="","",IF($C509=Attacking,RANDBETWEEN(1,100),""))),"")</f>
        <v/>
      </c>
      <c r="J509" s="327" t="str">
        <f>iferror(IF($C509=BattleEnd,"",IF($C509="","",IF($C509=Attacking,RANDBETWEEN(1,100),""))),"")</f>
        <v/>
      </c>
      <c r="K509" s="328" t="str">
        <f>iferror(IF($C509=BattleEnd,"",IF($C509="","",IF($C509=Attacking,RANDBETWEEN(1,100),""))),"")</f>
        <v/>
      </c>
      <c r="L509" s="329" t="str">
        <f>if($C509=Attacking,if(H509&gt;70,Hit,Miss),"")</f>
        <v/>
      </c>
      <c r="M509" s="330" t="str">
        <f>if($C509=Attacking,if(I509&gt;70,Hit,Miss),"")</f>
        <v/>
      </c>
      <c r="N509" s="330" t="str">
        <f>if($C509=Attacking,if(J509&gt;70,Hit,Miss),"")</f>
        <v/>
      </c>
      <c r="O509" s="331" t="str">
        <f>if($C509=Attacking,if(K509&gt;70,Hit,Miss),"")</f>
        <v/>
      </c>
      <c r="P509" s="326" t="str">
        <f>IF(L509=Hit,Fleet1Ship1WepDPH,IF(L509=Miss,0,""))</f>
        <v/>
      </c>
      <c r="Q509" s="327" t="str">
        <f>IF(M509=Hit,Fleet1Ship1WepDPH,IF(M509=Miss,0,""))</f>
        <v/>
      </c>
      <c r="R509" s="327" t="str">
        <f>IF(N509=Hit,Fleet1Ship1WepDPH,IF(N509=Miss,0,""))</f>
        <v/>
      </c>
      <c r="S509" s="328" t="str">
        <f>IF(O509=Hit,Fleet1Ship1WepDPH,IF(O509=Miss,0,""))</f>
        <v/>
      </c>
      <c r="T509" s="332" t="str">
        <f>if($C509=Attacking,COUNTIF(P509:S509,"&gt;0"),"")</f>
        <v/>
      </c>
      <c r="U509" s="333" t="str">
        <f>IF($C509=Attacking,SUM(P509:S509),"")</f>
        <v/>
      </c>
      <c r="V509" s="334" t="str">
        <f>iferror(if(W507="","",IF(W507=Alive,$V$4,IF(W507=Dead,"")),""),"")</f>
        <v/>
      </c>
      <c r="W509" s="323" t="str">
        <f>iferror(if($X509="","",IF($X509&gt;0,Alive,if($X509=0,"")),""),"")</f>
        <v/>
      </c>
      <c r="X509" s="353" t="str">
        <f>iferror(if(C509="","",IF(C509=Attacking,X507-U509,X507)),"")</f>
        <v/>
      </c>
    </row>
    <row r="510" hidden="1">
      <c r="A510" s="336">
        <v>507.0</v>
      </c>
      <c r="B510" s="356" t="str">
        <f>IF(C508=Attacking,B508+1,"")</f>
        <v/>
      </c>
      <c r="C510" s="338" t="str">
        <f>iferror(if(W508="","",IF(W508=Alive,Attacking,if(W508=Dead,"")),""),"")</f>
        <v/>
      </c>
      <c r="D510" s="339" t="str">
        <f>iferror(if(E508="","",IF(E508=Alive,$D$4,IF(E508=Dead,"")),""),"")</f>
        <v/>
      </c>
      <c r="E510" s="340" t="str">
        <f>iferror(if($F509="","",IF($F510&gt;0,Alive,if($F510="","")),""),"")</f>
        <v/>
      </c>
      <c r="F510" s="341" t="str">
        <f t="shared" si="4"/>
        <v/>
      </c>
      <c r="G510" s="342" t="str">
        <f>iferror(if(C510="","",if(C510=BattleEnd,"",if(D510=Fleet1Ship1,Fleet1Ship1Wep,Fleet2Ship1Wep))),"")</f>
        <v/>
      </c>
      <c r="H510" s="343" t="str">
        <f>iferror(IF($C510=BattleEnd,"",IF($C510="","",IF($C510=Attacking,RANDBETWEEN(1,100),""))),"")</f>
        <v/>
      </c>
      <c r="I510" s="344" t="str">
        <f>iferror(IF($C510=BattleEnd,"",IF($C510="","",IF($C510=Attacking,RANDBETWEEN(1,100),""))),"")</f>
        <v/>
      </c>
      <c r="J510" s="344" t="str">
        <f>iferror(IF($C510=BattleEnd,"",IF($C510="","",IF($C510=Attacking,RANDBETWEEN(1,100),""))),"")</f>
        <v/>
      </c>
      <c r="K510" s="345" t="str">
        <f>iferror(IF($C510=BattleEnd,"",IF($C510="","",IF($C510=Attacking,RANDBETWEEN(1,100),""))),"")</f>
        <v/>
      </c>
      <c r="L510" s="346" t="str">
        <f>if($C510=Attacking,if(H510&gt;70,Hit,Miss),"")</f>
        <v/>
      </c>
      <c r="M510" s="347" t="str">
        <f>if($C510=Attacking,if(I510&gt;70,Hit,Miss),"")</f>
        <v/>
      </c>
      <c r="N510" s="347" t="str">
        <f>if($C510=Attacking,if(J510&gt;70,Hit,Miss),"")</f>
        <v/>
      </c>
      <c r="O510" s="348" t="str">
        <f>if($C510=Attacking,if(K510&gt;70,Hit,Miss),"")</f>
        <v/>
      </c>
      <c r="P510" s="343" t="str">
        <f>IF(L510=Hit,Fleet1Ship1WepDPH,IF(L510=Miss,0,""))</f>
        <v/>
      </c>
      <c r="Q510" s="344" t="str">
        <f>IF(M510=Hit,Fleet1Ship1WepDPH,IF(M510=Miss,0,""))</f>
        <v/>
      </c>
      <c r="R510" s="344" t="str">
        <f>IF(N510=Hit,Fleet1Ship1WepDPH,IF(N510=Miss,0,""))</f>
        <v/>
      </c>
      <c r="S510" s="345" t="str">
        <f>IF(O510=Hit,Fleet1Ship1WepDPH,IF(O510=Miss,0,""))</f>
        <v/>
      </c>
      <c r="T510" s="349" t="str">
        <f>if($C510=Attacking,COUNTIF(P510:S510,"&gt;0"),"")</f>
        <v/>
      </c>
      <c r="U510" s="350" t="str">
        <f>IF($C510=Attacking,SUM(P510:S510),"")</f>
        <v/>
      </c>
      <c r="V510" s="351" t="str">
        <f>iferror(if(W508="","",IF(W508=Alive,$V$4,IF(W508=Dead,"")),""),"")</f>
        <v/>
      </c>
      <c r="W510" s="340" t="str">
        <f>iferror(if($X510="","",IF($X510&gt;0,Alive,if($X510=0,"")),""),"")</f>
        <v/>
      </c>
      <c r="X510" s="352" t="str">
        <f>iferror(if(C510="","",IF(C510=Attacking,X508-U510,X508)),"")</f>
        <v/>
      </c>
    </row>
    <row r="511" hidden="1">
      <c r="A511" s="319">
        <v>508.0</v>
      </c>
      <c r="B511" s="357" t="str">
        <f>IF(C509=Attacking,B509+1,"")</f>
        <v/>
      </c>
      <c r="C511" s="321" t="str">
        <f>iferror(if(W509="","",IF(W509=Alive,Attacking,if(W509=Dead,"")),""),"")</f>
        <v/>
      </c>
      <c r="D511" s="322" t="str">
        <f>iferror(if(E509="","",IF(E509=Alive,$D$4,IF(E509=Dead,"")),""),"")</f>
        <v/>
      </c>
      <c r="E511" s="323" t="str">
        <f>iferror(if($F510="","",IF($F511&gt;0,Alive,if($F511="","")),""),"")</f>
        <v/>
      </c>
      <c r="F511" s="324" t="str">
        <f t="shared" si="4"/>
        <v/>
      </c>
      <c r="G511" s="325" t="str">
        <f>iferror(if(C511="","",if(C511=BattleEnd,"",if(D511=Fleet1Ship1,Fleet1Ship1Wep,Fleet2Ship1Wep))),"")</f>
        <v/>
      </c>
      <c r="H511" s="326" t="str">
        <f>iferror(IF($C511=BattleEnd,"",IF($C511="","",IF($C511=Attacking,RANDBETWEEN(1,100),""))),"")</f>
        <v/>
      </c>
      <c r="I511" s="327" t="str">
        <f>iferror(IF($C511=BattleEnd,"",IF($C511="","",IF($C511=Attacking,RANDBETWEEN(1,100),""))),"")</f>
        <v/>
      </c>
      <c r="J511" s="327" t="str">
        <f>iferror(IF($C511=BattleEnd,"",IF($C511="","",IF($C511=Attacking,RANDBETWEEN(1,100),""))),"")</f>
        <v/>
      </c>
      <c r="K511" s="328" t="str">
        <f>iferror(IF($C511=BattleEnd,"",IF($C511="","",IF($C511=Attacking,RANDBETWEEN(1,100),""))),"")</f>
        <v/>
      </c>
      <c r="L511" s="329" t="str">
        <f>if($C511=Attacking,if(H511&gt;70,Hit,Miss),"")</f>
        <v/>
      </c>
      <c r="M511" s="330" t="str">
        <f>if($C511=Attacking,if(I511&gt;70,Hit,Miss),"")</f>
        <v/>
      </c>
      <c r="N511" s="330" t="str">
        <f>if($C511=Attacking,if(J511&gt;70,Hit,Miss),"")</f>
        <v/>
      </c>
      <c r="O511" s="331" t="str">
        <f>if($C511=Attacking,if(K511&gt;70,Hit,Miss),"")</f>
        <v/>
      </c>
      <c r="P511" s="326" t="str">
        <f>IF(L511=Hit,Fleet1Ship1WepDPH,IF(L511=Miss,0,""))</f>
        <v/>
      </c>
      <c r="Q511" s="327" t="str">
        <f>IF(M511=Hit,Fleet1Ship1WepDPH,IF(M511=Miss,0,""))</f>
        <v/>
      </c>
      <c r="R511" s="327" t="str">
        <f>IF(N511=Hit,Fleet1Ship1WepDPH,IF(N511=Miss,0,""))</f>
        <v/>
      </c>
      <c r="S511" s="328" t="str">
        <f>IF(O511=Hit,Fleet1Ship1WepDPH,IF(O511=Miss,0,""))</f>
        <v/>
      </c>
      <c r="T511" s="332" t="str">
        <f>if($C511=Attacking,COUNTIF(P511:S511,"&gt;0"),"")</f>
        <v/>
      </c>
      <c r="U511" s="333" t="str">
        <f>IF($C511=Attacking,SUM(P511:S511),"")</f>
        <v/>
      </c>
      <c r="V511" s="334" t="str">
        <f>iferror(if(W509="","",IF(W509=Alive,$V$4,IF(W509=Dead,"")),""),"")</f>
        <v/>
      </c>
      <c r="W511" s="323" t="str">
        <f>iferror(if($X511="","",IF($X511&gt;0,Alive,if($X511=0,"")),""),"")</f>
        <v/>
      </c>
      <c r="X511" s="353" t="str">
        <f>iferror(if(C511="","",IF(C511=Attacking,X509-U511,X509)),"")</f>
        <v/>
      </c>
    </row>
    <row r="512" hidden="1">
      <c r="A512" s="336">
        <v>509.0</v>
      </c>
      <c r="B512" s="356" t="str">
        <f>IF(C510=Attacking,B510+1,"")</f>
        <v/>
      </c>
      <c r="C512" s="338" t="str">
        <f>iferror(if(W510="","",IF(W510=Alive,Attacking,if(W510=Dead,"")),""),"")</f>
        <v/>
      </c>
      <c r="D512" s="339" t="str">
        <f>iferror(if(E510="","",IF(E510=Alive,$D$4,IF(E510=Dead,"")),""),"")</f>
        <v/>
      </c>
      <c r="E512" s="340" t="str">
        <f>iferror(if($F511="","",IF($F512&gt;0,Alive,if($F512="","")),""),"")</f>
        <v/>
      </c>
      <c r="F512" s="341" t="str">
        <f t="shared" si="4"/>
        <v/>
      </c>
      <c r="G512" s="342" t="str">
        <f>iferror(if(C512="","",if(C512=BattleEnd,"",if(D512=Fleet1Ship1,Fleet1Ship1Wep,Fleet2Ship1Wep))),"")</f>
        <v/>
      </c>
      <c r="H512" s="343" t="str">
        <f>iferror(IF($C512=BattleEnd,"",IF($C512="","",IF($C512=Attacking,RANDBETWEEN(1,100),""))),"")</f>
        <v/>
      </c>
      <c r="I512" s="344" t="str">
        <f>iferror(IF($C512=BattleEnd,"",IF($C512="","",IF($C512=Attacking,RANDBETWEEN(1,100),""))),"")</f>
        <v/>
      </c>
      <c r="J512" s="344" t="str">
        <f>iferror(IF($C512=BattleEnd,"",IF($C512="","",IF($C512=Attacking,RANDBETWEEN(1,100),""))),"")</f>
        <v/>
      </c>
      <c r="K512" s="345" t="str">
        <f>iferror(IF($C512=BattleEnd,"",IF($C512="","",IF($C512=Attacking,RANDBETWEEN(1,100),""))),"")</f>
        <v/>
      </c>
      <c r="L512" s="346" t="str">
        <f>if($C512=Attacking,if(H512&gt;70,Hit,Miss),"")</f>
        <v/>
      </c>
      <c r="M512" s="347" t="str">
        <f>if($C512=Attacking,if(I512&gt;70,Hit,Miss),"")</f>
        <v/>
      </c>
      <c r="N512" s="347" t="str">
        <f>if($C512=Attacking,if(J512&gt;70,Hit,Miss),"")</f>
        <v/>
      </c>
      <c r="O512" s="348" t="str">
        <f>if($C512=Attacking,if(K512&gt;70,Hit,Miss),"")</f>
        <v/>
      </c>
      <c r="P512" s="343" t="str">
        <f>IF(L512=Hit,Fleet1Ship1WepDPH,IF(L512=Miss,0,""))</f>
        <v/>
      </c>
      <c r="Q512" s="344" t="str">
        <f>IF(M512=Hit,Fleet1Ship1WepDPH,IF(M512=Miss,0,""))</f>
        <v/>
      </c>
      <c r="R512" s="344" t="str">
        <f>IF(N512=Hit,Fleet1Ship1WepDPH,IF(N512=Miss,0,""))</f>
        <v/>
      </c>
      <c r="S512" s="345" t="str">
        <f>IF(O512=Hit,Fleet1Ship1WepDPH,IF(O512=Miss,0,""))</f>
        <v/>
      </c>
      <c r="T512" s="349" t="str">
        <f>if($C512=Attacking,COUNTIF(P512:S512,"&gt;0"),"")</f>
        <v/>
      </c>
      <c r="U512" s="350" t="str">
        <f>IF($C512=Attacking,SUM(P512:S512),"")</f>
        <v/>
      </c>
      <c r="V512" s="351" t="str">
        <f>iferror(if(W510="","",IF(W510=Alive,$V$4,IF(W510=Dead,"")),""),"")</f>
        <v/>
      </c>
      <c r="W512" s="340" t="str">
        <f>iferror(if($X512="","",IF($X512&gt;0,Alive,if($X512=0,"")),""),"")</f>
        <v/>
      </c>
      <c r="X512" s="352" t="str">
        <f>iferror(if(C512="","",IF(C512=Attacking,X510-U512,X510)),"")</f>
        <v/>
      </c>
    </row>
    <row r="513" hidden="1">
      <c r="A513" s="319">
        <v>510.0</v>
      </c>
      <c r="B513" s="357" t="str">
        <f>IF(C511=Attacking,B511+1,"")</f>
        <v/>
      </c>
      <c r="C513" s="321" t="str">
        <f>iferror(if(W511="","",IF(W511=Alive,Attacking,if(W511=Dead,"")),""),"")</f>
        <v/>
      </c>
      <c r="D513" s="322" t="str">
        <f>iferror(if(E511="","",IF(E511=Alive,$D$4,IF(E511=Dead,"")),""),"")</f>
        <v/>
      </c>
      <c r="E513" s="323" t="str">
        <f>iferror(if($F512="","",IF($F513&gt;0,Alive,if($F513="","")),""),"")</f>
        <v/>
      </c>
      <c r="F513" s="324" t="str">
        <f t="shared" si="4"/>
        <v/>
      </c>
      <c r="G513" s="325" t="str">
        <f>iferror(if(C513="","",if(C513=BattleEnd,"",if(D513=Fleet1Ship1,Fleet1Ship1Wep,Fleet2Ship1Wep))),"")</f>
        <v/>
      </c>
      <c r="H513" s="326" t="str">
        <f>iferror(IF($C513=BattleEnd,"",IF($C513="","",IF($C513=Attacking,RANDBETWEEN(1,100),""))),"")</f>
        <v/>
      </c>
      <c r="I513" s="327" t="str">
        <f>iferror(IF($C513=BattleEnd,"",IF($C513="","",IF($C513=Attacking,RANDBETWEEN(1,100),""))),"")</f>
        <v/>
      </c>
      <c r="J513" s="327" t="str">
        <f>iferror(IF($C513=BattleEnd,"",IF($C513="","",IF($C513=Attacking,RANDBETWEEN(1,100),""))),"")</f>
        <v/>
      </c>
      <c r="K513" s="328" t="str">
        <f>iferror(IF($C513=BattleEnd,"",IF($C513="","",IF($C513=Attacking,RANDBETWEEN(1,100),""))),"")</f>
        <v/>
      </c>
      <c r="L513" s="329" t="str">
        <f>if($C513=Attacking,if(H513&gt;70,Hit,Miss),"")</f>
        <v/>
      </c>
      <c r="M513" s="330" t="str">
        <f>if($C513=Attacking,if(I513&gt;70,Hit,Miss),"")</f>
        <v/>
      </c>
      <c r="N513" s="330" t="str">
        <f>if($C513=Attacking,if(J513&gt;70,Hit,Miss),"")</f>
        <v/>
      </c>
      <c r="O513" s="331" t="str">
        <f>if($C513=Attacking,if(K513&gt;70,Hit,Miss),"")</f>
        <v/>
      </c>
      <c r="P513" s="326" t="str">
        <f>IF(L513=Hit,Fleet1Ship1WepDPH,IF(L513=Miss,0,""))</f>
        <v/>
      </c>
      <c r="Q513" s="327" t="str">
        <f>IF(M513=Hit,Fleet1Ship1WepDPH,IF(M513=Miss,0,""))</f>
        <v/>
      </c>
      <c r="R513" s="327" t="str">
        <f>IF(N513=Hit,Fleet1Ship1WepDPH,IF(N513=Miss,0,""))</f>
        <v/>
      </c>
      <c r="S513" s="328" t="str">
        <f>IF(O513=Hit,Fleet1Ship1WepDPH,IF(O513=Miss,0,""))</f>
        <v/>
      </c>
      <c r="T513" s="332" t="str">
        <f>if($C513=Attacking,COUNTIF(P513:S513,"&gt;0"),"")</f>
        <v/>
      </c>
      <c r="U513" s="333" t="str">
        <f>IF($C513=Attacking,SUM(P513:S513),"")</f>
        <v/>
      </c>
      <c r="V513" s="334" t="str">
        <f>iferror(if(W511="","",IF(W511=Alive,$V$4,IF(W511=Dead,"")),""),"")</f>
        <v/>
      </c>
      <c r="W513" s="323" t="str">
        <f>iferror(if($X513="","",IF($X513&gt;0,Alive,if($X513=0,"")),""),"")</f>
        <v/>
      </c>
      <c r="X513" s="353" t="str">
        <f>iferror(if(C513="","",IF(C513=Attacking,X511-U513,X511)),"")</f>
        <v/>
      </c>
    </row>
    <row r="514" hidden="1">
      <c r="A514" s="336">
        <v>511.0</v>
      </c>
      <c r="B514" s="356" t="str">
        <f>IF(C512=Reloading,B512+1,"")</f>
        <v/>
      </c>
      <c r="C514" s="338" t="str">
        <f>iferror(if(W512="","",IF(W512=Alive,Attacking,if(W512=Dead,"")),""),"")</f>
        <v/>
      </c>
      <c r="D514" s="339" t="str">
        <f>iferror(if(E512="","",IF(E512=Alive,$D$4,IF(E512=Dead,"")),""),"")</f>
        <v/>
      </c>
      <c r="E514" s="340" t="str">
        <f>iferror(if($F513="","",IF($F514&gt;0,Alive,if($F514="","")),""),"")</f>
        <v/>
      </c>
      <c r="F514" s="341" t="str">
        <f t="shared" si="4"/>
        <v/>
      </c>
      <c r="G514" s="342" t="str">
        <f>iferror(if(C514="","",if(C514=BattleEnd,"",if(D514=Fleet1Ship1,Fleet1Ship1Wep,Fleet2Ship1Wep))),"")</f>
        <v/>
      </c>
      <c r="H514" s="343" t="str">
        <f>iferror(IF($C514=BattleEnd,"",IF($C514="","",IF($C514=Attacking,RANDBETWEEN(1,100),""))),"")</f>
        <v/>
      </c>
      <c r="I514" s="344" t="str">
        <f>iferror(IF($C514=BattleEnd,"",IF($C514="","",IF($C514=Attacking,RANDBETWEEN(1,100),""))),"")</f>
        <v/>
      </c>
      <c r="J514" s="344" t="str">
        <f>iferror(IF($C514=BattleEnd,"",IF($C514="","",IF($C514=Attacking,RANDBETWEEN(1,100),""))),"")</f>
        <v/>
      </c>
      <c r="K514" s="345" t="str">
        <f>iferror(IF($C514=BattleEnd,"",IF($C514="","",IF($C514=Attacking,RANDBETWEEN(1,100),""))),"")</f>
        <v/>
      </c>
      <c r="L514" s="346" t="str">
        <f>if($C514=Attacking,if(H514&gt;70,Hit,Miss),"")</f>
        <v/>
      </c>
      <c r="M514" s="347" t="str">
        <f>if($C514=Attacking,if(I514&gt;70,Hit,Miss),"")</f>
        <v/>
      </c>
      <c r="N514" s="347" t="str">
        <f>if($C514=Attacking,if(J514&gt;70,Hit,Miss),"")</f>
        <v/>
      </c>
      <c r="O514" s="348" t="str">
        <f>if($C514=Attacking,if(K514&gt;70,Hit,Miss),"")</f>
        <v/>
      </c>
      <c r="P514" s="343" t="str">
        <f>IF(L514=Hit,Fleet1Ship1WepDPH,IF(L514=Miss,0,""))</f>
        <v/>
      </c>
      <c r="Q514" s="344" t="str">
        <f>IF(M514=Hit,Fleet1Ship1WepDPH,IF(M514=Miss,0,""))</f>
        <v/>
      </c>
      <c r="R514" s="344" t="str">
        <f>IF(N514=Hit,Fleet1Ship1WepDPH,IF(N514=Miss,0,""))</f>
        <v/>
      </c>
      <c r="S514" s="345" t="str">
        <f>IF(O514=Hit,Fleet1Ship1WepDPH,IF(O514=Miss,0,""))</f>
        <v/>
      </c>
      <c r="T514" s="349" t="str">
        <f>if($C514=Attacking,COUNTIF(P514:S514,"&gt;0"),"")</f>
        <v/>
      </c>
      <c r="U514" s="350" t="str">
        <f>IF($C514=Attacking,SUM(P514:S514),"")</f>
        <v/>
      </c>
      <c r="V514" s="351" t="str">
        <f>iferror(if(W512="","",IF(W512=Alive,$V$4,IF(W512=Dead,"")),""),"")</f>
        <v/>
      </c>
      <c r="W514" s="340" t="str">
        <f>iferror(if($X514="","",IF($X514&gt;0,Alive,if($X514=0,"")),""),"")</f>
        <v/>
      </c>
      <c r="X514" s="352" t="str">
        <f>iferror(if(C514="","",IF(C514=Attacking,X512-U514,X512)),"")</f>
        <v/>
      </c>
    </row>
    <row r="515" hidden="1">
      <c r="A515" s="319">
        <v>512.0</v>
      </c>
      <c r="B515" s="357" t="str">
        <f>IF(C513=Reloading,B513+1,"")</f>
        <v/>
      </c>
      <c r="C515" s="321" t="str">
        <f>iferror(if(W513="","",IF(W513=Alive,Attacking,if(W513=Dead,"")),""),"")</f>
        <v/>
      </c>
      <c r="D515" s="322" t="str">
        <f>iferror(if(E513="","",IF(E513=Alive,$D$4,IF(E513=Dead,"")),""),"")</f>
        <v/>
      </c>
      <c r="E515" s="323" t="str">
        <f>iferror(if($F514="","",IF($F515&gt;0,Alive,if($F515="","")),""),"")</f>
        <v/>
      </c>
      <c r="F515" s="324" t="str">
        <f t="shared" si="4"/>
        <v/>
      </c>
      <c r="G515" s="325" t="str">
        <f>iferror(if(C515="","",if(C515=BattleEnd,"",if(D515=Fleet1Ship1,Fleet1Ship1Wep,Fleet2Ship1Wep))),"")</f>
        <v/>
      </c>
      <c r="H515" s="326" t="str">
        <f>iferror(IF($C515=BattleEnd,"",IF($C515="","",IF($C515=Attacking,RANDBETWEEN(1,100),""))),"")</f>
        <v/>
      </c>
      <c r="I515" s="327" t="str">
        <f>iferror(IF($C515=BattleEnd,"",IF($C515="","",IF($C515=Attacking,RANDBETWEEN(1,100),""))),"")</f>
        <v/>
      </c>
      <c r="J515" s="327" t="str">
        <f>iferror(IF($C515=BattleEnd,"",IF($C515="","",IF($C515=Attacking,RANDBETWEEN(1,100),""))),"")</f>
        <v/>
      </c>
      <c r="K515" s="328" t="str">
        <f>iferror(IF($C515=BattleEnd,"",IF($C515="","",IF($C515=Attacking,RANDBETWEEN(1,100),""))),"")</f>
        <v/>
      </c>
      <c r="L515" s="329" t="str">
        <f>if($C515=Attacking,if(H515&gt;70,Hit,Miss),"")</f>
        <v/>
      </c>
      <c r="M515" s="330" t="str">
        <f>if($C515=Attacking,if(I515&gt;70,Hit,Miss),"")</f>
        <v/>
      </c>
      <c r="N515" s="330" t="str">
        <f>if($C515=Attacking,if(J515&gt;70,Hit,Miss),"")</f>
        <v/>
      </c>
      <c r="O515" s="331" t="str">
        <f>if($C515=Attacking,if(K515&gt;70,Hit,Miss),"")</f>
        <v/>
      </c>
      <c r="P515" s="326" t="str">
        <f>IF(L515=Hit,Fleet1Ship1WepDPH,IF(L515=Miss,0,""))</f>
        <v/>
      </c>
      <c r="Q515" s="327" t="str">
        <f>IF(M515=Hit,Fleet1Ship1WepDPH,IF(M515=Miss,0,""))</f>
        <v/>
      </c>
      <c r="R515" s="327" t="str">
        <f>IF(N515=Hit,Fleet1Ship1WepDPH,IF(N515=Miss,0,""))</f>
        <v/>
      </c>
      <c r="S515" s="328" t="str">
        <f>IF(O515=Hit,Fleet1Ship1WepDPH,IF(O515=Miss,0,""))</f>
        <v/>
      </c>
      <c r="T515" s="332" t="str">
        <f>if($C515=Attacking,COUNTIF(P515:S515,"&gt;0"),"")</f>
        <v/>
      </c>
      <c r="U515" s="333" t="str">
        <f>IF($C515=Attacking,SUM(P515:S515),"")</f>
        <v/>
      </c>
      <c r="V515" s="334" t="str">
        <f>iferror(if(W513="","",IF(W513=Alive,$V$4,IF(W513=Dead,"")),""),"")</f>
        <v/>
      </c>
      <c r="W515" s="323" t="str">
        <f>iferror(if($X515="","",IF($X515&gt;0,Alive,if($X515=0,"")),""),"")</f>
        <v/>
      </c>
      <c r="X515" s="353" t="str">
        <f>iferror(if(C515="","",IF(C515=Attacking,X513-U515,X513)),"")</f>
        <v/>
      </c>
    </row>
    <row r="516" hidden="1">
      <c r="A516" s="336">
        <v>513.0</v>
      </c>
      <c r="B516" s="356" t="str">
        <f>IF(C514=Attacking,B514+1,"")</f>
        <v/>
      </c>
      <c r="C516" s="338" t="str">
        <f>iferror(if(W514="","",IF(W514=Alive,Attacking,if(W514=Dead,"")),""),"")</f>
        <v/>
      </c>
      <c r="D516" s="339" t="str">
        <f>iferror(if(E514="","",IF(E514=Alive,$D$4,IF(E514=Dead,"")),""),"")</f>
        <v/>
      </c>
      <c r="E516" s="340" t="str">
        <f>iferror(if($F515="","",IF($F516&gt;0,Alive,if($F516="","")),""),"")</f>
        <v/>
      </c>
      <c r="F516" s="341" t="str">
        <f t="shared" si="4"/>
        <v/>
      </c>
      <c r="G516" s="342" t="str">
        <f>iferror(if(C516="","",if(C516=BattleEnd,"",if(D516=Fleet1Ship1,Fleet1Ship1Wep,Fleet2Ship1Wep))),"")</f>
        <v/>
      </c>
      <c r="H516" s="343" t="str">
        <f>iferror(IF($C516=BattleEnd,"",IF($C516="","",IF($C516=Attacking,RANDBETWEEN(1,100),""))),"")</f>
        <v/>
      </c>
      <c r="I516" s="344" t="str">
        <f>iferror(IF($C516=BattleEnd,"",IF($C516="","",IF($C516=Attacking,RANDBETWEEN(1,100),""))),"")</f>
        <v/>
      </c>
      <c r="J516" s="344" t="str">
        <f>iferror(IF($C516=BattleEnd,"",IF($C516="","",IF($C516=Attacking,RANDBETWEEN(1,100),""))),"")</f>
        <v/>
      </c>
      <c r="K516" s="345" t="str">
        <f>iferror(IF($C516=BattleEnd,"",IF($C516="","",IF($C516=Attacking,RANDBETWEEN(1,100),""))),"")</f>
        <v/>
      </c>
      <c r="L516" s="346" t="str">
        <f>if($C516=Attacking,if(H516&gt;70,Hit,Miss),"")</f>
        <v/>
      </c>
      <c r="M516" s="347" t="str">
        <f>if($C516=Attacking,if(I516&gt;70,Hit,Miss),"")</f>
        <v/>
      </c>
      <c r="N516" s="347" t="str">
        <f>if($C516=Attacking,if(J516&gt;70,Hit,Miss),"")</f>
        <v/>
      </c>
      <c r="O516" s="348" t="str">
        <f>if($C516=Attacking,if(K516&gt;70,Hit,Miss),"")</f>
        <v/>
      </c>
      <c r="P516" s="343" t="str">
        <f>IF(L516=Hit,Fleet1Ship1WepDPH,IF(L516=Miss,0,""))</f>
        <v/>
      </c>
      <c r="Q516" s="344" t="str">
        <f>IF(M516=Hit,Fleet1Ship1WepDPH,IF(M516=Miss,0,""))</f>
        <v/>
      </c>
      <c r="R516" s="344" t="str">
        <f>IF(N516=Hit,Fleet1Ship1WepDPH,IF(N516=Miss,0,""))</f>
        <v/>
      </c>
      <c r="S516" s="345" t="str">
        <f>IF(O516=Hit,Fleet1Ship1WepDPH,IF(O516=Miss,0,""))</f>
        <v/>
      </c>
      <c r="T516" s="349" t="str">
        <f>if($C516=Attacking,COUNTIF(P516:S516,"&gt;0"),"")</f>
        <v/>
      </c>
      <c r="U516" s="350" t="str">
        <f>IF($C516=Attacking,SUM(P516:S516),"")</f>
        <v/>
      </c>
      <c r="V516" s="351" t="str">
        <f>iferror(if(W514="","",IF(W514=Alive,$V$4,IF(W514=Dead,"")),""),"")</f>
        <v/>
      </c>
      <c r="W516" s="340" t="str">
        <f>iferror(if($X516="","",IF($X516&gt;0,Alive,if($X516=0,"")),""),"")</f>
        <v/>
      </c>
      <c r="X516" s="352" t="str">
        <f>iferror(if(C516="","",IF(C516=Attacking,X514-U516,X514)),"")</f>
        <v/>
      </c>
    </row>
    <row r="517" hidden="1">
      <c r="A517" s="319">
        <v>514.0</v>
      </c>
      <c r="B517" s="357" t="str">
        <f>IF(C515=Attacking,B515+1,"")</f>
        <v/>
      </c>
      <c r="C517" s="321" t="str">
        <f>iferror(if(W515="","",IF(W515=Alive,Attacking,if(W515=Dead,"")),""),"")</f>
        <v/>
      </c>
      <c r="D517" s="322" t="str">
        <f>iferror(if(E515="","",IF(E515=Alive,$D$4,IF(E515=Dead,"")),""),"")</f>
        <v/>
      </c>
      <c r="E517" s="323" t="str">
        <f>iferror(if($F516="","",IF($F517&gt;0,Alive,if($F517="","")),""),"")</f>
        <v/>
      </c>
      <c r="F517" s="324" t="str">
        <f t="shared" si="4"/>
        <v/>
      </c>
      <c r="G517" s="325" t="str">
        <f>iferror(if(C517="","",if(C517=BattleEnd,"",if(D517=Fleet1Ship1,Fleet1Ship1Wep,Fleet2Ship1Wep))),"")</f>
        <v/>
      </c>
      <c r="H517" s="326" t="str">
        <f>iferror(IF($C517=BattleEnd,"",IF($C517="","",IF($C517=Attacking,RANDBETWEEN(1,100),""))),"")</f>
        <v/>
      </c>
      <c r="I517" s="327" t="str">
        <f>iferror(IF($C517=BattleEnd,"",IF($C517="","",IF($C517=Attacking,RANDBETWEEN(1,100),""))),"")</f>
        <v/>
      </c>
      <c r="J517" s="327" t="str">
        <f>iferror(IF($C517=BattleEnd,"",IF($C517="","",IF($C517=Attacking,RANDBETWEEN(1,100),""))),"")</f>
        <v/>
      </c>
      <c r="K517" s="328" t="str">
        <f>iferror(IF($C517=BattleEnd,"",IF($C517="","",IF($C517=Attacking,RANDBETWEEN(1,100),""))),"")</f>
        <v/>
      </c>
      <c r="L517" s="329" t="str">
        <f>if($C517=Attacking,if(H517&gt;70,Hit,Miss),"")</f>
        <v/>
      </c>
      <c r="M517" s="330" t="str">
        <f>if($C517=Attacking,if(I517&gt;70,Hit,Miss),"")</f>
        <v/>
      </c>
      <c r="N517" s="330" t="str">
        <f>if($C517=Attacking,if(J517&gt;70,Hit,Miss),"")</f>
        <v/>
      </c>
      <c r="O517" s="331" t="str">
        <f>if($C517=Attacking,if(K517&gt;70,Hit,Miss),"")</f>
        <v/>
      </c>
      <c r="P517" s="326" t="str">
        <f>IF(L517=Hit,Fleet1Ship1WepDPH,IF(L517=Miss,0,""))</f>
        <v/>
      </c>
      <c r="Q517" s="327" t="str">
        <f>IF(M517=Hit,Fleet1Ship1WepDPH,IF(M517=Miss,0,""))</f>
        <v/>
      </c>
      <c r="R517" s="327" t="str">
        <f>IF(N517=Hit,Fleet1Ship1WepDPH,IF(N517=Miss,0,""))</f>
        <v/>
      </c>
      <c r="S517" s="328" t="str">
        <f>IF(O517=Hit,Fleet1Ship1WepDPH,IF(O517=Miss,0,""))</f>
        <v/>
      </c>
      <c r="T517" s="332" t="str">
        <f>if($C517=Attacking,COUNTIF(P517:S517,"&gt;0"),"")</f>
        <v/>
      </c>
      <c r="U517" s="333" t="str">
        <f>IF($C517=Attacking,SUM(P517:S517),"")</f>
        <v/>
      </c>
      <c r="V517" s="334" t="str">
        <f>iferror(if(W515="","",IF(W515=Alive,$V$4,IF(W515=Dead,"")),""),"")</f>
        <v/>
      </c>
      <c r="W517" s="323" t="str">
        <f>iferror(if($X517="","",IF($X517&gt;0,Alive,if($X517=0,"")),""),"")</f>
        <v/>
      </c>
      <c r="X517" s="353" t="str">
        <f>iferror(if(C517="","",IF(C517=Attacking,X515-U517,X515)),"")</f>
        <v/>
      </c>
    </row>
    <row r="518" hidden="1">
      <c r="A518" s="336">
        <v>515.0</v>
      </c>
      <c r="B518" s="356" t="str">
        <f>IF(C516=Attacking,B516+1,"")</f>
        <v/>
      </c>
      <c r="C518" s="338" t="str">
        <f>iferror(if(W516="","",IF(W516=Alive,Attacking,if(W516=Dead,"")),""),"")</f>
        <v/>
      </c>
      <c r="D518" s="339" t="str">
        <f>iferror(if(E516="","",IF(E516=Alive,$D$4,IF(E516=Dead,"")),""),"")</f>
        <v/>
      </c>
      <c r="E518" s="340" t="str">
        <f>iferror(if($F517="","",IF($F518&gt;0,Alive,if($F518="","")),""),"")</f>
        <v/>
      </c>
      <c r="F518" s="341" t="str">
        <f t="shared" si="4"/>
        <v/>
      </c>
      <c r="G518" s="342" t="str">
        <f>iferror(if(C518="","",if(C518=BattleEnd,"",if(D518=Fleet1Ship1,Fleet1Ship1Wep,Fleet2Ship1Wep))),"")</f>
        <v/>
      </c>
      <c r="H518" s="343" t="str">
        <f>iferror(IF($C518=BattleEnd,"",IF($C518="","",IF($C518=Attacking,RANDBETWEEN(1,100),""))),"")</f>
        <v/>
      </c>
      <c r="I518" s="344" t="str">
        <f>iferror(IF($C518=BattleEnd,"",IF($C518="","",IF($C518=Attacking,RANDBETWEEN(1,100),""))),"")</f>
        <v/>
      </c>
      <c r="J518" s="344" t="str">
        <f>iferror(IF($C518=BattleEnd,"",IF($C518="","",IF($C518=Attacking,RANDBETWEEN(1,100),""))),"")</f>
        <v/>
      </c>
      <c r="K518" s="345" t="str">
        <f>iferror(IF($C518=BattleEnd,"",IF($C518="","",IF($C518=Attacking,RANDBETWEEN(1,100),""))),"")</f>
        <v/>
      </c>
      <c r="L518" s="346" t="str">
        <f>if($C518=Attacking,if(H518&gt;70,Hit,Miss),"")</f>
        <v/>
      </c>
      <c r="M518" s="347" t="str">
        <f>if($C518=Attacking,if(I518&gt;70,Hit,Miss),"")</f>
        <v/>
      </c>
      <c r="N518" s="347" t="str">
        <f>if($C518=Attacking,if(J518&gt;70,Hit,Miss),"")</f>
        <v/>
      </c>
      <c r="O518" s="348" t="str">
        <f>if($C518=Attacking,if(K518&gt;70,Hit,Miss),"")</f>
        <v/>
      </c>
      <c r="P518" s="343" t="str">
        <f>IF(L518=Hit,Fleet1Ship1WepDPH,IF(L518=Miss,0,""))</f>
        <v/>
      </c>
      <c r="Q518" s="344" t="str">
        <f>IF(M518=Hit,Fleet1Ship1WepDPH,IF(M518=Miss,0,""))</f>
        <v/>
      </c>
      <c r="R518" s="344" t="str">
        <f>IF(N518=Hit,Fleet1Ship1WepDPH,IF(N518=Miss,0,""))</f>
        <v/>
      </c>
      <c r="S518" s="345" t="str">
        <f>IF(O518=Hit,Fleet1Ship1WepDPH,IF(O518=Miss,0,""))</f>
        <v/>
      </c>
      <c r="T518" s="349" t="str">
        <f>if($C518=Attacking,COUNTIF(P518:S518,"&gt;0"),"")</f>
        <v/>
      </c>
      <c r="U518" s="350" t="str">
        <f>IF($C518=Attacking,SUM(P518:S518),"")</f>
        <v/>
      </c>
      <c r="V518" s="351" t="str">
        <f>iferror(if(W516="","",IF(W516=Alive,$V$4,IF(W516=Dead,"")),""),"")</f>
        <v/>
      </c>
      <c r="W518" s="340" t="str">
        <f>iferror(if($X518="","",IF($X518&gt;0,Alive,if($X518=0,"")),""),"")</f>
        <v/>
      </c>
      <c r="X518" s="352" t="str">
        <f>iferror(if(C518="","",IF(C518=Attacking,X516-U518,X516)),"")</f>
        <v/>
      </c>
    </row>
    <row r="519" hidden="1">
      <c r="A519" s="319">
        <v>516.0</v>
      </c>
      <c r="B519" s="357" t="str">
        <f>IF(C517=Attacking,B517+1,"")</f>
        <v/>
      </c>
      <c r="C519" s="321" t="str">
        <f>iferror(if(W517="","",IF(W517=Alive,Attacking,if(W517=Dead,"")),""),"")</f>
        <v/>
      </c>
      <c r="D519" s="322" t="str">
        <f>iferror(if(E517="","",IF(E517=Alive,$D$4,IF(E517=Dead,"")),""),"")</f>
        <v/>
      </c>
      <c r="E519" s="323" t="str">
        <f>iferror(if($F518="","",IF($F519&gt;0,Alive,if($F519="","")),""),"")</f>
        <v/>
      </c>
      <c r="F519" s="324" t="str">
        <f t="shared" si="4"/>
        <v/>
      </c>
      <c r="G519" s="325" t="str">
        <f>iferror(if(C519="","",if(C519=BattleEnd,"",if(D519=Fleet1Ship1,Fleet1Ship1Wep,Fleet2Ship1Wep))),"")</f>
        <v/>
      </c>
      <c r="H519" s="326" t="str">
        <f>iferror(IF($C519=BattleEnd,"",IF($C519="","",IF($C519=Attacking,RANDBETWEEN(1,100),""))),"")</f>
        <v/>
      </c>
      <c r="I519" s="327" t="str">
        <f>iferror(IF($C519=BattleEnd,"",IF($C519="","",IF($C519=Attacking,RANDBETWEEN(1,100),""))),"")</f>
        <v/>
      </c>
      <c r="J519" s="327" t="str">
        <f>iferror(IF($C519=BattleEnd,"",IF($C519="","",IF($C519=Attacking,RANDBETWEEN(1,100),""))),"")</f>
        <v/>
      </c>
      <c r="K519" s="328" t="str">
        <f>iferror(IF($C519=BattleEnd,"",IF($C519="","",IF($C519=Attacking,RANDBETWEEN(1,100),""))),"")</f>
        <v/>
      </c>
      <c r="L519" s="329" t="str">
        <f>if($C519=Attacking,if(H519&gt;70,Hit,Miss),"")</f>
        <v/>
      </c>
      <c r="M519" s="330" t="str">
        <f>if($C519=Attacking,if(I519&gt;70,Hit,Miss),"")</f>
        <v/>
      </c>
      <c r="N519" s="330" t="str">
        <f>if($C519=Attacking,if(J519&gt;70,Hit,Miss),"")</f>
        <v/>
      </c>
      <c r="O519" s="331" t="str">
        <f>if($C519=Attacking,if(K519&gt;70,Hit,Miss),"")</f>
        <v/>
      </c>
      <c r="P519" s="326" t="str">
        <f>IF(L519=Hit,Fleet1Ship1WepDPH,IF(L519=Miss,0,""))</f>
        <v/>
      </c>
      <c r="Q519" s="327" t="str">
        <f>IF(M519=Hit,Fleet1Ship1WepDPH,IF(M519=Miss,0,""))</f>
        <v/>
      </c>
      <c r="R519" s="327" t="str">
        <f>IF(N519=Hit,Fleet1Ship1WepDPH,IF(N519=Miss,0,""))</f>
        <v/>
      </c>
      <c r="S519" s="328" t="str">
        <f>IF(O519=Hit,Fleet1Ship1WepDPH,IF(O519=Miss,0,""))</f>
        <v/>
      </c>
      <c r="T519" s="332" t="str">
        <f>if($C519=Attacking,COUNTIF(P519:S519,"&gt;0"),"")</f>
        <v/>
      </c>
      <c r="U519" s="333" t="str">
        <f>IF($C519=Attacking,SUM(P519:S519),"")</f>
        <v/>
      </c>
      <c r="V519" s="334" t="str">
        <f>iferror(if(W517="","",IF(W517=Alive,$V$4,IF(W517=Dead,"")),""),"")</f>
        <v/>
      </c>
      <c r="W519" s="323" t="str">
        <f>iferror(if($X519="","",IF($X519&gt;0,Alive,if($X519=0,"")),""),"")</f>
        <v/>
      </c>
      <c r="X519" s="353" t="str">
        <f>iferror(if(C519="","",IF(C519=Attacking,X517-U519,X517)),"")</f>
        <v/>
      </c>
    </row>
    <row r="520" hidden="1">
      <c r="A520" s="336">
        <v>517.0</v>
      </c>
      <c r="B520" s="356" t="str">
        <f>IF(C518=Attacking,B518+1,"")</f>
        <v/>
      </c>
      <c r="C520" s="338" t="str">
        <f>iferror(if(W518="","",IF(W518=Alive,Attacking,if(W518=Dead,"")),""),"")</f>
        <v/>
      </c>
      <c r="D520" s="339" t="str">
        <f>iferror(if(E518="","",IF(E518=Alive,$D$4,IF(E518=Dead,"")),""),"")</f>
        <v/>
      </c>
      <c r="E520" s="340" t="str">
        <f>iferror(if($F519="","",IF($F520&gt;0,Alive,if($F520="","")),""),"")</f>
        <v/>
      </c>
      <c r="F520" s="341" t="str">
        <f t="shared" si="4"/>
        <v/>
      </c>
      <c r="G520" s="342" t="str">
        <f>iferror(if(C520="","",if(C520=BattleEnd,"",if(D520=Fleet1Ship1,Fleet1Ship1Wep,Fleet2Ship1Wep))),"")</f>
        <v/>
      </c>
      <c r="H520" s="343" t="str">
        <f>iferror(IF($C520=BattleEnd,"",IF($C520="","",IF($C520=Attacking,RANDBETWEEN(1,100),""))),"")</f>
        <v/>
      </c>
      <c r="I520" s="344" t="str">
        <f>iferror(IF($C520=BattleEnd,"",IF($C520="","",IF($C520=Attacking,RANDBETWEEN(1,100),""))),"")</f>
        <v/>
      </c>
      <c r="J520" s="344" t="str">
        <f>iferror(IF($C520=BattleEnd,"",IF($C520="","",IF($C520=Attacking,RANDBETWEEN(1,100),""))),"")</f>
        <v/>
      </c>
      <c r="K520" s="345" t="str">
        <f>iferror(IF($C520=BattleEnd,"",IF($C520="","",IF($C520=Attacking,RANDBETWEEN(1,100),""))),"")</f>
        <v/>
      </c>
      <c r="L520" s="346" t="str">
        <f>if($C520=Attacking,if(H520&gt;70,Hit,Miss),"")</f>
        <v/>
      </c>
      <c r="M520" s="347" t="str">
        <f>if($C520=Attacking,if(I520&gt;70,Hit,Miss),"")</f>
        <v/>
      </c>
      <c r="N520" s="347" t="str">
        <f>if($C520=Attacking,if(J520&gt;70,Hit,Miss),"")</f>
        <v/>
      </c>
      <c r="O520" s="348" t="str">
        <f>if($C520=Attacking,if(K520&gt;70,Hit,Miss),"")</f>
        <v/>
      </c>
      <c r="P520" s="343" t="str">
        <f>IF(L520=Hit,Fleet1Ship1WepDPH,IF(L520=Miss,0,""))</f>
        <v/>
      </c>
      <c r="Q520" s="344" t="str">
        <f>IF(M520=Hit,Fleet1Ship1WepDPH,IF(M520=Miss,0,""))</f>
        <v/>
      </c>
      <c r="R520" s="344" t="str">
        <f>IF(N520=Hit,Fleet1Ship1WepDPH,IF(N520=Miss,0,""))</f>
        <v/>
      </c>
      <c r="S520" s="345" t="str">
        <f>IF(O520=Hit,Fleet1Ship1WepDPH,IF(O520=Miss,0,""))</f>
        <v/>
      </c>
      <c r="T520" s="349" t="str">
        <f>if($C520=Attacking,COUNTIF(P520:S520,"&gt;0"),"")</f>
        <v/>
      </c>
      <c r="U520" s="350" t="str">
        <f>IF($C520=Attacking,SUM(P520:S520),"")</f>
        <v/>
      </c>
      <c r="V520" s="351" t="str">
        <f>iferror(if(W518="","",IF(W518=Alive,$V$4,IF(W518=Dead,"")),""),"")</f>
        <v/>
      </c>
      <c r="W520" s="340" t="str">
        <f>iferror(if($X520="","",IF($X520&gt;0,Alive,if($X520=0,"")),""),"")</f>
        <v/>
      </c>
      <c r="X520" s="352" t="str">
        <f>iferror(if(C520="","",IF(C520=Attacking,X518-U520,X518)),"")</f>
        <v/>
      </c>
    </row>
    <row r="521" hidden="1">
      <c r="A521" s="319">
        <v>518.0</v>
      </c>
      <c r="B521" s="357" t="str">
        <f>IF(C519=Attacking,B519+1,"")</f>
        <v/>
      </c>
      <c r="C521" s="321" t="str">
        <f>iferror(if(W519="","",IF(W519=Alive,Attacking,if(W519=Dead,"")),""),"")</f>
        <v/>
      </c>
      <c r="D521" s="322" t="str">
        <f>iferror(if(E519="","",IF(E519=Alive,$D$4,IF(E519=Dead,"")),""),"")</f>
        <v/>
      </c>
      <c r="E521" s="323" t="str">
        <f>iferror(if($F520="","",IF($F521&gt;0,Alive,if($F521="","")),""),"")</f>
        <v/>
      </c>
      <c r="F521" s="324" t="str">
        <f t="shared" si="4"/>
        <v/>
      </c>
      <c r="G521" s="325" t="str">
        <f>iferror(if(C521="","",if(C521=BattleEnd,"",if(D521=Fleet1Ship1,Fleet1Ship1Wep,Fleet2Ship1Wep))),"")</f>
        <v/>
      </c>
      <c r="H521" s="326" t="str">
        <f>iferror(IF($C521=BattleEnd,"",IF($C521="","",IF($C521=Attacking,RANDBETWEEN(1,100),""))),"")</f>
        <v/>
      </c>
      <c r="I521" s="327" t="str">
        <f>iferror(IF($C521=BattleEnd,"",IF($C521="","",IF($C521=Attacking,RANDBETWEEN(1,100),""))),"")</f>
        <v/>
      </c>
      <c r="J521" s="327" t="str">
        <f>iferror(IF($C521=BattleEnd,"",IF($C521="","",IF($C521=Attacking,RANDBETWEEN(1,100),""))),"")</f>
        <v/>
      </c>
      <c r="K521" s="328" t="str">
        <f>iferror(IF($C521=BattleEnd,"",IF($C521="","",IF($C521=Attacking,RANDBETWEEN(1,100),""))),"")</f>
        <v/>
      </c>
      <c r="L521" s="329" t="str">
        <f>if($C521=Attacking,if(H521&gt;70,Hit,Miss),"")</f>
        <v/>
      </c>
      <c r="M521" s="330" t="str">
        <f>if($C521=Attacking,if(I521&gt;70,Hit,Miss),"")</f>
        <v/>
      </c>
      <c r="N521" s="330" t="str">
        <f>if($C521=Attacking,if(J521&gt;70,Hit,Miss),"")</f>
        <v/>
      </c>
      <c r="O521" s="331" t="str">
        <f>if($C521=Attacking,if(K521&gt;70,Hit,Miss),"")</f>
        <v/>
      </c>
      <c r="P521" s="326" t="str">
        <f>IF(L521=Hit,Fleet1Ship1WepDPH,IF(L521=Miss,0,""))</f>
        <v/>
      </c>
      <c r="Q521" s="327" t="str">
        <f>IF(M521=Hit,Fleet1Ship1WepDPH,IF(M521=Miss,0,""))</f>
        <v/>
      </c>
      <c r="R521" s="327" t="str">
        <f>IF(N521=Hit,Fleet1Ship1WepDPH,IF(N521=Miss,0,""))</f>
        <v/>
      </c>
      <c r="S521" s="328" t="str">
        <f>IF(O521=Hit,Fleet1Ship1WepDPH,IF(O521=Miss,0,""))</f>
        <v/>
      </c>
      <c r="T521" s="332" t="str">
        <f>if($C521=Attacking,COUNTIF(P521:S521,"&gt;0"),"")</f>
        <v/>
      </c>
      <c r="U521" s="333" t="str">
        <f>IF($C521=Attacking,SUM(P521:S521),"")</f>
        <v/>
      </c>
      <c r="V521" s="334" t="str">
        <f>iferror(if(W519="","",IF(W519=Alive,$V$4,IF(W519=Dead,"")),""),"")</f>
        <v/>
      </c>
      <c r="W521" s="323" t="str">
        <f>iferror(if($X521="","",IF($X521&gt;0,Alive,if($X521=0,"")),""),"")</f>
        <v/>
      </c>
      <c r="X521" s="353" t="str">
        <f>iferror(if(C521="","",IF(C521=Attacking,X519-U521,X519)),"")</f>
        <v/>
      </c>
    </row>
    <row r="522" hidden="1">
      <c r="A522" s="336">
        <v>519.0</v>
      </c>
      <c r="B522" s="356" t="str">
        <f>IF(C520=Reloading,B520+1,"")</f>
        <v/>
      </c>
      <c r="C522" s="338" t="str">
        <f>iferror(if(W520="","",IF(W520=Alive,Attacking,if(W520=Dead,"")),""),"")</f>
        <v/>
      </c>
      <c r="D522" s="339" t="str">
        <f>iferror(if(E520="","",IF(E520=Alive,$D$4,IF(E520=Dead,"")),""),"")</f>
        <v/>
      </c>
      <c r="E522" s="340" t="str">
        <f>iferror(if($F521="","",IF($F522&gt;0,Alive,if($F522="","")),""),"")</f>
        <v/>
      </c>
      <c r="F522" s="341" t="str">
        <f t="shared" si="4"/>
        <v/>
      </c>
      <c r="G522" s="342" t="str">
        <f>iferror(if(C522="","",if(C522=BattleEnd,"",if(D522=Fleet1Ship1,Fleet1Ship1Wep,Fleet2Ship1Wep))),"")</f>
        <v/>
      </c>
      <c r="H522" s="343" t="str">
        <f>iferror(IF($C522=BattleEnd,"",IF($C522="","",IF($C522=Attacking,RANDBETWEEN(1,100),""))),"")</f>
        <v/>
      </c>
      <c r="I522" s="344" t="str">
        <f>iferror(IF($C522=BattleEnd,"",IF($C522="","",IF($C522=Attacking,RANDBETWEEN(1,100),""))),"")</f>
        <v/>
      </c>
      <c r="J522" s="344" t="str">
        <f>iferror(IF($C522=BattleEnd,"",IF($C522="","",IF($C522=Attacking,RANDBETWEEN(1,100),""))),"")</f>
        <v/>
      </c>
      <c r="K522" s="345" t="str">
        <f>iferror(IF($C522=BattleEnd,"",IF($C522="","",IF($C522=Attacking,RANDBETWEEN(1,100),""))),"")</f>
        <v/>
      </c>
      <c r="L522" s="346" t="str">
        <f>if($C522=Attacking,if(H522&gt;70,Hit,Miss),"")</f>
        <v/>
      </c>
      <c r="M522" s="347" t="str">
        <f>if($C522=Attacking,if(I522&gt;70,Hit,Miss),"")</f>
        <v/>
      </c>
      <c r="N522" s="347" t="str">
        <f>if($C522=Attacking,if(J522&gt;70,Hit,Miss),"")</f>
        <v/>
      </c>
      <c r="O522" s="348" t="str">
        <f>if($C522=Attacking,if(K522&gt;70,Hit,Miss),"")</f>
        <v/>
      </c>
      <c r="P522" s="343" t="str">
        <f>IF(L522=Hit,Fleet1Ship1WepDPH,IF(L522=Miss,0,""))</f>
        <v/>
      </c>
      <c r="Q522" s="344" t="str">
        <f>IF(M522=Hit,Fleet1Ship1WepDPH,IF(M522=Miss,0,""))</f>
        <v/>
      </c>
      <c r="R522" s="344" t="str">
        <f>IF(N522=Hit,Fleet1Ship1WepDPH,IF(N522=Miss,0,""))</f>
        <v/>
      </c>
      <c r="S522" s="345" t="str">
        <f>IF(O522=Hit,Fleet1Ship1WepDPH,IF(O522=Miss,0,""))</f>
        <v/>
      </c>
      <c r="T522" s="349" t="str">
        <f>if($C522=Attacking,COUNTIF(P522:S522,"&gt;0"),"")</f>
        <v/>
      </c>
      <c r="U522" s="350" t="str">
        <f>IF($C522=Attacking,SUM(P522:S522),"")</f>
        <v/>
      </c>
      <c r="V522" s="351" t="str">
        <f>iferror(if(W520="","",IF(W520=Alive,$V$4,IF(W520=Dead,"")),""),"")</f>
        <v/>
      </c>
      <c r="W522" s="340" t="str">
        <f>iferror(if($X522="","",IF($X522&gt;0,Alive,if($X522=0,"")),""),"")</f>
        <v/>
      </c>
      <c r="X522" s="352" t="str">
        <f>iferror(if(C522="","",IF(C522=Attacking,X520-U522,X520)),"")</f>
        <v/>
      </c>
    </row>
    <row r="523" hidden="1">
      <c r="A523" s="319">
        <v>520.0</v>
      </c>
      <c r="B523" s="357" t="str">
        <f>IF(C521=Reloading,B521+1,"")</f>
        <v/>
      </c>
      <c r="C523" s="321" t="str">
        <f>iferror(if(W521="","",IF(W521=Alive,Attacking,if(W521=Dead,"")),""),"")</f>
        <v/>
      </c>
      <c r="D523" s="322" t="str">
        <f>iferror(if(E521="","",IF(E521=Alive,$D$4,IF(E521=Dead,"")),""),"")</f>
        <v/>
      </c>
      <c r="E523" s="323" t="str">
        <f>iferror(if($F522="","",IF($F523&gt;0,Alive,if($F523="","")),""),"")</f>
        <v/>
      </c>
      <c r="F523" s="324" t="str">
        <f t="shared" si="4"/>
        <v/>
      </c>
      <c r="G523" s="325" t="str">
        <f>iferror(if(C523="","",if(C523=BattleEnd,"",if(D523=Fleet1Ship1,Fleet1Ship1Wep,Fleet2Ship1Wep))),"")</f>
        <v/>
      </c>
      <c r="H523" s="326" t="str">
        <f>iferror(IF($C523=BattleEnd,"",IF($C523="","",IF($C523=Attacking,RANDBETWEEN(1,100),""))),"")</f>
        <v/>
      </c>
      <c r="I523" s="327" t="str">
        <f>iferror(IF($C523=BattleEnd,"",IF($C523="","",IF($C523=Attacking,RANDBETWEEN(1,100),""))),"")</f>
        <v/>
      </c>
      <c r="J523" s="327" t="str">
        <f>iferror(IF($C523=BattleEnd,"",IF($C523="","",IF($C523=Attacking,RANDBETWEEN(1,100),""))),"")</f>
        <v/>
      </c>
      <c r="K523" s="328" t="str">
        <f>iferror(IF($C523=BattleEnd,"",IF($C523="","",IF($C523=Attacking,RANDBETWEEN(1,100),""))),"")</f>
        <v/>
      </c>
      <c r="L523" s="329" t="str">
        <f>if($C523=Attacking,if(H523&gt;70,Hit,Miss),"")</f>
        <v/>
      </c>
      <c r="M523" s="330" t="str">
        <f>if($C523=Attacking,if(I523&gt;70,Hit,Miss),"")</f>
        <v/>
      </c>
      <c r="N523" s="330" t="str">
        <f>if($C523=Attacking,if(J523&gt;70,Hit,Miss),"")</f>
        <v/>
      </c>
      <c r="O523" s="331" t="str">
        <f>if($C523=Attacking,if(K523&gt;70,Hit,Miss),"")</f>
        <v/>
      </c>
      <c r="P523" s="326" t="str">
        <f>IF(L523=Hit,Fleet1Ship1WepDPH,IF(L523=Miss,0,""))</f>
        <v/>
      </c>
      <c r="Q523" s="327" t="str">
        <f>IF(M523=Hit,Fleet1Ship1WepDPH,IF(M523=Miss,0,""))</f>
        <v/>
      </c>
      <c r="R523" s="327" t="str">
        <f>IF(N523=Hit,Fleet1Ship1WepDPH,IF(N523=Miss,0,""))</f>
        <v/>
      </c>
      <c r="S523" s="328" t="str">
        <f>IF(O523=Hit,Fleet1Ship1WepDPH,IF(O523=Miss,0,""))</f>
        <v/>
      </c>
      <c r="T523" s="332" t="str">
        <f>if($C523=Attacking,COUNTIF(P523:S523,"&gt;0"),"")</f>
        <v/>
      </c>
      <c r="U523" s="333" t="str">
        <f>IF($C523=Attacking,SUM(P523:S523),"")</f>
        <v/>
      </c>
      <c r="V523" s="334" t="str">
        <f>iferror(if(W521="","",IF(W521=Alive,$V$4,IF(W521=Dead,"")),""),"")</f>
        <v/>
      </c>
      <c r="W523" s="323" t="str">
        <f>iferror(if($X523="","",IF($X523&gt;0,Alive,if($X523=0,"")),""),"")</f>
        <v/>
      </c>
      <c r="X523" s="353" t="str">
        <f>iferror(if(C523="","",IF(C523=Attacking,X521-U523,X521)),"")</f>
        <v/>
      </c>
    </row>
    <row r="524" hidden="1">
      <c r="A524" s="336">
        <v>521.0</v>
      </c>
      <c r="B524" s="356" t="str">
        <f>IF(C522=Attacking,B522+1,"")</f>
        <v/>
      </c>
      <c r="C524" s="338" t="str">
        <f>iferror(if(W522="","",IF(W522=Alive,Attacking,if(W522=Dead,"")),""),"")</f>
        <v/>
      </c>
      <c r="D524" s="339" t="str">
        <f>iferror(if(E522="","",IF(E522=Alive,$D$4,IF(E522=Dead,"")),""),"")</f>
        <v/>
      </c>
      <c r="E524" s="340" t="str">
        <f>iferror(if($F523="","",IF($F524&gt;0,Alive,if($F524="","")),""),"")</f>
        <v/>
      </c>
      <c r="F524" s="341" t="str">
        <f t="shared" si="4"/>
        <v/>
      </c>
      <c r="G524" s="342" t="str">
        <f>iferror(if(C524="","",if(C524=BattleEnd,"",if(D524=Fleet1Ship1,Fleet1Ship1Wep,Fleet2Ship1Wep))),"")</f>
        <v/>
      </c>
      <c r="H524" s="343" t="str">
        <f>iferror(IF($C524=BattleEnd,"",IF($C524="","",IF($C524=Attacking,RANDBETWEEN(1,100),""))),"")</f>
        <v/>
      </c>
      <c r="I524" s="344" t="str">
        <f>iferror(IF($C524=BattleEnd,"",IF($C524="","",IF($C524=Attacking,RANDBETWEEN(1,100),""))),"")</f>
        <v/>
      </c>
      <c r="J524" s="344" t="str">
        <f>iferror(IF($C524=BattleEnd,"",IF($C524="","",IF($C524=Attacking,RANDBETWEEN(1,100),""))),"")</f>
        <v/>
      </c>
      <c r="K524" s="345" t="str">
        <f>iferror(IF($C524=BattleEnd,"",IF($C524="","",IF($C524=Attacking,RANDBETWEEN(1,100),""))),"")</f>
        <v/>
      </c>
      <c r="L524" s="346" t="str">
        <f>if($C524=Attacking,if(H524&gt;70,Hit,Miss),"")</f>
        <v/>
      </c>
      <c r="M524" s="347" t="str">
        <f>if($C524=Attacking,if(I524&gt;70,Hit,Miss),"")</f>
        <v/>
      </c>
      <c r="N524" s="347" t="str">
        <f>if($C524=Attacking,if(J524&gt;70,Hit,Miss),"")</f>
        <v/>
      </c>
      <c r="O524" s="348" t="str">
        <f>if($C524=Attacking,if(K524&gt;70,Hit,Miss),"")</f>
        <v/>
      </c>
      <c r="P524" s="343" t="str">
        <f>IF(L524=Hit,Fleet1Ship1WepDPH,IF(L524=Miss,0,""))</f>
        <v/>
      </c>
      <c r="Q524" s="344" t="str">
        <f>IF(M524=Hit,Fleet1Ship1WepDPH,IF(M524=Miss,0,""))</f>
        <v/>
      </c>
      <c r="R524" s="344" t="str">
        <f>IF(N524=Hit,Fleet1Ship1WepDPH,IF(N524=Miss,0,""))</f>
        <v/>
      </c>
      <c r="S524" s="345" t="str">
        <f>IF(O524=Hit,Fleet1Ship1WepDPH,IF(O524=Miss,0,""))</f>
        <v/>
      </c>
      <c r="T524" s="349" t="str">
        <f>if($C524=Attacking,COUNTIF(P524:S524,"&gt;0"),"")</f>
        <v/>
      </c>
      <c r="U524" s="350" t="str">
        <f>IF($C524=Attacking,SUM(P524:S524),"")</f>
        <v/>
      </c>
      <c r="V524" s="351" t="str">
        <f>iferror(if(W522="","",IF(W522=Alive,$V$4,IF(W522=Dead,"")),""),"")</f>
        <v/>
      </c>
      <c r="W524" s="340" t="str">
        <f>iferror(if($X524="","",IF($X524&gt;0,Alive,if($X524=0,"")),""),"")</f>
        <v/>
      </c>
      <c r="X524" s="352" t="str">
        <f>iferror(if(C524="","",IF(C524=Attacking,X522-U524,X522)),"")</f>
        <v/>
      </c>
    </row>
    <row r="525" hidden="1">
      <c r="A525" s="319">
        <v>522.0</v>
      </c>
      <c r="B525" s="357" t="str">
        <f>IF(C523=Attacking,B523+1,"")</f>
        <v/>
      </c>
      <c r="C525" s="321" t="str">
        <f>iferror(if(W523="","",IF(W523=Alive,Attacking,if(W523=Dead,"")),""),"")</f>
        <v/>
      </c>
      <c r="D525" s="322" t="str">
        <f>iferror(if(E523="","",IF(E523=Alive,$D$4,IF(E523=Dead,"")),""),"")</f>
        <v/>
      </c>
      <c r="E525" s="323" t="str">
        <f>iferror(if($F524="","",IF($F525&gt;0,Alive,if($F525="","")),""),"")</f>
        <v/>
      </c>
      <c r="F525" s="324" t="str">
        <f t="shared" si="4"/>
        <v/>
      </c>
      <c r="G525" s="325" t="str">
        <f>iferror(if(C525="","",if(C525=BattleEnd,"",if(D525=Fleet1Ship1,Fleet1Ship1Wep,Fleet2Ship1Wep))),"")</f>
        <v/>
      </c>
      <c r="H525" s="326" t="str">
        <f>iferror(IF($C525=BattleEnd,"",IF($C525="","",IF($C525=Attacking,RANDBETWEEN(1,100),""))),"")</f>
        <v/>
      </c>
      <c r="I525" s="327" t="str">
        <f>iferror(IF($C525=BattleEnd,"",IF($C525="","",IF($C525=Attacking,RANDBETWEEN(1,100),""))),"")</f>
        <v/>
      </c>
      <c r="J525" s="327" t="str">
        <f>iferror(IF($C525=BattleEnd,"",IF($C525="","",IF($C525=Attacking,RANDBETWEEN(1,100),""))),"")</f>
        <v/>
      </c>
      <c r="K525" s="328" t="str">
        <f>iferror(IF($C525=BattleEnd,"",IF($C525="","",IF($C525=Attacking,RANDBETWEEN(1,100),""))),"")</f>
        <v/>
      </c>
      <c r="L525" s="329" t="str">
        <f>if($C525=Attacking,if(H525&gt;70,Hit,Miss),"")</f>
        <v/>
      </c>
      <c r="M525" s="330" t="str">
        <f>if($C525=Attacking,if(I525&gt;70,Hit,Miss),"")</f>
        <v/>
      </c>
      <c r="N525" s="330" t="str">
        <f>if($C525=Attacking,if(J525&gt;70,Hit,Miss),"")</f>
        <v/>
      </c>
      <c r="O525" s="331" t="str">
        <f>if($C525=Attacking,if(K525&gt;70,Hit,Miss),"")</f>
        <v/>
      </c>
      <c r="P525" s="326" t="str">
        <f>IF(L525=Hit,Fleet1Ship1WepDPH,IF(L525=Miss,0,""))</f>
        <v/>
      </c>
      <c r="Q525" s="327" t="str">
        <f>IF(M525=Hit,Fleet1Ship1WepDPH,IF(M525=Miss,0,""))</f>
        <v/>
      </c>
      <c r="R525" s="327" t="str">
        <f>IF(N525=Hit,Fleet1Ship1WepDPH,IF(N525=Miss,0,""))</f>
        <v/>
      </c>
      <c r="S525" s="328" t="str">
        <f>IF(O525=Hit,Fleet1Ship1WepDPH,IF(O525=Miss,0,""))</f>
        <v/>
      </c>
      <c r="T525" s="332" t="str">
        <f>if($C525=Attacking,COUNTIF(P525:S525,"&gt;0"),"")</f>
        <v/>
      </c>
      <c r="U525" s="333" t="str">
        <f>IF($C525=Attacking,SUM(P525:S525),"")</f>
        <v/>
      </c>
      <c r="V525" s="334" t="str">
        <f>iferror(if(W523="","",IF(W523=Alive,$V$4,IF(W523=Dead,"")),""),"")</f>
        <v/>
      </c>
      <c r="W525" s="323" t="str">
        <f>iferror(if($X525="","",IF($X525&gt;0,Alive,if($X525=0,"")),""),"")</f>
        <v/>
      </c>
      <c r="X525" s="353" t="str">
        <f>iferror(if(C525="","",IF(C525=Attacking,X523-U525,X523)),"")</f>
        <v/>
      </c>
    </row>
    <row r="526" hidden="1">
      <c r="A526" s="336">
        <v>523.0</v>
      </c>
      <c r="B526" s="356" t="str">
        <f>IF(C524=Attacking,B524+1,"")</f>
        <v/>
      </c>
      <c r="C526" s="338" t="str">
        <f>iferror(if(W524="","",IF(W524=Alive,Attacking,if(W524=Dead,"")),""),"")</f>
        <v/>
      </c>
      <c r="D526" s="339" t="str">
        <f>iferror(if(E524="","",IF(E524=Alive,$D$4,IF(E524=Dead,"")),""),"")</f>
        <v/>
      </c>
      <c r="E526" s="340" t="str">
        <f>iferror(if($F525="","",IF($F526&gt;0,Alive,if($F526="","")),""),"")</f>
        <v/>
      </c>
      <c r="F526" s="341" t="str">
        <f t="shared" si="4"/>
        <v/>
      </c>
      <c r="G526" s="342" t="str">
        <f>iferror(if(C526="","",if(C526=BattleEnd,"",if(D526=Fleet1Ship1,Fleet1Ship1Wep,Fleet2Ship1Wep))),"")</f>
        <v/>
      </c>
      <c r="H526" s="343" t="str">
        <f>iferror(IF($C526=BattleEnd,"",IF($C526="","",IF($C526=Attacking,RANDBETWEEN(1,100),""))),"")</f>
        <v/>
      </c>
      <c r="I526" s="344" t="str">
        <f>iferror(IF($C526=BattleEnd,"",IF($C526="","",IF($C526=Attacking,RANDBETWEEN(1,100),""))),"")</f>
        <v/>
      </c>
      <c r="J526" s="344" t="str">
        <f>iferror(IF($C526=BattleEnd,"",IF($C526="","",IF($C526=Attacking,RANDBETWEEN(1,100),""))),"")</f>
        <v/>
      </c>
      <c r="K526" s="345" t="str">
        <f>iferror(IF($C526=BattleEnd,"",IF($C526="","",IF($C526=Attacking,RANDBETWEEN(1,100),""))),"")</f>
        <v/>
      </c>
      <c r="L526" s="346" t="str">
        <f>if($C526=Attacking,if(H526&gt;70,Hit,Miss),"")</f>
        <v/>
      </c>
      <c r="M526" s="347" t="str">
        <f>if($C526=Attacking,if(I526&gt;70,Hit,Miss),"")</f>
        <v/>
      </c>
      <c r="N526" s="347" t="str">
        <f>if($C526=Attacking,if(J526&gt;70,Hit,Miss),"")</f>
        <v/>
      </c>
      <c r="O526" s="348" t="str">
        <f>if($C526=Attacking,if(K526&gt;70,Hit,Miss),"")</f>
        <v/>
      </c>
      <c r="P526" s="343" t="str">
        <f>IF(L526=Hit,Fleet1Ship1WepDPH,IF(L526=Miss,0,""))</f>
        <v/>
      </c>
      <c r="Q526" s="344" t="str">
        <f>IF(M526=Hit,Fleet1Ship1WepDPH,IF(M526=Miss,0,""))</f>
        <v/>
      </c>
      <c r="R526" s="344" t="str">
        <f>IF(N526=Hit,Fleet1Ship1WepDPH,IF(N526=Miss,0,""))</f>
        <v/>
      </c>
      <c r="S526" s="345" t="str">
        <f>IF(O526=Hit,Fleet1Ship1WepDPH,IF(O526=Miss,0,""))</f>
        <v/>
      </c>
      <c r="T526" s="349" t="str">
        <f>if($C526=Attacking,COUNTIF(P526:S526,"&gt;0"),"")</f>
        <v/>
      </c>
      <c r="U526" s="350" t="str">
        <f>IF($C526=Attacking,SUM(P526:S526),"")</f>
        <v/>
      </c>
      <c r="V526" s="351" t="str">
        <f>iferror(if(W524="","",IF(W524=Alive,$V$4,IF(W524=Dead,"")),""),"")</f>
        <v/>
      </c>
      <c r="W526" s="340" t="str">
        <f>iferror(if($X526="","",IF($X526&gt;0,Alive,if($X526=0,"")),""),"")</f>
        <v/>
      </c>
      <c r="X526" s="352" t="str">
        <f>iferror(if(C526="","",IF(C526=Attacking,X524-U526,X524)),"")</f>
        <v/>
      </c>
    </row>
    <row r="527" hidden="1">
      <c r="A527" s="319">
        <v>524.0</v>
      </c>
      <c r="B527" s="357" t="str">
        <f>IF(C525=Attacking,B525+1,"")</f>
        <v/>
      </c>
      <c r="C527" s="321" t="str">
        <f>iferror(if(W525="","",IF(W525=Alive,Attacking,if(W525=Dead,"")),""),"")</f>
        <v/>
      </c>
      <c r="D527" s="322" t="str">
        <f>iferror(if(E525="","",IF(E525=Alive,$D$4,IF(E525=Dead,"")),""),"")</f>
        <v/>
      </c>
      <c r="E527" s="323" t="str">
        <f>iferror(if($F526="","",IF($F527&gt;0,Alive,if($F527="","")),""),"")</f>
        <v/>
      </c>
      <c r="F527" s="324" t="str">
        <f t="shared" si="4"/>
        <v/>
      </c>
      <c r="G527" s="325" t="str">
        <f>iferror(if(C527="","",if(C527=BattleEnd,"",if(D527=Fleet1Ship1,Fleet1Ship1Wep,Fleet2Ship1Wep))),"")</f>
        <v/>
      </c>
      <c r="H527" s="326" t="str">
        <f>iferror(IF($C527=BattleEnd,"",IF($C527="","",IF($C527=Attacking,RANDBETWEEN(1,100),""))),"")</f>
        <v/>
      </c>
      <c r="I527" s="327" t="str">
        <f>iferror(IF($C527=BattleEnd,"",IF($C527="","",IF($C527=Attacking,RANDBETWEEN(1,100),""))),"")</f>
        <v/>
      </c>
      <c r="J527" s="327" t="str">
        <f>iferror(IF($C527=BattleEnd,"",IF($C527="","",IF($C527=Attacking,RANDBETWEEN(1,100),""))),"")</f>
        <v/>
      </c>
      <c r="K527" s="328" t="str">
        <f>iferror(IF($C527=BattleEnd,"",IF($C527="","",IF($C527=Attacking,RANDBETWEEN(1,100),""))),"")</f>
        <v/>
      </c>
      <c r="L527" s="329" t="str">
        <f>if($C527=Attacking,if(H527&gt;70,Hit,Miss),"")</f>
        <v/>
      </c>
      <c r="M527" s="330" t="str">
        <f>if($C527=Attacking,if(I527&gt;70,Hit,Miss),"")</f>
        <v/>
      </c>
      <c r="N527" s="330" t="str">
        <f>if($C527=Attacking,if(J527&gt;70,Hit,Miss),"")</f>
        <v/>
      </c>
      <c r="O527" s="331" t="str">
        <f>if($C527=Attacking,if(K527&gt;70,Hit,Miss),"")</f>
        <v/>
      </c>
      <c r="P527" s="326" t="str">
        <f>IF(L527=Hit,Fleet1Ship1WepDPH,IF(L527=Miss,0,""))</f>
        <v/>
      </c>
      <c r="Q527" s="327" t="str">
        <f>IF(M527=Hit,Fleet1Ship1WepDPH,IF(M527=Miss,0,""))</f>
        <v/>
      </c>
      <c r="R527" s="327" t="str">
        <f>IF(N527=Hit,Fleet1Ship1WepDPH,IF(N527=Miss,0,""))</f>
        <v/>
      </c>
      <c r="S527" s="328" t="str">
        <f>IF(O527=Hit,Fleet1Ship1WepDPH,IF(O527=Miss,0,""))</f>
        <v/>
      </c>
      <c r="T527" s="332" t="str">
        <f>if($C527=Attacking,COUNTIF(P527:S527,"&gt;0"),"")</f>
        <v/>
      </c>
      <c r="U527" s="333" t="str">
        <f>IF($C527=Attacking,SUM(P527:S527),"")</f>
        <v/>
      </c>
      <c r="V527" s="334" t="str">
        <f>iferror(if(W525="","",IF(W525=Alive,$V$4,IF(W525=Dead,"")),""),"")</f>
        <v/>
      </c>
      <c r="W527" s="323" t="str">
        <f>iferror(if($X527="","",IF($X527&gt;0,Alive,if($X527=0,"")),""),"")</f>
        <v/>
      </c>
      <c r="X527" s="353" t="str">
        <f>iferror(if(C527="","",IF(C527=Attacking,X525-U527,X525)),"")</f>
        <v/>
      </c>
    </row>
    <row r="528" hidden="1">
      <c r="A528" s="336">
        <v>525.0</v>
      </c>
      <c r="B528" s="356" t="str">
        <f>IF(C526=Attacking,B526+1,"")</f>
        <v/>
      </c>
      <c r="C528" s="338" t="str">
        <f>iferror(if(W526="","",IF(W526=Alive,Attacking,if(W526=Dead,"")),""),"")</f>
        <v/>
      </c>
      <c r="D528" s="339" t="str">
        <f>iferror(if(E526="","",IF(E526=Alive,$D$4,IF(E526=Dead,"")),""),"")</f>
        <v/>
      </c>
      <c r="E528" s="340" t="str">
        <f>iferror(if($F527="","",IF($F528&gt;0,Alive,if($F528="","")),""),"")</f>
        <v/>
      </c>
      <c r="F528" s="341" t="str">
        <f t="shared" si="4"/>
        <v/>
      </c>
      <c r="G528" s="342" t="str">
        <f>iferror(if(C528="","",if(C528=BattleEnd,"",if(D528=Fleet1Ship1,Fleet1Ship1Wep,Fleet2Ship1Wep))),"")</f>
        <v/>
      </c>
      <c r="H528" s="343" t="str">
        <f>iferror(IF($C528=BattleEnd,"",IF($C528="","",IF($C528=Attacking,RANDBETWEEN(1,100),""))),"")</f>
        <v/>
      </c>
      <c r="I528" s="344" t="str">
        <f>iferror(IF($C528=BattleEnd,"",IF($C528="","",IF($C528=Attacking,RANDBETWEEN(1,100),""))),"")</f>
        <v/>
      </c>
      <c r="J528" s="344" t="str">
        <f>iferror(IF($C528=BattleEnd,"",IF($C528="","",IF($C528=Attacking,RANDBETWEEN(1,100),""))),"")</f>
        <v/>
      </c>
      <c r="K528" s="345" t="str">
        <f>iferror(IF($C528=BattleEnd,"",IF($C528="","",IF($C528=Attacking,RANDBETWEEN(1,100),""))),"")</f>
        <v/>
      </c>
      <c r="L528" s="346" t="str">
        <f>if($C528=Attacking,if(H528&gt;70,Hit,Miss),"")</f>
        <v/>
      </c>
      <c r="M528" s="347" t="str">
        <f>if($C528=Attacking,if(I528&gt;70,Hit,Miss),"")</f>
        <v/>
      </c>
      <c r="N528" s="347" t="str">
        <f>if($C528=Attacking,if(J528&gt;70,Hit,Miss),"")</f>
        <v/>
      </c>
      <c r="O528" s="348" t="str">
        <f>if($C528=Attacking,if(K528&gt;70,Hit,Miss),"")</f>
        <v/>
      </c>
      <c r="P528" s="343" t="str">
        <f>IF(L528=Hit,Fleet1Ship1WepDPH,IF(L528=Miss,0,""))</f>
        <v/>
      </c>
      <c r="Q528" s="344" t="str">
        <f>IF(M528=Hit,Fleet1Ship1WepDPH,IF(M528=Miss,0,""))</f>
        <v/>
      </c>
      <c r="R528" s="344" t="str">
        <f>IF(N528=Hit,Fleet1Ship1WepDPH,IF(N528=Miss,0,""))</f>
        <v/>
      </c>
      <c r="S528" s="345" t="str">
        <f>IF(O528=Hit,Fleet1Ship1WepDPH,IF(O528=Miss,0,""))</f>
        <v/>
      </c>
      <c r="T528" s="349" t="str">
        <f>if($C528=Attacking,COUNTIF(P528:S528,"&gt;0"),"")</f>
        <v/>
      </c>
      <c r="U528" s="350" t="str">
        <f>IF($C528=Attacking,SUM(P528:S528),"")</f>
        <v/>
      </c>
      <c r="V528" s="351" t="str">
        <f>iferror(if(W526="","",IF(W526=Alive,$V$4,IF(W526=Dead,"")),""),"")</f>
        <v/>
      </c>
      <c r="W528" s="340" t="str">
        <f>iferror(if($X528="","",IF($X528&gt;0,Alive,if($X528=0,"")),""),"")</f>
        <v/>
      </c>
      <c r="X528" s="352" t="str">
        <f>iferror(if(C528="","",IF(C528=Attacking,X526-U528,X526)),"")</f>
        <v/>
      </c>
    </row>
    <row r="529" hidden="1">
      <c r="A529" s="319">
        <v>526.0</v>
      </c>
      <c r="B529" s="357" t="str">
        <f>IF(C527=Attacking,B527+1,"")</f>
        <v/>
      </c>
      <c r="C529" s="321" t="str">
        <f>iferror(if(W527="","",IF(W527=Alive,Attacking,if(W527=Dead,"")),""),"")</f>
        <v/>
      </c>
      <c r="D529" s="322" t="str">
        <f>iferror(if(E527="","",IF(E527=Alive,$D$4,IF(E527=Dead,"")),""),"")</f>
        <v/>
      </c>
      <c r="E529" s="323" t="str">
        <f>iferror(if($F528="","",IF($F529&gt;0,Alive,if($F529="","")),""),"")</f>
        <v/>
      </c>
      <c r="F529" s="324" t="str">
        <f t="shared" si="4"/>
        <v/>
      </c>
      <c r="G529" s="325" t="str">
        <f>iferror(if(C529="","",if(C529=BattleEnd,"",if(D529=Fleet1Ship1,Fleet1Ship1Wep,Fleet2Ship1Wep))),"")</f>
        <v/>
      </c>
      <c r="H529" s="326" t="str">
        <f>iferror(IF($C529=BattleEnd,"",IF($C529="","",IF($C529=Attacking,RANDBETWEEN(1,100),""))),"")</f>
        <v/>
      </c>
      <c r="I529" s="327" t="str">
        <f>iferror(IF($C529=BattleEnd,"",IF($C529="","",IF($C529=Attacking,RANDBETWEEN(1,100),""))),"")</f>
        <v/>
      </c>
      <c r="J529" s="327" t="str">
        <f>iferror(IF($C529=BattleEnd,"",IF($C529="","",IF($C529=Attacking,RANDBETWEEN(1,100),""))),"")</f>
        <v/>
      </c>
      <c r="K529" s="328" t="str">
        <f>iferror(IF($C529=BattleEnd,"",IF($C529="","",IF($C529=Attacking,RANDBETWEEN(1,100),""))),"")</f>
        <v/>
      </c>
      <c r="L529" s="329" t="str">
        <f>if($C529=Attacking,if(H529&gt;70,Hit,Miss),"")</f>
        <v/>
      </c>
      <c r="M529" s="330" t="str">
        <f>if($C529=Attacking,if(I529&gt;70,Hit,Miss),"")</f>
        <v/>
      </c>
      <c r="N529" s="330" t="str">
        <f>if($C529=Attacking,if(J529&gt;70,Hit,Miss),"")</f>
        <v/>
      </c>
      <c r="O529" s="331" t="str">
        <f>if($C529=Attacking,if(K529&gt;70,Hit,Miss),"")</f>
        <v/>
      </c>
      <c r="P529" s="326" t="str">
        <f>IF(L529=Hit,Fleet1Ship1WepDPH,IF(L529=Miss,0,""))</f>
        <v/>
      </c>
      <c r="Q529" s="327" t="str">
        <f>IF(M529=Hit,Fleet1Ship1WepDPH,IF(M529=Miss,0,""))</f>
        <v/>
      </c>
      <c r="R529" s="327" t="str">
        <f>IF(N529=Hit,Fleet1Ship1WepDPH,IF(N529=Miss,0,""))</f>
        <v/>
      </c>
      <c r="S529" s="328" t="str">
        <f>IF(O529=Hit,Fleet1Ship1WepDPH,IF(O529=Miss,0,""))</f>
        <v/>
      </c>
      <c r="T529" s="332" t="str">
        <f>if($C529=Attacking,COUNTIF(P529:S529,"&gt;0"),"")</f>
        <v/>
      </c>
      <c r="U529" s="333" t="str">
        <f>IF($C529=Attacking,SUM(P529:S529),"")</f>
        <v/>
      </c>
      <c r="V529" s="334" t="str">
        <f>iferror(if(W527="","",IF(W527=Alive,$V$4,IF(W527=Dead,"")),""),"")</f>
        <v/>
      </c>
      <c r="W529" s="323" t="str">
        <f>iferror(if($X529="","",IF($X529&gt;0,Alive,if($X529=0,"")),""),"")</f>
        <v/>
      </c>
      <c r="X529" s="353" t="str">
        <f>iferror(if(C529="","",IF(C529=Attacking,X527-U529,X527)),"")</f>
        <v/>
      </c>
    </row>
    <row r="530" hidden="1">
      <c r="A530" s="336">
        <v>527.0</v>
      </c>
      <c r="B530" s="356" t="str">
        <f>IF(C528=Reloading,B528+1,"")</f>
        <v/>
      </c>
      <c r="C530" s="338" t="str">
        <f>iferror(if(W528="","",IF(W528=Alive,Attacking,if(W528=Dead,"")),""),"")</f>
        <v/>
      </c>
      <c r="D530" s="339" t="str">
        <f>iferror(if(E528="","",IF(E528=Alive,$D$4,IF(E528=Dead,"")),""),"")</f>
        <v/>
      </c>
      <c r="E530" s="340" t="str">
        <f>iferror(if($F529="","",IF($F530&gt;0,Alive,if($F530="","")),""),"")</f>
        <v/>
      </c>
      <c r="F530" s="341" t="str">
        <f t="shared" si="4"/>
        <v/>
      </c>
      <c r="G530" s="342" t="str">
        <f>iferror(if(C530="","",if(C530=BattleEnd,"",if(D530=Fleet1Ship1,Fleet1Ship1Wep,Fleet2Ship1Wep))),"")</f>
        <v/>
      </c>
      <c r="H530" s="343" t="str">
        <f>iferror(IF($C530=BattleEnd,"",IF($C530="","",IF($C530=Attacking,RANDBETWEEN(1,100),""))),"")</f>
        <v/>
      </c>
      <c r="I530" s="344" t="str">
        <f>iferror(IF($C530=BattleEnd,"",IF($C530="","",IF($C530=Attacking,RANDBETWEEN(1,100),""))),"")</f>
        <v/>
      </c>
      <c r="J530" s="344" t="str">
        <f>iferror(IF($C530=BattleEnd,"",IF($C530="","",IF($C530=Attacking,RANDBETWEEN(1,100),""))),"")</f>
        <v/>
      </c>
      <c r="K530" s="345" t="str">
        <f>iferror(IF($C530=BattleEnd,"",IF($C530="","",IF($C530=Attacking,RANDBETWEEN(1,100),""))),"")</f>
        <v/>
      </c>
      <c r="L530" s="346" t="str">
        <f>if($C530=Attacking,if(H530&gt;70,Hit,Miss),"")</f>
        <v/>
      </c>
      <c r="M530" s="347" t="str">
        <f>if($C530=Attacking,if(I530&gt;70,Hit,Miss),"")</f>
        <v/>
      </c>
      <c r="N530" s="347" t="str">
        <f>if($C530=Attacking,if(J530&gt;70,Hit,Miss),"")</f>
        <v/>
      </c>
      <c r="O530" s="348" t="str">
        <f>if($C530=Attacking,if(K530&gt;70,Hit,Miss),"")</f>
        <v/>
      </c>
      <c r="P530" s="343" t="str">
        <f>IF(L530=Hit,Fleet1Ship1WepDPH,IF(L530=Miss,0,""))</f>
        <v/>
      </c>
      <c r="Q530" s="344" t="str">
        <f>IF(M530=Hit,Fleet1Ship1WepDPH,IF(M530=Miss,0,""))</f>
        <v/>
      </c>
      <c r="R530" s="344" t="str">
        <f>IF(N530=Hit,Fleet1Ship1WepDPH,IF(N530=Miss,0,""))</f>
        <v/>
      </c>
      <c r="S530" s="345" t="str">
        <f>IF(O530=Hit,Fleet1Ship1WepDPH,IF(O530=Miss,0,""))</f>
        <v/>
      </c>
      <c r="T530" s="349" t="str">
        <f>if($C530=Attacking,COUNTIF(P530:S530,"&gt;0"),"")</f>
        <v/>
      </c>
      <c r="U530" s="350" t="str">
        <f>IF($C530=Attacking,SUM(P530:S530),"")</f>
        <v/>
      </c>
      <c r="V530" s="351" t="str">
        <f>iferror(if(W528="","",IF(W528=Alive,$V$4,IF(W528=Dead,"")),""),"")</f>
        <v/>
      </c>
      <c r="W530" s="340" t="str">
        <f>iferror(if($X530="","",IF($X530&gt;0,Alive,if($X530=0,"")),""),"")</f>
        <v/>
      </c>
      <c r="X530" s="352" t="str">
        <f>iferror(if(C530="","",IF(C530=Attacking,X528-U530,X528)),"")</f>
        <v/>
      </c>
    </row>
    <row r="531" hidden="1">
      <c r="A531" s="319">
        <v>528.0</v>
      </c>
      <c r="B531" s="357" t="str">
        <f>IF(C529=Reloading,B529+1,"")</f>
        <v/>
      </c>
      <c r="C531" s="321" t="str">
        <f>iferror(if(W529="","",IF(W529=Alive,Attacking,if(W529=Dead,"")),""),"")</f>
        <v/>
      </c>
      <c r="D531" s="322" t="str">
        <f>iferror(if(E529="","",IF(E529=Alive,$D$4,IF(E529=Dead,"")),""),"")</f>
        <v/>
      </c>
      <c r="E531" s="323" t="str">
        <f>iferror(if($F530="","",IF($F531&gt;0,Alive,if($F531="","")),""),"")</f>
        <v/>
      </c>
      <c r="F531" s="324" t="str">
        <f t="shared" si="4"/>
        <v/>
      </c>
      <c r="G531" s="325" t="str">
        <f>iferror(if(C531="","",if(C531=BattleEnd,"",if(D531=Fleet1Ship1,Fleet1Ship1Wep,Fleet2Ship1Wep))),"")</f>
        <v/>
      </c>
      <c r="H531" s="326" t="str">
        <f>iferror(IF($C531=BattleEnd,"",IF($C531="","",IF($C531=Attacking,RANDBETWEEN(1,100),""))),"")</f>
        <v/>
      </c>
      <c r="I531" s="327" t="str">
        <f>iferror(IF($C531=BattleEnd,"",IF($C531="","",IF($C531=Attacking,RANDBETWEEN(1,100),""))),"")</f>
        <v/>
      </c>
      <c r="J531" s="327" t="str">
        <f>iferror(IF($C531=BattleEnd,"",IF($C531="","",IF($C531=Attacking,RANDBETWEEN(1,100),""))),"")</f>
        <v/>
      </c>
      <c r="K531" s="328" t="str">
        <f>iferror(IF($C531=BattleEnd,"",IF($C531="","",IF($C531=Attacking,RANDBETWEEN(1,100),""))),"")</f>
        <v/>
      </c>
      <c r="L531" s="329" t="str">
        <f>if($C531=Attacking,if(H531&gt;70,Hit,Miss),"")</f>
        <v/>
      </c>
      <c r="M531" s="330" t="str">
        <f>if($C531=Attacking,if(I531&gt;70,Hit,Miss),"")</f>
        <v/>
      </c>
      <c r="N531" s="330" t="str">
        <f>if($C531=Attacking,if(J531&gt;70,Hit,Miss),"")</f>
        <v/>
      </c>
      <c r="O531" s="331" t="str">
        <f>if($C531=Attacking,if(K531&gt;70,Hit,Miss),"")</f>
        <v/>
      </c>
      <c r="P531" s="326" t="str">
        <f>IF(L531=Hit,Fleet1Ship1WepDPH,IF(L531=Miss,0,""))</f>
        <v/>
      </c>
      <c r="Q531" s="327" t="str">
        <f>IF(M531=Hit,Fleet1Ship1WepDPH,IF(M531=Miss,0,""))</f>
        <v/>
      </c>
      <c r="R531" s="327" t="str">
        <f>IF(N531=Hit,Fleet1Ship1WepDPH,IF(N531=Miss,0,""))</f>
        <v/>
      </c>
      <c r="S531" s="328" t="str">
        <f>IF(O531=Hit,Fleet1Ship1WepDPH,IF(O531=Miss,0,""))</f>
        <v/>
      </c>
      <c r="T531" s="332" t="str">
        <f>if($C531=Attacking,COUNTIF(P531:S531,"&gt;0"),"")</f>
        <v/>
      </c>
      <c r="U531" s="333" t="str">
        <f>IF($C531=Attacking,SUM(P531:S531),"")</f>
        <v/>
      </c>
      <c r="V531" s="334" t="str">
        <f>iferror(if(W529="","",IF(W529=Alive,$V$4,IF(W529=Dead,"")),""),"")</f>
        <v/>
      </c>
      <c r="W531" s="323" t="str">
        <f>iferror(if($X531="","",IF($X531&gt;0,Alive,if($X531=0,"")),""),"")</f>
        <v/>
      </c>
      <c r="X531" s="353" t="str">
        <f>iferror(if(C531="","",IF(C531=Attacking,X529-U531,X529)),"")</f>
        <v/>
      </c>
    </row>
    <row r="532" hidden="1">
      <c r="A532" s="336">
        <v>529.0</v>
      </c>
      <c r="B532" s="356" t="str">
        <f>IF(C530=Attacking,B530+1,"")</f>
        <v/>
      </c>
      <c r="C532" s="338" t="str">
        <f>iferror(if(W530="","",IF(W530=Alive,Attacking,if(W530=Dead,"")),""),"")</f>
        <v/>
      </c>
      <c r="D532" s="339" t="str">
        <f>iferror(if(E530="","",IF(E530=Alive,$D$4,IF(E530=Dead,"")),""),"")</f>
        <v/>
      </c>
      <c r="E532" s="340" t="str">
        <f>iferror(if($F531="","",IF($F532&gt;0,Alive,if($F532="","")),""),"")</f>
        <v/>
      </c>
      <c r="F532" s="341" t="str">
        <f t="shared" si="4"/>
        <v/>
      </c>
      <c r="G532" s="342" t="str">
        <f>iferror(if(C532="","",if(C532=BattleEnd,"",if(D532=Fleet1Ship1,Fleet1Ship1Wep,Fleet2Ship1Wep))),"")</f>
        <v/>
      </c>
      <c r="H532" s="343" t="str">
        <f>iferror(IF($C532=BattleEnd,"",IF($C532="","",IF($C532=Attacking,RANDBETWEEN(1,100),""))),"")</f>
        <v/>
      </c>
      <c r="I532" s="344" t="str">
        <f>iferror(IF($C532=BattleEnd,"",IF($C532="","",IF($C532=Attacking,RANDBETWEEN(1,100),""))),"")</f>
        <v/>
      </c>
      <c r="J532" s="344" t="str">
        <f>iferror(IF($C532=BattleEnd,"",IF($C532="","",IF($C532=Attacking,RANDBETWEEN(1,100),""))),"")</f>
        <v/>
      </c>
      <c r="K532" s="345" t="str">
        <f>iferror(IF($C532=BattleEnd,"",IF($C532="","",IF($C532=Attacking,RANDBETWEEN(1,100),""))),"")</f>
        <v/>
      </c>
      <c r="L532" s="346" t="str">
        <f>if($C532=Attacking,if(H532&gt;70,Hit,Miss),"")</f>
        <v/>
      </c>
      <c r="M532" s="347" t="str">
        <f>if($C532=Attacking,if(I532&gt;70,Hit,Miss),"")</f>
        <v/>
      </c>
      <c r="N532" s="347" t="str">
        <f>if($C532=Attacking,if(J532&gt;70,Hit,Miss),"")</f>
        <v/>
      </c>
      <c r="O532" s="348" t="str">
        <f>if($C532=Attacking,if(K532&gt;70,Hit,Miss),"")</f>
        <v/>
      </c>
      <c r="P532" s="343" t="str">
        <f>IF(L532=Hit,Fleet1Ship1WepDPH,IF(L532=Miss,0,""))</f>
        <v/>
      </c>
      <c r="Q532" s="344" t="str">
        <f>IF(M532=Hit,Fleet1Ship1WepDPH,IF(M532=Miss,0,""))</f>
        <v/>
      </c>
      <c r="R532" s="344" t="str">
        <f>IF(N532=Hit,Fleet1Ship1WepDPH,IF(N532=Miss,0,""))</f>
        <v/>
      </c>
      <c r="S532" s="345" t="str">
        <f>IF(O532=Hit,Fleet1Ship1WepDPH,IF(O532=Miss,0,""))</f>
        <v/>
      </c>
      <c r="T532" s="349" t="str">
        <f>if($C532=Attacking,COUNTIF(P532:S532,"&gt;0"),"")</f>
        <v/>
      </c>
      <c r="U532" s="350" t="str">
        <f>IF($C532=Attacking,SUM(P532:S532),"")</f>
        <v/>
      </c>
      <c r="V532" s="351" t="str">
        <f>iferror(if(W530="","",IF(W530=Alive,$V$4,IF(W530=Dead,"")),""),"")</f>
        <v/>
      </c>
      <c r="W532" s="340" t="str">
        <f>iferror(if($X532="","",IF($X532&gt;0,Alive,if($X532=0,"")),""),"")</f>
        <v/>
      </c>
      <c r="X532" s="352" t="str">
        <f>iferror(if(C532="","",IF(C532=Attacking,X530-U532,X530)),"")</f>
        <v/>
      </c>
    </row>
    <row r="533" hidden="1">
      <c r="A533" s="319">
        <v>530.0</v>
      </c>
      <c r="B533" s="357" t="str">
        <f>IF(C531=Attacking,B531+1,"")</f>
        <v/>
      </c>
      <c r="C533" s="321" t="str">
        <f>iferror(if(W531="","",IF(W531=Alive,Attacking,if(W531=Dead,"")),""),"")</f>
        <v/>
      </c>
      <c r="D533" s="322" t="str">
        <f>iferror(if(E531="","",IF(E531=Alive,$D$4,IF(E531=Dead,"")),""),"")</f>
        <v/>
      </c>
      <c r="E533" s="323" t="str">
        <f>iferror(if($F532="","",IF($F533&gt;0,Alive,if($F533="","")),""),"")</f>
        <v/>
      </c>
      <c r="F533" s="324" t="str">
        <f t="shared" si="4"/>
        <v/>
      </c>
      <c r="G533" s="325" t="str">
        <f>iferror(if(C533="","",if(C533=BattleEnd,"",if(D533=Fleet1Ship1,Fleet1Ship1Wep,Fleet2Ship1Wep))),"")</f>
        <v/>
      </c>
      <c r="H533" s="326" t="str">
        <f>iferror(IF($C533=BattleEnd,"",IF($C533="","",IF($C533=Attacking,RANDBETWEEN(1,100),""))),"")</f>
        <v/>
      </c>
      <c r="I533" s="327" t="str">
        <f>iferror(IF($C533=BattleEnd,"",IF($C533="","",IF($C533=Attacking,RANDBETWEEN(1,100),""))),"")</f>
        <v/>
      </c>
      <c r="J533" s="327" t="str">
        <f>iferror(IF($C533=BattleEnd,"",IF($C533="","",IF($C533=Attacking,RANDBETWEEN(1,100),""))),"")</f>
        <v/>
      </c>
      <c r="K533" s="328" t="str">
        <f>iferror(IF($C533=BattleEnd,"",IF($C533="","",IF($C533=Attacking,RANDBETWEEN(1,100),""))),"")</f>
        <v/>
      </c>
      <c r="L533" s="329" t="str">
        <f>if($C533=Attacking,if(H533&gt;70,Hit,Miss),"")</f>
        <v/>
      </c>
      <c r="M533" s="330" t="str">
        <f>if($C533=Attacking,if(I533&gt;70,Hit,Miss),"")</f>
        <v/>
      </c>
      <c r="N533" s="330" t="str">
        <f>if($C533=Attacking,if(J533&gt;70,Hit,Miss),"")</f>
        <v/>
      </c>
      <c r="O533" s="331" t="str">
        <f>if($C533=Attacking,if(K533&gt;70,Hit,Miss),"")</f>
        <v/>
      </c>
      <c r="P533" s="326" t="str">
        <f>IF(L533=Hit,Fleet1Ship1WepDPH,IF(L533=Miss,0,""))</f>
        <v/>
      </c>
      <c r="Q533" s="327" t="str">
        <f>IF(M533=Hit,Fleet1Ship1WepDPH,IF(M533=Miss,0,""))</f>
        <v/>
      </c>
      <c r="R533" s="327" t="str">
        <f>IF(N533=Hit,Fleet1Ship1WepDPH,IF(N533=Miss,0,""))</f>
        <v/>
      </c>
      <c r="S533" s="328" t="str">
        <f>IF(O533=Hit,Fleet1Ship1WepDPH,IF(O533=Miss,0,""))</f>
        <v/>
      </c>
      <c r="T533" s="332" t="str">
        <f>if($C533=Attacking,COUNTIF(P533:S533,"&gt;0"),"")</f>
        <v/>
      </c>
      <c r="U533" s="333" t="str">
        <f>IF($C533=Attacking,SUM(P533:S533),"")</f>
        <v/>
      </c>
      <c r="V533" s="334" t="str">
        <f>iferror(if(W531="","",IF(W531=Alive,$V$4,IF(W531=Dead,"")),""),"")</f>
        <v/>
      </c>
      <c r="W533" s="323" t="str">
        <f>iferror(if($X533="","",IF($X533&gt;0,Alive,if($X533=0,"")),""),"")</f>
        <v/>
      </c>
      <c r="X533" s="353" t="str">
        <f>iferror(if(C533="","",IF(C533=Attacking,X531-U533,X531)),"")</f>
        <v/>
      </c>
    </row>
    <row r="534" hidden="1">
      <c r="A534" s="336">
        <v>531.0</v>
      </c>
      <c r="B534" s="356" t="str">
        <f>IF(C532=Attacking,B532+1,"")</f>
        <v/>
      </c>
      <c r="C534" s="338" t="str">
        <f>iferror(if(W532="","",IF(W532=Alive,Attacking,if(W532=Dead,"")),""),"")</f>
        <v/>
      </c>
      <c r="D534" s="339" t="str">
        <f>iferror(if(E532="","",IF(E532=Alive,$D$4,IF(E532=Dead,"")),""),"")</f>
        <v/>
      </c>
      <c r="E534" s="340" t="str">
        <f>iferror(if($F533="","",IF($F534&gt;0,Alive,if($F534="","")),""),"")</f>
        <v/>
      </c>
      <c r="F534" s="341" t="str">
        <f t="shared" si="4"/>
        <v/>
      </c>
      <c r="G534" s="342" t="str">
        <f>iferror(if(C534="","",if(C534=BattleEnd,"",if(D534=Fleet1Ship1,Fleet1Ship1Wep,Fleet2Ship1Wep))),"")</f>
        <v/>
      </c>
      <c r="H534" s="343" t="str">
        <f>iferror(IF($C534=BattleEnd,"",IF($C534="","",IF($C534=Attacking,RANDBETWEEN(1,100),""))),"")</f>
        <v/>
      </c>
      <c r="I534" s="344" t="str">
        <f>iferror(IF($C534=BattleEnd,"",IF($C534="","",IF($C534=Attacking,RANDBETWEEN(1,100),""))),"")</f>
        <v/>
      </c>
      <c r="J534" s="344" t="str">
        <f>iferror(IF($C534=BattleEnd,"",IF($C534="","",IF($C534=Attacking,RANDBETWEEN(1,100),""))),"")</f>
        <v/>
      </c>
      <c r="K534" s="345" t="str">
        <f>iferror(IF($C534=BattleEnd,"",IF($C534="","",IF($C534=Attacking,RANDBETWEEN(1,100),""))),"")</f>
        <v/>
      </c>
      <c r="L534" s="346" t="str">
        <f>if($C534=Attacking,if(H534&gt;70,Hit,Miss),"")</f>
        <v/>
      </c>
      <c r="M534" s="347" t="str">
        <f>if($C534=Attacking,if(I534&gt;70,Hit,Miss),"")</f>
        <v/>
      </c>
      <c r="N534" s="347" t="str">
        <f>if($C534=Attacking,if(J534&gt;70,Hit,Miss),"")</f>
        <v/>
      </c>
      <c r="O534" s="348" t="str">
        <f>if($C534=Attacking,if(K534&gt;70,Hit,Miss),"")</f>
        <v/>
      </c>
      <c r="P534" s="343" t="str">
        <f>IF(L534=Hit,Fleet1Ship1WepDPH,IF(L534=Miss,0,""))</f>
        <v/>
      </c>
      <c r="Q534" s="344" t="str">
        <f>IF(M534=Hit,Fleet1Ship1WepDPH,IF(M534=Miss,0,""))</f>
        <v/>
      </c>
      <c r="R534" s="344" t="str">
        <f>IF(N534=Hit,Fleet1Ship1WepDPH,IF(N534=Miss,0,""))</f>
        <v/>
      </c>
      <c r="S534" s="345" t="str">
        <f>IF(O534=Hit,Fleet1Ship1WepDPH,IF(O534=Miss,0,""))</f>
        <v/>
      </c>
      <c r="T534" s="349" t="str">
        <f>if($C534=Attacking,COUNTIF(P534:S534,"&gt;0"),"")</f>
        <v/>
      </c>
      <c r="U534" s="350" t="str">
        <f>IF($C534=Attacking,SUM(P534:S534),"")</f>
        <v/>
      </c>
      <c r="V534" s="351" t="str">
        <f>iferror(if(W532="","",IF(W532=Alive,$V$4,IF(W532=Dead,"")),""),"")</f>
        <v/>
      </c>
      <c r="W534" s="340" t="str">
        <f>iferror(if($X534="","",IF($X534&gt;0,Alive,if($X534=0,"")),""),"")</f>
        <v/>
      </c>
      <c r="X534" s="352" t="str">
        <f>iferror(if(C534="","",IF(C534=Attacking,X532-U534,X532)),"")</f>
        <v/>
      </c>
    </row>
    <row r="535" hidden="1">
      <c r="A535" s="319">
        <v>532.0</v>
      </c>
      <c r="B535" s="357" t="str">
        <f>IF(C533=Attacking,B533+1,"")</f>
        <v/>
      </c>
      <c r="C535" s="321" t="str">
        <f>iferror(if(W533="","",IF(W533=Alive,Attacking,if(W533=Dead,"")),""),"")</f>
        <v/>
      </c>
      <c r="D535" s="322" t="str">
        <f>iferror(if(E533="","",IF(E533=Alive,$D$4,IF(E533=Dead,"")),""),"")</f>
        <v/>
      </c>
      <c r="E535" s="323" t="str">
        <f>iferror(if($F534="","",IF($F535&gt;0,Alive,if($F535="","")),""),"")</f>
        <v/>
      </c>
      <c r="F535" s="324" t="str">
        <f t="shared" si="4"/>
        <v/>
      </c>
      <c r="G535" s="325" t="str">
        <f>iferror(if(C535="","",if(C535=BattleEnd,"",if(D535=Fleet1Ship1,Fleet1Ship1Wep,Fleet2Ship1Wep))),"")</f>
        <v/>
      </c>
      <c r="H535" s="326" t="str">
        <f>iferror(IF($C535=BattleEnd,"",IF($C535="","",IF($C535=Attacking,RANDBETWEEN(1,100),""))),"")</f>
        <v/>
      </c>
      <c r="I535" s="327" t="str">
        <f>iferror(IF($C535=BattleEnd,"",IF($C535="","",IF($C535=Attacking,RANDBETWEEN(1,100),""))),"")</f>
        <v/>
      </c>
      <c r="J535" s="327" t="str">
        <f>iferror(IF($C535=BattleEnd,"",IF($C535="","",IF($C535=Attacking,RANDBETWEEN(1,100),""))),"")</f>
        <v/>
      </c>
      <c r="K535" s="328" t="str">
        <f>iferror(IF($C535=BattleEnd,"",IF($C535="","",IF($C535=Attacking,RANDBETWEEN(1,100),""))),"")</f>
        <v/>
      </c>
      <c r="L535" s="329" t="str">
        <f>if($C535=Attacking,if(H535&gt;70,Hit,Miss),"")</f>
        <v/>
      </c>
      <c r="M535" s="330" t="str">
        <f>if($C535=Attacking,if(I535&gt;70,Hit,Miss),"")</f>
        <v/>
      </c>
      <c r="N535" s="330" t="str">
        <f>if($C535=Attacking,if(J535&gt;70,Hit,Miss),"")</f>
        <v/>
      </c>
      <c r="O535" s="331" t="str">
        <f>if($C535=Attacking,if(K535&gt;70,Hit,Miss),"")</f>
        <v/>
      </c>
      <c r="P535" s="326" t="str">
        <f>IF(L535=Hit,Fleet1Ship1WepDPH,IF(L535=Miss,0,""))</f>
        <v/>
      </c>
      <c r="Q535" s="327" t="str">
        <f>IF(M535=Hit,Fleet1Ship1WepDPH,IF(M535=Miss,0,""))</f>
        <v/>
      </c>
      <c r="R535" s="327" t="str">
        <f>IF(N535=Hit,Fleet1Ship1WepDPH,IF(N535=Miss,0,""))</f>
        <v/>
      </c>
      <c r="S535" s="328" t="str">
        <f>IF(O535=Hit,Fleet1Ship1WepDPH,IF(O535=Miss,0,""))</f>
        <v/>
      </c>
      <c r="T535" s="332" t="str">
        <f>if($C535=Attacking,COUNTIF(P535:S535,"&gt;0"),"")</f>
        <v/>
      </c>
      <c r="U535" s="333" t="str">
        <f>IF($C535=Attacking,SUM(P535:S535),"")</f>
        <v/>
      </c>
      <c r="V535" s="334" t="str">
        <f>iferror(if(W533="","",IF(W533=Alive,$V$4,IF(W533=Dead,"")),""),"")</f>
        <v/>
      </c>
      <c r="W535" s="323" t="str">
        <f>iferror(if($X535="","",IF($X535&gt;0,Alive,if($X535=0,"")),""),"")</f>
        <v/>
      </c>
      <c r="X535" s="353" t="str">
        <f>iferror(if(C535="","",IF(C535=Attacking,X533-U535,X533)),"")</f>
        <v/>
      </c>
    </row>
    <row r="536" hidden="1">
      <c r="A536" s="336">
        <v>533.0</v>
      </c>
      <c r="B536" s="356" t="str">
        <f>IF(C534=Attacking,B534+1,"")</f>
        <v/>
      </c>
      <c r="C536" s="338" t="str">
        <f>iferror(if(W534="","",IF(W534=Alive,Attacking,if(W534=Dead,"")),""),"")</f>
        <v/>
      </c>
      <c r="D536" s="339" t="str">
        <f>iferror(if(E534="","",IF(E534=Alive,$D$4,IF(E534=Dead,"")),""),"")</f>
        <v/>
      </c>
      <c r="E536" s="340" t="str">
        <f>iferror(if($F535="","",IF($F536&gt;0,Alive,if($F536="","")),""),"")</f>
        <v/>
      </c>
      <c r="F536" s="341" t="str">
        <f t="shared" si="4"/>
        <v/>
      </c>
      <c r="G536" s="342" t="str">
        <f>iferror(if(C536="","",if(C536=BattleEnd,"",if(D536=Fleet1Ship1,Fleet1Ship1Wep,Fleet2Ship1Wep))),"")</f>
        <v/>
      </c>
      <c r="H536" s="343" t="str">
        <f>iferror(IF($C536=BattleEnd,"",IF($C536="","",IF($C536=Attacking,RANDBETWEEN(1,100),""))),"")</f>
        <v/>
      </c>
      <c r="I536" s="344" t="str">
        <f>iferror(IF($C536=BattleEnd,"",IF($C536="","",IF($C536=Attacking,RANDBETWEEN(1,100),""))),"")</f>
        <v/>
      </c>
      <c r="J536" s="344" t="str">
        <f>iferror(IF($C536=BattleEnd,"",IF($C536="","",IF($C536=Attacking,RANDBETWEEN(1,100),""))),"")</f>
        <v/>
      </c>
      <c r="K536" s="345" t="str">
        <f>iferror(IF($C536=BattleEnd,"",IF($C536="","",IF($C536=Attacking,RANDBETWEEN(1,100),""))),"")</f>
        <v/>
      </c>
      <c r="L536" s="346" t="str">
        <f>if($C536=Attacking,if(H536&gt;70,Hit,Miss),"")</f>
        <v/>
      </c>
      <c r="M536" s="347" t="str">
        <f>if($C536=Attacking,if(I536&gt;70,Hit,Miss),"")</f>
        <v/>
      </c>
      <c r="N536" s="347" t="str">
        <f>if($C536=Attacking,if(J536&gt;70,Hit,Miss),"")</f>
        <v/>
      </c>
      <c r="O536" s="348" t="str">
        <f>if($C536=Attacking,if(K536&gt;70,Hit,Miss),"")</f>
        <v/>
      </c>
      <c r="P536" s="343" t="str">
        <f>IF(L536=Hit,Fleet1Ship1WepDPH,IF(L536=Miss,0,""))</f>
        <v/>
      </c>
      <c r="Q536" s="344" t="str">
        <f>IF(M536=Hit,Fleet1Ship1WepDPH,IF(M536=Miss,0,""))</f>
        <v/>
      </c>
      <c r="R536" s="344" t="str">
        <f>IF(N536=Hit,Fleet1Ship1WepDPH,IF(N536=Miss,0,""))</f>
        <v/>
      </c>
      <c r="S536" s="345" t="str">
        <f>IF(O536=Hit,Fleet1Ship1WepDPH,IF(O536=Miss,0,""))</f>
        <v/>
      </c>
      <c r="T536" s="349" t="str">
        <f>if($C536=Attacking,COUNTIF(P536:S536,"&gt;0"),"")</f>
        <v/>
      </c>
      <c r="U536" s="350" t="str">
        <f>IF($C536=Attacking,SUM(P536:S536),"")</f>
        <v/>
      </c>
      <c r="V536" s="351" t="str">
        <f>iferror(if(W534="","",IF(W534=Alive,$V$4,IF(W534=Dead,"")),""),"")</f>
        <v/>
      </c>
      <c r="W536" s="340" t="str">
        <f>iferror(if($X536="","",IF($X536&gt;0,Alive,if($X536=0,"")),""),"")</f>
        <v/>
      </c>
      <c r="X536" s="352" t="str">
        <f>iferror(if(C536="","",IF(C536=Attacking,X534-U536,X534)),"")</f>
        <v/>
      </c>
    </row>
    <row r="537" hidden="1">
      <c r="A537" s="319">
        <v>534.0</v>
      </c>
      <c r="B537" s="357" t="str">
        <f>IF(C535=Attacking,B535+1,"")</f>
        <v/>
      </c>
      <c r="C537" s="321" t="str">
        <f>iferror(if(W535="","",IF(W535=Alive,Attacking,if(W535=Dead,"")),""),"")</f>
        <v/>
      </c>
      <c r="D537" s="322" t="str">
        <f>iferror(if(E535="","",IF(E535=Alive,$D$4,IF(E535=Dead,"")),""),"")</f>
        <v/>
      </c>
      <c r="E537" s="323" t="str">
        <f>iferror(if($F536="","",IF($F537&gt;0,Alive,if($F537="","")),""),"")</f>
        <v/>
      </c>
      <c r="F537" s="324" t="str">
        <f t="shared" si="4"/>
        <v/>
      </c>
      <c r="G537" s="325" t="str">
        <f>iferror(if(C537="","",if(C537=BattleEnd,"",if(D537=Fleet1Ship1,Fleet1Ship1Wep,Fleet2Ship1Wep))),"")</f>
        <v/>
      </c>
      <c r="H537" s="326" t="str">
        <f>iferror(IF($C537=BattleEnd,"",IF($C537="","",IF($C537=Attacking,RANDBETWEEN(1,100),""))),"")</f>
        <v/>
      </c>
      <c r="I537" s="327" t="str">
        <f>iferror(IF($C537=BattleEnd,"",IF($C537="","",IF($C537=Attacking,RANDBETWEEN(1,100),""))),"")</f>
        <v/>
      </c>
      <c r="J537" s="327" t="str">
        <f>iferror(IF($C537=BattleEnd,"",IF($C537="","",IF($C537=Attacking,RANDBETWEEN(1,100),""))),"")</f>
        <v/>
      </c>
      <c r="K537" s="328" t="str">
        <f>iferror(IF($C537=BattleEnd,"",IF($C537="","",IF($C537=Attacking,RANDBETWEEN(1,100),""))),"")</f>
        <v/>
      </c>
      <c r="L537" s="329" t="str">
        <f>if($C537=Attacking,if(H537&gt;70,Hit,Miss),"")</f>
        <v/>
      </c>
      <c r="M537" s="330" t="str">
        <f>if($C537=Attacking,if(I537&gt;70,Hit,Miss),"")</f>
        <v/>
      </c>
      <c r="N537" s="330" t="str">
        <f>if($C537=Attacking,if(J537&gt;70,Hit,Miss),"")</f>
        <v/>
      </c>
      <c r="O537" s="331" t="str">
        <f>if($C537=Attacking,if(K537&gt;70,Hit,Miss),"")</f>
        <v/>
      </c>
      <c r="P537" s="326" t="str">
        <f>IF(L537=Hit,Fleet1Ship1WepDPH,IF(L537=Miss,0,""))</f>
        <v/>
      </c>
      <c r="Q537" s="327" t="str">
        <f>IF(M537=Hit,Fleet1Ship1WepDPH,IF(M537=Miss,0,""))</f>
        <v/>
      </c>
      <c r="R537" s="327" t="str">
        <f>IF(N537=Hit,Fleet1Ship1WepDPH,IF(N537=Miss,0,""))</f>
        <v/>
      </c>
      <c r="S537" s="328" t="str">
        <f>IF(O537=Hit,Fleet1Ship1WepDPH,IF(O537=Miss,0,""))</f>
        <v/>
      </c>
      <c r="T537" s="332" t="str">
        <f>if($C537=Attacking,COUNTIF(P537:S537,"&gt;0"),"")</f>
        <v/>
      </c>
      <c r="U537" s="333" t="str">
        <f>IF($C537=Attacking,SUM(P537:S537),"")</f>
        <v/>
      </c>
      <c r="V537" s="334" t="str">
        <f>iferror(if(W535="","",IF(W535=Alive,$V$4,IF(W535=Dead,"")),""),"")</f>
        <v/>
      </c>
      <c r="W537" s="323" t="str">
        <f>iferror(if($X537="","",IF($X537&gt;0,Alive,if($X537=0,"")),""),"")</f>
        <v/>
      </c>
      <c r="X537" s="353" t="str">
        <f>iferror(if(C537="","",IF(C537=Attacking,X535-U537,X535)),"")</f>
        <v/>
      </c>
    </row>
    <row r="538" hidden="1">
      <c r="A538" s="336">
        <v>535.0</v>
      </c>
      <c r="B538" s="356" t="str">
        <f>IF(C536=Reloading,B536+1,"")</f>
        <v/>
      </c>
      <c r="C538" s="338" t="str">
        <f>iferror(if(W536="","",IF(W536=Alive,Attacking,if(W536=Dead,"")),""),"")</f>
        <v/>
      </c>
      <c r="D538" s="339" t="str">
        <f>iferror(if(E536="","",IF(E536=Alive,$D$4,IF(E536=Dead,"")),""),"")</f>
        <v/>
      </c>
      <c r="E538" s="340" t="str">
        <f>iferror(if($F537="","",IF($F538&gt;0,Alive,if($F538="","")),""),"")</f>
        <v/>
      </c>
      <c r="F538" s="341" t="str">
        <f t="shared" si="4"/>
        <v/>
      </c>
      <c r="G538" s="342" t="str">
        <f>iferror(if(C538="","",if(C538=BattleEnd,"",if(D538=Fleet1Ship1,Fleet1Ship1Wep,Fleet2Ship1Wep))),"")</f>
        <v/>
      </c>
      <c r="H538" s="343" t="str">
        <f>iferror(IF($C538=BattleEnd,"",IF($C538="","",IF($C538=Attacking,RANDBETWEEN(1,100),""))),"")</f>
        <v/>
      </c>
      <c r="I538" s="344" t="str">
        <f>iferror(IF($C538=BattleEnd,"",IF($C538="","",IF($C538=Attacking,RANDBETWEEN(1,100),""))),"")</f>
        <v/>
      </c>
      <c r="J538" s="344" t="str">
        <f>iferror(IF($C538=BattleEnd,"",IF($C538="","",IF($C538=Attacking,RANDBETWEEN(1,100),""))),"")</f>
        <v/>
      </c>
      <c r="K538" s="345" t="str">
        <f>iferror(IF($C538=BattleEnd,"",IF($C538="","",IF($C538=Attacking,RANDBETWEEN(1,100),""))),"")</f>
        <v/>
      </c>
      <c r="L538" s="346" t="str">
        <f>if($C538=Attacking,if(H538&gt;70,Hit,Miss),"")</f>
        <v/>
      </c>
      <c r="M538" s="347" t="str">
        <f>if($C538=Attacking,if(I538&gt;70,Hit,Miss),"")</f>
        <v/>
      </c>
      <c r="N538" s="347" t="str">
        <f>if($C538=Attacking,if(J538&gt;70,Hit,Miss),"")</f>
        <v/>
      </c>
      <c r="O538" s="348" t="str">
        <f>if($C538=Attacking,if(K538&gt;70,Hit,Miss),"")</f>
        <v/>
      </c>
      <c r="P538" s="343" t="str">
        <f>IF(L538=Hit,Fleet1Ship1WepDPH,IF(L538=Miss,0,""))</f>
        <v/>
      </c>
      <c r="Q538" s="344" t="str">
        <f>IF(M538=Hit,Fleet1Ship1WepDPH,IF(M538=Miss,0,""))</f>
        <v/>
      </c>
      <c r="R538" s="344" t="str">
        <f>IF(N538=Hit,Fleet1Ship1WepDPH,IF(N538=Miss,0,""))</f>
        <v/>
      </c>
      <c r="S538" s="345" t="str">
        <f>IF(O538=Hit,Fleet1Ship1WepDPH,IF(O538=Miss,0,""))</f>
        <v/>
      </c>
      <c r="T538" s="349" t="str">
        <f>if($C538=Attacking,COUNTIF(P538:S538,"&gt;0"),"")</f>
        <v/>
      </c>
      <c r="U538" s="350" t="str">
        <f>IF($C538=Attacking,SUM(P538:S538),"")</f>
        <v/>
      </c>
      <c r="V538" s="351" t="str">
        <f>iferror(if(W536="","",IF(W536=Alive,$V$4,IF(W536=Dead,"")),""),"")</f>
        <v/>
      </c>
      <c r="W538" s="340" t="str">
        <f>iferror(if($X538="","",IF($X538&gt;0,Alive,if($X538=0,"")),""),"")</f>
        <v/>
      </c>
      <c r="X538" s="352" t="str">
        <f>iferror(if(C538="","",IF(C538=Attacking,X536-U538,X536)),"")</f>
        <v/>
      </c>
    </row>
    <row r="539" hidden="1">
      <c r="A539" s="319">
        <v>536.0</v>
      </c>
      <c r="B539" s="357" t="str">
        <f>IF(C537=Reloading,B537+1,"")</f>
        <v/>
      </c>
      <c r="C539" s="321" t="str">
        <f>iferror(if(W537="","",IF(W537=Alive,Attacking,if(W537=Dead,"")),""),"")</f>
        <v/>
      </c>
      <c r="D539" s="322" t="str">
        <f>iferror(if(E537="","",IF(E537=Alive,$D$4,IF(E537=Dead,"")),""),"")</f>
        <v/>
      </c>
      <c r="E539" s="323" t="str">
        <f>iferror(if($F538="","",IF($F539&gt;0,Alive,if($F539="","")),""),"")</f>
        <v/>
      </c>
      <c r="F539" s="324" t="str">
        <f t="shared" si="4"/>
        <v/>
      </c>
      <c r="G539" s="325" t="str">
        <f>iferror(if(C539="","",if(C539=BattleEnd,"",if(D539=Fleet1Ship1,Fleet1Ship1Wep,Fleet2Ship1Wep))),"")</f>
        <v/>
      </c>
      <c r="H539" s="326" t="str">
        <f>iferror(IF($C539=BattleEnd,"",IF($C539="","",IF($C539=Attacking,RANDBETWEEN(1,100),""))),"")</f>
        <v/>
      </c>
      <c r="I539" s="327" t="str">
        <f>iferror(IF($C539=BattleEnd,"",IF($C539="","",IF($C539=Attacking,RANDBETWEEN(1,100),""))),"")</f>
        <v/>
      </c>
      <c r="J539" s="327" t="str">
        <f>iferror(IF($C539=BattleEnd,"",IF($C539="","",IF($C539=Attacking,RANDBETWEEN(1,100),""))),"")</f>
        <v/>
      </c>
      <c r="K539" s="328" t="str">
        <f>iferror(IF($C539=BattleEnd,"",IF($C539="","",IF($C539=Attacking,RANDBETWEEN(1,100),""))),"")</f>
        <v/>
      </c>
      <c r="L539" s="329" t="str">
        <f>if($C539=Attacking,if(H539&gt;70,Hit,Miss),"")</f>
        <v/>
      </c>
      <c r="M539" s="330" t="str">
        <f>if($C539=Attacking,if(I539&gt;70,Hit,Miss),"")</f>
        <v/>
      </c>
      <c r="N539" s="330" t="str">
        <f>if($C539=Attacking,if(J539&gt;70,Hit,Miss),"")</f>
        <v/>
      </c>
      <c r="O539" s="331" t="str">
        <f>if($C539=Attacking,if(K539&gt;70,Hit,Miss),"")</f>
        <v/>
      </c>
      <c r="P539" s="326" t="str">
        <f>IF(L539=Hit,Fleet1Ship1WepDPH,IF(L539=Miss,0,""))</f>
        <v/>
      </c>
      <c r="Q539" s="327" t="str">
        <f>IF(M539=Hit,Fleet1Ship1WepDPH,IF(M539=Miss,0,""))</f>
        <v/>
      </c>
      <c r="R539" s="327" t="str">
        <f>IF(N539=Hit,Fleet1Ship1WepDPH,IF(N539=Miss,0,""))</f>
        <v/>
      </c>
      <c r="S539" s="328" t="str">
        <f>IF(O539=Hit,Fleet1Ship1WepDPH,IF(O539=Miss,0,""))</f>
        <v/>
      </c>
      <c r="T539" s="332" t="str">
        <f>if($C539=Attacking,COUNTIF(P539:S539,"&gt;0"),"")</f>
        <v/>
      </c>
      <c r="U539" s="333" t="str">
        <f>IF($C539=Attacking,SUM(P539:S539),"")</f>
        <v/>
      </c>
      <c r="V539" s="334" t="str">
        <f>iferror(if(W537="","",IF(W537=Alive,$V$4,IF(W537=Dead,"")),""),"")</f>
        <v/>
      </c>
      <c r="W539" s="323" t="str">
        <f>iferror(if($X539="","",IF($X539&gt;0,Alive,if($X539=0,"")),""),"")</f>
        <v/>
      </c>
      <c r="X539" s="353" t="str">
        <f>iferror(if(C539="","",IF(C539=Attacking,X537-U539,X537)),"")</f>
        <v/>
      </c>
    </row>
    <row r="540" hidden="1">
      <c r="A540" s="336">
        <v>537.0</v>
      </c>
      <c r="B540" s="356" t="str">
        <f>IF(C538=Attacking,B538+1,"")</f>
        <v/>
      </c>
      <c r="C540" s="338" t="str">
        <f>iferror(if(W538="","",IF(W538=Alive,Attacking,if(W538=Dead,"")),""),"")</f>
        <v/>
      </c>
      <c r="D540" s="339" t="str">
        <f>iferror(if(E538="","",IF(E538=Alive,$D$4,IF(E538=Dead,"")),""),"")</f>
        <v/>
      </c>
      <c r="E540" s="340" t="str">
        <f>iferror(if($F539="","",IF($F540&gt;0,Alive,if($F540="","")),""),"")</f>
        <v/>
      </c>
      <c r="F540" s="341" t="str">
        <f t="shared" si="4"/>
        <v/>
      </c>
      <c r="G540" s="342" t="str">
        <f>iferror(if(C540="","",if(C540=BattleEnd,"",if(D540=Fleet1Ship1,Fleet1Ship1Wep,Fleet2Ship1Wep))),"")</f>
        <v/>
      </c>
      <c r="H540" s="343" t="str">
        <f>iferror(IF($C540=BattleEnd,"",IF($C540="","",IF($C540=Attacking,RANDBETWEEN(1,100),""))),"")</f>
        <v/>
      </c>
      <c r="I540" s="344" t="str">
        <f>iferror(IF($C540=BattleEnd,"",IF($C540="","",IF($C540=Attacking,RANDBETWEEN(1,100),""))),"")</f>
        <v/>
      </c>
      <c r="J540" s="344" t="str">
        <f>iferror(IF($C540=BattleEnd,"",IF($C540="","",IF($C540=Attacking,RANDBETWEEN(1,100),""))),"")</f>
        <v/>
      </c>
      <c r="K540" s="345" t="str">
        <f>iferror(IF($C540=BattleEnd,"",IF($C540="","",IF($C540=Attacking,RANDBETWEEN(1,100),""))),"")</f>
        <v/>
      </c>
      <c r="L540" s="346" t="str">
        <f>if($C540=Attacking,if(H540&gt;70,Hit,Miss),"")</f>
        <v/>
      </c>
      <c r="M540" s="347" t="str">
        <f>if($C540=Attacking,if(I540&gt;70,Hit,Miss),"")</f>
        <v/>
      </c>
      <c r="N540" s="347" t="str">
        <f>if($C540=Attacking,if(J540&gt;70,Hit,Miss),"")</f>
        <v/>
      </c>
      <c r="O540" s="348" t="str">
        <f>if($C540=Attacking,if(K540&gt;70,Hit,Miss),"")</f>
        <v/>
      </c>
      <c r="P540" s="343" t="str">
        <f>IF(L540=Hit,Fleet1Ship1WepDPH,IF(L540=Miss,0,""))</f>
        <v/>
      </c>
      <c r="Q540" s="344" t="str">
        <f>IF(M540=Hit,Fleet1Ship1WepDPH,IF(M540=Miss,0,""))</f>
        <v/>
      </c>
      <c r="R540" s="344" t="str">
        <f>IF(N540=Hit,Fleet1Ship1WepDPH,IF(N540=Miss,0,""))</f>
        <v/>
      </c>
      <c r="S540" s="345" t="str">
        <f>IF(O540=Hit,Fleet1Ship1WepDPH,IF(O540=Miss,0,""))</f>
        <v/>
      </c>
      <c r="T540" s="349" t="str">
        <f>if($C540=Attacking,COUNTIF(P540:S540,"&gt;0"),"")</f>
        <v/>
      </c>
      <c r="U540" s="350" t="str">
        <f>IF($C540=Attacking,SUM(P540:S540),"")</f>
        <v/>
      </c>
      <c r="V540" s="351" t="str">
        <f>iferror(if(W538="","",IF(W538=Alive,$V$4,IF(W538=Dead,"")),""),"")</f>
        <v/>
      </c>
      <c r="W540" s="340" t="str">
        <f>iferror(if($X540="","",IF($X540&gt;0,Alive,if($X540=0,"")),""),"")</f>
        <v/>
      </c>
      <c r="X540" s="352" t="str">
        <f>iferror(if(C540="","",IF(C540=Attacking,X538-U540,X538)),"")</f>
        <v/>
      </c>
    </row>
    <row r="541" hidden="1">
      <c r="A541" s="319">
        <v>538.0</v>
      </c>
      <c r="B541" s="357" t="str">
        <f>IF(C539=Attacking,B539+1,"")</f>
        <v/>
      </c>
      <c r="C541" s="321" t="str">
        <f>iferror(if(W539="","",IF(W539=Alive,Attacking,if(W539=Dead,"")),""),"")</f>
        <v/>
      </c>
      <c r="D541" s="322" t="str">
        <f>iferror(if(E539="","",IF(E539=Alive,$D$4,IF(E539=Dead,"")),""),"")</f>
        <v/>
      </c>
      <c r="E541" s="323" t="str">
        <f>iferror(if($F540="","",IF($F541&gt;0,Alive,if($F541="","")),""),"")</f>
        <v/>
      </c>
      <c r="F541" s="324" t="str">
        <f t="shared" si="4"/>
        <v/>
      </c>
      <c r="G541" s="325" t="str">
        <f>iferror(if(C541="","",if(C541=BattleEnd,"",if(D541=Fleet1Ship1,Fleet1Ship1Wep,Fleet2Ship1Wep))),"")</f>
        <v/>
      </c>
      <c r="H541" s="326" t="str">
        <f>iferror(IF($C541=BattleEnd,"",IF($C541="","",IF($C541=Attacking,RANDBETWEEN(1,100),""))),"")</f>
        <v/>
      </c>
      <c r="I541" s="327" t="str">
        <f>iferror(IF($C541=BattleEnd,"",IF($C541="","",IF($C541=Attacking,RANDBETWEEN(1,100),""))),"")</f>
        <v/>
      </c>
      <c r="J541" s="327" t="str">
        <f>iferror(IF($C541=BattleEnd,"",IF($C541="","",IF($C541=Attacking,RANDBETWEEN(1,100),""))),"")</f>
        <v/>
      </c>
      <c r="K541" s="328" t="str">
        <f>iferror(IF($C541=BattleEnd,"",IF($C541="","",IF($C541=Attacking,RANDBETWEEN(1,100),""))),"")</f>
        <v/>
      </c>
      <c r="L541" s="329" t="str">
        <f>if($C541=Attacking,if(H541&gt;70,Hit,Miss),"")</f>
        <v/>
      </c>
      <c r="M541" s="330" t="str">
        <f>if($C541=Attacking,if(I541&gt;70,Hit,Miss),"")</f>
        <v/>
      </c>
      <c r="N541" s="330" t="str">
        <f>if($C541=Attacking,if(J541&gt;70,Hit,Miss),"")</f>
        <v/>
      </c>
      <c r="O541" s="331" t="str">
        <f>if($C541=Attacking,if(K541&gt;70,Hit,Miss),"")</f>
        <v/>
      </c>
      <c r="P541" s="326" t="str">
        <f>IF(L541=Hit,Fleet1Ship1WepDPH,IF(L541=Miss,0,""))</f>
        <v/>
      </c>
      <c r="Q541" s="327" t="str">
        <f>IF(M541=Hit,Fleet1Ship1WepDPH,IF(M541=Miss,0,""))</f>
        <v/>
      </c>
      <c r="R541" s="327" t="str">
        <f>IF(N541=Hit,Fleet1Ship1WepDPH,IF(N541=Miss,0,""))</f>
        <v/>
      </c>
      <c r="S541" s="328" t="str">
        <f>IF(O541=Hit,Fleet1Ship1WepDPH,IF(O541=Miss,0,""))</f>
        <v/>
      </c>
      <c r="T541" s="332" t="str">
        <f>if($C541=Attacking,COUNTIF(P541:S541,"&gt;0"),"")</f>
        <v/>
      </c>
      <c r="U541" s="333" t="str">
        <f>IF($C541=Attacking,SUM(P541:S541),"")</f>
        <v/>
      </c>
      <c r="V541" s="334" t="str">
        <f>iferror(if(W539="","",IF(W539=Alive,$V$4,IF(W539=Dead,"")),""),"")</f>
        <v/>
      </c>
      <c r="W541" s="323" t="str">
        <f>iferror(if($X541="","",IF($X541&gt;0,Alive,if($X541=0,"")),""),"")</f>
        <v/>
      </c>
      <c r="X541" s="353" t="str">
        <f>iferror(if(C541="","",IF(C541=Attacking,X539-U541,X539)),"")</f>
        <v/>
      </c>
    </row>
    <row r="542" hidden="1">
      <c r="A542" s="336">
        <v>539.0</v>
      </c>
      <c r="B542" s="356" t="str">
        <f>IF(C540=Attacking,B540+1,"")</f>
        <v/>
      </c>
      <c r="C542" s="338" t="str">
        <f>iferror(if(W540="","",IF(W540=Alive,Attacking,if(W540=Dead,"")),""),"")</f>
        <v/>
      </c>
      <c r="D542" s="339" t="str">
        <f>iferror(if(E540="","",IF(E540=Alive,$D$4,IF(E540=Dead,"")),""),"")</f>
        <v/>
      </c>
      <c r="E542" s="340" t="str">
        <f>iferror(if($F541="","",IF($F542&gt;0,Alive,if($F542="","")),""),"")</f>
        <v/>
      </c>
      <c r="F542" s="341" t="str">
        <f t="shared" si="4"/>
        <v/>
      </c>
      <c r="G542" s="342" t="str">
        <f>iferror(if(C542="","",if(C542=BattleEnd,"",if(D542=Fleet1Ship1,Fleet1Ship1Wep,Fleet2Ship1Wep))),"")</f>
        <v/>
      </c>
      <c r="H542" s="343" t="str">
        <f>iferror(IF($C542=BattleEnd,"",IF($C542="","",IF($C542=Attacking,RANDBETWEEN(1,100),""))),"")</f>
        <v/>
      </c>
      <c r="I542" s="344" t="str">
        <f>iferror(IF($C542=BattleEnd,"",IF($C542="","",IF($C542=Attacking,RANDBETWEEN(1,100),""))),"")</f>
        <v/>
      </c>
      <c r="J542" s="344" t="str">
        <f>iferror(IF($C542=BattleEnd,"",IF($C542="","",IF($C542=Attacking,RANDBETWEEN(1,100),""))),"")</f>
        <v/>
      </c>
      <c r="K542" s="345" t="str">
        <f>iferror(IF($C542=BattleEnd,"",IF($C542="","",IF($C542=Attacking,RANDBETWEEN(1,100),""))),"")</f>
        <v/>
      </c>
      <c r="L542" s="346" t="str">
        <f>if($C542=Attacking,if(H542&gt;70,Hit,Miss),"")</f>
        <v/>
      </c>
      <c r="M542" s="347" t="str">
        <f>if($C542=Attacking,if(I542&gt;70,Hit,Miss),"")</f>
        <v/>
      </c>
      <c r="N542" s="347" t="str">
        <f>if($C542=Attacking,if(J542&gt;70,Hit,Miss),"")</f>
        <v/>
      </c>
      <c r="O542" s="348" t="str">
        <f>if($C542=Attacking,if(K542&gt;70,Hit,Miss),"")</f>
        <v/>
      </c>
      <c r="P542" s="343" t="str">
        <f>IF(L542=Hit,Fleet1Ship1WepDPH,IF(L542=Miss,0,""))</f>
        <v/>
      </c>
      <c r="Q542" s="344" t="str">
        <f>IF(M542=Hit,Fleet1Ship1WepDPH,IF(M542=Miss,0,""))</f>
        <v/>
      </c>
      <c r="R542" s="344" t="str">
        <f>IF(N542=Hit,Fleet1Ship1WepDPH,IF(N542=Miss,0,""))</f>
        <v/>
      </c>
      <c r="S542" s="345" t="str">
        <f>IF(O542=Hit,Fleet1Ship1WepDPH,IF(O542=Miss,0,""))</f>
        <v/>
      </c>
      <c r="T542" s="349" t="str">
        <f>if($C542=Attacking,COUNTIF(P542:S542,"&gt;0"),"")</f>
        <v/>
      </c>
      <c r="U542" s="350" t="str">
        <f>IF($C542=Attacking,SUM(P542:S542),"")</f>
        <v/>
      </c>
      <c r="V542" s="351" t="str">
        <f>iferror(if(W540="","",IF(W540=Alive,$V$4,IF(W540=Dead,"")),""),"")</f>
        <v/>
      </c>
      <c r="W542" s="340" t="str">
        <f>iferror(if($X542="","",IF($X542&gt;0,Alive,if($X542=0,"")),""),"")</f>
        <v/>
      </c>
      <c r="X542" s="352" t="str">
        <f>iferror(if(C542="","",IF(C542=Attacking,X540-U542,X540)),"")</f>
        <v/>
      </c>
    </row>
    <row r="543" hidden="1">
      <c r="A543" s="319">
        <v>540.0</v>
      </c>
      <c r="B543" s="357" t="str">
        <f>IF(C541=Attacking,B541+1,"")</f>
        <v/>
      </c>
      <c r="C543" s="321" t="str">
        <f>iferror(if(W541="","",IF(W541=Alive,Attacking,if(W541=Dead,"")),""),"")</f>
        <v/>
      </c>
      <c r="D543" s="322" t="str">
        <f>iferror(if(E541="","",IF(E541=Alive,$D$4,IF(E541=Dead,"")),""),"")</f>
        <v/>
      </c>
      <c r="E543" s="323" t="str">
        <f>iferror(if($F542="","",IF($F543&gt;0,Alive,if($F543="","")),""),"")</f>
        <v/>
      </c>
      <c r="F543" s="324" t="str">
        <f t="shared" si="4"/>
        <v/>
      </c>
      <c r="G543" s="325" t="str">
        <f>iferror(if(C543="","",if(C543=BattleEnd,"",if(D543=Fleet1Ship1,Fleet1Ship1Wep,Fleet2Ship1Wep))),"")</f>
        <v/>
      </c>
      <c r="H543" s="326" t="str">
        <f>iferror(IF($C543=BattleEnd,"",IF($C543="","",IF($C543=Attacking,RANDBETWEEN(1,100),""))),"")</f>
        <v/>
      </c>
      <c r="I543" s="327" t="str">
        <f>iferror(IF($C543=BattleEnd,"",IF($C543="","",IF($C543=Attacking,RANDBETWEEN(1,100),""))),"")</f>
        <v/>
      </c>
      <c r="J543" s="327" t="str">
        <f>iferror(IF($C543=BattleEnd,"",IF($C543="","",IF($C543=Attacking,RANDBETWEEN(1,100),""))),"")</f>
        <v/>
      </c>
      <c r="K543" s="328" t="str">
        <f>iferror(IF($C543=BattleEnd,"",IF($C543="","",IF($C543=Attacking,RANDBETWEEN(1,100),""))),"")</f>
        <v/>
      </c>
      <c r="L543" s="329" t="str">
        <f>if($C543=Attacking,if(H543&gt;70,Hit,Miss),"")</f>
        <v/>
      </c>
      <c r="M543" s="330" t="str">
        <f>if($C543=Attacking,if(I543&gt;70,Hit,Miss),"")</f>
        <v/>
      </c>
      <c r="N543" s="330" t="str">
        <f>if($C543=Attacking,if(J543&gt;70,Hit,Miss),"")</f>
        <v/>
      </c>
      <c r="O543" s="331" t="str">
        <f>if($C543=Attacking,if(K543&gt;70,Hit,Miss),"")</f>
        <v/>
      </c>
      <c r="P543" s="326" t="str">
        <f>IF(L543=Hit,Fleet1Ship1WepDPH,IF(L543=Miss,0,""))</f>
        <v/>
      </c>
      <c r="Q543" s="327" t="str">
        <f>IF(M543=Hit,Fleet1Ship1WepDPH,IF(M543=Miss,0,""))</f>
        <v/>
      </c>
      <c r="R543" s="327" t="str">
        <f>IF(N543=Hit,Fleet1Ship1WepDPH,IF(N543=Miss,0,""))</f>
        <v/>
      </c>
      <c r="S543" s="328" t="str">
        <f>IF(O543=Hit,Fleet1Ship1WepDPH,IF(O543=Miss,0,""))</f>
        <v/>
      </c>
      <c r="T543" s="332" t="str">
        <f>if($C543=Attacking,COUNTIF(P543:S543,"&gt;0"),"")</f>
        <v/>
      </c>
      <c r="U543" s="333" t="str">
        <f>IF($C543=Attacking,SUM(P543:S543),"")</f>
        <v/>
      </c>
      <c r="V543" s="334" t="str">
        <f>iferror(if(W541="","",IF(W541=Alive,$V$4,IF(W541=Dead,"")),""),"")</f>
        <v/>
      </c>
      <c r="W543" s="323" t="str">
        <f>iferror(if($X543="","",IF($X543&gt;0,Alive,if($X543=0,"")),""),"")</f>
        <v/>
      </c>
      <c r="X543" s="353" t="str">
        <f>iferror(if(C543="","",IF(C543=Attacking,X541-U543,X541)),"")</f>
        <v/>
      </c>
    </row>
    <row r="544" hidden="1">
      <c r="A544" s="336">
        <v>541.0</v>
      </c>
      <c r="B544" s="356" t="str">
        <f>IF(C542=Attacking,B542+1,"")</f>
        <v/>
      </c>
      <c r="C544" s="338" t="str">
        <f>iferror(if(W542="","",IF(W542=Alive,Attacking,if(W542=Dead,"")),""),"")</f>
        <v/>
      </c>
      <c r="D544" s="339" t="str">
        <f>iferror(if(E542="","",IF(E542=Alive,$D$4,IF(E542=Dead,"")),""),"")</f>
        <v/>
      </c>
      <c r="E544" s="340" t="str">
        <f>iferror(if($F543="","",IF($F544&gt;0,Alive,if($F544="","")),""),"")</f>
        <v/>
      </c>
      <c r="F544" s="341" t="str">
        <f t="shared" si="4"/>
        <v/>
      </c>
      <c r="G544" s="342" t="str">
        <f>iferror(if(C544="","",if(C544=BattleEnd,"",if(D544=Fleet1Ship1,Fleet1Ship1Wep,Fleet2Ship1Wep))),"")</f>
        <v/>
      </c>
      <c r="H544" s="343" t="str">
        <f>iferror(IF($C544=BattleEnd,"",IF($C544="","",IF($C544=Attacking,RANDBETWEEN(1,100),""))),"")</f>
        <v/>
      </c>
      <c r="I544" s="344" t="str">
        <f>iferror(IF($C544=BattleEnd,"",IF($C544="","",IF($C544=Attacking,RANDBETWEEN(1,100),""))),"")</f>
        <v/>
      </c>
      <c r="J544" s="344" t="str">
        <f>iferror(IF($C544=BattleEnd,"",IF($C544="","",IF($C544=Attacking,RANDBETWEEN(1,100),""))),"")</f>
        <v/>
      </c>
      <c r="K544" s="345" t="str">
        <f>iferror(IF($C544=BattleEnd,"",IF($C544="","",IF($C544=Attacking,RANDBETWEEN(1,100),""))),"")</f>
        <v/>
      </c>
      <c r="L544" s="346" t="str">
        <f>if($C544=Attacking,if(H544&gt;70,Hit,Miss),"")</f>
        <v/>
      </c>
      <c r="M544" s="347" t="str">
        <f>if($C544=Attacking,if(I544&gt;70,Hit,Miss),"")</f>
        <v/>
      </c>
      <c r="N544" s="347" t="str">
        <f>if($C544=Attacking,if(J544&gt;70,Hit,Miss),"")</f>
        <v/>
      </c>
      <c r="O544" s="348" t="str">
        <f>if($C544=Attacking,if(K544&gt;70,Hit,Miss),"")</f>
        <v/>
      </c>
      <c r="P544" s="343" t="str">
        <f>IF(L544=Hit,Fleet1Ship1WepDPH,IF(L544=Miss,0,""))</f>
        <v/>
      </c>
      <c r="Q544" s="344" t="str">
        <f>IF(M544=Hit,Fleet1Ship1WepDPH,IF(M544=Miss,0,""))</f>
        <v/>
      </c>
      <c r="R544" s="344" t="str">
        <f>IF(N544=Hit,Fleet1Ship1WepDPH,IF(N544=Miss,0,""))</f>
        <v/>
      </c>
      <c r="S544" s="345" t="str">
        <f>IF(O544=Hit,Fleet1Ship1WepDPH,IF(O544=Miss,0,""))</f>
        <v/>
      </c>
      <c r="T544" s="349" t="str">
        <f>if($C544=Attacking,COUNTIF(P544:S544,"&gt;0"),"")</f>
        <v/>
      </c>
      <c r="U544" s="350" t="str">
        <f>IF($C544=Attacking,SUM(P544:S544),"")</f>
        <v/>
      </c>
      <c r="V544" s="351" t="str">
        <f>iferror(if(W542="","",IF(W542=Alive,$V$4,IF(W542=Dead,"")),""),"")</f>
        <v/>
      </c>
      <c r="W544" s="340" t="str">
        <f>iferror(if($X544="","",IF($X544&gt;0,Alive,if($X544=0,"")),""),"")</f>
        <v/>
      </c>
      <c r="X544" s="352" t="str">
        <f>iferror(if(C544="","",IF(C544=Attacking,X542-U544,X542)),"")</f>
        <v/>
      </c>
    </row>
    <row r="545" hidden="1">
      <c r="A545" s="319">
        <v>542.0</v>
      </c>
      <c r="B545" s="357" t="str">
        <f>IF(C543=Attacking,B543+1,"")</f>
        <v/>
      </c>
      <c r="C545" s="321" t="str">
        <f>iferror(if(W543="","",IF(W543=Alive,Attacking,if(W543=Dead,"")),""),"")</f>
        <v/>
      </c>
      <c r="D545" s="322" t="str">
        <f>iferror(if(E543="","",IF(E543=Alive,$D$4,IF(E543=Dead,"")),""),"")</f>
        <v/>
      </c>
      <c r="E545" s="323" t="str">
        <f>iferror(if($F544="","",IF($F545&gt;0,Alive,if($F545="","")),""),"")</f>
        <v/>
      </c>
      <c r="F545" s="324" t="str">
        <f t="shared" si="4"/>
        <v/>
      </c>
      <c r="G545" s="325" t="str">
        <f>iferror(if(C545="","",if(C545=BattleEnd,"",if(D545=Fleet1Ship1,Fleet1Ship1Wep,Fleet2Ship1Wep))),"")</f>
        <v/>
      </c>
      <c r="H545" s="326" t="str">
        <f>iferror(IF($C545=BattleEnd,"",IF($C545="","",IF($C545=Attacking,RANDBETWEEN(1,100),""))),"")</f>
        <v/>
      </c>
      <c r="I545" s="327" t="str">
        <f>iferror(IF($C545=BattleEnd,"",IF($C545="","",IF($C545=Attacking,RANDBETWEEN(1,100),""))),"")</f>
        <v/>
      </c>
      <c r="J545" s="327" t="str">
        <f>iferror(IF($C545=BattleEnd,"",IF($C545="","",IF($C545=Attacking,RANDBETWEEN(1,100),""))),"")</f>
        <v/>
      </c>
      <c r="K545" s="328" t="str">
        <f>iferror(IF($C545=BattleEnd,"",IF($C545="","",IF($C545=Attacking,RANDBETWEEN(1,100),""))),"")</f>
        <v/>
      </c>
      <c r="L545" s="329" t="str">
        <f>if($C545=Attacking,if(H545&gt;70,Hit,Miss),"")</f>
        <v/>
      </c>
      <c r="M545" s="330" t="str">
        <f>if($C545=Attacking,if(I545&gt;70,Hit,Miss),"")</f>
        <v/>
      </c>
      <c r="N545" s="330" t="str">
        <f>if($C545=Attacking,if(J545&gt;70,Hit,Miss),"")</f>
        <v/>
      </c>
      <c r="O545" s="331" t="str">
        <f>if($C545=Attacking,if(K545&gt;70,Hit,Miss),"")</f>
        <v/>
      </c>
      <c r="P545" s="326" t="str">
        <f>IF(L545=Hit,Fleet1Ship1WepDPH,IF(L545=Miss,0,""))</f>
        <v/>
      </c>
      <c r="Q545" s="327" t="str">
        <f>IF(M545=Hit,Fleet1Ship1WepDPH,IF(M545=Miss,0,""))</f>
        <v/>
      </c>
      <c r="R545" s="327" t="str">
        <f>IF(N545=Hit,Fleet1Ship1WepDPH,IF(N545=Miss,0,""))</f>
        <v/>
      </c>
      <c r="S545" s="328" t="str">
        <f>IF(O545=Hit,Fleet1Ship1WepDPH,IF(O545=Miss,0,""))</f>
        <v/>
      </c>
      <c r="T545" s="332" t="str">
        <f>if($C545=Attacking,COUNTIF(P545:S545,"&gt;0"),"")</f>
        <v/>
      </c>
      <c r="U545" s="333" t="str">
        <f>IF($C545=Attacking,SUM(P545:S545),"")</f>
        <v/>
      </c>
      <c r="V545" s="334" t="str">
        <f>iferror(if(W543="","",IF(W543=Alive,$V$4,IF(W543=Dead,"")),""),"")</f>
        <v/>
      </c>
      <c r="W545" s="323" t="str">
        <f>iferror(if($X545="","",IF($X545&gt;0,Alive,if($X545=0,"")),""),"")</f>
        <v/>
      </c>
      <c r="X545" s="353" t="str">
        <f>iferror(if(C545="","",IF(C545=Attacking,X543-U545,X543)),"")</f>
        <v/>
      </c>
    </row>
    <row r="546" hidden="1">
      <c r="A546" s="336">
        <v>543.0</v>
      </c>
      <c r="B546" s="356" t="str">
        <f>IF(C544=Reloading,B544+1,"")</f>
        <v/>
      </c>
      <c r="C546" s="338" t="str">
        <f>iferror(if(W544="","",IF(W544=Alive,Attacking,if(W544=Dead,"")),""),"")</f>
        <v/>
      </c>
      <c r="D546" s="339" t="str">
        <f>iferror(if(E544="","",IF(E544=Alive,$D$4,IF(E544=Dead,"")),""),"")</f>
        <v/>
      </c>
      <c r="E546" s="340" t="str">
        <f>iferror(if($F545="","",IF($F546&gt;0,Alive,if($F546="","")),""),"")</f>
        <v/>
      </c>
      <c r="F546" s="341" t="str">
        <f t="shared" si="4"/>
        <v/>
      </c>
      <c r="G546" s="342" t="str">
        <f>iferror(if(C546="","",if(C546=BattleEnd,"",if(D546=Fleet1Ship1,Fleet1Ship1Wep,Fleet2Ship1Wep))),"")</f>
        <v/>
      </c>
      <c r="H546" s="343" t="str">
        <f>iferror(IF($C546=BattleEnd,"",IF($C546="","",IF($C546=Attacking,RANDBETWEEN(1,100),""))),"")</f>
        <v/>
      </c>
      <c r="I546" s="344" t="str">
        <f>iferror(IF($C546=BattleEnd,"",IF($C546="","",IF($C546=Attacking,RANDBETWEEN(1,100),""))),"")</f>
        <v/>
      </c>
      <c r="J546" s="344" t="str">
        <f>iferror(IF($C546=BattleEnd,"",IF($C546="","",IF($C546=Attacking,RANDBETWEEN(1,100),""))),"")</f>
        <v/>
      </c>
      <c r="K546" s="345" t="str">
        <f>iferror(IF($C546=BattleEnd,"",IF($C546="","",IF($C546=Attacking,RANDBETWEEN(1,100),""))),"")</f>
        <v/>
      </c>
      <c r="L546" s="346" t="str">
        <f>if($C546=Attacking,if(H546&gt;70,Hit,Miss),"")</f>
        <v/>
      </c>
      <c r="M546" s="347" t="str">
        <f>if($C546=Attacking,if(I546&gt;70,Hit,Miss),"")</f>
        <v/>
      </c>
      <c r="N546" s="347" t="str">
        <f>if($C546=Attacking,if(J546&gt;70,Hit,Miss),"")</f>
        <v/>
      </c>
      <c r="O546" s="348" t="str">
        <f>if($C546=Attacking,if(K546&gt;70,Hit,Miss),"")</f>
        <v/>
      </c>
      <c r="P546" s="343" t="str">
        <f>IF(L546=Hit,Fleet1Ship1WepDPH,IF(L546=Miss,0,""))</f>
        <v/>
      </c>
      <c r="Q546" s="344" t="str">
        <f>IF(M546=Hit,Fleet1Ship1WepDPH,IF(M546=Miss,0,""))</f>
        <v/>
      </c>
      <c r="R546" s="344" t="str">
        <f>IF(N546=Hit,Fleet1Ship1WepDPH,IF(N546=Miss,0,""))</f>
        <v/>
      </c>
      <c r="S546" s="345" t="str">
        <f>IF(O546=Hit,Fleet1Ship1WepDPH,IF(O546=Miss,0,""))</f>
        <v/>
      </c>
      <c r="T546" s="349" t="str">
        <f>if($C546=Attacking,COUNTIF(P546:S546,"&gt;0"),"")</f>
        <v/>
      </c>
      <c r="U546" s="350" t="str">
        <f>IF($C546=Attacking,SUM(P546:S546),"")</f>
        <v/>
      </c>
      <c r="V546" s="351" t="str">
        <f>iferror(if(W544="","",IF(W544=Alive,$V$4,IF(W544=Dead,"")),""),"")</f>
        <v/>
      </c>
      <c r="W546" s="340" t="str">
        <f>iferror(if($X546="","",IF($X546&gt;0,Alive,if($X546=0,"")),""),"")</f>
        <v/>
      </c>
      <c r="X546" s="352" t="str">
        <f>iferror(if(C546="","",IF(C546=Attacking,X544-U546,X544)),"")</f>
        <v/>
      </c>
    </row>
    <row r="547" hidden="1">
      <c r="A547" s="319">
        <v>544.0</v>
      </c>
      <c r="B547" s="357" t="str">
        <f>IF(C545=Reloading,B545+1,"")</f>
        <v/>
      </c>
      <c r="C547" s="321" t="str">
        <f>iferror(if(W545="","",IF(W545=Alive,Attacking,if(W545=Dead,"")),""),"")</f>
        <v/>
      </c>
      <c r="D547" s="322" t="str">
        <f>iferror(if(E545="","",IF(E545=Alive,$D$4,IF(E545=Dead,"")),""),"")</f>
        <v/>
      </c>
      <c r="E547" s="323" t="str">
        <f>iferror(if($F546="","",IF($F547&gt;0,Alive,if($F547="","")),""),"")</f>
        <v/>
      </c>
      <c r="F547" s="324" t="str">
        <f t="shared" si="4"/>
        <v/>
      </c>
      <c r="G547" s="325" t="str">
        <f>iferror(if(C547="","",if(C547=BattleEnd,"",if(D547=Fleet1Ship1,Fleet1Ship1Wep,Fleet2Ship1Wep))),"")</f>
        <v/>
      </c>
      <c r="H547" s="326" t="str">
        <f>iferror(IF($C547=BattleEnd,"",IF($C547="","",IF($C547=Attacking,RANDBETWEEN(1,100),""))),"")</f>
        <v/>
      </c>
      <c r="I547" s="327" t="str">
        <f>iferror(IF($C547=BattleEnd,"",IF($C547="","",IF($C547=Attacking,RANDBETWEEN(1,100),""))),"")</f>
        <v/>
      </c>
      <c r="J547" s="327" t="str">
        <f>iferror(IF($C547=BattleEnd,"",IF($C547="","",IF($C547=Attacking,RANDBETWEEN(1,100),""))),"")</f>
        <v/>
      </c>
      <c r="K547" s="328" t="str">
        <f>iferror(IF($C547=BattleEnd,"",IF($C547="","",IF($C547=Attacking,RANDBETWEEN(1,100),""))),"")</f>
        <v/>
      </c>
      <c r="L547" s="329" t="str">
        <f>if($C547=Attacking,if(H547&gt;70,Hit,Miss),"")</f>
        <v/>
      </c>
      <c r="M547" s="330" t="str">
        <f>if($C547=Attacking,if(I547&gt;70,Hit,Miss),"")</f>
        <v/>
      </c>
      <c r="N547" s="330" t="str">
        <f>if($C547=Attacking,if(J547&gt;70,Hit,Miss),"")</f>
        <v/>
      </c>
      <c r="O547" s="331" t="str">
        <f>if($C547=Attacking,if(K547&gt;70,Hit,Miss),"")</f>
        <v/>
      </c>
      <c r="P547" s="326" t="str">
        <f>IF(L547=Hit,Fleet1Ship1WepDPH,IF(L547=Miss,0,""))</f>
        <v/>
      </c>
      <c r="Q547" s="327" t="str">
        <f>IF(M547=Hit,Fleet1Ship1WepDPH,IF(M547=Miss,0,""))</f>
        <v/>
      </c>
      <c r="R547" s="327" t="str">
        <f>IF(N547=Hit,Fleet1Ship1WepDPH,IF(N547=Miss,0,""))</f>
        <v/>
      </c>
      <c r="S547" s="328" t="str">
        <f>IF(O547=Hit,Fleet1Ship1WepDPH,IF(O547=Miss,0,""))</f>
        <v/>
      </c>
      <c r="T547" s="332" t="str">
        <f>if($C547=Attacking,COUNTIF(P547:S547,"&gt;0"),"")</f>
        <v/>
      </c>
      <c r="U547" s="333" t="str">
        <f>IF($C547=Attacking,SUM(P547:S547),"")</f>
        <v/>
      </c>
      <c r="V547" s="334" t="str">
        <f>iferror(if(W545="","",IF(W545=Alive,$V$4,IF(W545=Dead,"")),""),"")</f>
        <v/>
      </c>
      <c r="W547" s="323" t="str">
        <f>iferror(if($X547="","",IF($X547&gt;0,Alive,if($X547=0,"")),""),"")</f>
        <v/>
      </c>
      <c r="X547" s="353" t="str">
        <f>iferror(if(C547="","",IF(C547=Attacking,X545-U547,X545)),"")</f>
        <v/>
      </c>
    </row>
    <row r="548" hidden="1">
      <c r="A548" s="336">
        <v>545.0</v>
      </c>
      <c r="B548" s="337" t="str">
        <f>IF(C546=Attacking,B546+1,"")</f>
        <v/>
      </c>
      <c r="C548" s="338" t="str">
        <f>iferror(if(W546="","",IF(W546=Alive,Attacking,if(W546=Dead,"")),""),"")</f>
        <v/>
      </c>
      <c r="D548" s="339" t="str">
        <f>iferror(if(E546="","",IF(E546=Alive,$D$4,IF(E546=Dead,"")),""),"")</f>
        <v/>
      </c>
      <c r="E548" s="340" t="str">
        <f>iferror(if($F547="","",IF($F548&gt;0,Alive,if($F548="","")),""),"")</f>
        <v/>
      </c>
      <c r="F548" s="341" t="str">
        <f t="shared" si="4"/>
        <v/>
      </c>
      <c r="G548" s="342" t="str">
        <f>iferror(if(C548="","",if(C548=BattleEnd,"",if(D548=Fleet1Ship1,Fleet1Ship1Wep,Fleet2Ship1Wep))),"")</f>
        <v/>
      </c>
      <c r="H548" s="343" t="str">
        <f>iferror(IF($C548=BattleEnd,"",IF($C548="","",IF($C548=Attacking,RANDBETWEEN(1,100),""))),"")</f>
        <v/>
      </c>
      <c r="I548" s="344" t="str">
        <f>iferror(IF($C548=BattleEnd,"",IF($C548="","",IF($C548=Attacking,RANDBETWEEN(1,100),""))),"")</f>
        <v/>
      </c>
      <c r="J548" s="344" t="str">
        <f>iferror(IF($C548=BattleEnd,"",IF($C548="","",IF($C548=Attacking,RANDBETWEEN(1,100),""))),"")</f>
        <v/>
      </c>
      <c r="K548" s="345" t="str">
        <f>iferror(IF($C548=BattleEnd,"",IF($C548="","",IF($C548=Attacking,RANDBETWEEN(1,100),""))),"")</f>
        <v/>
      </c>
      <c r="L548" s="346" t="str">
        <f>if($C548=Attacking,if(H548&gt;70,Hit,Miss),"")</f>
        <v/>
      </c>
      <c r="M548" s="347" t="str">
        <f>if($C548=Attacking,if(I548&gt;70,Hit,Miss),"")</f>
        <v/>
      </c>
      <c r="N548" s="347" t="str">
        <f>if($C548=Attacking,if(J548&gt;70,Hit,Miss),"")</f>
        <v/>
      </c>
      <c r="O548" s="348" t="str">
        <f>if($C548=Attacking,if(K548&gt;70,Hit,Miss),"")</f>
        <v/>
      </c>
      <c r="P548" s="343" t="str">
        <f>IF(L548=Hit,Fleet1Ship1WepDPH,IF(L548=Miss,0,""))</f>
        <v/>
      </c>
      <c r="Q548" s="344" t="str">
        <f>IF(M548=Hit,Fleet1Ship1WepDPH,IF(M548=Miss,0,""))</f>
        <v/>
      </c>
      <c r="R548" s="344" t="str">
        <f>IF(N548=Hit,Fleet1Ship1WepDPH,IF(N548=Miss,0,""))</f>
        <v/>
      </c>
      <c r="S548" s="345" t="str">
        <f>IF(O548=Hit,Fleet1Ship1WepDPH,IF(O548=Miss,0,""))</f>
        <v/>
      </c>
      <c r="T548" s="349" t="str">
        <f>if($C548=Attacking,COUNTIF(P548:S548,"&gt;0"),"")</f>
        <v/>
      </c>
      <c r="U548" s="350" t="str">
        <f>IF($C548=Attacking,SUM(P548:S548),"")</f>
        <v/>
      </c>
      <c r="V548" s="351" t="str">
        <f>iferror(if(W546="","",IF(W546=Alive,$V$4,IF(W546=Dead,"")),""),"")</f>
        <v/>
      </c>
      <c r="W548" s="340" t="str">
        <f>iferror(if($X548="","",IF($X548&gt;0,Alive,if($X548=0,"")),""),"")</f>
        <v/>
      </c>
      <c r="X548" s="352" t="str">
        <f>iferror(if(C548="","",IF(C548=Attacking,X546-U548,X546)),"")</f>
        <v/>
      </c>
    </row>
    <row r="549" hidden="1">
      <c r="A549" s="319">
        <v>546.0</v>
      </c>
      <c r="B549" s="320" t="str">
        <f>IF(C547=Attacking,B547+1,"")</f>
        <v/>
      </c>
      <c r="C549" s="321" t="str">
        <f>iferror(if(W547="","",IF(W547=Alive,Attacking,if(W547=Dead,"")),""),"")</f>
        <v/>
      </c>
      <c r="D549" s="322" t="str">
        <f>iferror(if(E547="","",IF(E547=Alive,$D$4,IF(E547=Dead,"")),""),"")</f>
        <v/>
      </c>
      <c r="E549" s="323" t="str">
        <f>iferror(if($F548="","",IF($F549&gt;0,Alive,if($F549="","")),""),"")</f>
        <v/>
      </c>
      <c r="F549" s="324" t="str">
        <f t="shared" si="4"/>
        <v/>
      </c>
      <c r="G549" s="325" t="str">
        <f>iferror(if(C549="","",if(C549=BattleEnd,"",if(D549=Fleet1Ship1,Fleet1Ship1Wep,Fleet2Ship1Wep))),"")</f>
        <v/>
      </c>
      <c r="H549" s="326" t="str">
        <f>iferror(IF($C549=BattleEnd,"",IF($C549="","",IF($C549=Attacking,RANDBETWEEN(1,100),""))),"")</f>
        <v/>
      </c>
      <c r="I549" s="327" t="str">
        <f>iferror(IF($C549=BattleEnd,"",IF($C549="","",IF($C549=Attacking,RANDBETWEEN(1,100),""))),"")</f>
        <v/>
      </c>
      <c r="J549" s="327" t="str">
        <f>iferror(IF($C549=BattleEnd,"",IF($C549="","",IF($C549=Attacking,RANDBETWEEN(1,100),""))),"")</f>
        <v/>
      </c>
      <c r="K549" s="328" t="str">
        <f>iferror(IF($C549=BattleEnd,"",IF($C549="","",IF($C549=Attacking,RANDBETWEEN(1,100),""))),"")</f>
        <v/>
      </c>
      <c r="L549" s="329" t="str">
        <f>if($C549=Attacking,if(H549&gt;70,Hit,Miss),"")</f>
        <v/>
      </c>
      <c r="M549" s="330" t="str">
        <f>if($C549=Attacking,if(I549&gt;70,Hit,Miss),"")</f>
        <v/>
      </c>
      <c r="N549" s="330" t="str">
        <f>if($C549=Attacking,if(J549&gt;70,Hit,Miss),"")</f>
        <v/>
      </c>
      <c r="O549" s="331" t="str">
        <f>if($C549=Attacking,if(K549&gt;70,Hit,Miss),"")</f>
        <v/>
      </c>
      <c r="P549" s="326" t="str">
        <f>IF(L549=Hit,Fleet1Ship1WepDPH,IF(L549=Miss,0,""))</f>
        <v/>
      </c>
      <c r="Q549" s="327" t="str">
        <f>IF(M549=Hit,Fleet1Ship1WepDPH,IF(M549=Miss,0,""))</f>
        <v/>
      </c>
      <c r="R549" s="327" t="str">
        <f>IF(N549=Hit,Fleet1Ship1WepDPH,IF(N549=Miss,0,""))</f>
        <v/>
      </c>
      <c r="S549" s="328" t="str">
        <f>IF(O549=Hit,Fleet1Ship1WepDPH,IF(O549=Miss,0,""))</f>
        <v/>
      </c>
      <c r="T549" s="332" t="str">
        <f>if($C549=Attacking,COUNTIF(P549:S549,"&gt;0"),"")</f>
        <v/>
      </c>
      <c r="U549" s="333" t="str">
        <f>IF($C549=Attacking,SUM(P549:S549),"")</f>
        <v/>
      </c>
      <c r="V549" s="334" t="str">
        <f>iferror(if(W547="","",IF(W547=Alive,$V$4,IF(W547=Dead,"")),""),"")</f>
        <v/>
      </c>
      <c r="W549" s="323" t="str">
        <f>iferror(if($X549="","",IF($X549&gt;0,Alive,if($X549=0,"")),""),"")</f>
        <v/>
      </c>
      <c r="X549" s="353" t="str">
        <f>iferror(if(C549="","",IF(C549=Attacking,X547-U549,X547)),"")</f>
        <v/>
      </c>
    </row>
    <row r="550" hidden="1">
      <c r="A550" s="336">
        <v>547.0</v>
      </c>
      <c r="B550" s="337" t="str">
        <f>IF(C548=Attacking,B548+1,"")</f>
        <v/>
      </c>
      <c r="C550" s="338" t="str">
        <f>iferror(if(W548="","",IF(W548=Alive,Attacking,if(W548=Dead,"")),""),"")</f>
        <v/>
      </c>
      <c r="D550" s="339" t="str">
        <f>iferror(if(E548="","",IF(E548=Alive,$D$4,IF(E548=Dead,"")),""),"")</f>
        <v/>
      </c>
      <c r="E550" s="340" t="str">
        <f>iferror(if($F549="","",IF($F550&gt;0,Alive,if($F550="","")),""),"")</f>
        <v/>
      </c>
      <c r="F550" s="341" t="str">
        <f t="shared" si="4"/>
        <v/>
      </c>
      <c r="G550" s="342" t="str">
        <f>iferror(if(C550="","",if(C550=BattleEnd,"",if(D550=Fleet1Ship1,Fleet1Ship1Wep,Fleet2Ship1Wep))),"")</f>
        <v/>
      </c>
      <c r="H550" s="343" t="str">
        <f>iferror(IF($C550=BattleEnd,"",IF($C550="","",IF($C550=Attacking,RANDBETWEEN(1,100),""))),"")</f>
        <v/>
      </c>
      <c r="I550" s="344" t="str">
        <f>iferror(IF($C550=BattleEnd,"",IF($C550="","",IF($C550=Attacking,RANDBETWEEN(1,100),""))),"")</f>
        <v/>
      </c>
      <c r="J550" s="344" t="str">
        <f>iferror(IF($C550=BattleEnd,"",IF($C550="","",IF($C550=Attacking,RANDBETWEEN(1,100),""))),"")</f>
        <v/>
      </c>
      <c r="K550" s="345" t="str">
        <f>iferror(IF($C550=BattleEnd,"",IF($C550="","",IF($C550=Attacking,RANDBETWEEN(1,100),""))),"")</f>
        <v/>
      </c>
      <c r="L550" s="346" t="str">
        <f>if($C550=Attacking,if(H550&gt;70,Hit,Miss),"")</f>
        <v/>
      </c>
      <c r="M550" s="347" t="str">
        <f>if($C550=Attacking,if(I550&gt;70,Hit,Miss),"")</f>
        <v/>
      </c>
      <c r="N550" s="347" t="str">
        <f>if($C550=Attacking,if(J550&gt;70,Hit,Miss),"")</f>
        <v/>
      </c>
      <c r="O550" s="348" t="str">
        <f>if($C550=Attacking,if(K550&gt;70,Hit,Miss),"")</f>
        <v/>
      </c>
      <c r="P550" s="343" t="str">
        <f>IF(L550=Hit,Fleet1Ship1WepDPH,IF(L550=Miss,0,""))</f>
        <v/>
      </c>
      <c r="Q550" s="344" t="str">
        <f>IF(M550=Hit,Fleet1Ship1WepDPH,IF(M550=Miss,0,""))</f>
        <v/>
      </c>
      <c r="R550" s="344" t="str">
        <f>IF(N550=Hit,Fleet1Ship1WepDPH,IF(N550=Miss,0,""))</f>
        <v/>
      </c>
      <c r="S550" s="345" t="str">
        <f>IF(O550=Hit,Fleet1Ship1WepDPH,IF(O550=Miss,0,""))</f>
        <v/>
      </c>
      <c r="T550" s="349" t="str">
        <f>if($C550=Attacking,COUNTIF(P550:S550,"&gt;0"),"")</f>
        <v/>
      </c>
      <c r="U550" s="350" t="str">
        <f>IF($C550=Attacking,SUM(P550:S550),"")</f>
        <v/>
      </c>
      <c r="V550" s="351" t="str">
        <f>iferror(if(W548="","",IF(W548=Alive,$V$4,IF(W548=Dead,"")),""),"")</f>
        <v/>
      </c>
      <c r="W550" s="340" t="str">
        <f>iferror(if($X550="","",IF($X550&gt;0,Alive,if($X550=0,"")),""),"")</f>
        <v/>
      </c>
      <c r="X550" s="352" t="str">
        <f>iferror(if(C550="","",IF(C550=Attacking,X548-U550,X548)),"")</f>
        <v/>
      </c>
    </row>
    <row r="551" hidden="1">
      <c r="A551" s="319">
        <v>548.0</v>
      </c>
      <c r="B551" s="320" t="str">
        <f>IF(C549=Attacking,B549+1,"")</f>
        <v/>
      </c>
      <c r="C551" s="321" t="str">
        <f>iferror(if(W549="","",IF(W549=Alive,Attacking,if(W549=Dead,"")),""),"")</f>
        <v/>
      </c>
      <c r="D551" s="322" t="str">
        <f>iferror(if(E549="","",IF(E549=Alive,$D$4,IF(E549=Dead,"")),""),"")</f>
        <v/>
      </c>
      <c r="E551" s="323" t="str">
        <f>iferror(if($F550="","",IF($F551&gt;0,Alive,if($F551="","")),""),"")</f>
        <v/>
      </c>
      <c r="F551" s="324" t="str">
        <f t="shared" si="4"/>
        <v/>
      </c>
      <c r="G551" s="325" t="str">
        <f>iferror(if(C551="","",if(C551=BattleEnd,"",if(D551=Fleet1Ship1,Fleet1Ship1Wep,Fleet2Ship1Wep))),"")</f>
        <v/>
      </c>
      <c r="H551" s="326" t="str">
        <f>iferror(IF($C551=BattleEnd,"",IF($C551="","",IF($C551=Attacking,RANDBETWEEN(1,100),""))),"")</f>
        <v/>
      </c>
      <c r="I551" s="327" t="str">
        <f>iferror(IF($C551=BattleEnd,"",IF($C551="","",IF($C551=Attacking,RANDBETWEEN(1,100),""))),"")</f>
        <v/>
      </c>
      <c r="J551" s="327" t="str">
        <f>iferror(IF($C551=BattleEnd,"",IF($C551="","",IF($C551=Attacking,RANDBETWEEN(1,100),""))),"")</f>
        <v/>
      </c>
      <c r="K551" s="328" t="str">
        <f>iferror(IF($C551=BattleEnd,"",IF($C551="","",IF($C551=Attacking,RANDBETWEEN(1,100),""))),"")</f>
        <v/>
      </c>
      <c r="L551" s="329" t="str">
        <f>if($C551=Attacking,if(H551&gt;70,Hit,Miss),"")</f>
        <v/>
      </c>
      <c r="M551" s="330" t="str">
        <f>if($C551=Attacking,if(I551&gt;70,Hit,Miss),"")</f>
        <v/>
      </c>
      <c r="N551" s="330" t="str">
        <f>if($C551=Attacking,if(J551&gt;70,Hit,Miss),"")</f>
        <v/>
      </c>
      <c r="O551" s="331" t="str">
        <f>if($C551=Attacking,if(K551&gt;70,Hit,Miss),"")</f>
        <v/>
      </c>
      <c r="P551" s="326" t="str">
        <f>IF(L551=Hit,Fleet1Ship1WepDPH,IF(L551=Miss,0,""))</f>
        <v/>
      </c>
      <c r="Q551" s="327" t="str">
        <f>IF(M551=Hit,Fleet1Ship1WepDPH,IF(M551=Miss,0,""))</f>
        <v/>
      </c>
      <c r="R551" s="327" t="str">
        <f>IF(N551=Hit,Fleet1Ship1WepDPH,IF(N551=Miss,0,""))</f>
        <v/>
      </c>
      <c r="S551" s="328" t="str">
        <f>IF(O551=Hit,Fleet1Ship1WepDPH,IF(O551=Miss,0,""))</f>
        <v/>
      </c>
      <c r="T551" s="332" t="str">
        <f>if($C551=Attacking,COUNTIF(P551:S551,"&gt;0"),"")</f>
        <v/>
      </c>
      <c r="U551" s="333" t="str">
        <f>IF($C551=Attacking,SUM(P551:S551),"")</f>
        <v/>
      </c>
      <c r="V551" s="334" t="str">
        <f>iferror(if(W549="","",IF(W549=Alive,$V$4,IF(W549=Dead,"")),""),"")</f>
        <v/>
      </c>
      <c r="W551" s="323" t="str">
        <f>iferror(if($X551="","",IF($X551&gt;0,Alive,if($X551=0,"")),""),"")</f>
        <v/>
      </c>
      <c r="X551" s="353" t="str">
        <f>iferror(if(C551="","",IF(C551=Attacking,X549-U551,X549)),"")</f>
        <v/>
      </c>
    </row>
    <row r="552" hidden="1">
      <c r="A552" s="336">
        <v>549.0</v>
      </c>
      <c r="B552" s="337" t="str">
        <f>IF(C550=Attacking,B550+1,"")</f>
        <v/>
      </c>
      <c r="C552" s="338" t="str">
        <f>iferror(if(W550="","",IF(W550=Alive,Attacking,if(W550=Dead,"")),""),"")</f>
        <v/>
      </c>
      <c r="D552" s="339" t="str">
        <f>iferror(if(E550="","",IF(E550=Alive,$D$4,IF(E550=Dead,"")),""),"")</f>
        <v/>
      </c>
      <c r="E552" s="340" t="str">
        <f>iferror(if($F551="","",IF($F552&gt;0,Alive,if($F552="","")),""),"")</f>
        <v/>
      </c>
      <c r="F552" s="341" t="str">
        <f t="shared" si="4"/>
        <v/>
      </c>
      <c r="G552" s="342" t="str">
        <f>iferror(if(C552="","",if(C552=BattleEnd,"",if(D552=Fleet1Ship1,Fleet1Ship1Wep,Fleet2Ship1Wep))),"")</f>
        <v/>
      </c>
      <c r="H552" s="343" t="str">
        <f>iferror(IF($C552=BattleEnd,"",IF($C552="","",IF($C552=Attacking,RANDBETWEEN(1,100),""))),"")</f>
        <v/>
      </c>
      <c r="I552" s="344" t="str">
        <f>iferror(IF($C552=BattleEnd,"",IF($C552="","",IF($C552=Attacking,RANDBETWEEN(1,100),""))),"")</f>
        <v/>
      </c>
      <c r="J552" s="344" t="str">
        <f>iferror(IF($C552=BattleEnd,"",IF($C552="","",IF($C552=Attacking,RANDBETWEEN(1,100),""))),"")</f>
        <v/>
      </c>
      <c r="K552" s="345" t="str">
        <f>iferror(IF($C552=BattleEnd,"",IF($C552="","",IF($C552=Attacking,RANDBETWEEN(1,100),""))),"")</f>
        <v/>
      </c>
      <c r="L552" s="346" t="str">
        <f>if($C552=Attacking,if(H552&gt;70,Hit,Miss),"")</f>
        <v/>
      </c>
      <c r="M552" s="347" t="str">
        <f>if($C552=Attacking,if(I552&gt;70,Hit,Miss),"")</f>
        <v/>
      </c>
      <c r="N552" s="347" t="str">
        <f>if($C552=Attacking,if(J552&gt;70,Hit,Miss),"")</f>
        <v/>
      </c>
      <c r="O552" s="348" t="str">
        <f>if($C552=Attacking,if(K552&gt;70,Hit,Miss),"")</f>
        <v/>
      </c>
      <c r="P552" s="343" t="str">
        <f>IF(L552=Hit,Fleet1Ship1WepDPH,IF(L552=Miss,0,""))</f>
        <v/>
      </c>
      <c r="Q552" s="344" t="str">
        <f>IF(M552=Hit,Fleet1Ship1WepDPH,IF(M552=Miss,0,""))</f>
        <v/>
      </c>
      <c r="R552" s="344" t="str">
        <f>IF(N552=Hit,Fleet1Ship1WepDPH,IF(N552=Miss,0,""))</f>
        <v/>
      </c>
      <c r="S552" s="345" t="str">
        <f>IF(O552=Hit,Fleet1Ship1WepDPH,IF(O552=Miss,0,""))</f>
        <v/>
      </c>
      <c r="T552" s="349" t="str">
        <f>if($C552=Attacking,COUNTIF(P552:S552,"&gt;0"),"")</f>
        <v/>
      </c>
      <c r="U552" s="350" t="str">
        <f>IF($C552=Attacking,SUM(P552:S552),"")</f>
        <v/>
      </c>
      <c r="V552" s="351" t="str">
        <f>iferror(if(W550="","",IF(W550=Alive,$V$4,IF(W550=Dead,"")),""),"")</f>
        <v/>
      </c>
      <c r="W552" s="340" t="str">
        <f>iferror(if($X552="","",IF($X552&gt;0,Alive,if($X552=0,"")),""),"")</f>
        <v/>
      </c>
      <c r="X552" s="352" t="str">
        <f>iferror(if(C552="","",IF(C552=Attacking,X550-U552,X550)),"")</f>
        <v/>
      </c>
    </row>
    <row r="553" hidden="1">
      <c r="A553" s="319">
        <v>550.0</v>
      </c>
      <c r="B553" s="320" t="str">
        <f>IF(C551=Attacking,B551+1,"")</f>
        <v/>
      </c>
      <c r="C553" s="321" t="str">
        <f>iferror(if(W551="","",IF(W551=Alive,Attacking,if(W551=Dead,"")),""),"")</f>
        <v/>
      </c>
      <c r="D553" s="322" t="str">
        <f>iferror(if(E551="","",IF(E551=Alive,$D$4,IF(E551=Dead,"")),""),"")</f>
        <v/>
      </c>
      <c r="E553" s="323" t="str">
        <f>iferror(if($F552="","",IF($F553&gt;0,Alive,if($F553="","")),""),"")</f>
        <v/>
      </c>
      <c r="F553" s="324" t="str">
        <f t="shared" si="4"/>
        <v/>
      </c>
      <c r="G553" s="325" t="str">
        <f>iferror(if(C553="","",if(C553=BattleEnd,"",if(D553=Fleet1Ship1,Fleet1Ship1Wep,Fleet2Ship1Wep))),"")</f>
        <v/>
      </c>
      <c r="H553" s="326" t="str">
        <f>iferror(IF($C553=BattleEnd,"",IF($C553="","",IF($C553=Attacking,RANDBETWEEN(1,100),""))),"")</f>
        <v/>
      </c>
      <c r="I553" s="327" t="str">
        <f>iferror(IF($C553=BattleEnd,"",IF($C553="","",IF($C553=Attacking,RANDBETWEEN(1,100),""))),"")</f>
        <v/>
      </c>
      <c r="J553" s="327" t="str">
        <f>iferror(IF($C553=BattleEnd,"",IF($C553="","",IF($C553=Attacking,RANDBETWEEN(1,100),""))),"")</f>
        <v/>
      </c>
      <c r="K553" s="328" t="str">
        <f>iferror(IF($C553=BattleEnd,"",IF($C553="","",IF($C553=Attacking,RANDBETWEEN(1,100),""))),"")</f>
        <v/>
      </c>
      <c r="L553" s="329" t="str">
        <f>if($C553=Attacking,if(H553&gt;70,Hit,Miss),"")</f>
        <v/>
      </c>
      <c r="M553" s="330" t="str">
        <f>if($C553=Attacking,if(I553&gt;70,Hit,Miss),"")</f>
        <v/>
      </c>
      <c r="N553" s="330" t="str">
        <f>if($C553=Attacking,if(J553&gt;70,Hit,Miss),"")</f>
        <v/>
      </c>
      <c r="O553" s="331" t="str">
        <f>if($C553=Attacking,if(K553&gt;70,Hit,Miss),"")</f>
        <v/>
      </c>
      <c r="P553" s="326" t="str">
        <f>IF(L553=Hit,Fleet1Ship1WepDPH,IF(L553=Miss,0,""))</f>
        <v/>
      </c>
      <c r="Q553" s="327" t="str">
        <f>IF(M553=Hit,Fleet1Ship1WepDPH,IF(M553=Miss,0,""))</f>
        <v/>
      </c>
      <c r="R553" s="327" t="str">
        <f>IF(N553=Hit,Fleet1Ship1WepDPH,IF(N553=Miss,0,""))</f>
        <v/>
      </c>
      <c r="S553" s="328" t="str">
        <f>IF(O553=Hit,Fleet1Ship1WepDPH,IF(O553=Miss,0,""))</f>
        <v/>
      </c>
      <c r="T553" s="332" t="str">
        <f>if($C553=Attacking,COUNTIF(P553:S553,"&gt;0"),"")</f>
        <v/>
      </c>
      <c r="U553" s="333" t="str">
        <f>IF($C553=Attacking,SUM(P553:S553),"")</f>
        <v/>
      </c>
      <c r="V553" s="334" t="str">
        <f>iferror(if(W551="","",IF(W551=Alive,$V$4,IF(W551=Dead,"")),""),"")</f>
        <v/>
      </c>
      <c r="W553" s="323" t="str">
        <f>iferror(if($X553="","",IF($X553&gt;0,Alive,if($X553=0,"")),""),"")</f>
        <v/>
      </c>
      <c r="X553" s="353" t="str">
        <f>iferror(if(C553="","",IF(C553=Attacking,X551-U553,X551)),"")</f>
        <v/>
      </c>
    </row>
    <row r="554" hidden="1">
      <c r="A554" s="336">
        <v>551.0</v>
      </c>
      <c r="B554" s="337" t="str">
        <f>IF(C552=Reloading,B552+1,"")</f>
        <v/>
      </c>
      <c r="C554" s="338" t="str">
        <f>iferror(if(W552="","",IF(W552=Alive,Attacking,if(W552=Dead,"")),""),"")</f>
        <v/>
      </c>
      <c r="D554" s="339" t="str">
        <f>iferror(if(E552="","",IF(E552=Alive,$D$4,IF(E552=Dead,"")),""),"")</f>
        <v/>
      </c>
      <c r="E554" s="340" t="str">
        <f>iferror(if($F553="","",IF($F554&gt;0,Alive,if($F554="","")),""),"")</f>
        <v/>
      </c>
      <c r="F554" s="341" t="str">
        <f t="shared" si="4"/>
        <v/>
      </c>
      <c r="G554" s="342" t="str">
        <f>iferror(if(C554="","",if(C554=BattleEnd,"",if(D554=Fleet1Ship1,Fleet1Ship1Wep,Fleet2Ship1Wep))),"")</f>
        <v/>
      </c>
      <c r="H554" s="343" t="str">
        <f>iferror(IF($C554=BattleEnd,"",IF($C554="","",IF($C554=Attacking,RANDBETWEEN(1,100),""))),"")</f>
        <v/>
      </c>
      <c r="I554" s="344" t="str">
        <f>iferror(IF($C554=BattleEnd,"",IF($C554="","",IF($C554=Attacking,RANDBETWEEN(1,100),""))),"")</f>
        <v/>
      </c>
      <c r="J554" s="344" t="str">
        <f>iferror(IF($C554=BattleEnd,"",IF($C554="","",IF($C554=Attacking,RANDBETWEEN(1,100),""))),"")</f>
        <v/>
      </c>
      <c r="K554" s="345" t="str">
        <f>iferror(IF($C554=BattleEnd,"",IF($C554="","",IF($C554=Attacking,RANDBETWEEN(1,100),""))),"")</f>
        <v/>
      </c>
      <c r="L554" s="346" t="str">
        <f>if($C554=Attacking,if(H554&gt;70,Hit,Miss),"")</f>
        <v/>
      </c>
      <c r="M554" s="347" t="str">
        <f>if($C554=Attacking,if(I554&gt;70,Hit,Miss),"")</f>
        <v/>
      </c>
      <c r="N554" s="347" t="str">
        <f>if($C554=Attacking,if(J554&gt;70,Hit,Miss),"")</f>
        <v/>
      </c>
      <c r="O554" s="348" t="str">
        <f>if($C554=Attacking,if(K554&gt;70,Hit,Miss),"")</f>
        <v/>
      </c>
      <c r="P554" s="343" t="str">
        <f>IF(L554=Hit,Fleet1Ship1WepDPH,IF(L554=Miss,0,""))</f>
        <v/>
      </c>
      <c r="Q554" s="344" t="str">
        <f>IF(M554=Hit,Fleet1Ship1WepDPH,IF(M554=Miss,0,""))</f>
        <v/>
      </c>
      <c r="R554" s="344" t="str">
        <f>IF(N554=Hit,Fleet1Ship1WepDPH,IF(N554=Miss,0,""))</f>
        <v/>
      </c>
      <c r="S554" s="345" t="str">
        <f>IF(O554=Hit,Fleet1Ship1WepDPH,IF(O554=Miss,0,""))</f>
        <v/>
      </c>
      <c r="T554" s="349" t="str">
        <f>if($C554=Attacking,COUNTIF(P554:S554,"&gt;0"),"")</f>
        <v/>
      </c>
      <c r="U554" s="350" t="str">
        <f>IF($C554=Attacking,SUM(P554:S554),"")</f>
        <v/>
      </c>
      <c r="V554" s="351" t="str">
        <f>iferror(if(W552="","",IF(W552=Alive,$V$4,IF(W552=Dead,"")),""),"")</f>
        <v/>
      </c>
      <c r="W554" s="340" t="str">
        <f>iferror(if($X554="","",IF($X554&gt;0,Alive,if($X554=0,"")),""),"")</f>
        <v/>
      </c>
      <c r="X554" s="352" t="str">
        <f>iferror(if(C554="","",IF(C554=Attacking,X552-U554,X552)),"")</f>
        <v/>
      </c>
    </row>
    <row r="555" hidden="1">
      <c r="A555" s="319">
        <v>552.0</v>
      </c>
      <c r="B555" s="320" t="str">
        <f>IF(C553=Reloading,B553+1,"")</f>
        <v/>
      </c>
      <c r="C555" s="321" t="str">
        <f>iferror(if(W553="","",IF(W553=Alive,Attacking,if(W553=Dead,"")),""),"")</f>
        <v/>
      </c>
      <c r="D555" s="322" t="str">
        <f>iferror(if(E553="","",IF(E553=Alive,$D$4,IF(E553=Dead,"")),""),"")</f>
        <v/>
      </c>
      <c r="E555" s="323" t="str">
        <f>iferror(if($F554="","",IF($F555&gt;0,Alive,if($F555="","")),""),"")</f>
        <v/>
      </c>
      <c r="F555" s="324" t="str">
        <f t="shared" si="4"/>
        <v/>
      </c>
      <c r="G555" s="325" t="str">
        <f>iferror(if(C555="","",if(C555=BattleEnd,"",if(D555=Fleet1Ship1,Fleet1Ship1Wep,Fleet2Ship1Wep))),"")</f>
        <v/>
      </c>
      <c r="H555" s="326" t="str">
        <f>iferror(IF($C555=BattleEnd,"",IF($C555="","",IF($C555=Attacking,RANDBETWEEN(1,100),""))),"")</f>
        <v/>
      </c>
      <c r="I555" s="327" t="str">
        <f>iferror(IF($C555=BattleEnd,"",IF($C555="","",IF($C555=Attacking,RANDBETWEEN(1,100),""))),"")</f>
        <v/>
      </c>
      <c r="J555" s="327" t="str">
        <f>iferror(IF($C555=BattleEnd,"",IF($C555="","",IF($C555=Attacking,RANDBETWEEN(1,100),""))),"")</f>
        <v/>
      </c>
      <c r="K555" s="328" t="str">
        <f>iferror(IF($C555=BattleEnd,"",IF($C555="","",IF($C555=Attacking,RANDBETWEEN(1,100),""))),"")</f>
        <v/>
      </c>
      <c r="L555" s="329" t="str">
        <f>if($C555=Attacking,if(H555&gt;70,Hit,Miss),"")</f>
        <v/>
      </c>
      <c r="M555" s="330" t="str">
        <f>if($C555=Attacking,if(I555&gt;70,Hit,Miss),"")</f>
        <v/>
      </c>
      <c r="N555" s="330" t="str">
        <f>if($C555=Attacking,if(J555&gt;70,Hit,Miss),"")</f>
        <v/>
      </c>
      <c r="O555" s="331" t="str">
        <f>if($C555=Attacking,if(K555&gt;70,Hit,Miss),"")</f>
        <v/>
      </c>
      <c r="P555" s="326" t="str">
        <f>IF(L555=Hit,Fleet1Ship1WepDPH,IF(L555=Miss,0,""))</f>
        <v/>
      </c>
      <c r="Q555" s="327" t="str">
        <f>IF(M555=Hit,Fleet1Ship1WepDPH,IF(M555=Miss,0,""))</f>
        <v/>
      </c>
      <c r="R555" s="327" t="str">
        <f>IF(N555=Hit,Fleet1Ship1WepDPH,IF(N555=Miss,0,""))</f>
        <v/>
      </c>
      <c r="S555" s="328" t="str">
        <f>IF(O555=Hit,Fleet1Ship1WepDPH,IF(O555=Miss,0,""))</f>
        <v/>
      </c>
      <c r="T555" s="332" t="str">
        <f>if($C555=Attacking,COUNTIF(P555:S555,"&gt;0"),"")</f>
        <v/>
      </c>
      <c r="U555" s="333" t="str">
        <f>IF($C555=Attacking,SUM(P555:S555),"")</f>
        <v/>
      </c>
      <c r="V555" s="334" t="str">
        <f>iferror(if(W553="","",IF(W553=Alive,$V$4,IF(W553=Dead,"")),""),"")</f>
        <v/>
      </c>
      <c r="W555" s="323" t="str">
        <f>iferror(if($X555="","",IF($X555&gt;0,Alive,if($X555=0,"")),""),"")</f>
        <v/>
      </c>
      <c r="X555" s="353" t="str">
        <f>iferror(if(C555="","",IF(C555=Attacking,X553-U555,X553)),"")</f>
        <v/>
      </c>
    </row>
    <row r="556" hidden="1">
      <c r="A556" s="336">
        <v>553.0</v>
      </c>
      <c r="B556" s="356" t="str">
        <f>IF(C554=Attacking,B554+1,"")</f>
        <v/>
      </c>
      <c r="C556" s="338" t="str">
        <f>iferror(if(W554="","",IF(W554=Alive,Attacking,if(W554=Dead,"")),""),"")</f>
        <v/>
      </c>
      <c r="D556" s="339" t="str">
        <f>iferror(if(E554="","",IF(E554=Alive,$D$4,IF(E554=Dead,"")),""),"")</f>
        <v/>
      </c>
      <c r="E556" s="340" t="str">
        <f>iferror(if($F555="","",IF($F556&gt;0,Alive,if($F556="","")),""),"")</f>
        <v/>
      </c>
      <c r="F556" s="341" t="str">
        <f t="shared" si="4"/>
        <v/>
      </c>
      <c r="G556" s="342" t="str">
        <f>iferror(if(C556="","",if(C556=BattleEnd,"",if(D556=Fleet1Ship1,Fleet1Ship1Wep,Fleet2Ship1Wep))),"")</f>
        <v/>
      </c>
      <c r="H556" s="343" t="str">
        <f>iferror(IF($C556=BattleEnd,"",IF($C556="","",IF($C556=Attacking,RANDBETWEEN(1,100),""))),"")</f>
        <v/>
      </c>
      <c r="I556" s="344" t="str">
        <f>iferror(IF($C556=BattleEnd,"",IF($C556="","",IF($C556=Attacking,RANDBETWEEN(1,100),""))),"")</f>
        <v/>
      </c>
      <c r="J556" s="344" t="str">
        <f>iferror(IF($C556=BattleEnd,"",IF($C556="","",IF($C556=Attacking,RANDBETWEEN(1,100),""))),"")</f>
        <v/>
      </c>
      <c r="K556" s="345" t="str">
        <f>iferror(IF($C556=BattleEnd,"",IF($C556="","",IF($C556=Attacking,RANDBETWEEN(1,100),""))),"")</f>
        <v/>
      </c>
      <c r="L556" s="346" t="str">
        <f>if($C556=Attacking,if(H556&gt;70,Hit,Miss),"")</f>
        <v/>
      </c>
      <c r="M556" s="347" t="str">
        <f>if($C556=Attacking,if(I556&gt;70,Hit,Miss),"")</f>
        <v/>
      </c>
      <c r="N556" s="347" t="str">
        <f>if($C556=Attacking,if(J556&gt;70,Hit,Miss),"")</f>
        <v/>
      </c>
      <c r="O556" s="348" t="str">
        <f>if($C556=Attacking,if(K556&gt;70,Hit,Miss),"")</f>
        <v/>
      </c>
      <c r="P556" s="343" t="str">
        <f>IF(L556=Hit,Fleet1Ship1WepDPH,IF(L556=Miss,0,""))</f>
        <v/>
      </c>
      <c r="Q556" s="344" t="str">
        <f>IF(M556=Hit,Fleet1Ship1WepDPH,IF(M556=Miss,0,""))</f>
        <v/>
      </c>
      <c r="R556" s="344" t="str">
        <f>IF(N556=Hit,Fleet1Ship1WepDPH,IF(N556=Miss,0,""))</f>
        <v/>
      </c>
      <c r="S556" s="345" t="str">
        <f>IF(O556=Hit,Fleet1Ship1WepDPH,IF(O556=Miss,0,""))</f>
        <v/>
      </c>
      <c r="T556" s="349" t="str">
        <f>if($C556=Attacking,COUNTIF(P556:S556,"&gt;0"),"")</f>
        <v/>
      </c>
      <c r="U556" s="350" t="str">
        <f>IF($C556=Attacking,SUM(P556:S556),"")</f>
        <v/>
      </c>
      <c r="V556" s="351" t="str">
        <f>iferror(if(W554="","",IF(W554=Alive,$V$4,IF(W554=Dead,"")),""),"")</f>
        <v/>
      </c>
      <c r="W556" s="340" t="str">
        <f>iferror(if($X556="","",IF($X556&gt;0,Alive,if($X556=0,"")),""),"")</f>
        <v/>
      </c>
      <c r="X556" s="352" t="str">
        <f>iferror(if(C556="","",IF(C556=Attacking,X554-U556,X554)),"")</f>
        <v/>
      </c>
    </row>
    <row r="557" hidden="1">
      <c r="A557" s="319">
        <v>554.0</v>
      </c>
      <c r="B557" s="357" t="str">
        <f>IF(C555=Attacking,B555+1,"")</f>
        <v/>
      </c>
      <c r="C557" s="321" t="str">
        <f>iferror(if(W555="","",IF(W555=Alive,Attacking,if(W555=Dead,"")),""),"")</f>
        <v/>
      </c>
      <c r="D557" s="322" t="str">
        <f>iferror(if(E555="","",IF(E555=Alive,$D$4,IF(E555=Dead,"")),""),"")</f>
        <v/>
      </c>
      <c r="E557" s="323" t="str">
        <f>iferror(if($F556="","",IF($F557&gt;0,Alive,if($F557="","")),""),"")</f>
        <v/>
      </c>
      <c r="F557" s="324" t="str">
        <f t="shared" si="4"/>
        <v/>
      </c>
      <c r="G557" s="325" t="str">
        <f>iferror(if(C557="","",if(C557=BattleEnd,"",if(D557=Fleet1Ship1,Fleet1Ship1Wep,Fleet2Ship1Wep))),"")</f>
        <v/>
      </c>
      <c r="H557" s="326" t="str">
        <f>iferror(IF($C557=BattleEnd,"",IF($C557="","",IF($C557=Attacking,RANDBETWEEN(1,100),""))),"")</f>
        <v/>
      </c>
      <c r="I557" s="327" t="str">
        <f>iferror(IF($C557=BattleEnd,"",IF($C557="","",IF($C557=Attacking,RANDBETWEEN(1,100),""))),"")</f>
        <v/>
      </c>
      <c r="J557" s="327" t="str">
        <f>iferror(IF($C557=BattleEnd,"",IF($C557="","",IF($C557=Attacking,RANDBETWEEN(1,100),""))),"")</f>
        <v/>
      </c>
      <c r="K557" s="328" t="str">
        <f>iferror(IF($C557=BattleEnd,"",IF($C557="","",IF($C557=Attacking,RANDBETWEEN(1,100),""))),"")</f>
        <v/>
      </c>
      <c r="L557" s="329" t="str">
        <f>if($C557=Attacking,if(H557&gt;70,Hit,Miss),"")</f>
        <v/>
      </c>
      <c r="M557" s="330" t="str">
        <f>if($C557=Attacking,if(I557&gt;70,Hit,Miss),"")</f>
        <v/>
      </c>
      <c r="N557" s="330" t="str">
        <f>if($C557=Attacking,if(J557&gt;70,Hit,Miss),"")</f>
        <v/>
      </c>
      <c r="O557" s="331" t="str">
        <f>if($C557=Attacking,if(K557&gt;70,Hit,Miss),"")</f>
        <v/>
      </c>
      <c r="P557" s="326" t="str">
        <f>IF(L557=Hit,Fleet1Ship1WepDPH,IF(L557=Miss,0,""))</f>
        <v/>
      </c>
      <c r="Q557" s="327" t="str">
        <f>IF(M557=Hit,Fleet1Ship1WepDPH,IF(M557=Miss,0,""))</f>
        <v/>
      </c>
      <c r="R557" s="327" t="str">
        <f>IF(N557=Hit,Fleet1Ship1WepDPH,IF(N557=Miss,0,""))</f>
        <v/>
      </c>
      <c r="S557" s="328" t="str">
        <f>IF(O557=Hit,Fleet1Ship1WepDPH,IF(O557=Miss,0,""))</f>
        <v/>
      </c>
      <c r="T557" s="332" t="str">
        <f>if($C557=Attacking,COUNTIF(P557:S557,"&gt;0"),"")</f>
        <v/>
      </c>
      <c r="U557" s="333" t="str">
        <f>IF($C557=Attacking,SUM(P557:S557),"")</f>
        <v/>
      </c>
      <c r="V557" s="334" t="str">
        <f>iferror(if(W555="","",IF(W555=Alive,$V$4,IF(W555=Dead,"")),""),"")</f>
        <v/>
      </c>
      <c r="W557" s="323" t="str">
        <f>iferror(if($X557="","",IF($X557&gt;0,Alive,if($X557=0,"")),""),"")</f>
        <v/>
      </c>
      <c r="X557" s="353" t="str">
        <f>iferror(if(C557="","",IF(C557=Attacking,X555-U557,X555)),"")</f>
        <v/>
      </c>
    </row>
    <row r="558" hidden="1">
      <c r="A558" s="336">
        <v>555.0</v>
      </c>
      <c r="B558" s="356" t="str">
        <f>IF(C556=Attacking,B556+1,"")</f>
        <v/>
      </c>
      <c r="C558" s="338" t="str">
        <f>iferror(if(W556="","",IF(W556=Alive,Attacking,if(W556=Dead,"")),""),"")</f>
        <v/>
      </c>
      <c r="D558" s="339" t="str">
        <f>iferror(if(E556="","",IF(E556=Alive,$D$4,IF(E556=Dead,"")),""),"")</f>
        <v/>
      </c>
      <c r="E558" s="340" t="str">
        <f>iferror(if($F557="","",IF($F558&gt;0,Alive,if($F558="","")),""),"")</f>
        <v/>
      </c>
      <c r="F558" s="341" t="str">
        <f t="shared" si="4"/>
        <v/>
      </c>
      <c r="G558" s="342" t="str">
        <f>iferror(if(C558="","",if(C558=BattleEnd,"",if(D558=Fleet1Ship1,Fleet1Ship1Wep,Fleet2Ship1Wep))),"")</f>
        <v/>
      </c>
      <c r="H558" s="343" t="str">
        <f>iferror(IF($C558=BattleEnd,"",IF($C558="","",IF($C558=Attacking,RANDBETWEEN(1,100),""))),"")</f>
        <v/>
      </c>
      <c r="I558" s="344" t="str">
        <f>iferror(IF($C558=BattleEnd,"",IF($C558="","",IF($C558=Attacking,RANDBETWEEN(1,100),""))),"")</f>
        <v/>
      </c>
      <c r="J558" s="344" t="str">
        <f>iferror(IF($C558=BattleEnd,"",IF($C558="","",IF($C558=Attacking,RANDBETWEEN(1,100),""))),"")</f>
        <v/>
      </c>
      <c r="K558" s="345" t="str">
        <f>iferror(IF($C558=BattleEnd,"",IF($C558="","",IF($C558=Attacking,RANDBETWEEN(1,100),""))),"")</f>
        <v/>
      </c>
      <c r="L558" s="346" t="str">
        <f>if($C558=Attacking,if(H558&gt;70,Hit,Miss),"")</f>
        <v/>
      </c>
      <c r="M558" s="347" t="str">
        <f>if($C558=Attacking,if(I558&gt;70,Hit,Miss),"")</f>
        <v/>
      </c>
      <c r="N558" s="347" t="str">
        <f>if($C558=Attacking,if(J558&gt;70,Hit,Miss),"")</f>
        <v/>
      </c>
      <c r="O558" s="348" t="str">
        <f>if($C558=Attacking,if(K558&gt;70,Hit,Miss),"")</f>
        <v/>
      </c>
      <c r="P558" s="343" t="str">
        <f>IF(L558=Hit,Fleet1Ship1WepDPH,IF(L558=Miss,0,""))</f>
        <v/>
      </c>
      <c r="Q558" s="344" t="str">
        <f>IF(M558=Hit,Fleet1Ship1WepDPH,IF(M558=Miss,0,""))</f>
        <v/>
      </c>
      <c r="R558" s="344" t="str">
        <f>IF(N558=Hit,Fleet1Ship1WepDPH,IF(N558=Miss,0,""))</f>
        <v/>
      </c>
      <c r="S558" s="345" t="str">
        <f>IF(O558=Hit,Fleet1Ship1WepDPH,IF(O558=Miss,0,""))</f>
        <v/>
      </c>
      <c r="T558" s="349" t="str">
        <f>if($C558=Attacking,COUNTIF(P558:S558,"&gt;0"),"")</f>
        <v/>
      </c>
      <c r="U558" s="350" t="str">
        <f>IF($C558=Attacking,SUM(P558:S558),"")</f>
        <v/>
      </c>
      <c r="V558" s="351" t="str">
        <f>iferror(if(W556="","",IF(W556=Alive,$V$4,IF(W556=Dead,"")),""),"")</f>
        <v/>
      </c>
      <c r="W558" s="340" t="str">
        <f>iferror(if($X558="","",IF($X558&gt;0,Alive,if($X558=0,"")),""),"")</f>
        <v/>
      </c>
      <c r="X558" s="352" t="str">
        <f>iferror(if(C558="","",IF(C558=Attacking,X556-U558,X556)),"")</f>
        <v/>
      </c>
    </row>
    <row r="559" hidden="1">
      <c r="A559" s="319">
        <v>556.0</v>
      </c>
      <c r="B559" s="357" t="str">
        <f>IF(C557=Attacking,B557+1,"")</f>
        <v/>
      </c>
      <c r="C559" s="321" t="str">
        <f>iferror(if(W557="","",IF(W557=Alive,Attacking,if(W557=Dead,"")),""),"")</f>
        <v/>
      </c>
      <c r="D559" s="322" t="str">
        <f>iferror(if(E557="","",IF(E557=Alive,$D$4,IF(E557=Dead,"")),""),"")</f>
        <v/>
      </c>
      <c r="E559" s="323" t="str">
        <f>iferror(if($F558="","",IF($F559&gt;0,Alive,if($F559="","")),""),"")</f>
        <v/>
      </c>
      <c r="F559" s="324" t="str">
        <f t="shared" si="4"/>
        <v/>
      </c>
      <c r="G559" s="325" t="str">
        <f>iferror(if(C559="","",if(C559=BattleEnd,"",if(D559=Fleet1Ship1,Fleet1Ship1Wep,Fleet2Ship1Wep))),"")</f>
        <v/>
      </c>
      <c r="H559" s="326" t="str">
        <f>iferror(IF($C559=BattleEnd,"",IF($C559="","",IF($C559=Attacking,RANDBETWEEN(1,100),""))),"")</f>
        <v/>
      </c>
      <c r="I559" s="327" t="str">
        <f>iferror(IF($C559=BattleEnd,"",IF($C559="","",IF($C559=Attacking,RANDBETWEEN(1,100),""))),"")</f>
        <v/>
      </c>
      <c r="J559" s="327" t="str">
        <f>iferror(IF($C559=BattleEnd,"",IF($C559="","",IF($C559=Attacking,RANDBETWEEN(1,100),""))),"")</f>
        <v/>
      </c>
      <c r="K559" s="328" t="str">
        <f>iferror(IF($C559=BattleEnd,"",IF($C559="","",IF($C559=Attacking,RANDBETWEEN(1,100),""))),"")</f>
        <v/>
      </c>
      <c r="L559" s="329" t="str">
        <f>if($C559=Attacking,if(H559&gt;70,Hit,Miss),"")</f>
        <v/>
      </c>
      <c r="M559" s="330" t="str">
        <f>if($C559=Attacking,if(I559&gt;70,Hit,Miss),"")</f>
        <v/>
      </c>
      <c r="N559" s="330" t="str">
        <f>if($C559=Attacking,if(J559&gt;70,Hit,Miss),"")</f>
        <v/>
      </c>
      <c r="O559" s="331" t="str">
        <f>if($C559=Attacking,if(K559&gt;70,Hit,Miss),"")</f>
        <v/>
      </c>
      <c r="P559" s="326" t="str">
        <f>IF(L559=Hit,Fleet1Ship1WepDPH,IF(L559=Miss,0,""))</f>
        <v/>
      </c>
      <c r="Q559" s="327" t="str">
        <f>IF(M559=Hit,Fleet1Ship1WepDPH,IF(M559=Miss,0,""))</f>
        <v/>
      </c>
      <c r="R559" s="327" t="str">
        <f>IF(N559=Hit,Fleet1Ship1WepDPH,IF(N559=Miss,0,""))</f>
        <v/>
      </c>
      <c r="S559" s="328" t="str">
        <f>IF(O559=Hit,Fleet1Ship1WepDPH,IF(O559=Miss,0,""))</f>
        <v/>
      </c>
      <c r="T559" s="332" t="str">
        <f>if($C559=Attacking,COUNTIF(P559:S559,"&gt;0"),"")</f>
        <v/>
      </c>
      <c r="U559" s="333" t="str">
        <f>IF($C559=Attacking,SUM(P559:S559),"")</f>
        <v/>
      </c>
      <c r="V559" s="334" t="str">
        <f>iferror(if(W557="","",IF(W557=Alive,$V$4,IF(W557=Dead,"")),""),"")</f>
        <v/>
      </c>
      <c r="W559" s="323" t="str">
        <f>iferror(if($X559="","",IF($X559&gt;0,Alive,if($X559=0,"")),""),"")</f>
        <v/>
      </c>
      <c r="X559" s="353" t="str">
        <f>iferror(if(C559="","",IF(C559=Attacking,X557-U559,X557)),"")</f>
        <v/>
      </c>
    </row>
    <row r="560" hidden="1">
      <c r="A560" s="336">
        <v>557.0</v>
      </c>
      <c r="B560" s="356" t="str">
        <f>IF(C558=Attacking,B558+1,"")</f>
        <v/>
      </c>
      <c r="C560" s="338" t="str">
        <f>iferror(if(W558="","",IF(W558=Alive,Attacking,if(W558=Dead,"")),""),"")</f>
        <v/>
      </c>
      <c r="D560" s="339" t="str">
        <f>iferror(if(E558="","",IF(E558=Alive,$D$4,IF(E558=Dead,"")),""),"")</f>
        <v/>
      </c>
      <c r="E560" s="340" t="str">
        <f>iferror(if($F559="","",IF($F560&gt;0,Alive,if($F560="","")),""),"")</f>
        <v/>
      </c>
      <c r="F560" s="341" t="str">
        <f t="shared" si="4"/>
        <v/>
      </c>
      <c r="G560" s="342" t="str">
        <f>iferror(if(C560="","",if(C560=BattleEnd,"",if(D560=Fleet1Ship1,Fleet1Ship1Wep,Fleet2Ship1Wep))),"")</f>
        <v/>
      </c>
      <c r="H560" s="343" t="str">
        <f>iferror(IF($C560=BattleEnd,"",IF($C560="","",IF($C560=Attacking,RANDBETWEEN(1,100),""))),"")</f>
        <v/>
      </c>
      <c r="I560" s="344" t="str">
        <f>iferror(IF($C560=BattleEnd,"",IF($C560="","",IF($C560=Attacking,RANDBETWEEN(1,100),""))),"")</f>
        <v/>
      </c>
      <c r="J560" s="344" t="str">
        <f>iferror(IF($C560=BattleEnd,"",IF($C560="","",IF($C560=Attacking,RANDBETWEEN(1,100),""))),"")</f>
        <v/>
      </c>
      <c r="K560" s="345" t="str">
        <f>iferror(IF($C560=BattleEnd,"",IF($C560="","",IF($C560=Attacking,RANDBETWEEN(1,100),""))),"")</f>
        <v/>
      </c>
      <c r="L560" s="346" t="str">
        <f>if($C560=Attacking,if(H560&gt;70,Hit,Miss),"")</f>
        <v/>
      </c>
      <c r="M560" s="347" t="str">
        <f>if($C560=Attacking,if(I560&gt;70,Hit,Miss),"")</f>
        <v/>
      </c>
      <c r="N560" s="347" t="str">
        <f>if($C560=Attacking,if(J560&gt;70,Hit,Miss),"")</f>
        <v/>
      </c>
      <c r="O560" s="348" t="str">
        <f>if($C560=Attacking,if(K560&gt;70,Hit,Miss),"")</f>
        <v/>
      </c>
      <c r="P560" s="343" t="str">
        <f>IF(L560=Hit,Fleet1Ship1WepDPH,IF(L560=Miss,0,""))</f>
        <v/>
      </c>
      <c r="Q560" s="344" t="str">
        <f>IF(M560=Hit,Fleet1Ship1WepDPH,IF(M560=Miss,0,""))</f>
        <v/>
      </c>
      <c r="R560" s="344" t="str">
        <f>IF(N560=Hit,Fleet1Ship1WepDPH,IF(N560=Miss,0,""))</f>
        <v/>
      </c>
      <c r="S560" s="345" t="str">
        <f>IF(O560=Hit,Fleet1Ship1WepDPH,IF(O560=Miss,0,""))</f>
        <v/>
      </c>
      <c r="T560" s="349" t="str">
        <f>if($C560=Attacking,COUNTIF(P560:S560,"&gt;0"),"")</f>
        <v/>
      </c>
      <c r="U560" s="350" t="str">
        <f>IF($C560=Attacking,SUM(P560:S560),"")</f>
        <v/>
      </c>
      <c r="V560" s="351" t="str">
        <f>iferror(if(W558="","",IF(W558=Alive,$V$4,IF(W558=Dead,"")),""),"")</f>
        <v/>
      </c>
      <c r="W560" s="340" t="str">
        <f>iferror(if($X560="","",IF($X560&gt;0,Alive,if($X560=0,"")),""),"")</f>
        <v/>
      </c>
      <c r="X560" s="352" t="str">
        <f>iferror(if(C560="","",IF(C560=Attacking,X558-U560,X558)),"")</f>
        <v/>
      </c>
    </row>
    <row r="561" hidden="1">
      <c r="A561" s="319">
        <v>558.0</v>
      </c>
      <c r="B561" s="357" t="str">
        <f>IF(C559=Attacking,B559+1,"")</f>
        <v/>
      </c>
      <c r="C561" s="321" t="str">
        <f>iferror(if(W559="","",IF(W559=Alive,Attacking,if(W559=Dead,"")),""),"")</f>
        <v/>
      </c>
      <c r="D561" s="322" t="str">
        <f>iferror(if(E559="","",IF(E559=Alive,$D$4,IF(E559=Dead,"")),""),"")</f>
        <v/>
      </c>
      <c r="E561" s="323" t="str">
        <f>iferror(if($F560="","",IF($F561&gt;0,Alive,if($F561="","")),""),"")</f>
        <v/>
      </c>
      <c r="F561" s="324" t="str">
        <f t="shared" si="4"/>
        <v/>
      </c>
      <c r="G561" s="325" t="str">
        <f>iferror(if(C561="","",if(C561=BattleEnd,"",if(D561=Fleet1Ship1,Fleet1Ship1Wep,Fleet2Ship1Wep))),"")</f>
        <v/>
      </c>
      <c r="H561" s="326" t="str">
        <f>iferror(IF($C561=BattleEnd,"",IF($C561="","",IF($C561=Attacking,RANDBETWEEN(1,100),""))),"")</f>
        <v/>
      </c>
      <c r="I561" s="327" t="str">
        <f>iferror(IF($C561=BattleEnd,"",IF($C561="","",IF($C561=Attacking,RANDBETWEEN(1,100),""))),"")</f>
        <v/>
      </c>
      <c r="J561" s="327" t="str">
        <f>iferror(IF($C561=BattleEnd,"",IF($C561="","",IF($C561=Attacking,RANDBETWEEN(1,100),""))),"")</f>
        <v/>
      </c>
      <c r="K561" s="328" t="str">
        <f>iferror(IF($C561=BattleEnd,"",IF($C561="","",IF($C561=Attacking,RANDBETWEEN(1,100),""))),"")</f>
        <v/>
      </c>
      <c r="L561" s="329" t="str">
        <f>if($C561=Attacking,if(H561&gt;70,Hit,Miss),"")</f>
        <v/>
      </c>
      <c r="M561" s="330" t="str">
        <f>if($C561=Attacking,if(I561&gt;70,Hit,Miss),"")</f>
        <v/>
      </c>
      <c r="N561" s="330" t="str">
        <f>if($C561=Attacking,if(J561&gt;70,Hit,Miss),"")</f>
        <v/>
      </c>
      <c r="O561" s="331" t="str">
        <f>if($C561=Attacking,if(K561&gt;70,Hit,Miss),"")</f>
        <v/>
      </c>
      <c r="P561" s="326" t="str">
        <f>IF(L561=Hit,Fleet1Ship1WepDPH,IF(L561=Miss,0,""))</f>
        <v/>
      </c>
      <c r="Q561" s="327" t="str">
        <f>IF(M561=Hit,Fleet1Ship1WepDPH,IF(M561=Miss,0,""))</f>
        <v/>
      </c>
      <c r="R561" s="327" t="str">
        <f>IF(N561=Hit,Fleet1Ship1WepDPH,IF(N561=Miss,0,""))</f>
        <v/>
      </c>
      <c r="S561" s="328" t="str">
        <f>IF(O561=Hit,Fleet1Ship1WepDPH,IF(O561=Miss,0,""))</f>
        <v/>
      </c>
      <c r="T561" s="332" t="str">
        <f>if($C561=Attacking,COUNTIF(P561:S561,"&gt;0"),"")</f>
        <v/>
      </c>
      <c r="U561" s="333" t="str">
        <f>IF($C561=Attacking,SUM(P561:S561),"")</f>
        <v/>
      </c>
      <c r="V561" s="334" t="str">
        <f>iferror(if(W559="","",IF(W559=Alive,$V$4,IF(W559=Dead,"")),""),"")</f>
        <v/>
      </c>
      <c r="W561" s="323" t="str">
        <f>iferror(if($X561="","",IF($X561&gt;0,Alive,if($X561=0,"")),""),"")</f>
        <v/>
      </c>
      <c r="X561" s="353" t="str">
        <f>iferror(if(C561="","",IF(C561=Attacking,X559-U561,X559)),"")</f>
        <v/>
      </c>
    </row>
    <row r="562" hidden="1">
      <c r="A562" s="336">
        <v>559.0</v>
      </c>
      <c r="B562" s="356" t="str">
        <f>IF(C560=Reloading,B560+1,"")</f>
        <v/>
      </c>
      <c r="C562" s="338" t="str">
        <f>iferror(if(W560="","",IF(W560=Alive,Attacking,if(W560=Dead,"")),""),"")</f>
        <v/>
      </c>
      <c r="D562" s="339" t="str">
        <f>iferror(if(E560="","",IF(E560=Alive,$D$4,IF(E560=Dead,"")),""),"")</f>
        <v/>
      </c>
      <c r="E562" s="340" t="str">
        <f>iferror(if($F561="","",IF($F562&gt;0,Alive,if($F562="","")),""),"")</f>
        <v/>
      </c>
      <c r="F562" s="341" t="str">
        <f t="shared" si="4"/>
        <v/>
      </c>
      <c r="G562" s="342" t="str">
        <f>iferror(if(C562="","",if(C562=BattleEnd,"",if(D562=Fleet1Ship1,Fleet1Ship1Wep,Fleet2Ship1Wep))),"")</f>
        <v/>
      </c>
      <c r="H562" s="343" t="str">
        <f>iferror(IF($C562=BattleEnd,"",IF($C562="","",IF($C562=Attacking,RANDBETWEEN(1,100),""))),"")</f>
        <v/>
      </c>
      <c r="I562" s="344" t="str">
        <f>iferror(IF($C562=BattleEnd,"",IF($C562="","",IF($C562=Attacking,RANDBETWEEN(1,100),""))),"")</f>
        <v/>
      </c>
      <c r="J562" s="344" t="str">
        <f>iferror(IF($C562=BattleEnd,"",IF($C562="","",IF($C562=Attacking,RANDBETWEEN(1,100),""))),"")</f>
        <v/>
      </c>
      <c r="K562" s="345" t="str">
        <f>iferror(IF($C562=BattleEnd,"",IF($C562="","",IF($C562=Attacking,RANDBETWEEN(1,100),""))),"")</f>
        <v/>
      </c>
      <c r="L562" s="346" t="str">
        <f>if($C562=Attacking,if(H562&gt;70,Hit,Miss),"")</f>
        <v/>
      </c>
      <c r="M562" s="347" t="str">
        <f>if($C562=Attacking,if(I562&gt;70,Hit,Miss),"")</f>
        <v/>
      </c>
      <c r="N562" s="347" t="str">
        <f>if($C562=Attacking,if(J562&gt;70,Hit,Miss),"")</f>
        <v/>
      </c>
      <c r="O562" s="348" t="str">
        <f>if($C562=Attacking,if(K562&gt;70,Hit,Miss),"")</f>
        <v/>
      </c>
      <c r="P562" s="343" t="str">
        <f>IF(L562=Hit,Fleet1Ship1WepDPH,IF(L562=Miss,0,""))</f>
        <v/>
      </c>
      <c r="Q562" s="344" t="str">
        <f>IF(M562=Hit,Fleet1Ship1WepDPH,IF(M562=Miss,0,""))</f>
        <v/>
      </c>
      <c r="R562" s="344" t="str">
        <f>IF(N562=Hit,Fleet1Ship1WepDPH,IF(N562=Miss,0,""))</f>
        <v/>
      </c>
      <c r="S562" s="345" t="str">
        <f>IF(O562=Hit,Fleet1Ship1WepDPH,IF(O562=Miss,0,""))</f>
        <v/>
      </c>
      <c r="T562" s="349" t="str">
        <f>if($C562=Attacking,COUNTIF(P562:S562,"&gt;0"),"")</f>
        <v/>
      </c>
      <c r="U562" s="350" t="str">
        <f>IF($C562=Attacking,SUM(P562:S562),"")</f>
        <v/>
      </c>
      <c r="V562" s="351" t="str">
        <f>iferror(if(W560="","",IF(W560=Alive,$V$4,IF(W560=Dead,"")),""),"")</f>
        <v/>
      </c>
      <c r="W562" s="340" t="str">
        <f>iferror(if($X562="","",IF($X562&gt;0,Alive,if($X562=0,"")),""),"")</f>
        <v/>
      </c>
      <c r="X562" s="352" t="str">
        <f>iferror(if(C562="","",IF(C562=Attacking,X560-U562,X560)),"")</f>
        <v/>
      </c>
    </row>
    <row r="563" hidden="1">
      <c r="A563" s="319">
        <v>560.0</v>
      </c>
      <c r="B563" s="357" t="str">
        <f>IF(C561=Reloading,B561+1,"")</f>
        <v/>
      </c>
      <c r="C563" s="321" t="str">
        <f>iferror(if(W561="","",IF(W561=Alive,Attacking,if(W561=Dead,"")),""),"")</f>
        <v/>
      </c>
      <c r="D563" s="322" t="str">
        <f>iferror(if(E561="","",IF(E561=Alive,$D$4,IF(E561=Dead,"")),""),"")</f>
        <v/>
      </c>
      <c r="E563" s="323" t="str">
        <f>iferror(if($F562="","",IF($F563&gt;0,Alive,if($F563="","")),""),"")</f>
        <v/>
      </c>
      <c r="F563" s="324" t="str">
        <f t="shared" si="4"/>
        <v/>
      </c>
      <c r="G563" s="325" t="str">
        <f>iferror(if(C563="","",if(C563=BattleEnd,"",if(D563=Fleet1Ship1,Fleet1Ship1Wep,Fleet2Ship1Wep))),"")</f>
        <v/>
      </c>
      <c r="H563" s="326" t="str">
        <f>iferror(IF($C563=BattleEnd,"",IF($C563="","",IF($C563=Attacking,RANDBETWEEN(1,100),""))),"")</f>
        <v/>
      </c>
      <c r="I563" s="327" t="str">
        <f>iferror(IF($C563=BattleEnd,"",IF($C563="","",IF($C563=Attacking,RANDBETWEEN(1,100),""))),"")</f>
        <v/>
      </c>
      <c r="J563" s="327" t="str">
        <f>iferror(IF($C563=BattleEnd,"",IF($C563="","",IF($C563=Attacking,RANDBETWEEN(1,100),""))),"")</f>
        <v/>
      </c>
      <c r="K563" s="328" t="str">
        <f>iferror(IF($C563=BattleEnd,"",IF($C563="","",IF($C563=Attacking,RANDBETWEEN(1,100),""))),"")</f>
        <v/>
      </c>
      <c r="L563" s="329" t="str">
        <f>if($C563=Attacking,if(H563&gt;70,Hit,Miss),"")</f>
        <v/>
      </c>
      <c r="M563" s="330" t="str">
        <f>if($C563=Attacking,if(I563&gt;70,Hit,Miss),"")</f>
        <v/>
      </c>
      <c r="N563" s="330" t="str">
        <f>if($C563=Attacking,if(J563&gt;70,Hit,Miss),"")</f>
        <v/>
      </c>
      <c r="O563" s="331" t="str">
        <f>if($C563=Attacking,if(K563&gt;70,Hit,Miss),"")</f>
        <v/>
      </c>
      <c r="P563" s="326" t="str">
        <f>IF(L563=Hit,Fleet1Ship1WepDPH,IF(L563=Miss,0,""))</f>
        <v/>
      </c>
      <c r="Q563" s="327" t="str">
        <f>IF(M563=Hit,Fleet1Ship1WepDPH,IF(M563=Miss,0,""))</f>
        <v/>
      </c>
      <c r="R563" s="327" t="str">
        <f>IF(N563=Hit,Fleet1Ship1WepDPH,IF(N563=Miss,0,""))</f>
        <v/>
      </c>
      <c r="S563" s="328" t="str">
        <f>IF(O563=Hit,Fleet1Ship1WepDPH,IF(O563=Miss,0,""))</f>
        <v/>
      </c>
      <c r="T563" s="332" t="str">
        <f>if($C563=Attacking,COUNTIF(P563:S563,"&gt;0"),"")</f>
        <v/>
      </c>
      <c r="U563" s="333" t="str">
        <f>IF($C563=Attacking,SUM(P563:S563),"")</f>
        <v/>
      </c>
      <c r="V563" s="334" t="str">
        <f>iferror(if(W561="","",IF(W561=Alive,$V$4,IF(W561=Dead,"")),""),"")</f>
        <v/>
      </c>
      <c r="W563" s="323" t="str">
        <f>iferror(if($X563="","",IF($X563&gt;0,Alive,if($X563=0,"")),""),"")</f>
        <v/>
      </c>
      <c r="X563" s="353" t="str">
        <f>iferror(if(C563="","",IF(C563=Attacking,X561-U563,X561)),"")</f>
        <v/>
      </c>
    </row>
    <row r="564" hidden="1">
      <c r="A564" s="336">
        <v>561.0</v>
      </c>
      <c r="B564" s="356" t="str">
        <f>IF(C562=Attacking,B562+1,"")</f>
        <v/>
      </c>
      <c r="C564" s="338" t="str">
        <f>iferror(if(W562="","",IF(W562=Alive,Attacking,if(W562=Dead,"")),""),"")</f>
        <v/>
      </c>
      <c r="D564" s="339" t="str">
        <f>iferror(if(E562="","",IF(E562=Alive,$D$4,IF(E562=Dead,"")),""),"")</f>
        <v/>
      </c>
      <c r="E564" s="340" t="str">
        <f>iferror(if($F563="","",IF($F564&gt;0,Alive,if($F564="","")),""),"")</f>
        <v/>
      </c>
      <c r="F564" s="341" t="str">
        <f t="shared" si="4"/>
        <v/>
      </c>
      <c r="G564" s="342" t="str">
        <f>iferror(if(C564="","",if(C564=BattleEnd,"",if(D564=Fleet1Ship1,Fleet1Ship1Wep,Fleet2Ship1Wep))),"")</f>
        <v/>
      </c>
      <c r="H564" s="343" t="str">
        <f>iferror(IF($C564=BattleEnd,"",IF($C564="","",IF($C564=Attacking,RANDBETWEEN(1,100),""))),"")</f>
        <v/>
      </c>
      <c r="I564" s="344" t="str">
        <f>iferror(IF($C564=BattleEnd,"",IF($C564="","",IF($C564=Attacking,RANDBETWEEN(1,100),""))),"")</f>
        <v/>
      </c>
      <c r="J564" s="344" t="str">
        <f>iferror(IF($C564=BattleEnd,"",IF($C564="","",IF($C564=Attacking,RANDBETWEEN(1,100),""))),"")</f>
        <v/>
      </c>
      <c r="K564" s="345" t="str">
        <f>iferror(IF($C564=BattleEnd,"",IF($C564="","",IF($C564=Attacking,RANDBETWEEN(1,100),""))),"")</f>
        <v/>
      </c>
      <c r="L564" s="346" t="str">
        <f>if($C564=Attacking,if(H564&gt;70,Hit,Miss),"")</f>
        <v/>
      </c>
      <c r="M564" s="347" t="str">
        <f>if($C564=Attacking,if(I564&gt;70,Hit,Miss),"")</f>
        <v/>
      </c>
      <c r="N564" s="347" t="str">
        <f>if($C564=Attacking,if(J564&gt;70,Hit,Miss),"")</f>
        <v/>
      </c>
      <c r="O564" s="348" t="str">
        <f>if($C564=Attacking,if(K564&gt;70,Hit,Miss),"")</f>
        <v/>
      </c>
      <c r="P564" s="343" t="str">
        <f>IF(L564=Hit,Fleet1Ship1WepDPH,IF(L564=Miss,0,""))</f>
        <v/>
      </c>
      <c r="Q564" s="344" t="str">
        <f>IF(M564=Hit,Fleet1Ship1WepDPH,IF(M564=Miss,0,""))</f>
        <v/>
      </c>
      <c r="R564" s="344" t="str">
        <f>IF(N564=Hit,Fleet1Ship1WepDPH,IF(N564=Miss,0,""))</f>
        <v/>
      </c>
      <c r="S564" s="345" t="str">
        <f>IF(O564=Hit,Fleet1Ship1WepDPH,IF(O564=Miss,0,""))</f>
        <v/>
      </c>
      <c r="T564" s="349" t="str">
        <f>if($C564=Attacking,COUNTIF(P564:S564,"&gt;0"),"")</f>
        <v/>
      </c>
      <c r="U564" s="350" t="str">
        <f>IF($C564=Attacking,SUM(P564:S564),"")</f>
        <v/>
      </c>
      <c r="V564" s="351" t="str">
        <f>iferror(if(W562="","",IF(W562=Alive,$V$4,IF(W562=Dead,"")),""),"")</f>
        <v/>
      </c>
      <c r="W564" s="340" t="str">
        <f>iferror(if($X564="","",IF($X564&gt;0,Alive,if($X564=0,"")),""),"")</f>
        <v/>
      </c>
      <c r="X564" s="352" t="str">
        <f>iferror(if(C564="","",IF(C564=Attacking,X562-U564,X562)),"")</f>
        <v/>
      </c>
    </row>
    <row r="565" hidden="1">
      <c r="A565" s="319">
        <v>562.0</v>
      </c>
      <c r="B565" s="357" t="str">
        <f>IF(C563=Attacking,B563+1,"")</f>
        <v/>
      </c>
      <c r="C565" s="321" t="str">
        <f>iferror(if(W563="","",IF(W563=Alive,Attacking,if(W563=Dead,"")),""),"")</f>
        <v/>
      </c>
      <c r="D565" s="322" t="str">
        <f>iferror(if(E563="","",IF(E563=Alive,$D$4,IF(E563=Dead,"")),""),"")</f>
        <v/>
      </c>
      <c r="E565" s="323" t="str">
        <f>iferror(if($F564="","",IF($F565&gt;0,Alive,if($F565="","")),""),"")</f>
        <v/>
      </c>
      <c r="F565" s="324" t="str">
        <f t="shared" si="4"/>
        <v/>
      </c>
      <c r="G565" s="325" t="str">
        <f>iferror(if(C565="","",if(C565=BattleEnd,"",if(D565=Fleet1Ship1,Fleet1Ship1Wep,Fleet2Ship1Wep))),"")</f>
        <v/>
      </c>
      <c r="H565" s="326" t="str">
        <f>iferror(IF($C565=BattleEnd,"",IF($C565="","",IF($C565=Attacking,RANDBETWEEN(1,100),""))),"")</f>
        <v/>
      </c>
      <c r="I565" s="327" t="str">
        <f>iferror(IF($C565=BattleEnd,"",IF($C565="","",IF($C565=Attacking,RANDBETWEEN(1,100),""))),"")</f>
        <v/>
      </c>
      <c r="J565" s="327" t="str">
        <f>iferror(IF($C565=BattleEnd,"",IF($C565="","",IF($C565=Attacking,RANDBETWEEN(1,100),""))),"")</f>
        <v/>
      </c>
      <c r="K565" s="328" t="str">
        <f>iferror(IF($C565=BattleEnd,"",IF($C565="","",IF($C565=Attacking,RANDBETWEEN(1,100),""))),"")</f>
        <v/>
      </c>
      <c r="L565" s="329" t="str">
        <f>if($C565=Attacking,if(H565&gt;70,Hit,Miss),"")</f>
        <v/>
      </c>
      <c r="M565" s="330" t="str">
        <f>if($C565=Attacking,if(I565&gt;70,Hit,Miss),"")</f>
        <v/>
      </c>
      <c r="N565" s="330" t="str">
        <f>if($C565=Attacking,if(J565&gt;70,Hit,Miss),"")</f>
        <v/>
      </c>
      <c r="O565" s="331" t="str">
        <f>if($C565=Attacking,if(K565&gt;70,Hit,Miss),"")</f>
        <v/>
      </c>
      <c r="P565" s="326" t="str">
        <f>IF(L565=Hit,Fleet1Ship1WepDPH,IF(L565=Miss,0,""))</f>
        <v/>
      </c>
      <c r="Q565" s="327" t="str">
        <f>IF(M565=Hit,Fleet1Ship1WepDPH,IF(M565=Miss,0,""))</f>
        <v/>
      </c>
      <c r="R565" s="327" t="str">
        <f>IF(N565=Hit,Fleet1Ship1WepDPH,IF(N565=Miss,0,""))</f>
        <v/>
      </c>
      <c r="S565" s="328" t="str">
        <f>IF(O565=Hit,Fleet1Ship1WepDPH,IF(O565=Miss,0,""))</f>
        <v/>
      </c>
      <c r="T565" s="332" t="str">
        <f>if($C565=Attacking,COUNTIF(P565:S565,"&gt;0"),"")</f>
        <v/>
      </c>
      <c r="U565" s="333" t="str">
        <f>IF($C565=Attacking,SUM(P565:S565),"")</f>
        <v/>
      </c>
      <c r="V565" s="334" t="str">
        <f>iferror(if(W563="","",IF(W563=Alive,$V$4,IF(W563=Dead,"")),""),"")</f>
        <v/>
      </c>
      <c r="W565" s="323" t="str">
        <f>iferror(if($X565="","",IF($X565&gt;0,Alive,if($X565=0,"")),""),"")</f>
        <v/>
      </c>
      <c r="X565" s="353" t="str">
        <f>iferror(if(C565="","",IF(C565=Attacking,X563-U565,X563)),"")</f>
        <v/>
      </c>
    </row>
    <row r="566" hidden="1">
      <c r="A566" s="336">
        <v>563.0</v>
      </c>
      <c r="B566" s="356" t="str">
        <f>IF(C564=Attacking,B564+1,"")</f>
        <v/>
      </c>
      <c r="C566" s="338" t="str">
        <f>iferror(if(W564="","",IF(W564=Alive,Attacking,if(W564=Dead,"")),""),"")</f>
        <v/>
      </c>
      <c r="D566" s="339" t="str">
        <f>iferror(if(E564="","",IF(E564=Alive,$D$4,IF(E564=Dead,"")),""),"")</f>
        <v/>
      </c>
      <c r="E566" s="340" t="str">
        <f>iferror(if($F565="","",IF($F566&gt;0,Alive,if($F566="","")),""),"")</f>
        <v/>
      </c>
      <c r="F566" s="341" t="str">
        <f t="shared" si="4"/>
        <v/>
      </c>
      <c r="G566" s="342" t="str">
        <f>iferror(if(C566="","",if(C566=BattleEnd,"",if(D566=Fleet1Ship1,Fleet1Ship1Wep,Fleet2Ship1Wep))),"")</f>
        <v/>
      </c>
      <c r="H566" s="343" t="str">
        <f>iferror(IF($C566=BattleEnd,"",IF($C566="","",IF($C566=Attacking,RANDBETWEEN(1,100),""))),"")</f>
        <v/>
      </c>
      <c r="I566" s="344" t="str">
        <f>iferror(IF($C566=BattleEnd,"",IF($C566="","",IF($C566=Attacking,RANDBETWEEN(1,100),""))),"")</f>
        <v/>
      </c>
      <c r="J566" s="344" t="str">
        <f>iferror(IF($C566=BattleEnd,"",IF($C566="","",IF($C566=Attacking,RANDBETWEEN(1,100),""))),"")</f>
        <v/>
      </c>
      <c r="K566" s="345" t="str">
        <f>iferror(IF($C566=BattleEnd,"",IF($C566="","",IF($C566=Attacking,RANDBETWEEN(1,100),""))),"")</f>
        <v/>
      </c>
      <c r="L566" s="346" t="str">
        <f>if($C566=Attacking,if(H566&gt;70,Hit,Miss),"")</f>
        <v/>
      </c>
      <c r="M566" s="347" t="str">
        <f>if($C566=Attacking,if(I566&gt;70,Hit,Miss),"")</f>
        <v/>
      </c>
      <c r="N566" s="347" t="str">
        <f>if($C566=Attacking,if(J566&gt;70,Hit,Miss),"")</f>
        <v/>
      </c>
      <c r="O566" s="348" t="str">
        <f>if($C566=Attacking,if(K566&gt;70,Hit,Miss),"")</f>
        <v/>
      </c>
      <c r="P566" s="343" t="str">
        <f>IF(L566=Hit,Fleet1Ship1WepDPH,IF(L566=Miss,0,""))</f>
        <v/>
      </c>
      <c r="Q566" s="344" t="str">
        <f>IF(M566=Hit,Fleet1Ship1WepDPH,IF(M566=Miss,0,""))</f>
        <v/>
      </c>
      <c r="R566" s="344" t="str">
        <f>IF(N566=Hit,Fleet1Ship1WepDPH,IF(N566=Miss,0,""))</f>
        <v/>
      </c>
      <c r="S566" s="345" t="str">
        <f>IF(O566=Hit,Fleet1Ship1WepDPH,IF(O566=Miss,0,""))</f>
        <v/>
      </c>
      <c r="T566" s="349" t="str">
        <f>if($C566=Attacking,COUNTIF(P566:S566,"&gt;0"),"")</f>
        <v/>
      </c>
      <c r="U566" s="350" t="str">
        <f>IF($C566=Attacking,SUM(P566:S566),"")</f>
        <v/>
      </c>
      <c r="V566" s="351" t="str">
        <f>iferror(if(W564="","",IF(W564=Alive,$V$4,IF(W564=Dead,"")),""),"")</f>
        <v/>
      </c>
      <c r="W566" s="340" t="str">
        <f>iferror(if($X566="","",IF($X566&gt;0,Alive,if($X566=0,"")),""),"")</f>
        <v/>
      </c>
      <c r="X566" s="352" t="str">
        <f>iferror(if(C566="","",IF(C566=Attacking,X564-U566,X564)),"")</f>
        <v/>
      </c>
    </row>
    <row r="567" hidden="1">
      <c r="A567" s="319">
        <v>564.0</v>
      </c>
      <c r="B567" s="357" t="str">
        <f>IF(C565=Attacking,B565+1,"")</f>
        <v/>
      </c>
      <c r="C567" s="321" t="str">
        <f>iferror(if(W565="","",IF(W565=Alive,Attacking,if(W565=Dead,"")),""),"")</f>
        <v/>
      </c>
      <c r="D567" s="322" t="str">
        <f>iferror(if(E565="","",IF(E565=Alive,$D$4,IF(E565=Dead,"")),""),"")</f>
        <v/>
      </c>
      <c r="E567" s="323" t="str">
        <f>iferror(if($F566="","",IF($F567&gt;0,Alive,if($F567="","")),""),"")</f>
        <v/>
      </c>
      <c r="F567" s="324" t="str">
        <f t="shared" si="4"/>
        <v/>
      </c>
      <c r="G567" s="325" t="str">
        <f>iferror(if(C567="","",if(C567=BattleEnd,"",if(D567=Fleet1Ship1,Fleet1Ship1Wep,Fleet2Ship1Wep))),"")</f>
        <v/>
      </c>
      <c r="H567" s="326" t="str">
        <f>iferror(IF($C567=BattleEnd,"",IF($C567="","",IF($C567=Attacking,RANDBETWEEN(1,100),""))),"")</f>
        <v/>
      </c>
      <c r="I567" s="327" t="str">
        <f>iferror(IF($C567=BattleEnd,"",IF($C567="","",IF($C567=Attacking,RANDBETWEEN(1,100),""))),"")</f>
        <v/>
      </c>
      <c r="J567" s="327" t="str">
        <f>iferror(IF($C567=BattleEnd,"",IF($C567="","",IF($C567=Attacking,RANDBETWEEN(1,100),""))),"")</f>
        <v/>
      </c>
      <c r="K567" s="328" t="str">
        <f>iferror(IF($C567=BattleEnd,"",IF($C567="","",IF($C567=Attacking,RANDBETWEEN(1,100),""))),"")</f>
        <v/>
      </c>
      <c r="L567" s="329" t="str">
        <f>if($C567=Attacking,if(H567&gt;70,Hit,Miss),"")</f>
        <v/>
      </c>
      <c r="M567" s="330" t="str">
        <f>if($C567=Attacking,if(I567&gt;70,Hit,Miss),"")</f>
        <v/>
      </c>
      <c r="N567" s="330" t="str">
        <f>if($C567=Attacking,if(J567&gt;70,Hit,Miss),"")</f>
        <v/>
      </c>
      <c r="O567" s="331" t="str">
        <f>if($C567=Attacking,if(K567&gt;70,Hit,Miss),"")</f>
        <v/>
      </c>
      <c r="P567" s="326" t="str">
        <f>IF(L567=Hit,Fleet1Ship1WepDPH,IF(L567=Miss,0,""))</f>
        <v/>
      </c>
      <c r="Q567" s="327" t="str">
        <f>IF(M567=Hit,Fleet1Ship1WepDPH,IF(M567=Miss,0,""))</f>
        <v/>
      </c>
      <c r="R567" s="327" t="str">
        <f>IF(N567=Hit,Fleet1Ship1WepDPH,IF(N567=Miss,0,""))</f>
        <v/>
      </c>
      <c r="S567" s="328" t="str">
        <f>IF(O567=Hit,Fleet1Ship1WepDPH,IF(O567=Miss,0,""))</f>
        <v/>
      </c>
      <c r="T567" s="332" t="str">
        <f>if($C567=Attacking,COUNTIF(P567:S567,"&gt;0"),"")</f>
        <v/>
      </c>
      <c r="U567" s="333" t="str">
        <f>IF($C567=Attacking,SUM(P567:S567),"")</f>
        <v/>
      </c>
      <c r="V567" s="334" t="str">
        <f>iferror(if(W565="","",IF(W565=Alive,$V$4,IF(W565=Dead,"")),""),"")</f>
        <v/>
      </c>
      <c r="W567" s="323" t="str">
        <f>iferror(if($X567="","",IF($X567&gt;0,Alive,if($X567=0,"")),""),"")</f>
        <v/>
      </c>
      <c r="X567" s="353" t="str">
        <f>iferror(if(C567="","",IF(C567=Attacking,X565-U567,X565)),"")</f>
        <v/>
      </c>
    </row>
    <row r="568" hidden="1">
      <c r="A568" s="336">
        <v>565.0</v>
      </c>
      <c r="B568" s="356" t="str">
        <f>IF(C566=Attacking,B566+1,"")</f>
        <v/>
      </c>
      <c r="C568" s="338" t="str">
        <f>iferror(if(W566="","",IF(W566=Alive,Attacking,if(W566=Dead,"")),""),"")</f>
        <v/>
      </c>
      <c r="D568" s="339" t="str">
        <f>iferror(if(E566="","",IF(E566=Alive,$D$4,IF(E566=Dead,"")),""),"")</f>
        <v/>
      </c>
      <c r="E568" s="340" t="str">
        <f>iferror(if($F567="","",IF($F568&gt;0,Alive,if($F568="","")),""),"")</f>
        <v/>
      </c>
      <c r="F568" s="341" t="str">
        <f t="shared" si="4"/>
        <v/>
      </c>
      <c r="G568" s="342" t="str">
        <f>iferror(if(C568="","",if(C568=BattleEnd,"",if(D568=Fleet1Ship1,Fleet1Ship1Wep,Fleet2Ship1Wep))),"")</f>
        <v/>
      </c>
      <c r="H568" s="343" t="str">
        <f>iferror(IF($C568=BattleEnd,"",IF($C568="","",IF($C568=Attacking,RANDBETWEEN(1,100),""))),"")</f>
        <v/>
      </c>
      <c r="I568" s="344" t="str">
        <f>iferror(IF($C568=BattleEnd,"",IF($C568="","",IF($C568=Attacking,RANDBETWEEN(1,100),""))),"")</f>
        <v/>
      </c>
      <c r="J568" s="344" t="str">
        <f>iferror(IF($C568=BattleEnd,"",IF($C568="","",IF($C568=Attacking,RANDBETWEEN(1,100),""))),"")</f>
        <v/>
      </c>
      <c r="K568" s="345" t="str">
        <f>iferror(IF($C568=BattleEnd,"",IF($C568="","",IF($C568=Attacking,RANDBETWEEN(1,100),""))),"")</f>
        <v/>
      </c>
      <c r="L568" s="346" t="str">
        <f>if($C568=Attacking,if(H568&gt;70,Hit,Miss),"")</f>
        <v/>
      </c>
      <c r="M568" s="347" t="str">
        <f>if($C568=Attacking,if(I568&gt;70,Hit,Miss),"")</f>
        <v/>
      </c>
      <c r="N568" s="347" t="str">
        <f>if($C568=Attacking,if(J568&gt;70,Hit,Miss),"")</f>
        <v/>
      </c>
      <c r="O568" s="348" t="str">
        <f>if($C568=Attacking,if(K568&gt;70,Hit,Miss),"")</f>
        <v/>
      </c>
      <c r="P568" s="343" t="str">
        <f>IF(L568=Hit,Fleet1Ship1WepDPH,IF(L568=Miss,0,""))</f>
        <v/>
      </c>
      <c r="Q568" s="344" t="str">
        <f>IF(M568=Hit,Fleet1Ship1WepDPH,IF(M568=Miss,0,""))</f>
        <v/>
      </c>
      <c r="R568" s="344" t="str">
        <f>IF(N568=Hit,Fleet1Ship1WepDPH,IF(N568=Miss,0,""))</f>
        <v/>
      </c>
      <c r="S568" s="345" t="str">
        <f>IF(O568=Hit,Fleet1Ship1WepDPH,IF(O568=Miss,0,""))</f>
        <v/>
      </c>
      <c r="T568" s="349" t="str">
        <f>if($C568=Attacking,COUNTIF(P568:S568,"&gt;0"),"")</f>
        <v/>
      </c>
      <c r="U568" s="350" t="str">
        <f>IF($C568=Attacking,SUM(P568:S568),"")</f>
        <v/>
      </c>
      <c r="V568" s="351" t="str">
        <f>iferror(if(W566="","",IF(W566=Alive,$V$4,IF(W566=Dead,"")),""),"")</f>
        <v/>
      </c>
      <c r="W568" s="340" t="str">
        <f>iferror(if($X568="","",IF($X568&gt;0,Alive,if($X568=0,"")),""),"")</f>
        <v/>
      </c>
      <c r="X568" s="352" t="str">
        <f>iferror(if(C568="","",IF(C568=Attacking,X566-U568,X566)),"")</f>
        <v/>
      </c>
    </row>
    <row r="569" hidden="1">
      <c r="A569" s="319">
        <v>566.0</v>
      </c>
      <c r="B569" s="357" t="str">
        <f>IF(C567=Attacking,B567+1,"")</f>
        <v/>
      </c>
      <c r="C569" s="321" t="str">
        <f>iferror(if(W567="","",IF(W567=Alive,Attacking,if(W567=Dead,"")),""),"")</f>
        <v/>
      </c>
      <c r="D569" s="322" t="str">
        <f>iferror(if(E567="","",IF(E567=Alive,$D$4,IF(E567=Dead,"")),""),"")</f>
        <v/>
      </c>
      <c r="E569" s="323" t="str">
        <f>iferror(if($F568="","",IF($F569&gt;0,Alive,if($F569="","")),""),"")</f>
        <v/>
      </c>
      <c r="F569" s="324" t="str">
        <f t="shared" si="4"/>
        <v/>
      </c>
      <c r="G569" s="325" t="str">
        <f>iferror(if(C569="","",if(C569=BattleEnd,"",if(D569=Fleet1Ship1,Fleet1Ship1Wep,Fleet2Ship1Wep))),"")</f>
        <v/>
      </c>
      <c r="H569" s="326" t="str">
        <f>iferror(IF($C569=BattleEnd,"",IF($C569="","",IF($C569=Attacking,RANDBETWEEN(1,100),""))),"")</f>
        <v/>
      </c>
      <c r="I569" s="327" t="str">
        <f>iferror(IF($C569=BattleEnd,"",IF($C569="","",IF($C569=Attacking,RANDBETWEEN(1,100),""))),"")</f>
        <v/>
      </c>
      <c r="J569" s="327" t="str">
        <f>iferror(IF($C569=BattleEnd,"",IF($C569="","",IF($C569=Attacking,RANDBETWEEN(1,100),""))),"")</f>
        <v/>
      </c>
      <c r="K569" s="328" t="str">
        <f>iferror(IF($C569=BattleEnd,"",IF($C569="","",IF($C569=Attacking,RANDBETWEEN(1,100),""))),"")</f>
        <v/>
      </c>
      <c r="L569" s="329" t="str">
        <f>if($C569=Attacking,if(H569&gt;70,Hit,Miss),"")</f>
        <v/>
      </c>
      <c r="M569" s="330" t="str">
        <f>if($C569=Attacking,if(I569&gt;70,Hit,Miss),"")</f>
        <v/>
      </c>
      <c r="N569" s="330" t="str">
        <f>if($C569=Attacking,if(J569&gt;70,Hit,Miss),"")</f>
        <v/>
      </c>
      <c r="O569" s="331" t="str">
        <f>if($C569=Attacking,if(K569&gt;70,Hit,Miss),"")</f>
        <v/>
      </c>
      <c r="P569" s="326" t="str">
        <f>IF(L569=Hit,Fleet1Ship1WepDPH,IF(L569=Miss,0,""))</f>
        <v/>
      </c>
      <c r="Q569" s="327" t="str">
        <f>IF(M569=Hit,Fleet1Ship1WepDPH,IF(M569=Miss,0,""))</f>
        <v/>
      </c>
      <c r="R569" s="327" t="str">
        <f>IF(N569=Hit,Fleet1Ship1WepDPH,IF(N569=Miss,0,""))</f>
        <v/>
      </c>
      <c r="S569" s="328" t="str">
        <f>IF(O569=Hit,Fleet1Ship1WepDPH,IF(O569=Miss,0,""))</f>
        <v/>
      </c>
      <c r="T569" s="332" t="str">
        <f>if($C569=Attacking,COUNTIF(P569:S569,"&gt;0"),"")</f>
        <v/>
      </c>
      <c r="U569" s="333" t="str">
        <f>IF($C569=Attacking,SUM(P569:S569),"")</f>
        <v/>
      </c>
      <c r="V569" s="334" t="str">
        <f>iferror(if(W567="","",IF(W567=Alive,$V$4,IF(W567=Dead,"")),""),"")</f>
        <v/>
      </c>
      <c r="W569" s="323" t="str">
        <f>iferror(if($X569="","",IF($X569&gt;0,Alive,if($X569=0,"")),""),"")</f>
        <v/>
      </c>
      <c r="X569" s="353" t="str">
        <f>iferror(if(C569="","",IF(C569=Attacking,X567-U569,X567)),"")</f>
        <v/>
      </c>
    </row>
    <row r="570" hidden="1">
      <c r="A570" s="336">
        <v>567.0</v>
      </c>
      <c r="B570" s="356" t="str">
        <f>IF(C568=Reloading,B568+1,"")</f>
        <v/>
      </c>
      <c r="C570" s="338" t="str">
        <f>iferror(if(W568="","",IF(W568=Alive,Attacking,if(W568=Dead,"")),""),"")</f>
        <v/>
      </c>
      <c r="D570" s="339" t="str">
        <f>iferror(if(E568="","",IF(E568=Alive,$D$4,IF(E568=Dead,"")),""),"")</f>
        <v/>
      </c>
      <c r="E570" s="340" t="str">
        <f>iferror(if($F569="","",IF($F570&gt;0,Alive,if($F570="","")),""),"")</f>
        <v/>
      </c>
      <c r="F570" s="341" t="str">
        <f t="shared" si="4"/>
        <v/>
      </c>
      <c r="G570" s="342" t="str">
        <f>iferror(if(C570="","",if(C570=BattleEnd,"",if(D570=Fleet1Ship1,Fleet1Ship1Wep,Fleet2Ship1Wep))),"")</f>
        <v/>
      </c>
      <c r="H570" s="343" t="str">
        <f>iferror(IF($C570=BattleEnd,"",IF($C570="","",IF($C570=Attacking,RANDBETWEEN(1,100),""))),"")</f>
        <v/>
      </c>
      <c r="I570" s="344" t="str">
        <f>iferror(IF($C570=BattleEnd,"",IF($C570="","",IF($C570=Attacking,RANDBETWEEN(1,100),""))),"")</f>
        <v/>
      </c>
      <c r="J570" s="344" t="str">
        <f>iferror(IF($C570=BattleEnd,"",IF($C570="","",IF($C570=Attacking,RANDBETWEEN(1,100),""))),"")</f>
        <v/>
      </c>
      <c r="K570" s="345" t="str">
        <f>iferror(IF($C570=BattleEnd,"",IF($C570="","",IF($C570=Attacking,RANDBETWEEN(1,100),""))),"")</f>
        <v/>
      </c>
      <c r="L570" s="346" t="str">
        <f>if($C570=Attacking,if(H570&gt;70,Hit,Miss),"")</f>
        <v/>
      </c>
      <c r="M570" s="347" t="str">
        <f>if($C570=Attacking,if(I570&gt;70,Hit,Miss),"")</f>
        <v/>
      </c>
      <c r="N570" s="347" t="str">
        <f>if($C570=Attacking,if(J570&gt;70,Hit,Miss),"")</f>
        <v/>
      </c>
      <c r="O570" s="348" t="str">
        <f>if($C570=Attacking,if(K570&gt;70,Hit,Miss),"")</f>
        <v/>
      </c>
      <c r="P570" s="343" t="str">
        <f>IF(L570=Hit,Fleet1Ship1WepDPH,IF(L570=Miss,0,""))</f>
        <v/>
      </c>
      <c r="Q570" s="344" t="str">
        <f>IF(M570=Hit,Fleet1Ship1WepDPH,IF(M570=Miss,0,""))</f>
        <v/>
      </c>
      <c r="R570" s="344" t="str">
        <f>IF(N570=Hit,Fleet1Ship1WepDPH,IF(N570=Miss,0,""))</f>
        <v/>
      </c>
      <c r="S570" s="345" t="str">
        <f>IF(O570=Hit,Fleet1Ship1WepDPH,IF(O570=Miss,0,""))</f>
        <v/>
      </c>
      <c r="T570" s="349" t="str">
        <f>if($C570=Attacking,COUNTIF(P570:S570,"&gt;0"),"")</f>
        <v/>
      </c>
      <c r="U570" s="350" t="str">
        <f>IF($C570=Attacking,SUM(P570:S570),"")</f>
        <v/>
      </c>
      <c r="V570" s="351" t="str">
        <f>iferror(if(W568="","",IF(W568=Alive,$V$4,IF(W568=Dead,"")),""),"")</f>
        <v/>
      </c>
      <c r="W570" s="340" t="str">
        <f>iferror(if($X570="","",IF($X570&gt;0,Alive,if($X570=0,"")),""),"")</f>
        <v/>
      </c>
      <c r="X570" s="352" t="str">
        <f>iferror(if(C570="","",IF(C570=Attacking,X568-U570,X568)),"")</f>
        <v/>
      </c>
    </row>
    <row r="571" hidden="1">
      <c r="A571" s="319">
        <v>568.0</v>
      </c>
      <c r="B571" s="357" t="str">
        <f>IF(C569=Reloading,B569+1,"")</f>
        <v/>
      </c>
      <c r="C571" s="321" t="str">
        <f>iferror(if(W569="","",IF(W569=Alive,Attacking,if(W569=Dead,"")),""),"")</f>
        <v/>
      </c>
      <c r="D571" s="322" t="str">
        <f>iferror(if(E569="","",IF(E569=Alive,$D$4,IF(E569=Dead,"")),""),"")</f>
        <v/>
      </c>
      <c r="E571" s="323" t="str">
        <f>iferror(if($F570="","",IF($F571&gt;0,Alive,if($F571="","")),""),"")</f>
        <v/>
      </c>
      <c r="F571" s="324" t="str">
        <f t="shared" si="4"/>
        <v/>
      </c>
      <c r="G571" s="325" t="str">
        <f>iferror(if(C571="","",if(C571=BattleEnd,"",if(D571=Fleet1Ship1,Fleet1Ship1Wep,Fleet2Ship1Wep))),"")</f>
        <v/>
      </c>
      <c r="H571" s="326" t="str">
        <f>iferror(IF($C571=BattleEnd,"",IF($C571="","",IF($C571=Attacking,RANDBETWEEN(1,100),""))),"")</f>
        <v/>
      </c>
      <c r="I571" s="327" t="str">
        <f>iferror(IF($C571=BattleEnd,"",IF($C571="","",IF($C571=Attacking,RANDBETWEEN(1,100),""))),"")</f>
        <v/>
      </c>
      <c r="J571" s="327" t="str">
        <f>iferror(IF($C571=BattleEnd,"",IF($C571="","",IF($C571=Attacking,RANDBETWEEN(1,100),""))),"")</f>
        <v/>
      </c>
      <c r="K571" s="328" t="str">
        <f>iferror(IF($C571=BattleEnd,"",IF($C571="","",IF($C571=Attacking,RANDBETWEEN(1,100),""))),"")</f>
        <v/>
      </c>
      <c r="L571" s="329" t="str">
        <f>if($C571=Attacking,if(H571&gt;70,Hit,Miss),"")</f>
        <v/>
      </c>
      <c r="M571" s="330" t="str">
        <f>if($C571=Attacking,if(I571&gt;70,Hit,Miss),"")</f>
        <v/>
      </c>
      <c r="N571" s="330" t="str">
        <f>if($C571=Attacking,if(J571&gt;70,Hit,Miss),"")</f>
        <v/>
      </c>
      <c r="O571" s="331" t="str">
        <f>if($C571=Attacking,if(K571&gt;70,Hit,Miss),"")</f>
        <v/>
      </c>
      <c r="P571" s="326" t="str">
        <f>IF(L571=Hit,Fleet1Ship1WepDPH,IF(L571=Miss,0,""))</f>
        <v/>
      </c>
      <c r="Q571" s="327" t="str">
        <f>IF(M571=Hit,Fleet1Ship1WepDPH,IF(M571=Miss,0,""))</f>
        <v/>
      </c>
      <c r="R571" s="327" t="str">
        <f>IF(N571=Hit,Fleet1Ship1WepDPH,IF(N571=Miss,0,""))</f>
        <v/>
      </c>
      <c r="S571" s="328" t="str">
        <f>IF(O571=Hit,Fleet1Ship1WepDPH,IF(O571=Miss,0,""))</f>
        <v/>
      </c>
      <c r="T571" s="332" t="str">
        <f>if($C571=Attacking,COUNTIF(P571:S571,"&gt;0"),"")</f>
        <v/>
      </c>
      <c r="U571" s="333" t="str">
        <f>IF($C571=Attacking,SUM(P571:S571),"")</f>
        <v/>
      </c>
      <c r="V571" s="334" t="str">
        <f>iferror(if(W569="","",IF(W569=Alive,$V$4,IF(W569=Dead,"")),""),"")</f>
        <v/>
      </c>
      <c r="W571" s="323" t="str">
        <f>iferror(if($X571="","",IF($X571&gt;0,Alive,if($X571=0,"")),""),"")</f>
        <v/>
      </c>
      <c r="X571" s="353" t="str">
        <f>iferror(if(C571="","",IF(C571=Attacking,X569-U571,X569)),"")</f>
        <v/>
      </c>
    </row>
    <row r="572" hidden="1">
      <c r="A572" s="336">
        <v>569.0</v>
      </c>
      <c r="B572" s="356" t="str">
        <f>IF(C570=Attacking,B570+1,"")</f>
        <v/>
      </c>
      <c r="C572" s="338" t="str">
        <f>iferror(if(W570="","",IF(W570=Alive,Attacking,if(W570=Dead,"")),""),"")</f>
        <v/>
      </c>
      <c r="D572" s="339" t="str">
        <f>iferror(if(E570="","",IF(E570=Alive,$D$4,IF(E570=Dead,"")),""),"")</f>
        <v/>
      </c>
      <c r="E572" s="340" t="str">
        <f>iferror(if($F571="","",IF($F572&gt;0,Alive,if($F572="","")),""),"")</f>
        <v/>
      </c>
      <c r="F572" s="341" t="str">
        <f t="shared" si="4"/>
        <v/>
      </c>
      <c r="G572" s="342" t="str">
        <f>iferror(if(C572="","",if(C572=BattleEnd,"",if(D572=Fleet1Ship1,Fleet1Ship1Wep,Fleet2Ship1Wep))),"")</f>
        <v/>
      </c>
      <c r="H572" s="343" t="str">
        <f>iferror(IF($C572=BattleEnd,"",IF($C572="","",IF($C572=Attacking,RANDBETWEEN(1,100),""))),"")</f>
        <v/>
      </c>
      <c r="I572" s="344" t="str">
        <f>iferror(IF($C572=BattleEnd,"",IF($C572="","",IF($C572=Attacking,RANDBETWEEN(1,100),""))),"")</f>
        <v/>
      </c>
      <c r="J572" s="344" t="str">
        <f>iferror(IF($C572=BattleEnd,"",IF($C572="","",IF($C572=Attacking,RANDBETWEEN(1,100),""))),"")</f>
        <v/>
      </c>
      <c r="K572" s="345" t="str">
        <f>iferror(IF($C572=BattleEnd,"",IF($C572="","",IF($C572=Attacking,RANDBETWEEN(1,100),""))),"")</f>
        <v/>
      </c>
      <c r="L572" s="346" t="str">
        <f>if($C572=Attacking,if(H572&gt;70,Hit,Miss),"")</f>
        <v/>
      </c>
      <c r="M572" s="347" t="str">
        <f>if($C572=Attacking,if(I572&gt;70,Hit,Miss),"")</f>
        <v/>
      </c>
      <c r="N572" s="347" t="str">
        <f>if($C572=Attacking,if(J572&gt;70,Hit,Miss),"")</f>
        <v/>
      </c>
      <c r="O572" s="348" t="str">
        <f>if($C572=Attacking,if(K572&gt;70,Hit,Miss),"")</f>
        <v/>
      </c>
      <c r="P572" s="343" t="str">
        <f>IF(L572=Hit,Fleet1Ship1WepDPH,IF(L572=Miss,0,""))</f>
        <v/>
      </c>
      <c r="Q572" s="344" t="str">
        <f>IF(M572=Hit,Fleet1Ship1WepDPH,IF(M572=Miss,0,""))</f>
        <v/>
      </c>
      <c r="R572" s="344" t="str">
        <f>IF(N572=Hit,Fleet1Ship1WepDPH,IF(N572=Miss,0,""))</f>
        <v/>
      </c>
      <c r="S572" s="345" t="str">
        <f>IF(O572=Hit,Fleet1Ship1WepDPH,IF(O572=Miss,0,""))</f>
        <v/>
      </c>
      <c r="T572" s="349" t="str">
        <f>if($C572=Attacking,COUNTIF(P572:S572,"&gt;0"),"")</f>
        <v/>
      </c>
      <c r="U572" s="350" t="str">
        <f>IF($C572=Attacking,SUM(P572:S572),"")</f>
        <v/>
      </c>
      <c r="V572" s="351" t="str">
        <f>iferror(if(W570="","",IF(W570=Alive,$V$4,IF(W570=Dead,"")),""),"")</f>
        <v/>
      </c>
      <c r="W572" s="340" t="str">
        <f>iferror(if($X572="","",IF($X572&gt;0,Alive,if($X572=0,"")),""),"")</f>
        <v/>
      </c>
      <c r="X572" s="352" t="str">
        <f>iferror(if(C572="","",IF(C572=Attacking,X570-U572,X570)),"")</f>
        <v/>
      </c>
    </row>
    <row r="573" hidden="1">
      <c r="A573" s="319">
        <v>570.0</v>
      </c>
      <c r="B573" s="357" t="str">
        <f>IF(C571=Attacking,B571+1,"")</f>
        <v/>
      </c>
      <c r="C573" s="321" t="str">
        <f>iferror(if(W571="","",IF(W571=Alive,Attacking,if(W571=Dead,"")),""),"")</f>
        <v/>
      </c>
      <c r="D573" s="322" t="str">
        <f>iferror(if(E571="","",IF(E571=Alive,$D$4,IF(E571=Dead,"")),""),"")</f>
        <v/>
      </c>
      <c r="E573" s="323" t="str">
        <f>iferror(if($F572="","",IF($F573&gt;0,Alive,if($F573="","")),""),"")</f>
        <v/>
      </c>
      <c r="F573" s="324" t="str">
        <f t="shared" si="4"/>
        <v/>
      </c>
      <c r="G573" s="325" t="str">
        <f>iferror(if(C573="","",if(C573=BattleEnd,"",if(D573=Fleet1Ship1,Fleet1Ship1Wep,Fleet2Ship1Wep))),"")</f>
        <v/>
      </c>
      <c r="H573" s="326" t="str">
        <f>iferror(IF($C573=BattleEnd,"",IF($C573="","",IF($C573=Attacking,RANDBETWEEN(1,100),""))),"")</f>
        <v/>
      </c>
      <c r="I573" s="327" t="str">
        <f>iferror(IF($C573=BattleEnd,"",IF($C573="","",IF($C573=Attacking,RANDBETWEEN(1,100),""))),"")</f>
        <v/>
      </c>
      <c r="J573" s="327" t="str">
        <f>iferror(IF($C573=BattleEnd,"",IF($C573="","",IF($C573=Attacking,RANDBETWEEN(1,100),""))),"")</f>
        <v/>
      </c>
      <c r="K573" s="328" t="str">
        <f>iferror(IF($C573=BattleEnd,"",IF($C573="","",IF($C573=Attacking,RANDBETWEEN(1,100),""))),"")</f>
        <v/>
      </c>
      <c r="L573" s="329" t="str">
        <f>if($C573=Attacking,if(H573&gt;70,Hit,Miss),"")</f>
        <v/>
      </c>
      <c r="M573" s="330" t="str">
        <f>if($C573=Attacking,if(I573&gt;70,Hit,Miss),"")</f>
        <v/>
      </c>
      <c r="N573" s="330" t="str">
        <f>if($C573=Attacking,if(J573&gt;70,Hit,Miss),"")</f>
        <v/>
      </c>
      <c r="O573" s="331" t="str">
        <f>if($C573=Attacking,if(K573&gt;70,Hit,Miss),"")</f>
        <v/>
      </c>
      <c r="P573" s="326" t="str">
        <f>IF(L573=Hit,Fleet1Ship1WepDPH,IF(L573=Miss,0,""))</f>
        <v/>
      </c>
      <c r="Q573" s="327" t="str">
        <f>IF(M573=Hit,Fleet1Ship1WepDPH,IF(M573=Miss,0,""))</f>
        <v/>
      </c>
      <c r="R573" s="327" t="str">
        <f>IF(N573=Hit,Fleet1Ship1WepDPH,IF(N573=Miss,0,""))</f>
        <v/>
      </c>
      <c r="S573" s="328" t="str">
        <f>IF(O573=Hit,Fleet1Ship1WepDPH,IF(O573=Miss,0,""))</f>
        <v/>
      </c>
      <c r="T573" s="332" t="str">
        <f>if($C573=Attacking,COUNTIF(P573:S573,"&gt;0"),"")</f>
        <v/>
      </c>
      <c r="U573" s="333" t="str">
        <f>IF($C573=Attacking,SUM(P573:S573),"")</f>
        <v/>
      </c>
      <c r="V573" s="334" t="str">
        <f>iferror(if(W571="","",IF(W571=Alive,$V$4,IF(W571=Dead,"")),""),"")</f>
        <v/>
      </c>
      <c r="W573" s="323" t="str">
        <f>iferror(if($X573="","",IF($X573&gt;0,Alive,if($X573=0,"")),""),"")</f>
        <v/>
      </c>
      <c r="X573" s="353" t="str">
        <f>iferror(if(C573="","",IF(C573=Attacking,X571-U573,X571)),"")</f>
        <v/>
      </c>
    </row>
    <row r="574" hidden="1">
      <c r="A574" s="336">
        <v>571.0</v>
      </c>
      <c r="B574" s="356" t="str">
        <f>IF(C572=Attacking,B572+1,"")</f>
        <v/>
      </c>
      <c r="C574" s="338" t="str">
        <f>iferror(if(W572="","",IF(W572=Alive,Attacking,if(W572=Dead,"")),""),"")</f>
        <v/>
      </c>
      <c r="D574" s="339" t="str">
        <f>iferror(if(E572="","",IF(E572=Alive,$D$4,IF(E572=Dead,"")),""),"")</f>
        <v/>
      </c>
      <c r="E574" s="340" t="str">
        <f>iferror(if($F573="","",IF($F574&gt;0,Alive,if($F574="","")),""),"")</f>
        <v/>
      </c>
      <c r="F574" s="341" t="str">
        <f t="shared" si="4"/>
        <v/>
      </c>
      <c r="G574" s="342" t="str">
        <f>iferror(if(C574="","",if(C574=BattleEnd,"",if(D574=Fleet1Ship1,Fleet1Ship1Wep,Fleet2Ship1Wep))),"")</f>
        <v/>
      </c>
      <c r="H574" s="343" t="str">
        <f>iferror(IF($C574=BattleEnd,"",IF($C574="","",IF($C574=Attacking,RANDBETWEEN(1,100),""))),"")</f>
        <v/>
      </c>
      <c r="I574" s="344" t="str">
        <f>iferror(IF($C574=BattleEnd,"",IF($C574="","",IF($C574=Attacking,RANDBETWEEN(1,100),""))),"")</f>
        <v/>
      </c>
      <c r="J574" s="344" t="str">
        <f>iferror(IF($C574=BattleEnd,"",IF($C574="","",IF($C574=Attacking,RANDBETWEEN(1,100),""))),"")</f>
        <v/>
      </c>
      <c r="K574" s="345" t="str">
        <f>iferror(IF($C574=BattleEnd,"",IF($C574="","",IF($C574=Attacking,RANDBETWEEN(1,100),""))),"")</f>
        <v/>
      </c>
      <c r="L574" s="346" t="str">
        <f>if($C574=Attacking,if(H574&gt;70,Hit,Miss),"")</f>
        <v/>
      </c>
      <c r="M574" s="347" t="str">
        <f>if($C574=Attacking,if(I574&gt;70,Hit,Miss),"")</f>
        <v/>
      </c>
      <c r="N574" s="347" t="str">
        <f>if($C574=Attacking,if(J574&gt;70,Hit,Miss),"")</f>
        <v/>
      </c>
      <c r="O574" s="348" t="str">
        <f>if($C574=Attacking,if(K574&gt;70,Hit,Miss),"")</f>
        <v/>
      </c>
      <c r="P574" s="343" t="str">
        <f>IF(L574=Hit,Fleet1Ship1WepDPH,IF(L574=Miss,0,""))</f>
        <v/>
      </c>
      <c r="Q574" s="344" t="str">
        <f>IF(M574=Hit,Fleet1Ship1WepDPH,IF(M574=Miss,0,""))</f>
        <v/>
      </c>
      <c r="R574" s="344" t="str">
        <f>IF(N574=Hit,Fleet1Ship1WepDPH,IF(N574=Miss,0,""))</f>
        <v/>
      </c>
      <c r="S574" s="345" t="str">
        <f>IF(O574=Hit,Fleet1Ship1WepDPH,IF(O574=Miss,0,""))</f>
        <v/>
      </c>
      <c r="T574" s="349" t="str">
        <f>if($C574=Attacking,COUNTIF(P574:S574,"&gt;0"),"")</f>
        <v/>
      </c>
      <c r="U574" s="350" t="str">
        <f>IF($C574=Attacking,SUM(P574:S574),"")</f>
        <v/>
      </c>
      <c r="V574" s="351" t="str">
        <f>iferror(if(W572="","",IF(W572=Alive,$V$4,IF(W572=Dead,"")),""),"")</f>
        <v/>
      </c>
      <c r="W574" s="340" t="str">
        <f>iferror(if($X574="","",IF($X574&gt;0,Alive,if($X574=0,"")),""),"")</f>
        <v/>
      </c>
      <c r="X574" s="352" t="str">
        <f>iferror(if(C574="","",IF(C574=Attacking,X572-U574,X572)),"")</f>
        <v/>
      </c>
    </row>
    <row r="575" hidden="1">
      <c r="A575" s="319">
        <v>572.0</v>
      </c>
      <c r="B575" s="357" t="str">
        <f>IF(C573=Attacking,B573+1,"")</f>
        <v/>
      </c>
      <c r="C575" s="321" t="str">
        <f>iferror(if(W573="","",IF(W573=Alive,Attacking,if(W573=Dead,"")),""),"")</f>
        <v/>
      </c>
      <c r="D575" s="322" t="str">
        <f>iferror(if(E573="","",IF(E573=Alive,$D$4,IF(E573=Dead,"")),""),"")</f>
        <v/>
      </c>
      <c r="E575" s="323" t="str">
        <f>iferror(if($F574="","",IF($F575&gt;0,Alive,if($F575="","")),""),"")</f>
        <v/>
      </c>
      <c r="F575" s="324" t="str">
        <f t="shared" si="4"/>
        <v/>
      </c>
      <c r="G575" s="325" t="str">
        <f>iferror(if(C575="","",if(C575=BattleEnd,"",if(D575=Fleet1Ship1,Fleet1Ship1Wep,Fleet2Ship1Wep))),"")</f>
        <v/>
      </c>
      <c r="H575" s="326" t="str">
        <f>iferror(IF($C575=BattleEnd,"",IF($C575="","",IF($C575=Attacking,RANDBETWEEN(1,100),""))),"")</f>
        <v/>
      </c>
      <c r="I575" s="327" t="str">
        <f>iferror(IF($C575=BattleEnd,"",IF($C575="","",IF($C575=Attacking,RANDBETWEEN(1,100),""))),"")</f>
        <v/>
      </c>
      <c r="J575" s="327" t="str">
        <f>iferror(IF($C575=BattleEnd,"",IF($C575="","",IF($C575=Attacking,RANDBETWEEN(1,100),""))),"")</f>
        <v/>
      </c>
      <c r="K575" s="328" t="str">
        <f>iferror(IF($C575=BattleEnd,"",IF($C575="","",IF($C575=Attacking,RANDBETWEEN(1,100),""))),"")</f>
        <v/>
      </c>
      <c r="L575" s="329" t="str">
        <f>if($C575=Attacking,if(H575&gt;70,Hit,Miss),"")</f>
        <v/>
      </c>
      <c r="M575" s="330" t="str">
        <f>if($C575=Attacking,if(I575&gt;70,Hit,Miss),"")</f>
        <v/>
      </c>
      <c r="N575" s="330" t="str">
        <f>if($C575=Attacking,if(J575&gt;70,Hit,Miss),"")</f>
        <v/>
      </c>
      <c r="O575" s="331" t="str">
        <f>if($C575=Attacking,if(K575&gt;70,Hit,Miss),"")</f>
        <v/>
      </c>
      <c r="P575" s="326" t="str">
        <f>IF(L575=Hit,Fleet1Ship1WepDPH,IF(L575=Miss,0,""))</f>
        <v/>
      </c>
      <c r="Q575" s="327" t="str">
        <f>IF(M575=Hit,Fleet1Ship1WepDPH,IF(M575=Miss,0,""))</f>
        <v/>
      </c>
      <c r="R575" s="327" t="str">
        <f>IF(N575=Hit,Fleet1Ship1WepDPH,IF(N575=Miss,0,""))</f>
        <v/>
      </c>
      <c r="S575" s="328" t="str">
        <f>IF(O575=Hit,Fleet1Ship1WepDPH,IF(O575=Miss,0,""))</f>
        <v/>
      </c>
      <c r="T575" s="332" t="str">
        <f>if($C575=Attacking,COUNTIF(P575:S575,"&gt;0"),"")</f>
        <v/>
      </c>
      <c r="U575" s="333" t="str">
        <f>IF($C575=Attacking,SUM(P575:S575),"")</f>
        <v/>
      </c>
      <c r="V575" s="334" t="str">
        <f>iferror(if(W573="","",IF(W573=Alive,$V$4,IF(W573=Dead,"")),""),"")</f>
        <v/>
      </c>
      <c r="W575" s="323" t="str">
        <f>iferror(if($X575="","",IF($X575&gt;0,Alive,if($X575=0,"")),""),"")</f>
        <v/>
      </c>
      <c r="X575" s="353" t="str">
        <f>iferror(if(C575="","",IF(C575=Attacking,X573-U575,X573)),"")</f>
        <v/>
      </c>
    </row>
    <row r="576" hidden="1">
      <c r="A576" s="336">
        <v>573.0</v>
      </c>
      <c r="B576" s="356" t="str">
        <f>IF(C574=Attacking,B574+1,"")</f>
        <v/>
      </c>
      <c r="C576" s="338" t="str">
        <f>iferror(if(W574="","",IF(W574=Alive,Attacking,if(W574=Dead,"")),""),"")</f>
        <v/>
      </c>
      <c r="D576" s="339" t="str">
        <f>iferror(if(E574="","",IF(E574=Alive,$D$4,IF(E574=Dead,"")),""),"")</f>
        <v/>
      </c>
      <c r="E576" s="340" t="str">
        <f>iferror(if($F575="","",IF($F576&gt;0,Alive,if($F576="","")),""),"")</f>
        <v/>
      </c>
      <c r="F576" s="341" t="str">
        <f t="shared" si="4"/>
        <v/>
      </c>
      <c r="G576" s="342" t="str">
        <f>iferror(if(C576="","",if(C576=BattleEnd,"",if(D576=Fleet1Ship1,Fleet1Ship1Wep,Fleet2Ship1Wep))),"")</f>
        <v/>
      </c>
      <c r="H576" s="343" t="str">
        <f>iferror(IF($C576=BattleEnd,"",IF($C576="","",IF($C576=Attacking,RANDBETWEEN(1,100),""))),"")</f>
        <v/>
      </c>
      <c r="I576" s="344" t="str">
        <f>iferror(IF($C576=BattleEnd,"",IF($C576="","",IF($C576=Attacking,RANDBETWEEN(1,100),""))),"")</f>
        <v/>
      </c>
      <c r="J576" s="344" t="str">
        <f>iferror(IF($C576=BattleEnd,"",IF($C576="","",IF($C576=Attacking,RANDBETWEEN(1,100),""))),"")</f>
        <v/>
      </c>
      <c r="K576" s="345" t="str">
        <f>iferror(IF($C576=BattleEnd,"",IF($C576="","",IF($C576=Attacking,RANDBETWEEN(1,100),""))),"")</f>
        <v/>
      </c>
      <c r="L576" s="346" t="str">
        <f>if($C576=Attacking,if(H576&gt;70,Hit,Miss),"")</f>
        <v/>
      </c>
      <c r="M576" s="347" t="str">
        <f>if($C576=Attacking,if(I576&gt;70,Hit,Miss),"")</f>
        <v/>
      </c>
      <c r="N576" s="347" t="str">
        <f>if($C576=Attacking,if(J576&gt;70,Hit,Miss),"")</f>
        <v/>
      </c>
      <c r="O576" s="348" t="str">
        <f>if($C576=Attacking,if(K576&gt;70,Hit,Miss),"")</f>
        <v/>
      </c>
      <c r="P576" s="343" t="str">
        <f>IF(L576=Hit,Fleet1Ship1WepDPH,IF(L576=Miss,0,""))</f>
        <v/>
      </c>
      <c r="Q576" s="344" t="str">
        <f>IF(M576=Hit,Fleet1Ship1WepDPH,IF(M576=Miss,0,""))</f>
        <v/>
      </c>
      <c r="R576" s="344" t="str">
        <f>IF(N576=Hit,Fleet1Ship1WepDPH,IF(N576=Miss,0,""))</f>
        <v/>
      </c>
      <c r="S576" s="345" t="str">
        <f>IF(O576=Hit,Fleet1Ship1WepDPH,IF(O576=Miss,0,""))</f>
        <v/>
      </c>
      <c r="T576" s="349" t="str">
        <f>if($C576=Attacking,COUNTIF(P576:S576,"&gt;0"),"")</f>
        <v/>
      </c>
      <c r="U576" s="350" t="str">
        <f>IF($C576=Attacking,SUM(P576:S576),"")</f>
        <v/>
      </c>
      <c r="V576" s="351" t="str">
        <f>iferror(if(W574="","",IF(W574=Alive,$V$4,IF(W574=Dead,"")),""),"")</f>
        <v/>
      </c>
      <c r="W576" s="340" t="str">
        <f>iferror(if($X576="","",IF($X576&gt;0,Alive,if($X576=0,"")),""),"")</f>
        <v/>
      </c>
      <c r="X576" s="352" t="str">
        <f>iferror(if(C576="","",IF(C576=Attacking,X574-U576,X574)),"")</f>
        <v/>
      </c>
    </row>
    <row r="577" hidden="1">
      <c r="A577" s="319">
        <v>574.0</v>
      </c>
      <c r="B577" s="357" t="str">
        <f>IF(C575=Attacking,B575+1,"")</f>
        <v/>
      </c>
      <c r="C577" s="321" t="str">
        <f>iferror(if(W575="","",IF(W575=Alive,Attacking,if(W575=Dead,"")),""),"")</f>
        <v/>
      </c>
      <c r="D577" s="322" t="str">
        <f>iferror(if(E575="","",IF(E575=Alive,$D$4,IF(E575=Dead,"")),""),"")</f>
        <v/>
      </c>
      <c r="E577" s="323" t="str">
        <f>iferror(if($F576="","",IF($F577&gt;0,Alive,if($F577="","")),""),"")</f>
        <v/>
      </c>
      <c r="F577" s="324" t="str">
        <f t="shared" si="4"/>
        <v/>
      </c>
      <c r="G577" s="325" t="str">
        <f>iferror(if(C577="","",if(C577=BattleEnd,"",if(D577=Fleet1Ship1,Fleet1Ship1Wep,Fleet2Ship1Wep))),"")</f>
        <v/>
      </c>
      <c r="H577" s="326" t="str">
        <f>iferror(IF($C577=BattleEnd,"",IF($C577="","",IF($C577=Attacking,RANDBETWEEN(1,100),""))),"")</f>
        <v/>
      </c>
      <c r="I577" s="327" t="str">
        <f>iferror(IF($C577=BattleEnd,"",IF($C577="","",IF($C577=Attacking,RANDBETWEEN(1,100),""))),"")</f>
        <v/>
      </c>
      <c r="J577" s="327" t="str">
        <f>iferror(IF($C577=BattleEnd,"",IF($C577="","",IF($C577=Attacking,RANDBETWEEN(1,100),""))),"")</f>
        <v/>
      </c>
      <c r="K577" s="328" t="str">
        <f>iferror(IF($C577=BattleEnd,"",IF($C577="","",IF($C577=Attacking,RANDBETWEEN(1,100),""))),"")</f>
        <v/>
      </c>
      <c r="L577" s="329" t="str">
        <f>if($C577=Attacking,if(H577&gt;70,Hit,Miss),"")</f>
        <v/>
      </c>
      <c r="M577" s="330" t="str">
        <f>if($C577=Attacking,if(I577&gt;70,Hit,Miss),"")</f>
        <v/>
      </c>
      <c r="N577" s="330" t="str">
        <f>if($C577=Attacking,if(J577&gt;70,Hit,Miss),"")</f>
        <v/>
      </c>
      <c r="O577" s="331" t="str">
        <f>if($C577=Attacking,if(K577&gt;70,Hit,Miss),"")</f>
        <v/>
      </c>
      <c r="P577" s="326" t="str">
        <f>IF(L577=Hit,Fleet1Ship1WepDPH,IF(L577=Miss,0,""))</f>
        <v/>
      </c>
      <c r="Q577" s="327" t="str">
        <f>IF(M577=Hit,Fleet1Ship1WepDPH,IF(M577=Miss,0,""))</f>
        <v/>
      </c>
      <c r="R577" s="327" t="str">
        <f>IF(N577=Hit,Fleet1Ship1WepDPH,IF(N577=Miss,0,""))</f>
        <v/>
      </c>
      <c r="S577" s="328" t="str">
        <f>IF(O577=Hit,Fleet1Ship1WepDPH,IF(O577=Miss,0,""))</f>
        <v/>
      </c>
      <c r="T577" s="332" t="str">
        <f>if($C577=Attacking,COUNTIF(P577:S577,"&gt;0"),"")</f>
        <v/>
      </c>
      <c r="U577" s="333" t="str">
        <f>IF($C577=Attacking,SUM(P577:S577),"")</f>
        <v/>
      </c>
      <c r="V577" s="334" t="str">
        <f>iferror(if(W575="","",IF(W575=Alive,$V$4,IF(W575=Dead,"")),""),"")</f>
        <v/>
      </c>
      <c r="W577" s="323" t="str">
        <f>iferror(if($X577="","",IF($X577&gt;0,Alive,if($X577=0,"")),""),"")</f>
        <v/>
      </c>
      <c r="X577" s="353" t="str">
        <f>iferror(if(C577="","",IF(C577=Attacking,X575-U577,X575)),"")</f>
        <v/>
      </c>
    </row>
    <row r="578" hidden="1">
      <c r="A578" s="336">
        <v>575.0</v>
      </c>
      <c r="B578" s="356" t="str">
        <f>IF(C576=Reloading,B576+1,"")</f>
        <v/>
      </c>
      <c r="C578" s="338" t="str">
        <f>iferror(if(W576="","",IF(W576=Alive,Attacking,if(W576=Dead,"")),""),"")</f>
        <v/>
      </c>
      <c r="D578" s="339" t="str">
        <f>iferror(if(E576="","",IF(E576=Alive,$D$4,IF(E576=Dead,"")),""),"")</f>
        <v/>
      </c>
      <c r="E578" s="340" t="str">
        <f>iferror(if($F577="","",IF($F578&gt;0,Alive,if($F578="","")),""),"")</f>
        <v/>
      </c>
      <c r="F578" s="341" t="str">
        <f t="shared" si="4"/>
        <v/>
      </c>
      <c r="G578" s="342" t="str">
        <f>iferror(if(C578="","",if(C578=BattleEnd,"",if(D578=Fleet1Ship1,Fleet1Ship1Wep,Fleet2Ship1Wep))),"")</f>
        <v/>
      </c>
      <c r="H578" s="343" t="str">
        <f>iferror(IF($C578=BattleEnd,"",IF($C578="","",IF($C578=Attacking,RANDBETWEEN(1,100),""))),"")</f>
        <v/>
      </c>
      <c r="I578" s="344" t="str">
        <f>iferror(IF($C578=BattleEnd,"",IF($C578="","",IF($C578=Attacking,RANDBETWEEN(1,100),""))),"")</f>
        <v/>
      </c>
      <c r="J578" s="344" t="str">
        <f>iferror(IF($C578=BattleEnd,"",IF($C578="","",IF($C578=Attacking,RANDBETWEEN(1,100),""))),"")</f>
        <v/>
      </c>
      <c r="K578" s="345" t="str">
        <f>iferror(IF($C578=BattleEnd,"",IF($C578="","",IF($C578=Attacking,RANDBETWEEN(1,100),""))),"")</f>
        <v/>
      </c>
      <c r="L578" s="346" t="str">
        <f>if($C578=Attacking,if(H578&gt;70,Hit,Miss),"")</f>
        <v/>
      </c>
      <c r="M578" s="347" t="str">
        <f>if($C578=Attacking,if(I578&gt;70,Hit,Miss),"")</f>
        <v/>
      </c>
      <c r="N578" s="347" t="str">
        <f>if($C578=Attacking,if(J578&gt;70,Hit,Miss),"")</f>
        <v/>
      </c>
      <c r="O578" s="348" t="str">
        <f>if($C578=Attacking,if(K578&gt;70,Hit,Miss),"")</f>
        <v/>
      </c>
      <c r="P578" s="343" t="str">
        <f>IF(L578=Hit,Fleet1Ship1WepDPH,IF(L578=Miss,0,""))</f>
        <v/>
      </c>
      <c r="Q578" s="344" t="str">
        <f>IF(M578=Hit,Fleet1Ship1WepDPH,IF(M578=Miss,0,""))</f>
        <v/>
      </c>
      <c r="R578" s="344" t="str">
        <f>IF(N578=Hit,Fleet1Ship1WepDPH,IF(N578=Miss,0,""))</f>
        <v/>
      </c>
      <c r="S578" s="345" t="str">
        <f>IF(O578=Hit,Fleet1Ship1WepDPH,IF(O578=Miss,0,""))</f>
        <v/>
      </c>
      <c r="T578" s="349" t="str">
        <f>if($C578=Attacking,COUNTIF(P578:S578,"&gt;0"),"")</f>
        <v/>
      </c>
      <c r="U578" s="350" t="str">
        <f>IF($C578=Attacking,SUM(P578:S578),"")</f>
        <v/>
      </c>
      <c r="V578" s="351" t="str">
        <f>iferror(if(W576="","",IF(W576=Alive,$V$4,IF(W576=Dead,"")),""),"")</f>
        <v/>
      </c>
      <c r="W578" s="340" t="str">
        <f>iferror(if($X578="","",IF($X578&gt;0,Alive,if($X578=0,"")),""),"")</f>
        <v/>
      </c>
      <c r="X578" s="352" t="str">
        <f>iferror(if(C578="","",IF(C578=Attacking,X576-U578,X576)),"")</f>
        <v/>
      </c>
    </row>
    <row r="579" hidden="1">
      <c r="A579" s="319">
        <v>576.0</v>
      </c>
      <c r="B579" s="357" t="str">
        <f>IF(C577=Reloading,B577+1,"")</f>
        <v/>
      </c>
      <c r="C579" s="321" t="str">
        <f>iferror(if(W577="","",IF(W577=Alive,Attacking,if(W577=Dead,"")),""),"")</f>
        <v/>
      </c>
      <c r="D579" s="322" t="str">
        <f>iferror(if(E577="","",IF(E577=Alive,$D$4,IF(E577=Dead,"")),""),"")</f>
        <v/>
      </c>
      <c r="E579" s="323" t="str">
        <f>iferror(if($F578="","",IF($F579&gt;0,Alive,if($F579="","")),""),"")</f>
        <v/>
      </c>
      <c r="F579" s="324" t="str">
        <f t="shared" si="4"/>
        <v/>
      </c>
      <c r="G579" s="325" t="str">
        <f>iferror(if(C579="","",if(C579=BattleEnd,"",if(D579=Fleet1Ship1,Fleet1Ship1Wep,Fleet2Ship1Wep))),"")</f>
        <v/>
      </c>
      <c r="H579" s="326" t="str">
        <f>iferror(IF($C579=BattleEnd,"",IF($C579="","",IF($C579=Attacking,RANDBETWEEN(1,100),""))),"")</f>
        <v/>
      </c>
      <c r="I579" s="327" t="str">
        <f>iferror(IF($C579=BattleEnd,"",IF($C579="","",IF($C579=Attacking,RANDBETWEEN(1,100),""))),"")</f>
        <v/>
      </c>
      <c r="J579" s="327" t="str">
        <f>iferror(IF($C579=BattleEnd,"",IF($C579="","",IF($C579=Attacking,RANDBETWEEN(1,100),""))),"")</f>
        <v/>
      </c>
      <c r="K579" s="328" t="str">
        <f>iferror(IF($C579=BattleEnd,"",IF($C579="","",IF($C579=Attacking,RANDBETWEEN(1,100),""))),"")</f>
        <v/>
      </c>
      <c r="L579" s="329" t="str">
        <f>if($C579=Attacking,if(H579&gt;70,Hit,Miss),"")</f>
        <v/>
      </c>
      <c r="M579" s="330" t="str">
        <f>if($C579=Attacking,if(I579&gt;70,Hit,Miss),"")</f>
        <v/>
      </c>
      <c r="N579" s="330" t="str">
        <f>if($C579=Attacking,if(J579&gt;70,Hit,Miss),"")</f>
        <v/>
      </c>
      <c r="O579" s="331" t="str">
        <f>if($C579=Attacking,if(K579&gt;70,Hit,Miss),"")</f>
        <v/>
      </c>
      <c r="P579" s="326" t="str">
        <f>IF(L579=Hit,Fleet1Ship1WepDPH,IF(L579=Miss,0,""))</f>
        <v/>
      </c>
      <c r="Q579" s="327" t="str">
        <f>IF(M579=Hit,Fleet1Ship1WepDPH,IF(M579=Miss,0,""))</f>
        <v/>
      </c>
      <c r="R579" s="327" t="str">
        <f>IF(N579=Hit,Fleet1Ship1WepDPH,IF(N579=Miss,0,""))</f>
        <v/>
      </c>
      <c r="S579" s="328" t="str">
        <f>IF(O579=Hit,Fleet1Ship1WepDPH,IF(O579=Miss,0,""))</f>
        <v/>
      </c>
      <c r="T579" s="332" t="str">
        <f>if($C579=Attacking,COUNTIF(P579:S579,"&gt;0"),"")</f>
        <v/>
      </c>
      <c r="U579" s="333" t="str">
        <f>IF($C579=Attacking,SUM(P579:S579),"")</f>
        <v/>
      </c>
      <c r="V579" s="334" t="str">
        <f>iferror(if(W577="","",IF(W577=Alive,$V$4,IF(W577=Dead,"")),""),"")</f>
        <v/>
      </c>
      <c r="W579" s="323" t="str">
        <f>iferror(if($X579="","",IF($X579&gt;0,Alive,if($X579=0,"")),""),"")</f>
        <v/>
      </c>
      <c r="X579" s="353" t="str">
        <f>iferror(if(C579="","",IF(C579=Attacking,X577-U579,X577)),"")</f>
        <v/>
      </c>
    </row>
    <row r="580" hidden="1">
      <c r="A580" s="336">
        <v>577.0</v>
      </c>
      <c r="B580" s="356" t="str">
        <f>IF(C578=Attacking,B578+1,"")</f>
        <v/>
      </c>
      <c r="C580" s="338" t="str">
        <f>iferror(if(W578="","",IF(W578=Alive,Attacking,if(W578=Dead,"")),""),"")</f>
        <v/>
      </c>
      <c r="D580" s="339" t="str">
        <f>iferror(if(E578="","",IF(E578=Alive,$D$4,IF(E578=Dead,"")),""),"")</f>
        <v/>
      </c>
      <c r="E580" s="340" t="str">
        <f>iferror(if($F579="","",IF($F580&gt;0,Alive,if($F580="","")),""),"")</f>
        <v/>
      </c>
      <c r="F580" s="341" t="str">
        <f t="shared" si="4"/>
        <v/>
      </c>
      <c r="G580" s="342" t="str">
        <f>iferror(if(C580="","",if(C580=BattleEnd,"",if(D580=Fleet1Ship1,Fleet1Ship1Wep,Fleet2Ship1Wep))),"")</f>
        <v/>
      </c>
      <c r="H580" s="343" t="str">
        <f>iferror(IF($C580=BattleEnd,"",IF($C580="","",IF($C580=Attacking,RANDBETWEEN(1,100),""))),"")</f>
        <v/>
      </c>
      <c r="I580" s="344" t="str">
        <f>iferror(IF($C580=BattleEnd,"",IF($C580="","",IF($C580=Attacking,RANDBETWEEN(1,100),""))),"")</f>
        <v/>
      </c>
      <c r="J580" s="344" t="str">
        <f>iferror(IF($C580=BattleEnd,"",IF($C580="","",IF($C580=Attacking,RANDBETWEEN(1,100),""))),"")</f>
        <v/>
      </c>
      <c r="K580" s="345" t="str">
        <f>iferror(IF($C580=BattleEnd,"",IF($C580="","",IF($C580=Attacking,RANDBETWEEN(1,100),""))),"")</f>
        <v/>
      </c>
      <c r="L580" s="346" t="str">
        <f>if($C580=Attacking,if(H580&gt;70,Hit,Miss),"")</f>
        <v/>
      </c>
      <c r="M580" s="347" t="str">
        <f>if($C580=Attacking,if(I580&gt;70,Hit,Miss),"")</f>
        <v/>
      </c>
      <c r="N580" s="347" t="str">
        <f>if($C580=Attacking,if(J580&gt;70,Hit,Miss),"")</f>
        <v/>
      </c>
      <c r="O580" s="348" t="str">
        <f>if($C580=Attacking,if(K580&gt;70,Hit,Miss),"")</f>
        <v/>
      </c>
      <c r="P580" s="343" t="str">
        <f>IF(L580=Hit,Fleet1Ship1WepDPH,IF(L580=Miss,0,""))</f>
        <v/>
      </c>
      <c r="Q580" s="344" t="str">
        <f>IF(M580=Hit,Fleet1Ship1WepDPH,IF(M580=Miss,0,""))</f>
        <v/>
      </c>
      <c r="R580" s="344" t="str">
        <f>IF(N580=Hit,Fleet1Ship1WepDPH,IF(N580=Miss,0,""))</f>
        <v/>
      </c>
      <c r="S580" s="345" t="str">
        <f>IF(O580=Hit,Fleet1Ship1WepDPH,IF(O580=Miss,0,""))</f>
        <v/>
      </c>
      <c r="T580" s="349" t="str">
        <f>if($C580=Attacking,COUNTIF(P580:S580,"&gt;0"),"")</f>
        <v/>
      </c>
      <c r="U580" s="350" t="str">
        <f>IF($C580=Attacking,SUM(P580:S580),"")</f>
        <v/>
      </c>
      <c r="V580" s="351" t="str">
        <f>iferror(if(W578="","",IF(W578=Alive,$V$4,IF(W578=Dead,"")),""),"")</f>
        <v/>
      </c>
      <c r="W580" s="340" t="str">
        <f>iferror(if($X580="","",IF($X580&gt;0,Alive,if($X580=0,"")),""),"")</f>
        <v/>
      </c>
      <c r="X580" s="352" t="str">
        <f>iferror(if(C580="","",IF(C580=Attacking,X578-U580,X578)),"")</f>
        <v/>
      </c>
    </row>
    <row r="581" hidden="1">
      <c r="A581" s="319">
        <v>578.0</v>
      </c>
      <c r="B581" s="357" t="str">
        <f>IF(C579=Attacking,B579+1,"")</f>
        <v/>
      </c>
      <c r="C581" s="321" t="str">
        <f>iferror(if(W579="","",IF(W579=Alive,Attacking,if(W579=Dead,"")),""),"")</f>
        <v/>
      </c>
      <c r="D581" s="322" t="str">
        <f>iferror(if(E579="","",IF(E579=Alive,$D$4,IF(E579=Dead,"")),""),"")</f>
        <v/>
      </c>
      <c r="E581" s="323" t="str">
        <f>iferror(if($F580="","",IF($F581&gt;0,Alive,if($F581="","")),""),"")</f>
        <v/>
      </c>
      <c r="F581" s="324" t="str">
        <f t="shared" si="4"/>
        <v/>
      </c>
      <c r="G581" s="325" t="str">
        <f>iferror(if(C581="","",if(C581=BattleEnd,"",if(D581=Fleet1Ship1,Fleet1Ship1Wep,Fleet2Ship1Wep))),"")</f>
        <v/>
      </c>
      <c r="H581" s="326" t="str">
        <f>iferror(IF($C581=BattleEnd,"",IF($C581="","",IF($C581=Attacking,RANDBETWEEN(1,100),""))),"")</f>
        <v/>
      </c>
      <c r="I581" s="327" t="str">
        <f>iferror(IF($C581=BattleEnd,"",IF($C581="","",IF($C581=Attacking,RANDBETWEEN(1,100),""))),"")</f>
        <v/>
      </c>
      <c r="J581" s="327" t="str">
        <f>iferror(IF($C581=BattleEnd,"",IF($C581="","",IF($C581=Attacking,RANDBETWEEN(1,100),""))),"")</f>
        <v/>
      </c>
      <c r="K581" s="328" t="str">
        <f>iferror(IF($C581=BattleEnd,"",IF($C581="","",IF($C581=Attacking,RANDBETWEEN(1,100),""))),"")</f>
        <v/>
      </c>
      <c r="L581" s="329" t="str">
        <f>if($C581=Attacking,if(H581&gt;70,Hit,Miss),"")</f>
        <v/>
      </c>
      <c r="M581" s="330" t="str">
        <f>if($C581=Attacking,if(I581&gt;70,Hit,Miss),"")</f>
        <v/>
      </c>
      <c r="N581" s="330" t="str">
        <f>if($C581=Attacking,if(J581&gt;70,Hit,Miss),"")</f>
        <v/>
      </c>
      <c r="O581" s="331" t="str">
        <f>if($C581=Attacking,if(K581&gt;70,Hit,Miss),"")</f>
        <v/>
      </c>
      <c r="P581" s="326" t="str">
        <f>IF(L581=Hit,Fleet1Ship1WepDPH,IF(L581=Miss,0,""))</f>
        <v/>
      </c>
      <c r="Q581" s="327" t="str">
        <f>IF(M581=Hit,Fleet1Ship1WepDPH,IF(M581=Miss,0,""))</f>
        <v/>
      </c>
      <c r="R581" s="327" t="str">
        <f>IF(N581=Hit,Fleet1Ship1WepDPH,IF(N581=Miss,0,""))</f>
        <v/>
      </c>
      <c r="S581" s="328" t="str">
        <f>IF(O581=Hit,Fleet1Ship1WepDPH,IF(O581=Miss,0,""))</f>
        <v/>
      </c>
      <c r="T581" s="332" t="str">
        <f>if($C581=Attacking,COUNTIF(P581:S581,"&gt;0"),"")</f>
        <v/>
      </c>
      <c r="U581" s="333" t="str">
        <f>IF($C581=Attacking,SUM(P581:S581),"")</f>
        <v/>
      </c>
      <c r="V581" s="334" t="str">
        <f>iferror(if(W579="","",IF(W579=Alive,$V$4,IF(W579=Dead,"")),""),"")</f>
        <v/>
      </c>
      <c r="W581" s="323" t="str">
        <f>iferror(if($X581="","",IF($X581&gt;0,Alive,if($X581=0,"")),""),"")</f>
        <v/>
      </c>
      <c r="X581" s="353" t="str">
        <f>iferror(if(C581="","",IF(C581=Attacking,X579-U581,X579)),"")</f>
        <v/>
      </c>
    </row>
    <row r="582" hidden="1">
      <c r="A582" s="336">
        <v>579.0</v>
      </c>
      <c r="B582" s="356" t="str">
        <f>IF(C580=Attacking,B580+1,"")</f>
        <v/>
      </c>
      <c r="C582" s="338" t="str">
        <f>iferror(if(W580="","",IF(W580=Alive,Attacking,if(W580=Dead,"")),""),"")</f>
        <v/>
      </c>
      <c r="D582" s="339" t="str">
        <f>iferror(if(E580="","",IF(E580=Alive,$D$4,IF(E580=Dead,"")),""),"")</f>
        <v/>
      </c>
      <c r="E582" s="340" t="str">
        <f>iferror(if($F581="","",IF($F582&gt;0,Alive,if($F582="","")),""),"")</f>
        <v/>
      </c>
      <c r="F582" s="341" t="str">
        <f t="shared" si="4"/>
        <v/>
      </c>
      <c r="G582" s="342" t="str">
        <f>iferror(if(C582="","",if(C582=BattleEnd,"",if(D582=Fleet1Ship1,Fleet1Ship1Wep,Fleet2Ship1Wep))),"")</f>
        <v/>
      </c>
      <c r="H582" s="343" t="str">
        <f>iferror(IF($C582=BattleEnd,"",IF($C582="","",IF($C582=Attacking,RANDBETWEEN(1,100),""))),"")</f>
        <v/>
      </c>
      <c r="I582" s="344" t="str">
        <f>iferror(IF($C582=BattleEnd,"",IF($C582="","",IF($C582=Attacking,RANDBETWEEN(1,100),""))),"")</f>
        <v/>
      </c>
      <c r="J582" s="344" t="str">
        <f>iferror(IF($C582=BattleEnd,"",IF($C582="","",IF($C582=Attacking,RANDBETWEEN(1,100),""))),"")</f>
        <v/>
      </c>
      <c r="K582" s="345" t="str">
        <f>iferror(IF($C582=BattleEnd,"",IF($C582="","",IF($C582=Attacking,RANDBETWEEN(1,100),""))),"")</f>
        <v/>
      </c>
      <c r="L582" s="346" t="str">
        <f>if($C582=Attacking,if(H582&gt;70,Hit,Miss),"")</f>
        <v/>
      </c>
      <c r="M582" s="347" t="str">
        <f>if($C582=Attacking,if(I582&gt;70,Hit,Miss),"")</f>
        <v/>
      </c>
      <c r="N582" s="347" t="str">
        <f>if($C582=Attacking,if(J582&gt;70,Hit,Miss),"")</f>
        <v/>
      </c>
      <c r="O582" s="348" t="str">
        <f>if($C582=Attacking,if(K582&gt;70,Hit,Miss),"")</f>
        <v/>
      </c>
      <c r="P582" s="343" t="str">
        <f>IF(L582=Hit,Fleet1Ship1WepDPH,IF(L582=Miss,0,""))</f>
        <v/>
      </c>
      <c r="Q582" s="344" t="str">
        <f>IF(M582=Hit,Fleet1Ship1WepDPH,IF(M582=Miss,0,""))</f>
        <v/>
      </c>
      <c r="R582" s="344" t="str">
        <f>IF(N582=Hit,Fleet1Ship1WepDPH,IF(N582=Miss,0,""))</f>
        <v/>
      </c>
      <c r="S582" s="345" t="str">
        <f>IF(O582=Hit,Fleet1Ship1WepDPH,IF(O582=Miss,0,""))</f>
        <v/>
      </c>
      <c r="T582" s="349" t="str">
        <f>if($C582=Attacking,COUNTIF(P582:S582,"&gt;0"),"")</f>
        <v/>
      </c>
      <c r="U582" s="350" t="str">
        <f>IF($C582=Attacking,SUM(P582:S582),"")</f>
        <v/>
      </c>
      <c r="V582" s="351" t="str">
        <f>iferror(if(W580="","",IF(W580=Alive,$V$4,IF(W580=Dead,"")),""),"")</f>
        <v/>
      </c>
      <c r="W582" s="340" t="str">
        <f>iferror(if($X582="","",IF($X582&gt;0,Alive,if($X582=0,"")),""),"")</f>
        <v/>
      </c>
      <c r="X582" s="352" t="str">
        <f>iferror(if(C582="","",IF(C582=Attacking,X580-U582,X580)),"")</f>
        <v/>
      </c>
    </row>
    <row r="583" hidden="1">
      <c r="A583" s="319">
        <v>580.0</v>
      </c>
      <c r="B583" s="357" t="str">
        <f>IF(C581=Attacking,B581+1,"")</f>
        <v/>
      </c>
      <c r="C583" s="321" t="str">
        <f>iferror(if(W581="","",IF(W581=Alive,Attacking,if(W581=Dead,"")),""),"")</f>
        <v/>
      </c>
      <c r="D583" s="322" t="str">
        <f>iferror(if(E581="","",IF(E581=Alive,$D$4,IF(E581=Dead,"")),""),"")</f>
        <v/>
      </c>
      <c r="E583" s="323" t="str">
        <f>iferror(if($F582="","",IF($F583&gt;0,Alive,if($F583="","")),""),"")</f>
        <v/>
      </c>
      <c r="F583" s="324" t="str">
        <f t="shared" si="4"/>
        <v/>
      </c>
      <c r="G583" s="325" t="str">
        <f>iferror(if(C583="","",if(C583=BattleEnd,"",if(D583=Fleet1Ship1,Fleet1Ship1Wep,Fleet2Ship1Wep))),"")</f>
        <v/>
      </c>
      <c r="H583" s="326" t="str">
        <f>iferror(IF($C583=BattleEnd,"",IF($C583="","",IF($C583=Attacking,RANDBETWEEN(1,100),""))),"")</f>
        <v/>
      </c>
      <c r="I583" s="327" t="str">
        <f>iferror(IF($C583=BattleEnd,"",IF($C583="","",IF($C583=Attacking,RANDBETWEEN(1,100),""))),"")</f>
        <v/>
      </c>
      <c r="J583" s="327" t="str">
        <f>iferror(IF($C583=BattleEnd,"",IF($C583="","",IF($C583=Attacking,RANDBETWEEN(1,100),""))),"")</f>
        <v/>
      </c>
      <c r="K583" s="328" t="str">
        <f>iferror(IF($C583=BattleEnd,"",IF($C583="","",IF($C583=Attacking,RANDBETWEEN(1,100),""))),"")</f>
        <v/>
      </c>
      <c r="L583" s="329" t="str">
        <f>if($C583=Attacking,if(H583&gt;70,Hit,Miss),"")</f>
        <v/>
      </c>
      <c r="M583" s="330" t="str">
        <f>if($C583=Attacking,if(I583&gt;70,Hit,Miss),"")</f>
        <v/>
      </c>
      <c r="N583" s="330" t="str">
        <f>if($C583=Attacking,if(J583&gt;70,Hit,Miss),"")</f>
        <v/>
      </c>
      <c r="O583" s="331" t="str">
        <f>if($C583=Attacking,if(K583&gt;70,Hit,Miss),"")</f>
        <v/>
      </c>
      <c r="P583" s="326" t="str">
        <f>IF(L583=Hit,Fleet1Ship1WepDPH,IF(L583=Miss,0,""))</f>
        <v/>
      </c>
      <c r="Q583" s="327" t="str">
        <f>IF(M583=Hit,Fleet1Ship1WepDPH,IF(M583=Miss,0,""))</f>
        <v/>
      </c>
      <c r="R583" s="327" t="str">
        <f>IF(N583=Hit,Fleet1Ship1WepDPH,IF(N583=Miss,0,""))</f>
        <v/>
      </c>
      <c r="S583" s="328" t="str">
        <f>IF(O583=Hit,Fleet1Ship1WepDPH,IF(O583=Miss,0,""))</f>
        <v/>
      </c>
      <c r="T583" s="332" t="str">
        <f>if($C583=Attacking,COUNTIF(P583:S583,"&gt;0"),"")</f>
        <v/>
      </c>
      <c r="U583" s="333" t="str">
        <f>IF($C583=Attacking,SUM(P583:S583),"")</f>
        <v/>
      </c>
      <c r="V583" s="334" t="str">
        <f>iferror(if(W581="","",IF(W581=Alive,$V$4,IF(W581=Dead,"")),""),"")</f>
        <v/>
      </c>
      <c r="W583" s="323" t="str">
        <f>iferror(if($X583="","",IF($X583&gt;0,Alive,if($X583=0,"")),""),"")</f>
        <v/>
      </c>
      <c r="X583" s="353" t="str">
        <f>iferror(if(C583="","",IF(C583=Attacking,X581-U583,X581)),"")</f>
        <v/>
      </c>
    </row>
    <row r="584" hidden="1">
      <c r="A584" s="336">
        <v>581.0</v>
      </c>
      <c r="B584" s="356" t="str">
        <f>IF(C582=Attacking,B582+1,"")</f>
        <v/>
      </c>
      <c r="C584" s="338" t="str">
        <f>iferror(if(W582="","",IF(W582=Alive,Attacking,if(W582=Dead,"")),""),"")</f>
        <v/>
      </c>
      <c r="D584" s="339" t="str">
        <f>iferror(if(E582="","",IF(E582=Alive,$D$4,IF(E582=Dead,"")),""),"")</f>
        <v/>
      </c>
      <c r="E584" s="340" t="str">
        <f>iferror(if($F583="","",IF($F584&gt;0,Alive,if($F584="","")),""),"")</f>
        <v/>
      </c>
      <c r="F584" s="341" t="str">
        <f t="shared" si="4"/>
        <v/>
      </c>
      <c r="G584" s="342" t="str">
        <f>iferror(if(C584="","",if(C584=BattleEnd,"",if(D584=Fleet1Ship1,Fleet1Ship1Wep,Fleet2Ship1Wep))),"")</f>
        <v/>
      </c>
      <c r="H584" s="343" t="str">
        <f>iferror(IF($C584=BattleEnd,"",IF($C584="","",IF($C584=Attacking,RANDBETWEEN(1,100),""))),"")</f>
        <v/>
      </c>
      <c r="I584" s="344" t="str">
        <f>iferror(IF($C584=BattleEnd,"",IF($C584="","",IF($C584=Attacking,RANDBETWEEN(1,100),""))),"")</f>
        <v/>
      </c>
      <c r="J584" s="344" t="str">
        <f>iferror(IF($C584=BattleEnd,"",IF($C584="","",IF($C584=Attacking,RANDBETWEEN(1,100),""))),"")</f>
        <v/>
      </c>
      <c r="K584" s="345" t="str">
        <f>iferror(IF($C584=BattleEnd,"",IF($C584="","",IF($C584=Attacking,RANDBETWEEN(1,100),""))),"")</f>
        <v/>
      </c>
      <c r="L584" s="346" t="str">
        <f>if($C584=Attacking,if(H584&gt;70,Hit,Miss),"")</f>
        <v/>
      </c>
      <c r="M584" s="347" t="str">
        <f>if($C584=Attacking,if(I584&gt;70,Hit,Miss),"")</f>
        <v/>
      </c>
      <c r="N584" s="347" t="str">
        <f>if($C584=Attacking,if(J584&gt;70,Hit,Miss),"")</f>
        <v/>
      </c>
      <c r="O584" s="348" t="str">
        <f>if($C584=Attacking,if(K584&gt;70,Hit,Miss),"")</f>
        <v/>
      </c>
      <c r="P584" s="343" t="str">
        <f>IF(L584=Hit,Fleet1Ship1WepDPH,IF(L584=Miss,0,""))</f>
        <v/>
      </c>
      <c r="Q584" s="344" t="str">
        <f>IF(M584=Hit,Fleet1Ship1WepDPH,IF(M584=Miss,0,""))</f>
        <v/>
      </c>
      <c r="R584" s="344" t="str">
        <f>IF(N584=Hit,Fleet1Ship1WepDPH,IF(N584=Miss,0,""))</f>
        <v/>
      </c>
      <c r="S584" s="345" t="str">
        <f>IF(O584=Hit,Fleet1Ship1WepDPH,IF(O584=Miss,0,""))</f>
        <v/>
      </c>
      <c r="T584" s="349" t="str">
        <f>if($C584=Attacking,COUNTIF(P584:S584,"&gt;0"),"")</f>
        <v/>
      </c>
      <c r="U584" s="350" t="str">
        <f>IF($C584=Attacking,SUM(P584:S584),"")</f>
        <v/>
      </c>
      <c r="V584" s="351" t="str">
        <f>iferror(if(W582="","",IF(W582=Alive,$V$4,IF(W582=Dead,"")),""),"")</f>
        <v/>
      </c>
      <c r="W584" s="340" t="str">
        <f>iferror(if($X584="","",IF($X584&gt;0,Alive,if($X584=0,"")),""),"")</f>
        <v/>
      </c>
      <c r="X584" s="352" t="str">
        <f>iferror(if(C584="","",IF(C584=Attacking,X582-U584,X582)),"")</f>
        <v/>
      </c>
    </row>
    <row r="585" hidden="1">
      <c r="A585" s="319">
        <v>582.0</v>
      </c>
      <c r="B585" s="357" t="str">
        <f>IF(C583=Attacking,B583+1,"")</f>
        <v/>
      </c>
      <c r="C585" s="321" t="str">
        <f>iferror(if(W583="","",IF(W583=Alive,Attacking,if(W583=Dead,"")),""),"")</f>
        <v/>
      </c>
      <c r="D585" s="322" t="str">
        <f>iferror(if(E583="","",IF(E583=Alive,$D$4,IF(E583=Dead,"")),""),"")</f>
        <v/>
      </c>
      <c r="E585" s="323" t="str">
        <f>iferror(if($F584="","",IF($F585&gt;0,Alive,if($F585="","")),""),"")</f>
        <v/>
      </c>
      <c r="F585" s="324" t="str">
        <f t="shared" si="4"/>
        <v/>
      </c>
      <c r="G585" s="325" t="str">
        <f>iferror(if(C585="","",if(C585=BattleEnd,"",if(D585=Fleet1Ship1,Fleet1Ship1Wep,Fleet2Ship1Wep))),"")</f>
        <v/>
      </c>
      <c r="H585" s="326" t="str">
        <f>iferror(IF($C585=BattleEnd,"",IF($C585="","",IF($C585=Attacking,RANDBETWEEN(1,100),""))),"")</f>
        <v/>
      </c>
      <c r="I585" s="327" t="str">
        <f>iferror(IF($C585=BattleEnd,"",IF($C585="","",IF($C585=Attacking,RANDBETWEEN(1,100),""))),"")</f>
        <v/>
      </c>
      <c r="J585" s="327" t="str">
        <f>iferror(IF($C585=BattleEnd,"",IF($C585="","",IF($C585=Attacking,RANDBETWEEN(1,100),""))),"")</f>
        <v/>
      </c>
      <c r="K585" s="328" t="str">
        <f>iferror(IF($C585=BattleEnd,"",IF($C585="","",IF($C585=Attacking,RANDBETWEEN(1,100),""))),"")</f>
        <v/>
      </c>
      <c r="L585" s="329" t="str">
        <f>if($C585=Attacking,if(H585&gt;70,Hit,Miss),"")</f>
        <v/>
      </c>
      <c r="M585" s="330" t="str">
        <f>if($C585=Attacking,if(I585&gt;70,Hit,Miss),"")</f>
        <v/>
      </c>
      <c r="N585" s="330" t="str">
        <f>if($C585=Attacking,if(J585&gt;70,Hit,Miss),"")</f>
        <v/>
      </c>
      <c r="O585" s="331" t="str">
        <f>if($C585=Attacking,if(K585&gt;70,Hit,Miss),"")</f>
        <v/>
      </c>
      <c r="P585" s="326" t="str">
        <f>IF(L585=Hit,Fleet1Ship1WepDPH,IF(L585=Miss,0,""))</f>
        <v/>
      </c>
      <c r="Q585" s="327" t="str">
        <f>IF(M585=Hit,Fleet1Ship1WepDPH,IF(M585=Miss,0,""))</f>
        <v/>
      </c>
      <c r="R585" s="327" t="str">
        <f>IF(N585=Hit,Fleet1Ship1WepDPH,IF(N585=Miss,0,""))</f>
        <v/>
      </c>
      <c r="S585" s="328" t="str">
        <f>IF(O585=Hit,Fleet1Ship1WepDPH,IF(O585=Miss,0,""))</f>
        <v/>
      </c>
      <c r="T585" s="332" t="str">
        <f>if($C585=Attacking,COUNTIF(P585:S585,"&gt;0"),"")</f>
        <v/>
      </c>
      <c r="U585" s="333" t="str">
        <f>IF($C585=Attacking,SUM(P585:S585),"")</f>
        <v/>
      </c>
      <c r="V585" s="334" t="str">
        <f>iferror(if(W583="","",IF(W583=Alive,$V$4,IF(W583=Dead,"")),""),"")</f>
        <v/>
      </c>
      <c r="W585" s="323" t="str">
        <f>iferror(if($X585="","",IF($X585&gt;0,Alive,if($X585=0,"")),""),"")</f>
        <v/>
      </c>
      <c r="X585" s="353" t="str">
        <f>iferror(if(C585="","",IF(C585=Attacking,X583-U585,X583)),"")</f>
        <v/>
      </c>
    </row>
    <row r="586" hidden="1">
      <c r="A586" s="336">
        <v>583.0</v>
      </c>
      <c r="B586" s="356" t="str">
        <f>IF(C584=Reloading,B584+1,"")</f>
        <v/>
      </c>
      <c r="C586" s="338" t="str">
        <f>iferror(if(W584="","",IF(W584=Alive,Attacking,if(W584=Dead,"")),""),"")</f>
        <v/>
      </c>
      <c r="D586" s="339" t="str">
        <f>iferror(if(E584="","",IF(E584=Alive,$D$4,IF(E584=Dead,"")),""),"")</f>
        <v/>
      </c>
      <c r="E586" s="340" t="str">
        <f>iferror(if($F585="","",IF($F586&gt;0,Alive,if($F586="","")),""),"")</f>
        <v/>
      </c>
      <c r="F586" s="341" t="str">
        <f t="shared" si="4"/>
        <v/>
      </c>
      <c r="G586" s="342" t="str">
        <f>iferror(if(C586="","",if(C586=BattleEnd,"",if(D586=Fleet1Ship1,Fleet1Ship1Wep,Fleet2Ship1Wep))),"")</f>
        <v/>
      </c>
      <c r="H586" s="343" t="str">
        <f>iferror(IF($C586=BattleEnd,"",IF($C586="","",IF($C586=Attacking,RANDBETWEEN(1,100),""))),"")</f>
        <v/>
      </c>
      <c r="I586" s="344" t="str">
        <f>iferror(IF($C586=BattleEnd,"",IF($C586="","",IF($C586=Attacking,RANDBETWEEN(1,100),""))),"")</f>
        <v/>
      </c>
      <c r="J586" s="344" t="str">
        <f>iferror(IF($C586=BattleEnd,"",IF($C586="","",IF($C586=Attacking,RANDBETWEEN(1,100),""))),"")</f>
        <v/>
      </c>
      <c r="K586" s="345" t="str">
        <f>iferror(IF($C586=BattleEnd,"",IF($C586="","",IF($C586=Attacking,RANDBETWEEN(1,100),""))),"")</f>
        <v/>
      </c>
      <c r="L586" s="346" t="str">
        <f>if($C586=Attacking,if(H586&gt;70,Hit,Miss),"")</f>
        <v/>
      </c>
      <c r="M586" s="347" t="str">
        <f>if($C586=Attacking,if(I586&gt;70,Hit,Miss),"")</f>
        <v/>
      </c>
      <c r="N586" s="347" t="str">
        <f>if($C586=Attacking,if(J586&gt;70,Hit,Miss),"")</f>
        <v/>
      </c>
      <c r="O586" s="348" t="str">
        <f>if($C586=Attacking,if(K586&gt;70,Hit,Miss),"")</f>
        <v/>
      </c>
      <c r="P586" s="343" t="str">
        <f>IF(L586=Hit,Fleet1Ship1WepDPH,IF(L586=Miss,0,""))</f>
        <v/>
      </c>
      <c r="Q586" s="344" t="str">
        <f>IF(M586=Hit,Fleet1Ship1WepDPH,IF(M586=Miss,0,""))</f>
        <v/>
      </c>
      <c r="R586" s="344" t="str">
        <f>IF(N586=Hit,Fleet1Ship1WepDPH,IF(N586=Miss,0,""))</f>
        <v/>
      </c>
      <c r="S586" s="345" t="str">
        <f>IF(O586=Hit,Fleet1Ship1WepDPH,IF(O586=Miss,0,""))</f>
        <v/>
      </c>
      <c r="T586" s="349" t="str">
        <f>if($C586=Attacking,COUNTIF(P586:S586,"&gt;0"),"")</f>
        <v/>
      </c>
      <c r="U586" s="350" t="str">
        <f>IF($C586=Attacking,SUM(P586:S586),"")</f>
        <v/>
      </c>
      <c r="V586" s="351" t="str">
        <f>iferror(if(W584="","",IF(W584=Alive,$V$4,IF(W584=Dead,"")),""),"")</f>
        <v/>
      </c>
      <c r="W586" s="340" t="str">
        <f>iferror(if($X586="","",IF($X586&gt;0,Alive,if($X586=0,"")),""),"")</f>
        <v/>
      </c>
      <c r="X586" s="352" t="str">
        <f>iferror(if(C586="","",IF(C586=Attacking,X584-U586,X584)),"")</f>
        <v/>
      </c>
    </row>
    <row r="587" hidden="1">
      <c r="A587" s="319">
        <v>584.0</v>
      </c>
      <c r="B587" s="357" t="str">
        <f>IF(C585=Reloading,B585+1,"")</f>
        <v/>
      </c>
      <c r="C587" s="321" t="str">
        <f>iferror(if(W585="","",IF(W585=Alive,Attacking,if(W585=Dead,"")),""),"")</f>
        <v/>
      </c>
      <c r="D587" s="322" t="str">
        <f>iferror(if(E585="","",IF(E585=Alive,$D$4,IF(E585=Dead,"")),""),"")</f>
        <v/>
      </c>
      <c r="E587" s="323" t="str">
        <f>iferror(if($F586="","",IF($F587&gt;0,Alive,if($F587="","")),""),"")</f>
        <v/>
      </c>
      <c r="F587" s="324" t="str">
        <f t="shared" si="4"/>
        <v/>
      </c>
      <c r="G587" s="325" t="str">
        <f>iferror(if(C587="","",if(C587=BattleEnd,"",if(D587=Fleet1Ship1,Fleet1Ship1Wep,Fleet2Ship1Wep))),"")</f>
        <v/>
      </c>
      <c r="H587" s="326" t="str">
        <f>iferror(IF($C587=BattleEnd,"",IF($C587="","",IF($C587=Attacking,RANDBETWEEN(1,100),""))),"")</f>
        <v/>
      </c>
      <c r="I587" s="327" t="str">
        <f>iferror(IF($C587=BattleEnd,"",IF($C587="","",IF($C587=Attacking,RANDBETWEEN(1,100),""))),"")</f>
        <v/>
      </c>
      <c r="J587" s="327" t="str">
        <f>iferror(IF($C587=BattleEnd,"",IF($C587="","",IF($C587=Attacking,RANDBETWEEN(1,100),""))),"")</f>
        <v/>
      </c>
      <c r="K587" s="328" t="str">
        <f>iferror(IF($C587=BattleEnd,"",IF($C587="","",IF($C587=Attacking,RANDBETWEEN(1,100),""))),"")</f>
        <v/>
      </c>
      <c r="L587" s="329" t="str">
        <f>if($C587=Attacking,if(H587&gt;70,Hit,Miss),"")</f>
        <v/>
      </c>
      <c r="M587" s="330" t="str">
        <f>if($C587=Attacking,if(I587&gt;70,Hit,Miss),"")</f>
        <v/>
      </c>
      <c r="N587" s="330" t="str">
        <f>if($C587=Attacking,if(J587&gt;70,Hit,Miss),"")</f>
        <v/>
      </c>
      <c r="O587" s="331" t="str">
        <f>if($C587=Attacking,if(K587&gt;70,Hit,Miss),"")</f>
        <v/>
      </c>
      <c r="P587" s="326" t="str">
        <f>IF(L587=Hit,Fleet1Ship1WepDPH,IF(L587=Miss,0,""))</f>
        <v/>
      </c>
      <c r="Q587" s="327" t="str">
        <f>IF(M587=Hit,Fleet1Ship1WepDPH,IF(M587=Miss,0,""))</f>
        <v/>
      </c>
      <c r="R587" s="327" t="str">
        <f>IF(N587=Hit,Fleet1Ship1WepDPH,IF(N587=Miss,0,""))</f>
        <v/>
      </c>
      <c r="S587" s="328" t="str">
        <f>IF(O587=Hit,Fleet1Ship1WepDPH,IF(O587=Miss,0,""))</f>
        <v/>
      </c>
      <c r="T587" s="332" t="str">
        <f>if($C587=Attacking,COUNTIF(P587:S587,"&gt;0"),"")</f>
        <v/>
      </c>
      <c r="U587" s="333" t="str">
        <f>IF($C587=Attacking,SUM(P587:S587),"")</f>
        <v/>
      </c>
      <c r="V587" s="334" t="str">
        <f>iferror(if(W585="","",IF(W585=Alive,$V$4,IF(W585=Dead,"")),""),"")</f>
        <v/>
      </c>
      <c r="W587" s="323" t="str">
        <f>iferror(if($X587="","",IF($X587&gt;0,Alive,if($X587=0,"")),""),"")</f>
        <v/>
      </c>
      <c r="X587" s="353" t="str">
        <f>iferror(if(C587="","",IF(C587=Attacking,X585-U587,X585)),"")</f>
        <v/>
      </c>
    </row>
    <row r="588" hidden="1">
      <c r="A588" s="336">
        <v>585.0</v>
      </c>
      <c r="B588" s="356" t="str">
        <f>IF(C586=Attacking,B586+1,"")</f>
        <v/>
      </c>
      <c r="C588" s="338" t="str">
        <f>iferror(if(W586="","",IF(W586=Alive,Attacking,if(W586=Dead,"")),""),"")</f>
        <v/>
      </c>
      <c r="D588" s="339" t="str">
        <f>iferror(if(E586="","",IF(E586=Alive,$D$4,IF(E586=Dead,"")),""),"")</f>
        <v/>
      </c>
      <c r="E588" s="340" t="str">
        <f>iferror(if($F587="","",IF($F588&gt;0,Alive,if($F588="","")),""),"")</f>
        <v/>
      </c>
      <c r="F588" s="341" t="str">
        <f t="shared" si="4"/>
        <v/>
      </c>
      <c r="G588" s="342" t="str">
        <f>iferror(if(C588="","",if(C588=BattleEnd,"",if(D588=Fleet1Ship1,Fleet1Ship1Wep,Fleet2Ship1Wep))),"")</f>
        <v/>
      </c>
      <c r="H588" s="343" t="str">
        <f>iferror(IF($C588=BattleEnd,"",IF($C588="","",IF($C588=Attacking,RANDBETWEEN(1,100),""))),"")</f>
        <v/>
      </c>
      <c r="I588" s="344" t="str">
        <f>iferror(IF($C588=BattleEnd,"",IF($C588="","",IF($C588=Attacking,RANDBETWEEN(1,100),""))),"")</f>
        <v/>
      </c>
      <c r="J588" s="344" t="str">
        <f>iferror(IF($C588=BattleEnd,"",IF($C588="","",IF($C588=Attacking,RANDBETWEEN(1,100),""))),"")</f>
        <v/>
      </c>
      <c r="K588" s="345" t="str">
        <f>iferror(IF($C588=BattleEnd,"",IF($C588="","",IF($C588=Attacking,RANDBETWEEN(1,100),""))),"")</f>
        <v/>
      </c>
      <c r="L588" s="346" t="str">
        <f>if($C588=Attacking,if(H588&gt;70,Hit,Miss),"")</f>
        <v/>
      </c>
      <c r="M588" s="347" t="str">
        <f>if($C588=Attacking,if(I588&gt;70,Hit,Miss),"")</f>
        <v/>
      </c>
      <c r="N588" s="347" t="str">
        <f>if($C588=Attacking,if(J588&gt;70,Hit,Miss),"")</f>
        <v/>
      </c>
      <c r="O588" s="348" t="str">
        <f>if($C588=Attacking,if(K588&gt;70,Hit,Miss),"")</f>
        <v/>
      </c>
      <c r="P588" s="343" t="str">
        <f>IF(L588=Hit,Fleet1Ship1WepDPH,IF(L588=Miss,0,""))</f>
        <v/>
      </c>
      <c r="Q588" s="344" t="str">
        <f>IF(M588=Hit,Fleet1Ship1WepDPH,IF(M588=Miss,0,""))</f>
        <v/>
      </c>
      <c r="R588" s="344" t="str">
        <f>IF(N588=Hit,Fleet1Ship1WepDPH,IF(N588=Miss,0,""))</f>
        <v/>
      </c>
      <c r="S588" s="345" t="str">
        <f>IF(O588=Hit,Fleet1Ship1WepDPH,IF(O588=Miss,0,""))</f>
        <v/>
      </c>
      <c r="T588" s="349" t="str">
        <f>if($C588=Attacking,COUNTIF(P588:S588,"&gt;0"),"")</f>
        <v/>
      </c>
      <c r="U588" s="350" t="str">
        <f>IF($C588=Attacking,SUM(P588:S588),"")</f>
        <v/>
      </c>
      <c r="V588" s="351" t="str">
        <f>iferror(if(W586="","",IF(W586=Alive,$V$4,IF(W586=Dead,"")),""),"")</f>
        <v/>
      </c>
      <c r="W588" s="340" t="str">
        <f>iferror(if($X588="","",IF($X588&gt;0,Alive,if($X588=0,"")),""),"")</f>
        <v/>
      </c>
      <c r="X588" s="352" t="str">
        <f>iferror(if(C588="","",IF(C588=Attacking,X586-U588,X586)),"")</f>
        <v/>
      </c>
    </row>
    <row r="589" hidden="1">
      <c r="A589" s="319">
        <v>586.0</v>
      </c>
      <c r="B589" s="357" t="str">
        <f>IF(C587=Attacking,B587+1,"")</f>
        <v/>
      </c>
      <c r="C589" s="321" t="str">
        <f>iferror(if(W587="","",IF(W587=Alive,Attacking,if(W587=Dead,"")),""),"")</f>
        <v/>
      </c>
      <c r="D589" s="322" t="str">
        <f>iferror(if(E587="","",IF(E587=Alive,$D$4,IF(E587=Dead,"")),""),"")</f>
        <v/>
      </c>
      <c r="E589" s="323" t="str">
        <f>iferror(if($F588="","",IF($F589&gt;0,Alive,if($F589="","")),""),"")</f>
        <v/>
      </c>
      <c r="F589" s="324" t="str">
        <f t="shared" si="4"/>
        <v/>
      </c>
      <c r="G589" s="325" t="str">
        <f>iferror(if(C589="","",if(C589=BattleEnd,"",if(D589=Fleet1Ship1,Fleet1Ship1Wep,Fleet2Ship1Wep))),"")</f>
        <v/>
      </c>
      <c r="H589" s="326" t="str">
        <f>iferror(IF($C589=BattleEnd,"",IF($C589="","",IF($C589=Attacking,RANDBETWEEN(1,100),""))),"")</f>
        <v/>
      </c>
      <c r="I589" s="327" t="str">
        <f>iferror(IF($C589=BattleEnd,"",IF($C589="","",IF($C589=Attacking,RANDBETWEEN(1,100),""))),"")</f>
        <v/>
      </c>
      <c r="J589" s="327" t="str">
        <f>iferror(IF($C589=BattleEnd,"",IF($C589="","",IF($C589=Attacking,RANDBETWEEN(1,100),""))),"")</f>
        <v/>
      </c>
      <c r="K589" s="328" t="str">
        <f>iferror(IF($C589=BattleEnd,"",IF($C589="","",IF($C589=Attacking,RANDBETWEEN(1,100),""))),"")</f>
        <v/>
      </c>
      <c r="L589" s="329" t="str">
        <f>if($C589=Attacking,if(H589&gt;70,Hit,Miss),"")</f>
        <v/>
      </c>
      <c r="M589" s="330" t="str">
        <f>if($C589=Attacking,if(I589&gt;70,Hit,Miss),"")</f>
        <v/>
      </c>
      <c r="N589" s="330" t="str">
        <f>if($C589=Attacking,if(J589&gt;70,Hit,Miss),"")</f>
        <v/>
      </c>
      <c r="O589" s="331" t="str">
        <f>if($C589=Attacking,if(K589&gt;70,Hit,Miss),"")</f>
        <v/>
      </c>
      <c r="P589" s="326" t="str">
        <f>IF(L589=Hit,Fleet1Ship1WepDPH,IF(L589=Miss,0,""))</f>
        <v/>
      </c>
      <c r="Q589" s="327" t="str">
        <f>IF(M589=Hit,Fleet1Ship1WepDPH,IF(M589=Miss,0,""))</f>
        <v/>
      </c>
      <c r="R589" s="327" t="str">
        <f>IF(N589=Hit,Fleet1Ship1WepDPH,IF(N589=Miss,0,""))</f>
        <v/>
      </c>
      <c r="S589" s="328" t="str">
        <f>IF(O589=Hit,Fleet1Ship1WepDPH,IF(O589=Miss,0,""))</f>
        <v/>
      </c>
      <c r="T589" s="332" t="str">
        <f>if($C589=Attacking,COUNTIF(P589:S589,"&gt;0"),"")</f>
        <v/>
      </c>
      <c r="U589" s="333" t="str">
        <f>IF($C589=Attacking,SUM(P589:S589),"")</f>
        <v/>
      </c>
      <c r="V589" s="334" t="str">
        <f>iferror(if(W587="","",IF(W587=Alive,$V$4,IF(W587=Dead,"")),""),"")</f>
        <v/>
      </c>
      <c r="W589" s="323" t="str">
        <f>iferror(if($X589="","",IF($X589&gt;0,Alive,if($X589=0,"")),""),"")</f>
        <v/>
      </c>
      <c r="X589" s="353" t="str">
        <f>iferror(if(C589="","",IF(C589=Attacking,X587-U589,X587)),"")</f>
        <v/>
      </c>
    </row>
    <row r="590" hidden="1">
      <c r="A590" s="336">
        <v>587.0</v>
      </c>
      <c r="B590" s="356" t="str">
        <f>IF(C588=Attacking,B588+1,"")</f>
        <v/>
      </c>
      <c r="C590" s="338" t="str">
        <f>iferror(if(W588="","",IF(W588=Alive,Attacking,if(W588=Dead,"")),""),"")</f>
        <v/>
      </c>
      <c r="D590" s="339" t="str">
        <f>iferror(if(E588="","",IF(E588=Alive,$D$4,IF(E588=Dead,"")),""),"")</f>
        <v/>
      </c>
      <c r="E590" s="340" t="str">
        <f>iferror(if($F589="","",IF($F590&gt;0,Alive,if($F590="","")),""),"")</f>
        <v/>
      </c>
      <c r="F590" s="341" t="str">
        <f t="shared" si="4"/>
        <v/>
      </c>
      <c r="G590" s="342" t="str">
        <f>iferror(if(C590="","",if(C590=BattleEnd,"",if(D590=Fleet1Ship1,Fleet1Ship1Wep,Fleet2Ship1Wep))),"")</f>
        <v/>
      </c>
      <c r="H590" s="343" t="str">
        <f>iferror(IF($C590=BattleEnd,"",IF($C590="","",IF($C590=Attacking,RANDBETWEEN(1,100),""))),"")</f>
        <v/>
      </c>
      <c r="I590" s="344" t="str">
        <f>iferror(IF($C590=BattleEnd,"",IF($C590="","",IF($C590=Attacking,RANDBETWEEN(1,100),""))),"")</f>
        <v/>
      </c>
      <c r="J590" s="344" t="str">
        <f>iferror(IF($C590=BattleEnd,"",IF($C590="","",IF($C590=Attacking,RANDBETWEEN(1,100),""))),"")</f>
        <v/>
      </c>
      <c r="K590" s="345" t="str">
        <f>iferror(IF($C590=BattleEnd,"",IF($C590="","",IF($C590=Attacking,RANDBETWEEN(1,100),""))),"")</f>
        <v/>
      </c>
      <c r="L590" s="346" t="str">
        <f>if($C590=Attacking,if(H590&gt;70,Hit,Miss),"")</f>
        <v/>
      </c>
      <c r="M590" s="347" t="str">
        <f>if($C590=Attacking,if(I590&gt;70,Hit,Miss),"")</f>
        <v/>
      </c>
      <c r="N590" s="347" t="str">
        <f>if($C590=Attacking,if(J590&gt;70,Hit,Miss),"")</f>
        <v/>
      </c>
      <c r="O590" s="348" t="str">
        <f>if($C590=Attacking,if(K590&gt;70,Hit,Miss),"")</f>
        <v/>
      </c>
      <c r="P590" s="343" t="str">
        <f>IF(L590=Hit,Fleet1Ship1WepDPH,IF(L590=Miss,0,""))</f>
        <v/>
      </c>
      <c r="Q590" s="344" t="str">
        <f>IF(M590=Hit,Fleet1Ship1WepDPH,IF(M590=Miss,0,""))</f>
        <v/>
      </c>
      <c r="R590" s="344" t="str">
        <f>IF(N590=Hit,Fleet1Ship1WepDPH,IF(N590=Miss,0,""))</f>
        <v/>
      </c>
      <c r="S590" s="345" t="str">
        <f>IF(O590=Hit,Fleet1Ship1WepDPH,IF(O590=Miss,0,""))</f>
        <v/>
      </c>
      <c r="T590" s="349" t="str">
        <f>if($C590=Attacking,COUNTIF(P590:S590,"&gt;0"),"")</f>
        <v/>
      </c>
      <c r="U590" s="350" t="str">
        <f>IF($C590=Attacking,SUM(P590:S590),"")</f>
        <v/>
      </c>
      <c r="V590" s="351" t="str">
        <f>iferror(if(W588="","",IF(W588=Alive,$V$4,IF(W588=Dead,"")),""),"")</f>
        <v/>
      </c>
      <c r="W590" s="340" t="str">
        <f>iferror(if($X590="","",IF($X590&gt;0,Alive,if($X590=0,"")),""),"")</f>
        <v/>
      </c>
      <c r="X590" s="352" t="str">
        <f>iferror(if(C590="","",IF(C590=Attacking,X588-U590,X588)),"")</f>
        <v/>
      </c>
    </row>
    <row r="591" hidden="1">
      <c r="A591" s="319">
        <v>588.0</v>
      </c>
      <c r="B591" s="357" t="str">
        <f>IF(C589=Attacking,B589+1,"")</f>
        <v/>
      </c>
      <c r="C591" s="321" t="str">
        <f>iferror(if(W589="","",IF(W589=Alive,Attacking,if(W589=Dead,"")),""),"")</f>
        <v/>
      </c>
      <c r="D591" s="322" t="str">
        <f>iferror(if(E589="","",IF(E589=Alive,$D$4,IF(E589=Dead,"")),""),"")</f>
        <v/>
      </c>
      <c r="E591" s="323" t="str">
        <f>iferror(if($F590="","",IF($F591&gt;0,Alive,if($F591="","")),""),"")</f>
        <v/>
      </c>
      <c r="F591" s="324" t="str">
        <f t="shared" si="4"/>
        <v/>
      </c>
      <c r="G591" s="325" t="str">
        <f>iferror(if(C591="","",if(C591=BattleEnd,"",if(D591=Fleet1Ship1,Fleet1Ship1Wep,Fleet2Ship1Wep))),"")</f>
        <v/>
      </c>
      <c r="H591" s="326" t="str">
        <f>iferror(IF($C591=BattleEnd,"",IF($C591="","",IF($C591=Attacking,RANDBETWEEN(1,100),""))),"")</f>
        <v/>
      </c>
      <c r="I591" s="327" t="str">
        <f>iferror(IF($C591=BattleEnd,"",IF($C591="","",IF($C591=Attacking,RANDBETWEEN(1,100),""))),"")</f>
        <v/>
      </c>
      <c r="J591" s="327" t="str">
        <f>iferror(IF($C591=BattleEnd,"",IF($C591="","",IF($C591=Attacking,RANDBETWEEN(1,100),""))),"")</f>
        <v/>
      </c>
      <c r="K591" s="328" t="str">
        <f>iferror(IF($C591=BattleEnd,"",IF($C591="","",IF($C591=Attacking,RANDBETWEEN(1,100),""))),"")</f>
        <v/>
      </c>
      <c r="L591" s="329" t="str">
        <f>if($C591=Attacking,if(H591&gt;70,Hit,Miss),"")</f>
        <v/>
      </c>
      <c r="M591" s="330" t="str">
        <f>if($C591=Attacking,if(I591&gt;70,Hit,Miss),"")</f>
        <v/>
      </c>
      <c r="N591" s="330" t="str">
        <f>if($C591=Attacking,if(J591&gt;70,Hit,Miss),"")</f>
        <v/>
      </c>
      <c r="O591" s="331" t="str">
        <f>if($C591=Attacking,if(K591&gt;70,Hit,Miss),"")</f>
        <v/>
      </c>
      <c r="P591" s="326" t="str">
        <f>IF(L591=Hit,Fleet1Ship1WepDPH,IF(L591=Miss,0,""))</f>
        <v/>
      </c>
      <c r="Q591" s="327" t="str">
        <f>IF(M591=Hit,Fleet1Ship1WepDPH,IF(M591=Miss,0,""))</f>
        <v/>
      </c>
      <c r="R591" s="327" t="str">
        <f>IF(N591=Hit,Fleet1Ship1WepDPH,IF(N591=Miss,0,""))</f>
        <v/>
      </c>
      <c r="S591" s="328" t="str">
        <f>IF(O591=Hit,Fleet1Ship1WepDPH,IF(O591=Miss,0,""))</f>
        <v/>
      </c>
      <c r="T591" s="332" t="str">
        <f>if($C591=Attacking,COUNTIF(P591:S591,"&gt;0"),"")</f>
        <v/>
      </c>
      <c r="U591" s="333" t="str">
        <f>IF($C591=Attacking,SUM(P591:S591),"")</f>
        <v/>
      </c>
      <c r="V591" s="334" t="str">
        <f>iferror(if(W589="","",IF(W589=Alive,$V$4,IF(W589=Dead,"")),""),"")</f>
        <v/>
      </c>
      <c r="W591" s="323" t="str">
        <f>iferror(if($X591="","",IF($X591&gt;0,Alive,if($X591=0,"")),""),"")</f>
        <v/>
      </c>
      <c r="X591" s="353" t="str">
        <f>iferror(if(C591="","",IF(C591=Attacking,X589-U591,X589)),"")</f>
        <v/>
      </c>
    </row>
    <row r="592" hidden="1">
      <c r="A592" s="336">
        <v>589.0</v>
      </c>
      <c r="B592" s="356" t="str">
        <f>IF(C590=Attacking,B590+1,"")</f>
        <v/>
      </c>
      <c r="C592" s="338" t="str">
        <f>iferror(if(W590="","",IF(W590=Alive,Attacking,if(W590=Dead,"")),""),"")</f>
        <v/>
      </c>
      <c r="D592" s="339" t="str">
        <f>iferror(if(E590="","",IF(E590=Alive,$D$4,IF(E590=Dead,"")),""),"")</f>
        <v/>
      </c>
      <c r="E592" s="340" t="str">
        <f>iferror(if($F591="","",IF($F592&gt;0,Alive,if($F592="","")),""),"")</f>
        <v/>
      </c>
      <c r="F592" s="341" t="str">
        <f t="shared" si="4"/>
        <v/>
      </c>
      <c r="G592" s="342" t="str">
        <f>iferror(if(C592="","",if(C592=BattleEnd,"",if(D592=Fleet1Ship1,Fleet1Ship1Wep,Fleet2Ship1Wep))),"")</f>
        <v/>
      </c>
      <c r="H592" s="343" t="str">
        <f>iferror(IF($C592=BattleEnd,"",IF($C592="","",IF($C592=Attacking,RANDBETWEEN(1,100),""))),"")</f>
        <v/>
      </c>
      <c r="I592" s="344" t="str">
        <f>iferror(IF($C592=BattleEnd,"",IF($C592="","",IF($C592=Attacking,RANDBETWEEN(1,100),""))),"")</f>
        <v/>
      </c>
      <c r="J592" s="344" t="str">
        <f>iferror(IF($C592=BattleEnd,"",IF($C592="","",IF($C592=Attacking,RANDBETWEEN(1,100),""))),"")</f>
        <v/>
      </c>
      <c r="K592" s="345" t="str">
        <f>iferror(IF($C592=BattleEnd,"",IF($C592="","",IF($C592=Attacking,RANDBETWEEN(1,100),""))),"")</f>
        <v/>
      </c>
      <c r="L592" s="346" t="str">
        <f>if($C592=Attacking,if(H592&gt;70,Hit,Miss),"")</f>
        <v/>
      </c>
      <c r="M592" s="347" t="str">
        <f>if($C592=Attacking,if(I592&gt;70,Hit,Miss),"")</f>
        <v/>
      </c>
      <c r="N592" s="347" t="str">
        <f>if($C592=Attacking,if(J592&gt;70,Hit,Miss),"")</f>
        <v/>
      </c>
      <c r="O592" s="348" t="str">
        <f>if($C592=Attacking,if(K592&gt;70,Hit,Miss),"")</f>
        <v/>
      </c>
      <c r="P592" s="343" t="str">
        <f>IF(L592=Hit,Fleet1Ship1WepDPH,IF(L592=Miss,0,""))</f>
        <v/>
      </c>
      <c r="Q592" s="344" t="str">
        <f>IF(M592=Hit,Fleet1Ship1WepDPH,IF(M592=Miss,0,""))</f>
        <v/>
      </c>
      <c r="R592" s="344" t="str">
        <f>IF(N592=Hit,Fleet1Ship1WepDPH,IF(N592=Miss,0,""))</f>
        <v/>
      </c>
      <c r="S592" s="345" t="str">
        <f>IF(O592=Hit,Fleet1Ship1WepDPH,IF(O592=Miss,0,""))</f>
        <v/>
      </c>
      <c r="T592" s="349" t="str">
        <f>if($C592=Attacking,COUNTIF(P592:S592,"&gt;0"),"")</f>
        <v/>
      </c>
      <c r="U592" s="350" t="str">
        <f>IF($C592=Attacking,SUM(P592:S592),"")</f>
        <v/>
      </c>
      <c r="V592" s="351" t="str">
        <f>iferror(if(W590="","",IF(W590=Alive,$V$4,IF(W590=Dead,"")),""),"")</f>
        <v/>
      </c>
      <c r="W592" s="340" t="str">
        <f>iferror(if($X592="","",IF($X592&gt;0,Alive,if($X592=0,"")),""),"")</f>
        <v/>
      </c>
      <c r="X592" s="352" t="str">
        <f>iferror(if(C592="","",IF(C592=Attacking,X590-U592,X590)),"")</f>
        <v/>
      </c>
    </row>
    <row r="593" hidden="1">
      <c r="A593" s="319">
        <v>590.0</v>
      </c>
      <c r="B593" s="357" t="str">
        <f>IF(C591=Attacking,B591+1,"")</f>
        <v/>
      </c>
      <c r="C593" s="321" t="str">
        <f>iferror(if(W591="","",IF(W591=Alive,Attacking,if(W591=Dead,"")),""),"")</f>
        <v/>
      </c>
      <c r="D593" s="322" t="str">
        <f>iferror(if(E591="","",IF(E591=Alive,$D$4,IF(E591=Dead,"")),""),"")</f>
        <v/>
      </c>
      <c r="E593" s="323" t="str">
        <f>iferror(if($F592="","",IF($F593&gt;0,Alive,if($F593="","")),""),"")</f>
        <v/>
      </c>
      <c r="F593" s="324" t="str">
        <f t="shared" si="4"/>
        <v/>
      </c>
      <c r="G593" s="325" t="str">
        <f>iferror(if(C593="","",if(C593=BattleEnd,"",if(D593=Fleet1Ship1,Fleet1Ship1Wep,Fleet2Ship1Wep))),"")</f>
        <v/>
      </c>
      <c r="H593" s="326" t="str">
        <f>iferror(IF($C593=BattleEnd,"",IF($C593="","",IF($C593=Attacking,RANDBETWEEN(1,100),""))),"")</f>
        <v/>
      </c>
      <c r="I593" s="327" t="str">
        <f>iferror(IF($C593=BattleEnd,"",IF($C593="","",IF($C593=Attacking,RANDBETWEEN(1,100),""))),"")</f>
        <v/>
      </c>
      <c r="J593" s="327" t="str">
        <f>iferror(IF($C593=BattleEnd,"",IF($C593="","",IF($C593=Attacking,RANDBETWEEN(1,100),""))),"")</f>
        <v/>
      </c>
      <c r="K593" s="328" t="str">
        <f>iferror(IF($C593=BattleEnd,"",IF($C593="","",IF($C593=Attacking,RANDBETWEEN(1,100),""))),"")</f>
        <v/>
      </c>
      <c r="L593" s="329" t="str">
        <f>if($C593=Attacking,if(H593&gt;70,Hit,Miss),"")</f>
        <v/>
      </c>
      <c r="M593" s="330" t="str">
        <f>if($C593=Attacking,if(I593&gt;70,Hit,Miss),"")</f>
        <v/>
      </c>
      <c r="N593" s="330" t="str">
        <f>if($C593=Attacking,if(J593&gt;70,Hit,Miss),"")</f>
        <v/>
      </c>
      <c r="O593" s="331" t="str">
        <f>if($C593=Attacking,if(K593&gt;70,Hit,Miss),"")</f>
        <v/>
      </c>
      <c r="P593" s="326" t="str">
        <f>IF(L593=Hit,Fleet1Ship1WepDPH,IF(L593=Miss,0,""))</f>
        <v/>
      </c>
      <c r="Q593" s="327" t="str">
        <f>IF(M593=Hit,Fleet1Ship1WepDPH,IF(M593=Miss,0,""))</f>
        <v/>
      </c>
      <c r="R593" s="327" t="str">
        <f>IF(N593=Hit,Fleet1Ship1WepDPH,IF(N593=Miss,0,""))</f>
        <v/>
      </c>
      <c r="S593" s="328" t="str">
        <f>IF(O593=Hit,Fleet1Ship1WepDPH,IF(O593=Miss,0,""))</f>
        <v/>
      </c>
      <c r="T593" s="332" t="str">
        <f>if($C593=Attacking,COUNTIF(P593:S593,"&gt;0"),"")</f>
        <v/>
      </c>
      <c r="U593" s="333" t="str">
        <f>IF($C593=Attacking,SUM(P593:S593),"")</f>
        <v/>
      </c>
      <c r="V593" s="334" t="str">
        <f>iferror(if(W591="","",IF(W591=Alive,$V$4,IF(W591=Dead,"")),""),"")</f>
        <v/>
      </c>
      <c r="W593" s="323" t="str">
        <f>iferror(if($X593="","",IF($X593&gt;0,Alive,if($X593=0,"")),""),"")</f>
        <v/>
      </c>
      <c r="X593" s="353" t="str">
        <f>iferror(if(C593="","",IF(C593=Attacking,X591-U593,X591)),"")</f>
        <v/>
      </c>
    </row>
    <row r="594" hidden="1">
      <c r="A594" s="336">
        <v>591.0</v>
      </c>
      <c r="B594" s="356" t="str">
        <f>IF(C592=Reloading,B592+1,"")</f>
        <v/>
      </c>
      <c r="C594" s="338" t="str">
        <f>iferror(if(W592="","",IF(W592=Alive,Attacking,if(W592=Dead,"")),""),"")</f>
        <v/>
      </c>
      <c r="D594" s="339" t="str">
        <f>iferror(if(E592="","",IF(E592=Alive,$D$4,IF(E592=Dead,"")),""),"")</f>
        <v/>
      </c>
      <c r="E594" s="340" t="str">
        <f>iferror(if($F593="","",IF($F594&gt;0,Alive,if($F594="","")),""),"")</f>
        <v/>
      </c>
      <c r="F594" s="341" t="str">
        <f t="shared" si="4"/>
        <v/>
      </c>
      <c r="G594" s="342" t="str">
        <f>iferror(if(C594="","",if(C594=BattleEnd,"",if(D594=Fleet1Ship1,Fleet1Ship1Wep,Fleet2Ship1Wep))),"")</f>
        <v/>
      </c>
      <c r="H594" s="343" t="str">
        <f>iferror(IF($C594=BattleEnd,"",IF($C594="","",IF($C594=Attacking,RANDBETWEEN(1,100),""))),"")</f>
        <v/>
      </c>
      <c r="I594" s="344" t="str">
        <f>iferror(IF($C594=BattleEnd,"",IF($C594="","",IF($C594=Attacking,RANDBETWEEN(1,100),""))),"")</f>
        <v/>
      </c>
      <c r="J594" s="344" t="str">
        <f>iferror(IF($C594=BattleEnd,"",IF($C594="","",IF($C594=Attacking,RANDBETWEEN(1,100),""))),"")</f>
        <v/>
      </c>
      <c r="K594" s="345" t="str">
        <f>iferror(IF($C594=BattleEnd,"",IF($C594="","",IF($C594=Attacking,RANDBETWEEN(1,100),""))),"")</f>
        <v/>
      </c>
      <c r="L594" s="346" t="str">
        <f>if($C594=Attacking,if(H594&gt;70,Hit,Miss),"")</f>
        <v/>
      </c>
      <c r="M594" s="347" t="str">
        <f>if($C594=Attacking,if(I594&gt;70,Hit,Miss),"")</f>
        <v/>
      </c>
      <c r="N594" s="347" t="str">
        <f>if($C594=Attacking,if(J594&gt;70,Hit,Miss),"")</f>
        <v/>
      </c>
      <c r="O594" s="348" t="str">
        <f>if($C594=Attacking,if(K594&gt;70,Hit,Miss),"")</f>
        <v/>
      </c>
      <c r="P594" s="343" t="str">
        <f>IF(L594=Hit,Fleet1Ship1WepDPH,IF(L594=Miss,0,""))</f>
        <v/>
      </c>
      <c r="Q594" s="344" t="str">
        <f>IF(M594=Hit,Fleet1Ship1WepDPH,IF(M594=Miss,0,""))</f>
        <v/>
      </c>
      <c r="R594" s="344" t="str">
        <f>IF(N594=Hit,Fleet1Ship1WepDPH,IF(N594=Miss,0,""))</f>
        <v/>
      </c>
      <c r="S594" s="345" t="str">
        <f>IF(O594=Hit,Fleet1Ship1WepDPH,IF(O594=Miss,0,""))</f>
        <v/>
      </c>
      <c r="T594" s="349" t="str">
        <f>if($C594=Attacking,COUNTIF(P594:S594,"&gt;0"),"")</f>
        <v/>
      </c>
      <c r="U594" s="350" t="str">
        <f>IF($C594=Attacking,SUM(P594:S594),"")</f>
        <v/>
      </c>
      <c r="V594" s="351" t="str">
        <f>iferror(if(W592="","",IF(W592=Alive,$V$4,IF(W592=Dead,"")),""),"")</f>
        <v/>
      </c>
      <c r="W594" s="340" t="str">
        <f>iferror(if($X594="","",IF($X594&gt;0,Alive,if($X594=0,"")),""),"")</f>
        <v/>
      </c>
      <c r="X594" s="352" t="str">
        <f>iferror(if(C594="","",IF(C594=Attacking,X592-U594,X592)),"")</f>
        <v/>
      </c>
    </row>
    <row r="595" hidden="1">
      <c r="A595" s="319">
        <v>592.0</v>
      </c>
      <c r="B595" s="357" t="str">
        <f>IF(C593=Reloading,B593+1,"")</f>
        <v/>
      </c>
      <c r="C595" s="321" t="str">
        <f>iferror(if(W593="","",IF(W593=Alive,Attacking,if(W593=Dead,"")),""),"")</f>
        <v/>
      </c>
      <c r="D595" s="322" t="str">
        <f>iferror(if(E593="","",IF(E593=Alive,$D$4,IF(E593=Dead,"")),""),"")</f>
        <v/>
      </c>
      <c r="E595" s="323" t="str">
        <f>iferror(if($F594="","",IF($F595&gt;0,Alive,if($F595="","")),""),"")</f>
        <v/>
      </c>
      <c r="F595" s="324" t="str">
        <f t="shared" si="4"/>
        <v/>
      </c>
      <c r="G595" s="325" t="str">
        <f>iferror(if(C595="","",if(C595=BattleEnd,"",if(D595=Fleet1Ship1,Fleet1Ship1Wep,Fleet2Ship1Wep))),"")</f>
        <v/>
      </c>
      <c r="H595" s="326" t="str">
        <f>iferror(IF($C595=BattleEnd,"",IF($C595="","",IF($C595=Attacking,RANDBETWEEN(1,100),""))),"")</f>
        <v/>
      </c>
      <c r="I595" s="327" t="str">
        <f>iferror(IF($C595=BattleEnd,"",IF($C595="","",IF($C595=Attacking,RANDBETWEEN(1,100),""))),"")</f>
        <v/>
      </c>
      <c r="J595" s="327" t="str">
        <f>iferror(IF($C595=BattleEnd,"",IF($C595="","",IF($C595=Attacking,RANDBETWEEN(1,100),""))),"")</f>
        <v/>
      </c>
      <c r="K595" s="328" t="str">
        <f>iferror(IF($C595=BattleEnd,"",IF($C595="","",IF($C595=Attacking,RANDBETWEEN(1,100),""))),"")</f>
        <v/>
      </c>
      <c r="L595" s="329" t="str">
        <f>if($C595=Attacking,if(H595&gt;70,Hit,Miss),"")</f>
        <v/>
      </c>
      <c r="M595" s="330" t="str">
        <f>if($C595=Attacking,if(I595&gt;70,Hit,Miss),"")</f>
        <v/>
      </c>
      <c r="N595" s="330" t="str">
        <f>if($C595=Attacking,if(J595&gt;70,Hit,Miss),"")</f>
        <v/>
      </c>
      <c r="O595" s="331" t="str">
        <f>if($C595=Attacking,if(K595&gt;70,Hit,Miss),"")</f>
        <v/>
      </c>
      <c r="P595" s="326" t="str">
        <f>IF(L595=Hit,Fleet1Ship1WepDPH,IF(L595=Miss,0,""))</f>
        <v/>
      </c>
      <c r="Q595" s="327" t="str">
        <f>IF(M595=Hit,Fleet1Ship1WepDPH,IF(M595=Miss,0,""))</f>
        <v/>
      </c>
      <c r="R595" s="327" t="str">
        <f>IF(N595=Hit,Fleet1Ship1WepDPH,IF(N595=Miss,0,""))</f>
        <v/>
      </c>
      <c r="S595" s="328" t="str">
        <f>IF(O595=Hit,Fleet1Ship1WepDPH,IF(O595=Miss,0,""))</f>
        <v/>
      </c>
      <c r="T595" s="332" t="str">
        <f>if($C595=Attacking,COUNTIF(P595:S595,"&gt;0"),"")</f>
        <v/>
      </c>
      <c r="U595" s="333" t="str">
        <f>IF($C595=Attacking,SUM(P595:S595),"")</f>
        <v/>
      </c>
      <c r="V595" s="334" t="str">
        <f>iferror(if(W593="","",IF(W593=Alive,$V$4,IF(W593=Dead,"")),""),"")</f>
        <v/>
      </c>
      <c r="W595" s="323" t="str">
        <f>iferror(if($X595="","",IF($X595&gt;0,Alive,if($X595=0,"")),""),"")</f>
        <v/>
      </c>
      <c r="X595" s="353" t="str">
        <f>iferror(if(C595="","",IF(C595=Attacking,X593-U595,X593)),"")</f>
        <v/>
      </c>
    </row>
    <row r="596" hidden="1">
      <c r="A596" s="336">
        <v>593.0</v>
      </c>
      <c r="B596" s="356" t="str">
        <f>IF(C594=Attacking,B594+1,"")</f>
        <v/>
      </c>
      <c r="C596" s="338" t="str">
        <f>iferror(if(W594="","",IF(W594=Alive,Attacking,if(W594=Dead,"")),""),"")</f>
        <v/>
      </c>
      <c r="D596" s="339" t="str">
        <f>iferror(if(E594="","",IF(E594=Alive,$D$4,IF(E594=Dead,"")),""),"")</f>
        <v/>
      </c>
      <c r="E596" s="340" t="str">
        <f>iferror(if($F595="","",IF($F596&gt;0,Alive,if($F596="","")),""),"")</f>
        <v/>
      </c>
      <c r="F596" s="341" t="str">
        <f t="shared" si="4"/>
        <v/>
      </c>
      <c r="G596" s="342" t="str">
        <f>iferror(if(C596="","",if(C596=BattleEnd,"",if(D596=Fleet1Ship1,Fleet1Ship1Wep,Fleet2Ship1Wep))),"")</f>
        <v/>
      </c>
      <c r="H596" s="343" t="str">
        <f>iferror(IF($C596=BattleEnd,"",IF($C596="","",IF($C596=Attacking,RANDBETWEEN(1,100),""))),"")</f>
        <v/>
      </c>
      <c r="I596" s="344" t="str">
        <f>iferror(IF($C596=BattleEnd,"",IF($C596="","",IF($C596=Attacking,RANDBETWEEN(1,100),""))),"")</f>
        <v/>
      </c>
      <c r="J596" s="344" t="str">
        <f>iferror(IF($C596=BattleEnd,"",IF($C596="","",IF($C596=Attacking,RANDBETWEEN(1,100),""))),"")</f>
        <v/>
      </c>
      <c r="K596" s="345" t="str">
        <f>iferror(IF($C596=BattleEnd,"",IF($C596="","",IF($C596=Attacking,RANDBETWEEN(1,100),""))),"")</f>
        <v/>
      </c>
      <c r="L596" s="346" t="str">
        <f>if($C596=Attacking,if(H596&gt;70,Hit,Miss),"")</f>
        <v/>
      </c>
      <c r="M596" s="347" t="str">
        <f>if($C596=Attacking,if(I596&gt;70,Hit,Miss),"")</f>
        <v/>
      </c>
      <c r="N596" s="347" t="str">
        <f>if($C596=Attacking,if(J596&gt;70,Hit,Miss),"")</f>
        <v/>
      </c>
      <c r="O596" s="348" t="str">
        <f>if($C596=Attacking,if(K596&gt;70,Hit,Miss),"")</f>
        <v/>
      </c>
      <c r="P596" s="343" t="str">
        <f>IF(L596=Hit,Fleet1Ship1WepDPH,IF(L596=Miss,0,""))</f>
        <v/>
      </c>
      <c r="Q596" s="344" t="str">
        <f>IF(M596=Hit,Fleet1Ship1WepDPH,IF(M596=Miss,0,""))</f>
        <v/>
      </c>
      <c r="R596" s="344" t="str">
        <f>IF(N596=Hit,Fleet1Ship1WepDPH,IF(N596=Miss,0,""))</f>
        <v/>
      </c>
      <c r="S596" s="345" t="str">
        <f>IF(O596=Hit,Fleet1Ship1WepDPH,IF(O596=Miss,0,""))</f>
        <v/>
      </c>
      <c r="T596" s="349" t="str">
        <f>if($C596=Attacking,COUNTIF(P596:S596,"&gt;0"),"")</f>
        <v/>
      </c>
      <c r="U596" s="350" t="str">
        <f>IF($C596=Attacking,SUM(P596:S596),"")</f>
        <v/>
      </c>
      <c r="V596" s="351" t="str">
        <f>iferror(if(W594="","",IF(W594=Alive,$V$4,IF(W594=Dead,"")),""),"")</f>
        <v/>
      </c>
      <c r="W596" s="340" t="str">
        <f>iferror(if($X596="","",IF($X596&gt;0,Alive,if($X596=0,"")),""),"")</f>
        <v/>
      </c>
      <c r="X596" s="352" t="str">
        <f>iferror(if(C596="","",IF(C596=Attacking,X594-U596,X594)),"")</f>
        <v/>
      </c>
    </row>
    <row r="597" hidden="1">
      <c r="A597" s="319">
        <v>594.0</v>
      </c>
      <c r="B597" s="357" t="str">
        <f>IF(C595=Attacking,B595+1,"")</f>
        <v/>
      </c>
      <c r="C597" s="321" t="str">
        <f>iferror(if(W595="","",IF(W595=Alive,Attacking,if(W595=Dead,"")),""),"")</f>
        <v/>
      </c>
      <c r="D597" s="322" t="str">
        <f>iferror(if(E595="","",IF(E595=Alive,$D$4,IF(E595=Dead,"")),""),"")</f>
        <v/>
      </c>
      <c r="E597" s="323" t="str">
        <f>iferror(if($F596="","",IF($F597&gt;0,Alive,if($F597="","")),""),"")</f>
        <v/>
      </c>
      <c r="F597" s="324" t="str">
        <f t="shared" si="4"/>
        <v/>
      </c>
      <c r="G597" s="325" t="str">
        <f>iferror(if(C597="","",if(C597=BattleEnd,"",if(D597=Fleet1Ship1,Fleet1Ship1Wep,Fleet2Ship1Wep))),"")</f>
        <v/>
      </c>
      <c r="H597" s="326" t="str">
        <f>iferror(IF($C597=BattleEnd,"",IF($C597="","",IF($C597=Attacking,RANDBETWEEN(1,100),""))),"")</f>
        <v/>
      </c>
      <c r="I597" s="327" t="str">
        <f>iferror(IF($C597=BattleEnd,"",IF($C597="","",IF($C597=Attacking,RANDBETWEEN(1,100),""))),"")</f>
        <v/>
      </c>
      <c r="J597" s="327" t="str">
        <f>iferror(IF($C597=BattleEnd,"",IF($C597="","",IF($C597=Attacking,RANDBETWEEN(1,100),""))),"")</f>
        <v/>
      </c>
      <c r="K597" s="328" t="str">
        <f>iferror(IF($C597=BattleEnd,"",IF($C597="","",IF($C597=Attacking,RANDBETWEEN(1,100),""))),"")</f>
        <v/>
      </c>
      <c r="L597" s="329" t="str">
        <f>if($C597=Attacking,if(H597&gt;70,Hit,Miss),"")</f>
        <v/>
      </c>
      <c r="M597" s="330" t="str">
        <f>if($C597=Attacking,if(I597&gt;70,Hit,Miss),"")</f>
        <v/>
      </c>
      <c r="N597" s="330" t="str">
        <f>if($C597=Attacking,if(J597&gt;70,Hit,Miss),"")</f>
        <v/>
      </c>
      <c r="O597" s="331" t="str">
        <f>if($C597=Attacking,if(K597&gt;70,Hit,Miss),"")</f>
        <v/>
      </c>
      <c r="P597" s="326" t="str">
        <f>IF(L597=Hit,Fleet1Ship1WepDPH,IF(L597=Miss,0,""))</f>
        <v/>
      </c>
      <c r="Q597" s="327" t="str">
        <f>IF(M597=Hit,Fleet1Ship1WepDPH,IF(M597=Miss,0,""))</f>
        <v/>
      </c>
      <c r="R597" s="327" t="str">
        <f>IF(N597=Hit,Fleet1Ship1WepDPH,IF(N597=Miss,0,""))</f>
        <v/>
      </c>
      <c r="S597" s="328" t="str">
        <f>IF(O597=Hit,Fleet1Ship1WepDPH,IF(O597=Miss,0,""))</f>
        <v/>
      </c>
      <c r="T597" s="332" t="str">
        <f>if($C597=Attacking,COUNTIF(P597:S597,"&gt;0"),"")</f>
        <v/>
      </c>
      <c r="U597" s="333" t="str">
        <f>IF($C597=Attacking,SUM(P597:S597),"")</f>
        <v/>
      </c>
      <c r="V597" s="334" t="str">
        <f>iferror(if(W595="","",IF(W595=Alive,$V$4,IF(W595=Dead,"")),""),"")</f>
        <v/>
      </c>
      <c r="W597" s="323" t="str">
        <f>iferror(if($X597="","",IF($X597&gt;0,Alive,if($X597=0,"")),""),"")</f>
        <v/>
      </c>
      <c r="X597" s="353" t="str">
        <f>iferror(if(C597="","",IF(C597=Attacking,X595-U597,X595)),"")</f>
        <v/>
      </c>
    </row>
    <row r="598" hidden="1">
      <c r="A598" s="336">
        <v>595.0</v>
      </c>
      <c r="B598" s="356" t="str">
        <f>IF(C596=Attacking,B596+1,"")</f>
        <v/>
      </c>
      <c r="C598" s="338" t="str">
        <f>iferror(if(W596="","",IF(W596=Alive,Attacking,if(W596=Dead,"")),""),"")</f>
        <v/>
      </c>
      <c r="D598" s="339" t="str">
        <f>iferror(if(E596="","",IF(E596=Alive,$D$4,IF(E596=Dead,"")),""),"")</f>
        <v/>
      </c>
      <c r="E598" s="340" t="str">
        <f>iferror(if($F597="","",IF($F598&gt;0,Alive,if($F598="","")),""),"")</f>
        <v/>
      </c>
      <c r="F598" s="341" t="str">
        <f t="shared" si="4"/>
        <v/>
      </c>
      <c r="G598" s="342" t="str">
        <f>iferror(if(C598="","",if(C598=BattleEnd,"",if(D598=Fleet1Ship1,Fleet1Ship1Wep,Fleet2Ship1Wep))),"")</f>
        <v/>
      </c>
      <c r="H598" s="343" t="str">
        <f>iferror(IF($C598=BattleEnd,"",IF($C598="","",IF($C598=Attacking,RANDBETWEEN(1,100),""))),"")</f>
        <v/>
      </c>
      <c r="I598" s="344" t="str">
        <f>iferror(IF($C598=BattleEnd,"",IF($C598="","",IF($C598=Attacking,RANDBETWEEN(1,100),""))),"")</f>
        <v/>
      </c>
      <c r="J598" s="344" t="str">
        <f>iferror(IF($C598=BattleEnd,"",IF($C598="","",IF($C598=Attacking,RANDBETWEEN(1,100),""))),"")</f>
        <v/>
      </c>
      <c r="K598" s="345" t="str">
        <f>iferror(IF($C598=BattleEnd,"",IF($C598="","",IF($C598=Attacking,RANDBETWEEN(1,100),""))),"")</f>
        <v/>
      </c>
      <c r="L598" s="346" t="str">
        <f>if($C598=Attacking,if(H598&gt;70,Hit,Miss),"")</f>
        <v/>
      </c>
      <c r="M598" s="347" t="str">
        <f>if($C598=Attacking,if(I598&gt;70,Hit,Miss),"")</f>
        <v/>
      </c>
      <c r="N598" s="347" t="str">
        <f>if($C598=Attacking,if(J598&gt;70,Hit,Miss),"")</f>
        <v/>
      </c>
      <c r="O598" s="348" t="str">
        <f>if($C598=Attacking,if(K598&gt;70,Hit,Miss),"")</f>
        <v/>
      </c>
      <c r="P598" s="343" t="str">
        <f>IF(L598=Hit,Fleet1Ship1WepDPH,IF(L598=Miss,0,""))</f>
        <v/>
      </c>
      <c r="Q598" s="344" t="str">
        <f>IF(M598=Hit,Fleet1Ship1WepDPH,IF(M598=Miss,0,""))</f>
        <v/>
      </c>
      <c r="R598" s="344" t="str">
        <f>IF(N598=Hit,Fleet1Ship1WepDPH,IF(N598=Miss,0,""))</f>
        <v/>
      </c>
      <c r="S598" s="345" t="str">
        <f>IF(O598=Hit,Fleet1Ship1WepDPH,IF(O598=Miss,0,""))</f>
        <v/>
      </c>
      <c r="T598" s="349" t="str">
        <f>if($C598=Attacking,COUNTIF(P598:S598,"&gt;0"),"")</f>
        <v/>
      </c>
      <c r="U598" s="350" t="str">
        <f>IF($C598=Attacking,SUM(P598:S598),"")</f>
        <v/>
      </c>
      <c r="V598" s="351" t="str">
        <f>iferror(if(W596="","",IF(W596=Alive,$V$4,IF(W596=Dead,"")),""),"")</f>
        <v/>
      </c>
      <c r="W598" s="340" t="str">
        <f>iferror(if($X598="","",IF($X598&gt;0,Alive,if($X598=0,"")),""),"")</f>
        <v/>
      </c>
      <c r="X598" s="352" t="str">
        <f>iferror(if(C598="","",IF(C598=Attacking,X596-U598,X596)),"")</f>
        <v/>
      </c>
    </row>
    <row r="599" hidden="1">
      <c r="A599" s="319">
        <v>596.0</v>
      </c>
      <c r="B599" s="357" t="str">
        <f>IF(C597=Attacking,B597+1,"")</f>
        <v/>
      </c>
      <c r="C599" s="321" t="str">
        <f>iferror(if(W597="","",IF(W597=Alive,Attacking,if(W597=Dead,"")),""),"")</f>
        <v/>
      </c>
      <c r="D599" s="322" t="str">
        <f>iferror(if(E597="","",IF(E597=Alive,$D$4,IF(E597=Dead,"")),""),"")</f>
        <v/>
      </c>
      <c r="E599" s="323" t="str">
        <f>iferror(if($F598="","",IF($F599&gt;0,Alive,if($F599="","")),""),"")</f>
        <v/>
      </c>
      <c r="F599" s="324" t="str">
        <f t="shared" si="4"/>
        <v/>
      </c>
      <c r="G599" s="325" t="str">
        <f>iferror(if(C599="","",if(C599=BattleEnd,"",if(D599=Fleet1Ship1,Fleet1Ship1Wep,Fleet2Ship1Wep))),"")</f>
        <v/>
      </c>
      <c r="H599" s="326" t="str">
        <f>iferror(IF($C599=BattleEnd,"",IF($C599="","",IF($C599=Attacking,RANDBETWEEN(1,100),""))),"")</f>
        <v/>
      </c>
      <c r="I599" s="327" t="str">
        <f>iferror(IF($C599=BattleEnd,"",IF($C599="","",IF($C599=Attacking,RANDBETWEEN(1,100),""))),"")</f>
        <v/>
      </c>
      <c r="J599" s="327" t="str">
        <f>iferror(IF($C599=BattleEnd,"",IF($C599="","",IF($C599=Attacking,RANDBETWEEN(1,100),""))),"")</f>
        <v/>
      </c>
      <c r="K599" s="328" t="str">
        <f>iferror(IF($C599=BattleEnd,"",IF($C599="","",IF($C599=Attacking,RANDBETWEEN(1,100),""))),"")</f>
        <v/>
      </c>
      <c r="L599" s="329" t="str">
        <f>if($C599=Attacking,if(H599&gt;70,Hit,Miss),"")</f>
        <v/>
      </c>
      <c r="M599" s="330" t="str">
        <f>if($C599=Attacking,if(I599&gt;70,Hit,Miss),"")</f>
        <v/>
      </c>
      <c r="N599" s="330" t="str">
        <f>if($C599=Attacking,if(J599&gt;70,Hit,Miss),"")</f>
        <v/>
      </c>
      <c r="O599" s="331" t="str">
        <f>if($C599=Attacking,if(K599&gt;70,Hit,Miss),"")</f>
        <v/>
      </c>
      <c r="P599" s="326" t="str">
        <f>IF(L599=Hit,Fleet1Ship1WepDPH,IF(L599=Miss,0,""))</f>
        <v/>
      </c>
      <c r="Q599" s="327" t="str">
        <f>IF(M599=Hit,Fleet1Ship1WepDPH,IF(M599=Miss,0,""))</f>
        <v/>
      </c>
      <c r="R599" s="327" t="str">
        <f>IF(N599=Hit,Fleet1Ship1WepDPH,IF(N599=Miss,0,""))</f>
        <v/>
      </c>
      <c r="S599" s="328" t="str">
        <f>IF(O599=Hit,Fleet1Ship1WepDPH,IF(O599=Miss,0,""))</f>
        <v/>
      </c>
      <c r="T599" s="332" t="str">
        <f>if($C599=Attacking,COUNTIF(P599:S599,"&gt;0"),"")</f>
        <v/>
      </c>
      <c r="U599" s="333" t="str">
        <f>IF($C599=Attacking,SUM(P599:S599),"")</f>
        <v/>
      </c>
      <c r="V599" s="334" t="str">
        <f>iferror(if(W597="","",IF(W597=Alive,$V$4,IF(W597=Dead,"")),""),"")</f>
        <v/>
      </c>
      <c r="W599" s="323" t="str">
        <f>iferror(if($X599="","",IF($X599&gt;0,Alive,if($X599=0,"")),""),"")</f>
        <v/>
      </c>
      <c r="X599" s="353" t="str">
        <f>iferror(if(C599="","",IF(C599=Attacking,X597-U599,X597)),"")</f>
        <v/>
      </c>
    </row>
    <row r="600" hidden="1">
      <c r="A600" s="336">
        <v>597.0</v>
      </c>
      <c r="B600" s="356" t="str">
        <f>IF(C598=Attacking,B598+1,"")</f>
        <v/>
      </c>
      <c r="C600" s="338" t="str">
        <f>iferror(if(W598="","",IF(W598=Alive,Attacking,if(W598=Dead,"")),""),"")</f>
        <v/>
      </c>
      <c r="D600" s="339" t="str">
        <f>iferror(if(E598="","",IF(E598=Alive,$D$4,IF(E598=Dead,"")),""),"")</f>
        <v/>
      </c>
      <c r="E600" s="340" t="str">
        <f>iferror(if($F599="","",IF($F600&gt;0,Alive,if($F600="","")),""),"")</f>
        <v/>
      </c>
      <c r="F600" s="341" t="str">
        <f t="shared" si="4"/>
        <v/>
      </c>
      <c r="G600" s="342" t="str">
        <f>iferror(if(C600="","",if(C600=BattleEnd,"",if(D600=Fleet1Ship1,Fleet1Ship1Wep,Fleet2Ship1Wep))),"")</f>
        <v/>
      </c>
      <c r="H600" s="343" t="str">
        <f>iferror(IF($C600=BattleEnd,"",IF($C600="","",IF($C600=Attacking,RANDBETWEEN(1,100),""))),"")</f>
        <v/>
      </c>
      <c r="I600" s="344" t="str">
        <f>iferror(IF($C600=BattleEnd,"",IF($C600="","",IF($C600=Attacking,RANDBETWEEN(1,100),""))),"")</f>
        <v/>
      </c>
      <c r="J600" s="344" t="str">
        <f>iferror(IF($C600=BattleEnd,"",IF($C600="","",IF($C600=Attacking,RANDBETWEEN(1,100),""))),"")</f>
        <v/>
      </c>
      <c r="K600" s="345" t="str">
        <f>iferror(IF($C600=BattleEnd,"",IF($C600="","",IF($C600=Attacking,RANDBETWEEN(1,100),""))),"")</f>
        <v/>
      </c>
      <c r="L600" s="346" t="str">
        <f>if($C600=Attacking,if(H600&gt;70,Hit,Miss),"")</f>
        <v/>
      </c>
      <c r="M600" s="347" t="str">
        <f>if($C600=Attacking,if(I600&gt;70,Hit,Miss),"")</f>
        <v/>
      </c>
      <c r="N600" s="347" t="str">
        <f>if($C600=Attacking,if(J600&gt;70,Hit,Miss),"")</f>
        <v/>
      </c>
      <c r="O600" s="348" t="str">
        <f>if($C600=Attacking,if(K600&gt;70,Hit,Miss),"")</f>
        <v/>
      </c>
      <c r="P600" s="343" t="str">
        <f>IF(L600=Hit,Fleet1Ship1WepDPH,IF(L600=Miss,0,""))</f>
        <v/>
      </c>
      <c r="Q600" s="344" t="str">
        <f>IF(M600=Hit,Fleet1Ship1WepDPH,IF(M600=Miss,0,""))</f>
        <v/>
      </c>
      <c r="R600" s="344" t="str">
        <f>IF(N600=Hit,Fleet1Ship1WepDPH,IF(N600=Miss,0,""))</f>
        <v/>
      </c>
      <c r="S600" s="345" t="str">
        <f>IF(O600=Hit,Fleet1Ship1WepDPH,IF(O600=Miss,0,""))</f>
        <v/>
      </c>
      <c r="T600" s="349" t="str">
        <f>if($C600=Attacking,COUNTIF(P600:S600,"&gt;0"),"")</f>
        <v/>
      </c>
      <c r="U600" s="350" t="str">
        <f>IF($C600=Attacking,SUM(P600:S600),"")</f>
        <v/>
      </c>
      <c r="V600" s="351" t="str">
        <f>iferror(if(W598="","",IF(W598=Alive,$V$4,IF(W598=Dead,"")),""),"")</f>
        <v/>
      </c>
      <c r="W600" s="340" t="str">
        <f>iferror(if($X600="","",IF($X600&gt;0,Alive,if($X600=0,"")),""),"")</f>
        <v/>
      </c>
      <c r="X600" s="352" t="str">
        <f>iferror(if(C600="","",IF(C600=Attacking,X598-U600,X598)),"")</f>
        <v/>
      </c>
    </row>
    <row r="601" hidden="1">
      <c r="A601" s="319">
        <v>598.0</v>
      </c>
      <c r="B601" s="357" t="str">
        <f>IF(C599=Attacking,B599+1,"")</f>
        <v/>
      </c>
      <c r="C601" s="321" t="str">
        <f>iferror(if(W599="","",IF(W599=Alive,Attacking,if(W599=Dead,"")),""),"")</f>
        <v/>
      </c>
      <c r="D601" s="322" t="str">
        <f>iferror(if(E599="","",IF(E599=Alive,$D$4,IF(E599=Dead,"")),""),"")</f>
        <v/>
      </c>
      <c r="E601" s="323" t="str">
        <f>iferror(if($F600="","",IF($F601&gt;0,Alive,if($F601="","")),""),"")</f>
        <v/>
      </c>
      <c r="F601" s="324" t="str">
        <f t="shared" si="4"/>
        <v/>
      </c>
      <c r="G601" s="325" t="str">
        <f>iferror(if(C601="","",if(C601=BattleEnd,"",if(D601=Fleet1Ship1,Fleet1Ship1Wep,Fleet2Ship1Wep))),"")</f>
        <v/>
      </c>
      <c r="H601" s="326" t="str">
        <f>iferror(IF($C601=BattleEnd,"",IF($C601="","",IF($C601=Attacking,RANDBETWEEN(1,100),""))),"")</f>
        <v/>
      </c>
      <c r="I601" s="327" t="str">
        <f>iferror(IF($C601=BattleEnd,"",IF($C601="","",IF($C601=Attacking,RANDBETWEEN(1,100),""))),"")</f>
        <v/>
      </c>
      <c r="J601" s="327" t="str">
        <f>iferror(IF($C601=BattleEnd,"",IF($C601="","",IF($C601=Attacking,RANDBETWEEN(1,100),""))),"")</f>
        <v/>
      </c>
      <c r="K601" s="328" t="str">
        <f>iferror(IF($C601=BattleEnd,"",IF($C601="","",IF($C601=Attacking,RANDBETWEEN(1,100),""))),"")</f>
        <v/>
      </c>
      <c r="L601" s="329" t="str">
        <f>if($C601=Attacking,if(H601&gt;70,Hit,Miss),"")</f>
        <v/>
      </c>
      <c r="M601" s="330" t="str">
        <f>if($C601=Attacking,if(I601&gt;70,Hit,Miss),"")</f>
        <v/>
      </c>
      <c r="N601" s="330" t="str">
        <f>if($C601=Attacking,if(J601&gt;70,Hit,Miss),"")</f>
        <v/>
      </c>
      <c r="O601" s="331" t="str">
        <f>if($C601=Attacking,if(K601&gt;70,Hit,Miss),"")</f>
        <v/>
      </c>
      <c r="P601" s="326" t="str">
        <f>IF(L601=Hit,Fleet1Ship1WepDPH,IF(L601=Miss,0,""))</f>
        <v/>
      </c>
      <c r="Q601" s="327" t="str">
        <f>IF(M601=Hit,Fleet1Ship1WepDPH,IF(M601=Miss,0,""))</f>
        <v/>
      </c>
      <c r="R601" s="327" t="str">
        <f>IF(N601=Hit,Fleet1Ship1WepDPH,IF(N601=Miss,0,""))</f>
        <v/>
      </c>
      <c r="S601" s="328" t="str">
        <f>IF(O601=Hit,Fleet1Ship1WepDPH,IF(O601=Miss,0,""))</f>
        <v/>
      </c>
      <c r="T601" s="332" t="str">
        <f>if($C601=Attacking,COUNTIF(P601:S601,"&gt;0"),"")</f>
        <v/>
      </c>
      <c r="U601" s="333" t="str">
        <f>IF($C601=Attacking,SUM(P601:S601),"")</f>
        <v/>
      </c>
      <c r="V601" s="334" t="str">
        <f>iferror(if(W599="","",IF(W599=Alive,$V$4,IF(W599=Dead,"")),""),"")</f>
        <v/>
      </c>
      <c r="W601" s="323" t="str">
        <f>iferror(if($X601="","",IF($X601&gt;0,Alive,if($X601=0,"")),""),"")</f>
        <v/>
      </c>
      <c r="X601" s="353" t="str">
        <f>iferror(if(C601="","",IF(C601=Attacking,X599-U601,X599)),"")</f>
        <v/>
      </c>
    </row>
    <row r="602" hidden="1">
      <c r="A602" s="336">
        <v>599.0</v>
      </c>
      <c r="B602" s="356" t="str">
        <f>IF(C600=Reloading,B600+1,"")</f>
        <v/>
      </c>
      <c r="C602" s="338" t="str">
        <f>iferror(if(W600="","",IF(W600=Alive,Attacking,if(W600=Dead,"")),""),"")</f>
        <v/>
      </c>
      <c r="D602" s="339" t="str">
        <f>iferror(if(E600="","",IF(E600=Alive,$D$4,IF(E600=Dead,"")),""),"")</f>
        <v/>
      </c>
      <c r="E602" s="340" t="str">
        <f>iferror(if($F601="","",IF($F602&gt;0,Alive,if($F602="","")),""),"")</f>
        <v/>
      </c>
      <c r="F602" s="341" t="str">
        <f t="shared" si="4"/>
        <v/>
      </c>
      <c r="G602" s="342" t="str">
        <f>iferror(if(C602="","",if(C602=BattleEnd,"",if(D602=Fleet1Ship1,Fleet1Ship1Wep,Fleet2Ship1Wep))),"")</f>
        <v/>
      </c>
      <c r="H602" s="343" t="str">
        <f>iferror(IF($C602=BattleEnd,"",IF($C602="","",IF($C602=Attacking,RANDBETWEEN(1,100),""))),"")</f>
        <v/>
      </c>
      <c r="I602" s="344" t="str">
        <f>iferror(IF($C602=BattleEnd,"",IF($C602="","",IF($C602=Attacking,RANDBETWEEN(1,100),""))),"")</f>
        <v/>
      </c>
      <c r="J602" s="344" t="str">
        <f>iferror(IF($C602=BattleEnd,"",IF($C602="","",IF($C602=Attacking,RANDBETWEEN(1,100),""))),"")</f>
        <v/>
      </c>
      <c r="K602" s="345" t="str">
        <f>iferror(IF($C602=BattleEnd,"",IF($C602="","",IF($C602=Attacking,RANDBETWEEN(1,100),""))),"")</f>
        <v/>
      </c>
      <c r="L602" s="346" t="str">
        <f>if($C602=Attacking,if(H602&gt;70,Hit,Miss),"")</f>
        <v/>
      </c>
      <c r="M602" s="347" t="str">
        <f>if($C602=Attacking,if(I602&gt;70,Hit,Miss),"")</f>
        <v/>
      </c>
      <c r="N602" s="347" t="str">
        <f>if($C602=Attacking,if(J602&gt;70,Hit,Miss),"")</f>
        <v/>
      </c>
      <c r="O602" s="348" t="str">
        <f>if($C602=Attacking,if(K602&gt;70,Hit,Miss),"")</f>
        <v/>
      </c>
      <c r="P602" s="343" t="str">
        <f>IF(L602=Hit,Fleet1Ship1WepDPH,IF(L602=Miss,0,""))</f>
        <v/>
      </c>
      <c r="Q602" s="344" t="str">
        <f>IF(M602=Hit,Fleet1Ship1WepDPH,IF(M602=Miss,0,""))</f>
        <v/>
      </c>
      <c r="R602" s="344" t="str">
        <f>IF(N602=Hit,Fleet1Ship1WepDPH,IF(N602=Miss,0,""))</f>
        <v/>
      </c>
      <c r="S602" s="345" t="str">
        <f>IF(O602=Hit,Fleet1Ship1WepDPH,IF(O602=Miss,0,""))</f>
        <v/>
      </c>
      <c r="T602" s="349" t="str">
        <f>if($C602=Attacking,COUNTIF(P602:S602,"&gt;0"),"")</f>
        <v/>
      </c>
      <c r="U602" s="350" t="str">
        <f>IF($C602=Attacking,SUM(P602:S602),"")</f>
        <v/>
      </c>
      <c r="V602" s="351" t="str">
        <f>iferror(if(W600="","",IF(W600=Alive,$V$4,IF(W600=Dead,"")),""),"")</f>
        <v/>
      </c>
      <c r="W602" s="340" t="str">
        <f>iferror(if($X602="","",IF($X602&gt;0,Alive,if($X602=0,"")),""),"")</f>
        <v/>
      </c>
      <c r="X602" s="352" t="str">
        <f>iferror(if(C602="","",IF(C602=Attacking,X600-U602,X600)),"")</f>
        <v/>
      </c>
    </row>
    <row r="603" hidden="1">
      <c r="A603" s="319">
        <v>600.0</v>
      </c>
      <c r="B603" s="357" t="str">
        <f>IF(C601=Reloading,B601+1,"")</f>
        <v/>
      </c>
      <c r="C603" s="321" t="str">
        <f>iferror(if(W601="","",IF(W601=Alive,Attacking,if(W601=Dead,"")),""),"")</f>
        <v/>
      </c>
      <c r="D603" s="322" t="str">
        <f>iferror(if(E601="","",IF(E601=Alive,$D$4,IF(E601=Dead,"")),""),"")</f>
        <v/>
      </c>
      <c r="E603" s="323" t="str">
        <f>iferror(if($F602="","",IF($F603&gt;0,Alive,if($F603="","")),""),"")</f>
        <v/>
      </c>
      <c r="F603" s="324" t="str">
        <f t="shared" si="4"/>
        <v/>
      </c>
      <c r="G603" s="325" t="str">
        <f>iferror(if(C603="","",if(C603=BattleEnd,"",if(D603=Fleet1Ship1,Fleet1Ship1Wep,Fleet2Ship1Wep))),"")</f>
        <v/>
      </c>
      <c r="H603" s="326" t="str">
        <f>iferror(IF($C603=BattleEnd,"",IF($C603="","",IF($C603=Attacking,RANDBETWEEN(1,100),""))),"")</f>
        <v/>
      </c>
      <c r="I603" s="327" t="str">
        <f>iferror(IF($C603=BattleEnd,"",IF($C603="","",IF($C603=Attacking,RANDBETWEEN(1,100),""))),"")</f>
        <v/>
      </c>
      <c r="J603" s="327" t="str">
        <f>iferror(IF($C603=BattleEnd,"",IF($C603="","",IF($C603=Attacking,RANDBETWEEN(1,100),""))),"")</f>
        <v/>
      </c>
      <c r="K603" s="328" t="str">
        <f>iferror(IF($C603=BattleEnd,"",IF($C603="","",IF($C603=Attacking,RANDBETWEEN(1,100),""))),"")</f>
        <v/>
      </c>
      <c r="L603" s="329" t="str">
        <f>if($C603=Attacking,if(H603&gt;70,Hit,Miss),"")</f>
        <v/>
      </c>
      <c r="M603" s="330" t="str">
        <f>if($C603=Attacking,if(I603&gt;70,Hit,Miss),"")</f>
        <v/>
      </c>
      <c r="N603" s="330" t="str">
        <f>if($C603=Attacking,if(J603&gt;70,Hit,Miss),"")</f>
        <v/>
      </c>
      <c r="O603" s="331" t="str">
        <f>if($C603=Attacking,if(K603&gt;70,Hit,Miss),"")</f>
        <v/>
      </c>
      <c r="P603" s="326" t="str">
        <f>IF(L603=Hit,Fleet1Ship1WepDPH,IF(L603=Miss,0,""))</f>
        <v/>
      </c>
      <c r="Q603" s="327" t="str">
        <f>IF(M603=Hit,Fleet1Ship1WepDPH,IF(M603=Miss,0,""))</f>
        <v/>
      </c>
      <c r="R603" s="327" t="str">
        <f>IF(N603=Hit,Fleet1Ship1WepDPH,IF(N603=Miss,0,""))</f>
        <v/>
      </c>
      <c r="S603" s="328" t="str">
        <f>IF(O603=Hit,Fleet1Ship1WepDPH,IF(O603=Miss,0,""))</f>
        <v/>
      </c>
      <c r="T603" s="332" t="str">
        <f>if($C603=Attacking,COUNTIF(P603:S603,"&gt;0"),"")</f>
        <v/>
      </c>
      <c r="U603" s="333" t="str">
        <f>IF($C603=Attacking,SUM(P603:S603),"")</f>
        <v/>
      </c>
      <c r="V603" s="334" t="str">
        <f>iferror(if(W601="","",IF(W601=Alive,$V$4,IF(W601=Dead,"")),""),"")</f>
        <v/>
      </c>
      <c r="W603" s="323" t="str">
        <f>iferror(if($X603="","",IF($X603&gt;0,Alive,if($X603=0,"")),""),"")</f>
        <v/>
      </c>
      <c r="X603" s="353" t="str">
        <f>iferror(if(C603="","",IF(C603=Attacking,X601-U603,X601)),"")</f>
        <v/>
      </c>
    </row>
    <row r="604" hidden="1">
      <c r="A604" s="336">
        <v>601.0</v>
      </c>
      <c r="B604" s="356" t="str">
        <f>IF(C602=Attacking,B602+1,"")</f>
        <v/>
      </c>
      <c r="C604" s="338" t="str">
        <f>iferror(if(W602="","",IF(W602=Alive,Attacking,if(W602=Dead,"")),""),"")</f>
        <v/>
      </c>
      <c r="D604" s="339" t="str">
        <f>iferror(if(E602="","",IF(E602=Alive,$D$4,IF(E602=Dead,"")),""),"")</f>
        <v/>
      </c>
      <c r="E604" s="340" t="str">
        <f>iferror(if($F603="","",IF($F604&gt;0,Alive,if($F604="","")),""),"")</f>
        <v/>
      </c>
      <c r="F604" s="341" t="str">
        <f t="shared" si="4"/>
        <v/>
      </c>
      <c r="G604" s="342" t="str">
        <f>iferror(if(C604="","",if(C604=BattleEnd,"",if(D604=Fleet1Ship1,Fleet1Ship1Wep,Fleet2Ship1Wep))),"")</f>
        <v/>
      </c>
      <c r="H604" s="343" t="str">
        <f>iferror(IF($C604=BattleEnd,"",IF($C604="","",IF($C604=Attacking,RANDBETWEEN(1,100),""))),"")</f>
        <v/>
      </c>
      <c r="I604" s="344" t="str">
        <f>iferror(IF($C604=BattleEnd,"",IF($C604="","",IF($C604=Attacking,RANDBETWEEN(1,100),""))),"")</f>
        <v/>
      </c>
      <c r="J604" s="344" t="str">
        <f>iferror(IF($C604=BattleEnd,"",IF($C604="","",IF($C604=Attacking,RANDBETWEEN(1,100),""))),"")</f>
        <v/>
      </c>
      <c r="K604" s="345" t="str">
        <f>iferror(IF($C604=BattleEnd,"",IF($C604="","",IF($C604=Attacking,RANDBETWEEN(1,100),""))),"")</f>
        <v/>
      </c>
      <c r="L604" s="346" t="str">
        <f>if($C604=Attacking,if(H604&gt;70,Hit,Miss),"")</f>
        <v/>
      </c>
      <c r="M604" s="347" t="str">
        <f>if($C604=Attacking,if(I604&gt;70,Hit,Miss),"")</f>
        <v/>
      </c>
      <c r="N604" s="347" t="str">
        <f>if($C604=Attacking,if(J604&gt;70,Hit,Miss),"")</f>
        <v/>
      </c>
      <c r="O604" s="348" t="str">
        <f>if($C604=Attacking,if(K604&gt;70,Hit,Miss),"")</f>
        <v/>
      </c>
      <c r="P604" s="343" t="str">
        <f>IF(L604=Hit,Fleet1Ship1WepDPH,IF(L604=Miss,0,""))</f>
        <v/>
      </c>
      <c r="Q604" s="344" t="str">
        <f>IF(M604=Hit,Fleet1Ship1WepDPH,IF(M604=Miss,0,""))</f>
        <v/>
      </c>
      <c r="R604" s="344" t="str">
        <f>IF(N604=Hit,Fleet1Ship1WepDPH,IF(N604=Miss,0,""))</f>
        <v/>
      </c>
      <c r="S604" s="345" t="str">
        <f>IF(O604=Hit,Fleet1Ship1WepDPH,IF(O604=Miss,0,""))</f>
        <v/>
      </c>
      <c r="T604" s="349" t="str">
        <f>if($C604=Attacking,COUNTIF(P604:S604,"&gt;0"),"")</f>
        <v/>
      </c>
      <c r="U604" s="350" t="str">
        <f>IF($C604=Attacking,SUM(P604:S604),"")</f>
        <v/>
      </c>
      <c r="V604" s="351" t="str">
        <f>iferror(if(W602="","",IF(W602=Alive,$V$4,IF(W602=Dead,"")),""),"")</f>
        <v/>
      </c>
      <c r="W604" s="340" t="str">
        <f>iferror(if($X604="","",IF($X604&gt;0,Alive,if($X604=0,"")),""),"")</f>
        <v/>
      </c>
      <c r="X604" s="352" t="str">
        <f>iferror(if(C604="","",IF(C604=Attacking,X602-U604,X602)),"")</f>
        <v/>
      </c>
    </row>
    <row r="605" hidden="1">
      <c r="A605" s="319">
        <v>602.0</v>
      </c>
      <c r="B605" s="357" t="str">
        <f>IF(C603=Attacking,B603+1,"")</f>
        <v/>
      </c>
      <c r="C605" s="321" t="str">
        <f>iferror(if(W603="","",IF(W603=Alive,Attacking,if(W603=Dead,"")),""),"")</f>
        <v/>
      </c>
      <c r="D605" s="322" t="str">
        <f>iferror(if(E603="","",IF(E603=Alive,$D$4,IF(E603=Dead,"")),""),"")</f>
        <v/>
      </c>
      <c r="E605" s="323" t="str">
        <f>iferror(if($F604="","",IF($F605&gt;0,Alive,if($F605="","")),""),"")</f>
        <v/>
      </c>
      <c r="F605" s="324" t="str">
        <f t="shared" si="4"/>
        <v/>
      </c>
      <c r="G605" s="325" t="str">
        <f>iferror(if(C605="","",if(C605=BattleEnd,"",if(D605=Fleet1Ship1,Fleet1Ship1Wep,Fleet2Ship1Wep))),"")</f>
        <v/>
      </c>
      <c r="H605" s="326" t="str">
        <f>iferror(IF($C605=BattleEnd,"",IF($C605="","",IF($C605=Attacking,RANDBETWEEN(1,100),""))),"")</f>
        <v/>
      </c>
      <c r="I605" s="327" t="str">
        <f>iferror(IF($C605=BattleEnd,"",IF($C605="","",IF($C605=Attacking,RANDBETWEEN(1,100),""))),"")</f>
        <v/>
      </c>
      <c r="J605" s="327" t="str">
        <f>iferror(IF($C605=BattleEnd,"",IF($C605="","",IF($C605=Attacking,RANDBETWEEN(1,100),""))),"")</f>
        <v/>
      </c>
      <c r="K605" s="328" t="str">
        <f>iferror(IF($C605=BattleEnd,"",IF($C605="","",IF($C605=Attacking,RANDBETWEEN(1,100),""))),"")</f>
        <v/>
      </c>
      <c r="L605" s="329" t="str">
        <f>if($C605=Attacking,if(H605&gt;70,Hit,Miss),"")</f>
        <v/>
      </c>
      <c r="M605" s="330" t="str">
        <f>if($C605=Attacking,if(I605&gt;70,Hit,Miss),"")</f>
        <v/>
      </c>
      <c r="N605" s="330" t="str">
        <f>if($C605=Attacking,if(J605&gt;70,Hit,Miss),"")</f>
        <v/>
      </c>
      <c r="O605" s="331" t="str">
        <f>if($C605=Attacking,if(K605&gt;70,Hit,Miss),"")</f>
        <v/>
      </c>
      <c r="P605" s="326" t="str">
        <f>IF(L605=Hit,Fleet1Ship1WepDPH,IF(L605=Miss,0,""))</f>
        <v/>
      </c>
      <c r="Q605" s="327" t="str">
        <f>IF(M605=Hit,Fleet1Ship1WepDPH,IF(M605=Miss,0,""))</f>
        <v/>
      </c>
      <c r="R605" s="327" t="str">
        <f>IF(N605=Hit,Fleet1Ship1WepDPH,IF(N605=Miss,0,""))</f>
        <v/>
      </c>
      <c r="S605" s="328" t="str">
        <f>IF(O605=Hit,Fleet1Ship1WepDPH,IF(O605=Miss,0,""))</f>
        <v/>
      </c>
      <c r="T605" s="332" t="str">
        <f>if($C605=Attacking,COUNTIF(P605:S605,"&gt;0"),"")</f>
        <v/>
      </c>
      <c r="U605" s="333" t="str">
        <f>IF($C605=Attacking,SUM(P605:S605),"")</f>
        <v/>
      </c>
      <c r="V605" s="334" t="str">
        <f>iferror(if(W603="","",IF(W603=Alive,$V$4,IF(W603=Dead,"")),""),"")</f>
        <v/>
      </c>
      <c r="W605" s="323" t="str">
        <f>iferror(if($X605="","",IF($X605&gt;0,Alive,if($X605=0,"")),""),"")</f>
        <v/>
      </c>
      <c r="X605" s="353" t="str">
        <f>iferror(if(C605="","",IF(C605=Attacking,X603-U605,X603)),"")</f>
        <v/>
      </c>
    </row>
    <row r="606" hidden="1">
      <c r="A606" s="336">
        <v>603.0</v>
      </c>
      <c r="B606" s="356" t="str">
        <f>IF(C604=Attacking,B604+1,"")</f>
        <v/>
      </c>
      <c r="C606" s="338" t="str">
        <f>iferror(if(W604="","",IF(W604=Alive,Attacking,if(W604=Dead,"")),""),"")</f>
        <v/>
      </c>
      <c r="D606" s="339" t="str">
        <f>iferror(if(E604="","",IF(E604=Alive,$D$4,IF(E604=Dead,"")),""),"")</f>
        <v/>
      </c>
      <c r="E606" s="340" t="str">
        <f>iferror(if($F605="","",IF($F606&gt;0,Alive,if($F606="","")),""),"")</f>
        <v/>
      </c>
      <c r="F606" s="341" t="str">
        <f t="shared" si="4"/>
        <v/>
      </c>
      <c r="G606" s="342" t="str">
        <f>iferror(if(C606="","",if(C606=BattleEnd,"",if(D606=Fleet1Ship1,Fleet1Ship1Wep,Fleet2Ship1Wep))),"")</f>
        <v/>
      </c>
      <c r="H606" s="343" t="str">
        <f>iferror(IF($C606=BattleEnd,"",IF($C606="","",IF($C606=Attacking,RANDBETWEEN(1,100),""))),"")</f>
        <v/>
      </c>
      <c r="I606" s="344" t="str">
        <f>iferror(IF($C606=BattleEnd,"",IF($C606="","",IF($C606=Attacking,RANDBETWEEN(1,100),""))),"")</f>
        <v/>
      </c>
      <c r="J606" s="344" t="str">
        <f>iferror(IF($C606=BattleEnd,"",IF($C606="","",IF($C606=Attacking,RANDBETWEEN(1,100),""))),"")</f>
        <v/>
      </c>
      <c r="K606" s="345" t="str">
        <f>iferror(IF($C606=BattleEnd,"",IF($C606="","",IF($C606=Attacking,RANDBETWEEN(1,100),""))),"")</f>
        <v/>
      </c>
      <c r="L606" s="346" t="str">
        <f>if($C606=Attacking,if(H606&gt;70,Hit,Miss),"")</f>
        <v/>
      </c>
      <c r="M606" s="347" t="str">
        <f>if($C606=Attacking,if(I606&gt;70,Hit,Miss),"")</f>
        <v/>
      </c>
      <c r="N606" s="347" t="str">
        <f>if($C606=Attacking,if(J606&gt;70,Hit,Miss),"")</f>
        <v/>
      </c>
      <c r="O606" s="348" t="str">
        <f>if($C606=Attacking,if(K606&gt;70,Hit,Miss),"")</f>
        <v/>
      </c>
      <c r="P606" s="343" t="str">
        <f>IF(L606=Hit,Fleet1Ship1WepDPH,IF(L606=Miss,0,""))</f>
        <v/>
      </c>
      <c r="Q606" s="344" t="str">
        <f>IF(M606=Hit,Fleet1Ship1WepDPH,IF(M606=Miss,0,""))</f>
        <v/>
      </c>
      <c r="R606" s="344" t="str">
        <f>IF(N606=Hit,Fleet1Ship1WepDPH,IF(N606=Miss,0,""))</f>
        <v/>
      </c>
      <c r="S606" s="345" t="str">
        <f>IF(O606=Hit,Fleet1Ship1WepDPH,IF(O606=Miss,0,""))</f>
        <v/>
      </c>
      <c r="T606" s="349" t="str">
        <f>if($C606=Attacking,COUNTIF(P606:S606,"&gt;0"),"")</f>
        <v/>
      </c>
      <c r="U606" s="350" t="str">
        <f>IF($C606=Attacking,SUM(P606:S606),"")</f>
        <v/>
      </c>
      <c r="V606" s="351" t="str">
        <f>iferror(if(W604="","",IF(W604=Alive,$V$4,IF(W604=Dead,"")),""),"")</f>
        <v/>
      </c>
      <c r="W606" s="340" t="str">
        <f>iferror(if($X606="","",IF($X606&gt;0,Alive,if($X606=0,"")),""),"")</f>
        <v/>
      </c>
      <c r="X606" s="352" t="str">
        <f>iferror(if(C606="","",IF(C606=Attacking,X604-U606,X604)),"")</f>
        <v/>
      </c>
    </row>
    <row r="607" hidden="1">
      <c r="A607" s="319">
        <v>604.0</v>
      </c>
      <c r="B607" s="357" t="str">
        <f>IF(C605=Attacking,B605+1,"")</f>
        <v/>
      </c>
      <c r="C607" s="321" t="str">
        <f>iferror(if(W605="","",IF(W605=Alive,Attacking,if(W605=Dead,"")),""),"")</f>
        <v/>
      </c>
      <c r="D607" s="322" t="str">
        <f>iferror(if(E605="","",IF(E605=Alive,$D$4,IF(E605=Dead,"")),""),"")</f>
        <v/>
      </c>
      <c r="E607" s="323" t="str">
        <f>iferror(if($F606="","",IF($F607&gt;0,Alive,if($F607="","")),""),"")</f>
        <v/>
      </c>
      <c r="F607" s="324" t="str">
        <f t="shared" si="4"/>
        <v/>
      </c>
      <c r="G607" s="325" t="str">
        <f>iferror(if(C607="","",if(C607=BattleEnd,"",if(D607=Fleet1Ship1,Fleet1Ship1Wep,Fleet2Ship1Wep))),"")</f>
        <v/>
      </c>
      <c r="H607" s="326" t="str">
        <f>iferror(IF($C607=BattleEnd,"",IF($C607="","",IF($C607=Attacking,RANDBETWEEN(1,100),""))),"")</f>
        <v/>
      </c>
      <c r="I607" s="327" t="str">
        <f>iferror(IF($C607=BattleEnd,"",IF($C607="","",IF($C607=Attacking,RANDBETWEEN(1,100),""))),"")</f>
        <v/>
      </c>
      <c r="J607" s="327" t="str">
        <f>iferror(IF($C607=BattleEnd,"",IF($C607="","",IF($C607=Attacking,RANDBETWEEN(1,100),""))),"")</f>
        <v/>
      </c>
      <c r="K607" s="328" t="str">
        <f>iferror(IF($C607=BattleEnd,"",IF($C607="","",IF($C607=Attacking,RANDBETWEEN(1,100),""))),"")</f>
        <v/>
      </c>
      <c r="L607" s="329" t="str">
        <f>if($C607=Attacking,if(H607&gt;70,Hit,Miss),"")</f>
        <v/>
      </c>
      <c r="M607" s="330" t="str">
        <f>if($C607=Attacking,if(I607&gt;70,Hit,Miss),"")</f>
        <v/>
      </c>
      <c r="N607" s="330" t="str">
        <f>if($C607=Attacking,if(J607&gt;70,Hit,Miss),"")</f>
        <v/>
      </c>
      <c r="O607" s="331" t="str">
        <f>if($C607=Attacking,if(K607&gt;70,Hit,Miss),"")</f>
        <v/>
      </c>
      <c r="P607" s="326" t="str">
        <f>IF(L607=Hit,Fleet1Ship1WepDPH,IF(L607=Miss,0,""))</f>
        <v/>
      </c>
      <c r="Q607" s="327" t="str">
        <f>IF(M607=Hit,Fleet1Ship1WepDPH,IF(M607=Miss,0,""))</f>
        <v/>
      </c>
      <c r="R607" s="327" t="str">
        <f>IF(N607=Hit,Fleet1Ship1WepDPH,IF(N607=Miss,0,""))</f>
        <v/>
      </c>
      <c r="S607" s="328" t="str">
        <f>IF(O607=Hit,Fleet1Ship1WepDPH,IF(O607=Miss,0,""))</f>
        <v/>
      </c>
      <c r="T607" s="332" t="str">
        <f>if($C607=Attacking,COUNTIF(P607:S607,"&gt;0"),"")</f>
        <v/>
      </c>
      <c r="U607" s="333" t="str">
        <f>IF($C607=Attacking,SUM(P607:S607),"")</f>
        <v/>
      </c>
      <c r="V607" s="334" t="str">
        <f>iferror(if(W605="","",IF(W605=Alive,$V$4,IF(W605=Dead,"")),""),"")</f>
        <v/>
      </c>
      <c r="W607" s="323" t="str">
        <f>iferror(if($X607="","",IF($X607&gt;0,Alive,if($X607=0,"")),""),"")</f>
        <v/>
      </c>
      <c r="X607" s="353" t="str">
        <f>iferror(if(C607="","",IF(C607=Attacking,X605-U607,X605)),"")</f>
        <v/>
      </c>
    </row>
    <row r="608" hidden="1">
      <c r="A608" s="336">
        <v>605.0</v>
      </c>
      <c r="B608" s="356" t="str">
        <f>IF(C606=Attacking,B606+1,"")</f>
        <v/>
      </c>
      <c r="C608" s="338" t="str">
        <f>iferror(if(W606="","",IF(W606=Alive,Attacking,if(W606=Dead,"")),""),"")</f>
        <v/>
      </c>
      <c r="D608" s="339" t="str">
        <f>iferror(if(E606="","",IF(E606=Alive,$D$4,IF(E606=Dead,"")),""),"")</f>
        <v/>
      </c>
      <c r="E608" s="340" t="str">
        <f>iferror(if($F607="","",IF($F608&gt;0,Alive,if($F608="","")),""),"")</f>
        <v/>
      </c>
      <c r="F608" s="341" t="str">
        <f t="shared" si="4"/>
        <v/>
      </c>
      <c r="G608" s="342" t="str">
        <f>iferror(if(C608="","",if(C608=BattleEnd,"",if(D608=Fleet1Ship1,Fleet1Ship1Wep,Fleet2Ship1Wep))),"")</f>
        <v/>
      </c>
      <c r="H608" s="343" t="str">
        <f>iferror(IF($C608=BattleEnd,"",IF($C608="","",IF($C608=Attacking,RANDBETWEEN(1,100),""))),"")</f>
        <v/>
      </c>
      <c r="I608" s="344" t="str">
        <f>iferror(IF($C608=BattleEnd,"",IF($C608="","",IF($C608=Attacking,RANDBETWEEN(1,100),""))),"")</f>
        <v/>
      </c>
      <c r="J608" s="344" t="str">
        <f>iferror(IF($C608=BattleEnd,"",IF($C608="","",IF($C608=Attacking,RANDBETWEEN(1,100),""))),"")</f>
        <v/>
      </c>
      <c r="K608" s="345" t="str">
        <f>iferror(IF($C608=BattleEnd,"",IF($C608="","",IF($C608=Attacking,RANDBETWEEN(1,100),""))),"")</f>
        <v/>
      </c>
      <c r="L608" s="346" t="str">
        <f>if($C608=Attacking,if(H608&gt;70,Hit,Miss),"")</f>
        <v/>
      </c>
      <c r="M608" s="347" t="str">
        <f>if($C608=Attacking,if(I608&gt;70,Hit,Miss),"")</f>
        <v/>
      </c>
      <c r="N608" s="347" t="str">
        <f>if($C608=Attacking,if(J608&gt;70,Hit,Miss),"")</f>
        <v/>
      </c>
      <c r="O608" s="348" t="str">
        <f>if($C608=Attacking,if(K608&gt;70,Hit,Miss),"")</f>
        <v/>
      </c>
      <c r="P608" s="343" t="str">
        <f>IF(L608=Hit,Fleet1Ship1WepDPH,IF(L608=Miss,0,""))</f>
        <v/>
      </c>
      <c r="Q608" s="344" t="str">
        <f>IF(M608=Hit,Fleet1Ship1WepDPH,IF(M608=Miss,0,""))</f>
        <v/>
      </c>
      <c r="R608" s="344" t="str">
        <f>IF(N608=Hit,Fleet1Ship1WepDPH,IF(N608=Miss,0,""))</f>
        <v/>
      </c>
      <c r="S608" s="345" t="str">
        <f>IF(O608=Hit,Fleet1Ship1WepDPH,IF(O608=Miss,0,""))</f>
        <v/>
      </c>
      <c r="T608" s="349" t="str">
        <f>if($C608=Attacking,COUNTIF(P608:S608,"&gt;0"),"")</f>
        <v/>
      </c>
      <c r="U608" s="350" t="str">
        <f>IF($C608=Attacking,SUM(P608:S608),"")</f>
        <v/>
      </c>
      <c r="V608" s="351" t="str">
        <f>iferror(if(W606="","",IF(W606=Alive,$V$4,IF(W606=Dead,"")),""),"")</f>
        <v/>
      </c>
      <c r="W608" s="340" t="str">
        <f>iferror(if($X608="","",IF($X608&gt;0,Alive,if($X608=0,"")),""),"")</f>
        <v/>
      </c>
      <c r="X608" s="352" t="str">
        <f>iferror(if(C608="","",IF(C608=Attacking,X606-U608,X606)),"")</f>
        <v/>
      </c>
    </row>
    <row r="609" hidden="1">
      <c r="A609" s="319">
        <v>606.0</v>
      </c>
      <c r="B609" s="357" t="str">
        <f>IF(C607=Attacking,B607+1,"")</f>
        <v/>
      </c>
      <c r="C609" s="321" t="str">
        <f>iferror(if(W607="","",IF(W607=Alive,Attacking,if(W607=Dead,"")),""),"")</f>
        <v/>
      </c>
      <c r="D609" s="322" t="str">
        <f>iferror(if(E607="","",IF(E607=Alive,$D$4,IF(E607=Dead,"")),""),"")</f>
        <v/>
      </c>
      <c r="E609" s="323" t="str">
        <f>iferror(if($F608="","",IF($F609&gt;0,Alive,if($F609="","")),""),"")</f>
        <v/>
      </c>
      <c r="F609" s="324" t="str">
        <f t="shared" si="4"/>
        <v/>
      </c>
      <c r="G609" s="325" t="str">
        <f>iferror(if(C609="","",if(C609=BattleEnd,"",if(D609=Fleet1Ship1,Fleet1Ship1Wep,Fleet2Ship1Wep))),"")</f>
        <v/>
      </c>
      <c r="H609" s="326" t="str">
        <f>iferror(IF($C609=BattleEnd,"",IF($C609="","",IF($C609=Attacking,RANDBETWEEN(1,100),""))),"")</f>
        <v/>
      </c>
      <c r="I609" s="327" t="str">
        <f>iferror(IF($C609=BattleEnd,"",IF($C609="","",IF($C609=Attacking,RANDBETWEEN(1,100),""))),"")</f>
        <v/>
      </c>
      <c r="J609" s="327" t="str">
        <f>iferror(IF($C609=BattleEnd,"",IF($C609="","",IF($C609=Attacking,RANDBETWEEN(1,100),""))),"")</f>
        <v/>
      </c>
      <c r="K609" s="328" t="str">
        <f>iferror(IF($C609=BattleEnd,"",IF($C609="","",IF($C609=Attacking,RANDBETWEEN(1,100),""))),"")</f>
        <v/>
      </c>
      <c r="L609" s="329" t="str">
        <f>if($C609=Attacking,if(H609&gt;70,Hit,Miss),"")</f>
        <v/>
      </c>
      <c r="M609" s="330" t="str">
        <f>if($C609=Attacking,if(I609&gt;70,Hit,Miss),"")</f>
        <v/>
      </c>
      <c r="N609" s="330" t="str">
        <f>if($C609=Attacking,if(J609&gt;70,Hit,Miss),"")</f>
        <v/>
      </c>
      <c r="O609" s="331" t="str">
        <f>if($C609=Attacking,if(K609&gt;70,Hit,Miss),"")</f>
        <v/>
      </c>
      <c r="P609" s="326" t="str">
        <f>IF(L609=Hit,Fleet1Ship1WepDPH,IF(L609=Miss,0,""))</f>
        <v/>
      </c>
      <c r="Q609" s="327" t="str">
        <f>IF(M609=Hit,Fleet1Ship1WepDPH,IF(M609=Miss,0,""))</f>
        <v/>
      </c>
      <c r="R609" s="327" t="str">
        <f>IF(N609=Hit,Fleet1Ship1WepDPH,IF(N609=Miss,0,""))</f>
        <v/>
      </c>
      <c r="S609" s="328" t="str">
        <f>IF(O609=Hit,Fleet1Ship1WepDPH,IF(O609=Miss,0,""))</f>
        <v/>
      </c>
      <c r="T609" s="332" t="str">
        <f>if($C609=Attacking,COUNTIF(P609:S609,"&gt;0"),"")</f>
        <v/>
      </c>
      <c r="U609" s="333" t="str">
        <f>IF($C609=Attacking,SUM(P609:S609),"")</f>
        <v/>
      </c>
      <c r="V609" s="334" t="str">
        <f>iferror(if(W607="","",IF(W607=Alive,$V$4,IF(W607=Dead,"")),""),"")</f>
        <v/>
      </c>
      <c r="W609" s="323" t="str">
        <f>iferror(if($X609="","",IF($X609&gt;0,Alive,if($X609=0,"")),""),"")</f>
        <v/>
      </c>
      <c r="X609" s="353" t="str">
        <f>iferror(if(C609="","",IF(C609=Attacking,X607-U609,X607)),"")</f>
        <v/>
      </c>
    </row>
    <row r="610" hidden="1">
      <c r="A610" s="336">
        <v>607.0</v>
      </c>
      <c r="B610" s="356" t="str">
        <f>IF(C608=Reloading,B608+1,"")</f>
        <v/>
      </c>
      <c r="C610" s="338" t="str">
        <f>iferror(if(W608="","",IF(W608=Alive,Attacking,if(W608=Dead,"")),""),"")</f>
        <v/>
      </c>
      <c r="D610" s="339" t="str">
        <f>iferror(if(E608="","",IF(E608=Alive,$D$4,IF(E608=Dead,"")),""),"")</f>
        <v/>
      </c>
      <c r="E610" s="340" t="str">
        <f>iferror(if($F609="","",IF($F610&gt;0,Alive,if($F610="","")),""),"")</f>
        <v/>
      </c>
      <c r="F610" s="341" t="str">
        <f t="shared" si="4"/>
        <v/>
      </c>
      <c r="G610" s="342" t="str">
        <f>iferror(if(C610="","",if(C610=BattleEnd,"",if(D610=Fleet1Ship1,Fleet1Ship1Wep,Fleet2Ship1Wep))),"")</f>
        <v/>
      </c>
      <c r="H610" s="343" t="str">
        <f>iferror(IF($C610=BattleEnd,"",IF($C610="","",IF($C610=Attacking,RANDBETWEEN(1,100),""))),"")</f>
        <v/>
      </c>
      <c r="I610" s="344" t="str">
        <f>iferror(IF($C610=BattleEnd,"",IF($C610="","",IF($C610=Attacking,RANDBETWEEN(1,100),""))),"")</f>
        <v/>
      </c>
      <c r="J610" s="344" t="str">
        <f>iferror(IF($C610=BattleEnd,"",IF($C610="","",IF($C610=Attacking,RANDBETWEEN(1,100),""))),"")</f>
        <v/>
      </c>
      <c r="K610" s="345" t="str">
        <f>iferror(IF($C610=BattleEnd,"",IF($C610="","",IF($C610=Attacking,RANDBETWEEN(1,100),""))),"")</f>
        <v/>
      </c>
      <c r="L610" s="346" t="str">
        <f>if($C610=Attacking,if(H610&gt;70,Hit,Miss),"")</f>
        <v/>
      </c>
      <c r="M610" s="347" t="str">
        <f>if($C610=Attacking,if(I610&gt;70,Hit,Miss),"")</f>
        <v/>
      </c>
      <c r="N610" s="347" t="str">
        <f>if($C610=Attacking,if(J610&gt;70,Hit,Miss),"")</f>
        <v/>
      </c>
      <c r="O610" s="348" t="str">
        <f>if($C610=Attacking,if(K610&gt;70,Hit,Miss),"")</f>
        <v/>
      </c>
      <c r="P610" s="343" t="str">
        <f>IF(L610=Hit,Fleet1Ship1WepDPH,IF(L610=Miss,0,""))</f>
        <v/>
      </c>
      <c r="Q610" s="344" t="str">
        <f>IF(M610=Hit,Fleet1Ship1WepDPH,IF(M610=Miss,0,""))</f>
        <v/>
      </c>
      <c r="R610" s="344" t="str">
        <f>IF(N610=Hit,Fleet1Ship1WepDPH,IF(N610=Miss,0,""))</f>
        <v/>
      </c>
      <c r="S610" s="345" t="str">
        <f>IF(O610=Hit,Fleet1Ship1WepDPH,IF(O610=Miss,0,""))</f>
        <v/>
      </c>
      <c r="T610" s="349" t="str">
        <f>if($C610=Attacking,COUNTIF(P610:S610,"&gt;0"),"")</f>
        <v/>
      </c>
      <c r="U610" s="350" t="str">
        <f>IF($C610=Attacking,SUM(P610:S610),"")</f>
        <v/>
      </c>
      <c r="V610" s="351" t="str">
        <f>iferror(if(W608="","",IF(W608=Alive,$V$4,IF(W608=Dead,"")),""),"")</f>
        <v/>
      </c>
      <c r="W610" s="340" t="str">
        <f>iferror(if($X610="","",IF($X610&gt;0,Alive,if($X610=0,"")),""),"")</f>
        <v/>
      </c>
      <c r="X610" s="352" t="str">
        <f>iferror(if(C610="","",IF(C610=Attacking,X608-U610,X608)),"")</f>
        <v/>
      </c>
    </row>
    <row r="611" hidden="1">
      <c r="A611" s="319">
        <v>608.0</v>
      </c>
      <c r="B611" s="357" t="str">
        <f>IF(C609=Reloading,B609+1,"")</f>
        <v/>
      </c>
      <c r="C611" s="321" t="str">
        <f>iferror(if(W609="","",IF(W609=Alive,Attacking,if(W609=Dead,"")),""),"")</f>
        <v/>
      </c>
      <c r="D611" s="322" t="str">
        <f>iferror(if(E609="","",IF(E609=Alive,$D$4,IF(E609=Dead,"")),""),"")</f>
        <v/>
      </c>
      <c r="E611" s="323" t="str">
        <f>iferror(if($F610="","",IF($F611&gt;0,Alive,if($F611="","")),""),"")</f>
        <v/>
      </c>
      <c r="F611" s="324" t="str">
        <f t="shared" si="4"/>
        <v/>
      </c>
      <c r="G611" s="325" t="str">
        <f>iferror(if(C611="","",if(C611=BattleEnd,"",if(D611=Fleet1Ship1,Fleet1Ship1Wep,Fleet2Ship1Wep))),"")</f>
        <v/>
      </c>
      <c r="H611" s="326" t="str">
        <f>iferror(IF($C611=BattleEnd,"",IF($C611="","",IF($C611=Attacking,RANDBETWEEN(1,100),""))),"")</f>
        <v/>
      </c>
      <c r="I611" s="327" t="str">
        <f>iferror(IF($C611=BattleEnd,"",IF($C611="","",IF($C611=Attacking,RANDBETWEEN(1,100),""))),"")</f>
        <v/>
      </c>
      <c r="J611" s="327" t="str">
        <f>iferror(IF($C611=BattleEnd,"",IF($C611="","",IF($C611=Attacking,RANDBETWEEN(1,100),""))),"")</f>
        <v/>
      </c>
      <c r="K611" s="328" t="str">
        <f>iferror(IF($C611=BattleEnd,"",IF($C611="","",IF($C611=Attacking,RANDBETWEEN(1,100),""))),"")</f>
        <v/>
      </c>
      <c r="L611" s="329" t="str">
        <f>if($C611=Attacking,if(H611&gt;70,Hit,Miss),"")</f>
        <v/>
      </c>
      <c r="M611" s="330" t="str">
        <f>if($C611=Attacking,if(I611&gt;70,Hit,Miss),"")</f>
        <v/>
      </c>
      <c r="N611" s="330" t="str">
        <f>if($C611=Attacking,if(J611&gt;70,Hit,Miss),"")</f>
        <v/>
      </c>
      <c r="O611" s="331" t="str">
        <f>if($C611=Attacking,if(K611&gt;70,Hit,Miss),"")</f>
        <v/>
      </c>
      <c r="P611" s="326" t="str">
        <f>IF(L611=Hit,Fleet1Ship1WepDPH,IF(L611=Miss,0,""))</f>
        <v/>
      </c>
      <c r="Q611" s="327" t="str">
        <f>IF(M611=Hit,Fleet1Ship1WepDPH,IF(M611=Miss,0,""))</f>
        <v/>
      </c>
      <c r="R611" s="327" t="str">
        <f>IF(N611=Hit,Fleet1Ship1WepDPH,IF(N611=Miss,0,""))</f>
        <v/>
      </c>
      <c r="S611" s="328" t="str">
        <f>IF(O611=Hit,Fleet1Ship1WepDPH,IF(O611=Miss,0,""))</f>
        <v/>
      </c>
      <c r="T611" s="332" t="str">
        <f>if($C611=Attacking,COUNTIF(P611:S611,"&gt;0"),"")</f>
        <v/>
      </c>
      <c r="U611" s="333" t="str">
        <f>IF($C611=Attacking,SUM(P611:S611),"")</f>
        <v/>
      </c>
      <c r="V611" s="334" t="str">
        <f>iferror(if(W609="","",IF(W609=Alive,$V$4,IF(W609=Dead,"")),""),"")</f>
        <v/>
      </c>
      <c r="W611" s="323" t="str">
        <f>iferror(if($X611="","",IF($X611&gt;0,Alive,if($X611=0,"")),""),"")</f>
        <v/>
      </c>
      <c r="X611" s="353" t="str">
        <f>iferror(if(C611="","",IF(C611=Attacking,X609-U611,X609)),"")</f>
        <v/>
      </c>
    </row>
    <row r="612" hidden="1">
      <c r="A612" s="336">
        <v>609.0</v>
      </c>
      <c r="B612" s="356" t="str">
        <f>IF(C610=Attacking,B610+1,"")</f>
        <v/>
      </c>
      <c r="C612" s="338" t="str">
        <f>iferror(if(W610="","",IF(W610=Alive,Attacking,if(W610=Dead,"")),""),"")</f>
        <v/>
      </c>
      <c r="D612" s="339" t="str">
        <f>iferror(if(E610="","",IF(E610=Alive,$D$4,IF(E610=Dead,"")),""),"")</f>
        <v/>
      </c>
      <c r="E612" s="340" t="str">
        <f>iferror(if($F611="","",IF($F612&gt;0,Alive,if($F612="","")),""),"")</f>
        <v/>
      </c>
      <c r="F612" s="341" t="str">
        <f t="shared" si="4"/>
        <v/>
      </c>
      <c r="G612" s="342" t="str">
        <f>iferror(if(C612="","",if(C612=BattleEnd,"",if(D612=Fleet1Ship1,Fleet1Ship1Wep,Fleet2Ship1Wep))),"")</f>
        <v/>
      </c>
      <c r="H612" s="343" t="str">
        <f>iferror(IF($C612=BattleEnd,"",IF($C612="","",IF($C612=Attacking,RANDBETWEEN(1,100),""))),"")</f>
        <v/>
      </c>
      <c r="I612" s="344" t="str">
        <f>iferror(IF($C612=BattleEnd,"",IF($C612="","",IF($C612=Attacking,RANDBETWEEN(1,100),""))),"")</f>
        <v/>
      </c>
      <c r="J612" s="344" t="str">
        <f>iferror(IF($C612=BattleEnd,"",IF($C612="","",IF($C612=Attacking,RANDBETWEEN(1,100),""))),"")</f>
        <v/>
      </c>
      <c r="K612" s="345" t="str">
        <f>iferror(IF($C612=BattleEnd,"",IF($C612="","",IF($C612=Attacking,RANDBETWEEN(1,100),""))),"")</f>
        <v/>
      </c>
      <c r="L612" s="346" t="str">
        <f>if($C612=Attacking,if(H612&gt;70,Hit,Miss),"")</f>
        <v/>
      </c>
      <c r="M612" s="347" t="str">
        <f>if($C612=Attacking,if(I612&gt;70,Hit,Miss),"")</f>
        <v/>
      </c>
      <c r="N612" s="347" t="str">
        <f>if($C612=Attacking,if(J612&gt;70,Hit,Miss),"")</f>
        <v/>
      </c>
      <c r="O612" s="348" t="str">
        <f>if($C612=Attacking,if(K612&gt;70,Hit,Miss),"")</f>
        <v/>
      </c>
      <c r="P612" s="343" t="str">
        <f>IF(L612=Hit,Fleet1Ship1WepDPH,IF(L612=Miss,0,""))</f>
        <v/>
      </c>
      <c r="Q612" s="344" t="str">
        <f>IF(M612=Hit,Fleet1Ship1WepDPH,IF(M612=Miss,0,""))</f>
        <v/>
      </c>
      <c r="R612" s="344" t="str">
        <f>IF(N612=Hit,Fleet1Ship1WepDPH,IF(N612=Miss,0,""))</f>
        <v/>
      </c>
      <c r="S612" s="345" t="str">
        <f>IF(O612=Hit,Fleet1Ship1WepDPH,IF(O612=Miss,0,""))</f>
        <v/>
      </c>
      <c r="T612" s="349" t="str">
        <f>if($C612=Attacking,COUNTIF(P612:S612,"&gt;0"),"")</f>
        <v/>
      </c>
      <c r="U612" s="350" t="str">
        <f>IF($C612=Attacking,SUM(P612:S612),"")</f>
        <v/>
      </c>
      <c r="V612" s="351" t="str">
        <f>iferror(if(W610="","",IF(W610=Alive,$V$4,IF(W610=Dead,"")),""),"")</f>
        <v/>
      </c>
      <c r="W612" s="340" t="str">
        <f>iferror(if($X612="","",IF($X612&gt;0,Alive,if($X612=0,"")),""),"")</f>
        <v/>
      </c>
      <c r="X612" s="352" t="str">
        <f>iferror(if(C612="","",IF(C612=Attacking,X610-U612,X610)),"")</f>
        <v/>
      </c>
    </row>
    <row r="613" hidden="1">
      <c r="A613" s="319">
        <v>610.0</v>
      </c>
      <c r="B613" s="357" t="str">
        <f>IF(C611=Attacking,B611+1,"")</f>
        <v/>
      </c>
      <c r="C613" s="321" t="str">
        <f>iferror(if(W611="","",IF(W611=Alive,Attacking,if(W611=Dead,"")),""),"")</f>
        <v/>
      </c>
      <c r="D613" s="322" t="str">
        <f>iferror(if(E611="","",IF(E611=Alive,$D$4,IF(E611=Dead,"")),""),"")</f>
        <v/>
      </c>
      <c r="E613" s="323" t="str">
        <f>iferror(if($F612="","",IF($F613&gt;0,Alive,if($F613="","")),""),"")</f>
        <v/>
      </c>
      <c r="F613" s="324" t="str">
        <f t="shared" si="4"/>
        <v/>
      </c>
      <c r="G613" s="325" t="str">
        <f>iferror(if(C613="","",if(C613=BattleEnd,"",if(D613=Fleet1Ship1,Fleet1Ship1Wep,Fleet2Ship1Wep))),"")</f>
        <v/>
      </c>
      <c r="H613" s="326" t="str">
        <f>iferror(IF($C613=BattleEnd,"",IF($C613="","",IF($C613=Attacking,RANDBETWEEN(1,100),""))),"")</f>
        <v/>
      </c>
      <c r="I613" s="327" t="str">
        <f>iferror(IF($C613=BattleEnd,"",IF($C613="","",IF($C613=Attacking,RANDBETWEEN(1,100),""))),"")</f>
        <v/>
      </c>
      <c r="J613" s="327" t="str">
        <f>iferror(IF($C613=BattleEnd,"",IF($C613="","",IF($C613=Attacking,RANDBETWEEN(1,100),""))),"")</f>
        <v/>
      </c>
      <c r="K613" s="328" t="str">
        <f>iferror(IF($C613=BattleEnd,"",IF($C613="","",IF($C613=Attacking,RANDBETWEEN(1,100),""))),"")</f>
        <v/>
      </c>
      <c r="L613" s="329" t="str">
        <f>if($C613=Attacking,if(H613&gt;70,Hit,Miss),"")</f>
        <v/>
      </c>
      <c r="M613" s="330" t="str">
        <f>if($C613=Attacking,if(I613&gt;70,Hit,Miss),"")</f>
        <v/>
      </c>
      <c r="N613" s="330" t="str">
        <f>if($C613=Attacking,if(J613&gt;70,Hit,Miss),"")</f>
        <v/>
      </c>
      <c r="O613" s="331" t="str">
        <f>if($C613=Attacking,if(K613&gt;70,Hit,Miss),"")</f>
        <v/>
      </c>
      <c r="P613" s="326" t="str">
        <f>IF(L613=Hit,Fleet1Ship1WepDPH,IF(L613=Miss,0,""))</f>
        <v/>
      </c>
      <c r="Q613" s="327" t="str">
        <f>IF(M613=Hit,Fleet1Ship1WepDPH,IF(M613=Miss,0,""))</f>
        <v/>
      </c>
      <c r="R613" s="327" t="str">
        <f>IF(N613=Hit,Fleet1Ship1WepDPH,IF(N613=Miss,0,""))</f>
        <v/>
      </c>
      <c r="S613" s="328" t="str">
        <f>IF(O613=Hit,Fleet1Ship1WepDPH,IF(O613=Miss,0,""))</f>
        <v/>
      </c>
      <c r="T613" s="332" t="str">
        <f>if($C613=Attacking,COUNTIF(P613:S613,"&gt;0"),"")</f>
        <v/>
      </c>
      <c r="U613" s="333" t="str">
        <f>IF($C613=Attacking,SUM(P613:S613),"")</f>
        <v/>
      </c>
      <c r="V613" s="334" t="str">
        <f>iferror(if(W611="","",IF(W611=Alive,$V$4,IF(W611=Dead,"")),""),"")</f>
        <v/>
      </c>
      <c r="W613" s="323" t="str">
        <f>iferror(if($X613="","",IF($X613&gt;0,Alive,if($X613=0,"")),""),"")</f>
        <v/>
      </c>
      <c r="X613" s="353" t="str">
        <f>iferror(if(C613="","",IF(C613=Attacking,X611-U613,X611)),"")</f>
        <v/>
      </c>
    </row>
    <row r="614" hidden="1">
      <c r="A614" s="336">
        <v>611.0</v>
      </c>
      <c r="B614" s="356" t="str">
        <f>IF(C612=Attacking,B612+1,"")</f>
        <v/>
      </c>
      <c r="C614" s="338" t="str">
        <f>iferror(if(W612="","",IF(W612=Alive,Attacking,if(W612=Dead,"")),""),"")</f>
        <v/>
      </c>
      <c r="D614" s="339" t="str">
        <f>iferror(if(E612="","",IF(E612=Alive,$D$4,IF(E612=Dead,"")),""),"")</f>
        <v/>
      </c>
      <c r="E614" s="340" t="str">
        <f>iferror(if($F613="","",IF($F614&gt;0,Alive,if($F614="","")),""),"")</f>
        <v/>
      </c>
      <c r="F614" s="341" t="str">
        <f t="shared" si="4"/>
        <v/>
      </c>
      <c r="G614" s="342" t="str">
        <f>iferror(if(C614="","",if(C614=BattleEnd,"",if(D614=Fleet1Ship1,Fleet1Ship1Wep,Fleet2Ship1Wep))),"")</f>
        <v/>
      </c>
      <c r="H614" s="343" t="str">
        <f>iferror(IF($C614=BattleEnd,"",IF($C614="","",IF($C614=Attacking,RANDBETWEEN(1,100),""))),"")</f>
        <v/>
      </c>
      <c r="I614" s="344" t="str">
        <f>iferror(IF($C614=BattleEnd,"",IF($C614="","",IF($C614=Attacking,RANDBETWEEN(1,100),""))),"")</f>
        <v/>
      </c>
      <c r="J614" s="344" t="str">
        <f>iferror(IF($C614=BattleEnd,"",IF($C614="","",IF($C614=Attacking,RANDBETWEEN(1,100),""))),"")</f>
        <v/>
      </c>
      <c r="K614" s="345" t="str">
        <f>iferror(IF($C614=BattleEnd,"",IF($C614="","",IF($C614=Attacking,RANDBETWEEN(1,100),""))),"")</f>
        <v/>
      </c>
      <c r="L614" s="346" t="str">
        <f>if($C614=Attacking,if(H614&gt;70,Hit,Miss),"")</f>
        <v/>
      </c>
      <c r="M614" s="347" t="str">
        <f>if($C614=Attacking,if(I614&gt;70,Hit,Miss),"")</f>
        <v/>
      </c>
      <c r="N614" s="347" t="str">
        <f>if($C614=Attacking,if(J614&gt;70,Hit,Miss),"")</f>
        <v/>
      </c>
      <c r="O614" s="348" t="str">
        <f>if($C614=Attacking,if(K614&gt;70,Hit,Miss),"")</f>
        <v/>
      </c>
      <c r="P614" s="343" t="str">
        <f>IF(L614=Hit,Fleet1Ship1WepDPH,IF(L614=Miss,0,""))</f>
        <v/>
      </c>
      <c r="Q614" s="344" t="str">
        <f>IF(M614=Hit,Fleet1Ship1WepDPH,IF(M614=Miss,0,""))</f>
        <v/>
      </c>
      <c r="R614" s="344" t="str">
        <f>IF(N614=Hit,Fleet1Ship1WepDPH,IF(N614=Miss,0,""))</f>
        <v/>
      </c>
      <c r="S614" s="345" t="str">
        <f>IF(O614=Hit,Fleet1Ship1WepDPH,IF(O614=Miss,0,""))</f>
        <v/>
      </c>
      <c r="T614" s="349" t="str">
        <f>if($C614=Attacking,COUNTIF(P614:S614,"&gt;0"),"")</f>
        <v/>
      </c>
      <c r="U614" s="350" t="str">
        <f>IF($C614=Attacking,SUM(P614:S614),"")</f>
        <v/>
      </c>
      <c r="V614" s="351" t="str">
        <f>iferror(if(W612="","",IF(W612=Alive,$V$4,IF(W612=Dead,"")),""),"")</f>
        <v/>
      </c>
      <c r="W614" s="340" t="str">
        <f>iferror(if($X614="","",IF($X614&gt;0,Alive,if($X614=0,"")),""),"")</f>
        <v/>
      </c>
      <c r="X614" s="352" t="str">
        <f>iferror(if(C614="","",IF(C614=Attacking,X612-U614,X612)),"")</f>
        <v/>
      </c>
    </row>
    <row r="615" hidden="1">
      <c r="A615" s="319">
        <v>612.0</v>
      </c>
      <c r="B615" s="357" t="str">
        <f>IF(C613=Attacking,B613+1,"")</f>
        <v/>
      </c>
      <c r="C615" s="321" t="str">
        <f>iferror(if(W613="","",IF(W613=Alive,Attacking,if(W613=Dead,"")),""),"")</f>
        <v/>
      </c>
      <c r="D615" s="322" t="str">
        <f>iferror(if(E613="","",IF(E613=Alive,$D$4,IF(E613=Dead,"")),""),"")</f>
        <v/>
      </c>
      <c r="E615" s="323" t="str">
        <f>iferror(if($F614="","",IF($F615&gt;0,Alive,if($F615="","")),""),"")</f>
        <v/>
      </c>
      <c r="F615" s="324" t="str">
        <f t="shared" si="4"/>
        <v/>
      </c>
      <c r="G615" s="325" t="str">
        <f>iferror(if(C615="","",if(C615=BattleEnd,"",if(D615=Fleet1Ship1,Fleet1Ship1Wep,Fleet2Ship1Wep))),"")</f>
        <v/>
      </c>
      <c r="H615" s="326" t="str">
        <f>iferror(IF($C615=BattleEnd,"",IF($C615="","",IF($C615=Attacking,RANDBETWEEN(1,100),""))),"")</f>
        <v/>
      </c>
      <c r="I615" s="327" t="str">
        <f>iferror(IF($C615=BattleEnd,"",IF($C615="","",IF($C615=Attacking,RANDBETWEEN(1,100),""))),"")</f>
        <v/>
      </c>
      <c r="J615" s="327" t="str">
        <f>iferror(IF($C615=BattleEnd,"",IF($C615="","",IF($C615=Attacking,RANDBETWEEN(1,100),""))),"")</f>
        <v/>
      </c>
      <c r="K615" s="328" t="str">
        <f>iferror(IF($C615=BattleEnd,"",IF($C615="","",IF($C615=Attacking,RANDBETWEEN(1,100),""))),"")</f>
        <v/>
      </c>
      <c r="L615" s="329" t="str">
        <f>if($C615=Attacking,if(H615&gt;70,Hit,Miss),"")</f>
        <v/>
      </c>
      <c r="M615" s="330" t="str">
        <f>if($C615=Attacking,if(I615&gt;70,Hit,Miss),"")</f>
        <v/>
      </c>
      <c r="N615" s="330" t="str">
        <f>if($C615=Attacking,if(J615&gt;70,Hit,Miss),"")</f>
        <v/>
      </c>
      <c r="O615" s="331" t="str">
        <f>if($C615=Attacking,if(K615&gt;70,Hit,Miss),"")</f>
        <v/>
      </c>
      <c r="P615" s="326" t="str">
        <f>IF(L615=Hit,Fleet1Ship1WepDPH,IF(L615=Miss,0,""))</f>
        <v/>
      </c>
      <c r="Q615" s="327" t="str">
        <f>IF(M615=Hit,Fleet1Ship1WepDPH,IF(M615=Miss,0,""))</f>
        <v/>
      </c>
      <c r="R615" s="327" t="str">
        <f>IF(N615=Hit,Fleet1Ship1WepDPH,IF(N615=Miss,0,""))</f>
        <v/>
      </c>
      <c r="S615" s="328" t="str">
        <f>IF(O615=Hit,Fleet1Ship1WepDPH,IF(O615=Miss,0,""))</f>
        <v/>
      </c>
      <c r="T615" s="332" t="str">
        <f>if($C615=Attacking,COUNTIF(P615:S615,"&gt;0"),"")</f>
        <v/>
      </c>
      <c r="U615" s="333" t="str">
        <f>IF($C615=Attacking,SUM(P615:S615),"")</f>
        <v/>
      </c>
      <c r="V615" s="334" t="str">
        <f>iferror(if(W613="","",IF(W613=Alive,$V$4,IF(W613=Dead,"")),""),"")</f>
        <v/>
      </c>
      <c r="W615" s="323" t="str">
        <f>iferror(if($X615="","",IF($X615&gt;0,Alive,if($X615=0,"")),""),"")</f>
        <v/>
      </c>
      <c r="X615" s="353" t="str">
        <f>iferror(if(C615="","",IF(C615=Attacking,X613-U615,X613)),"")</f>
        <v/>
      </c>
    </row>
    <row r="616" hidden="1">
      <c r="A616" s="336">
        <v>613.0</v>
      </c>
      <c r="B616" s="356" t="str">
        <f>IF(C614=Attacking,B614+1,"")</f>
        <v/>
      </c>
      <c r="C616" s="338" t="str">
        <f>iferror(if(W614="","",IF(W614=Alive,Attacking,if(W614=Dead,"")),""),"")</f>
        <v/>
      </c>
      <c r="D616" s="339" t="str">
        <f>iferror(if(E614="","",IF(E614=Alive,$D$4,IF(E614=Dead,"")),""),"")</f>
        <v/>
      </c>
      <c r="E616" s="340" t="str">
        <f>iferror(if($F615="","",IF($F616&gt;0,Alive,if($F616="","")),""),"")</f>
        <v/>
      </c>
      <c r="F616" s="341" t="str">
        <f t="shared" si="4"/>
        <v/>
      </c>
      <c r="G616" s="342" t="str">
        <f>iferror(if(C616="","",if(C616=BattleEnd,"",if(D616=Fleet1Ship1,Fleet1Ship1Wep,Fleet2Ship1Wep))),"")</f>
        <v/>
      </c>
      <c r="H616" s="343" t="str">
        <f>iferror(IF($C616=BattleEnd,"",IF($C616="","",IF($C616=Attacking,RANDBETWEEN(1,100),""))),"")</f>
        <v/>
      </c>
      <c r="I616" s="344" t="str">
        <f>iferror(IF($C616=BattleEnd,"",IF($C616="","",IF($C616=Attacking,RANDBETWEEN(1,100),""))),"")</f>
        <v/>
      </c>
      <c r="J616" s="344" t="str">
        <f>iferror(IF($C616=BattleEnd,"",IF($C616="","",IF($C616=Attacking,RANDBETWEEN(1,100),""))),"")</f>
        <v/>
      </c>
      <c r="K616" s="345" t="str">
        <f>iferror(IF($C616=BattleEnd,"",IF($C616="","",IF($C616=Attacking,RANDBETWEEN(1,100),""))),"")</f>
        <v/>
      </c>
      <c r="L616" s="346" t="str">
        <f>if($C616=Attacking,if(H616&gt;70,Hit,Miss),"")</f>
        <v/>
      </c>
      <c r="M616" s="347" t="str">
        <f>if($C616=Attacking,if(I616&gt;70,Hit,Miss),"")</f>
        <v/>
      </c>
      <c r="N616" s="347" t="str">
        <f>if($C616=Attacking,if(J616&gt;70,Hit,Miss),"")</f>
        <v/>
      </c>
      <c r="O616" s="348" t="str">
        <f>if($C616=Attacking,if(K616&gt;70,Hit,Miss),"")</f>
        <v/>
      </c>
      <c r="P616" s="343" t="str">
        <f>IF(L616=Hit,Fleet1Ship1WepDPH,IF(L616=Miss,0,""))</f>
        <v/>
      </c>
      <c r="Q616" s="344" t="str">
        <f>IF(M616=Hit,Fleet1Ship1WepDPH,IF(M616=Miss,0,""))</f>
        <v/>
      </c>
      <c r="R616" s="344" t="str">
        <f>IF(N616=Hit,Fleet1Ship1WepDPH,IF(N616=Miss,0,""))</f>
        <v/>
      </c>
      <c r="S616" s="345" t="str">
        <f>IF(O616=Hit,Fleet1Ship1WepDPH,IF(O616=Miss,0,""))</f>
        <v/>
      </c>
      <c r="T616" s="349" t="str">
        <f>if($C616=Attacking,COUNTIF(P616:S616,"&gt;0"),"")</f>
        <v/>
      </c>
      <c r="U616" s="350" t="str">
        <f>IF($C616=Attacking,SUM(P616:S616),"")</f>
        <v/>
      </c>
      <c r="V616" s="351" t="str">
        <f>iferror(if(W614="","",IF(W614=Alive,$V$4,IF(W614=Dead,"")),""),"")</f>
        <v/>
      </c>
      <c r="W616" s="340" t="str">
        <f>iferror(if($X616="","",IF($X616&gt;0,Alive,if($X616=0,"")),""),"")</f>
        <v/>
      </c>
      <c r="X616" s="352" t="str">
        <f>iferror(if(C616="","",IF(C616=Attacking,X614-U616,X614)),"")</f>
        <v/>
      </c>
    </row>
    <row r="617" hidden="1">
      <c r="A617" s="319">
        <v>614.0</v>
      </c>
      <c r="B617" s="357" t="str">
        <f>IF(C615=Attacking,B615+1,"")</f>
        <v/>
      </c>
      <c r="C617" s="321" t="str">
        <f>iferror(if(W615="","",IF(W615=Alive,Attacking,if(W615=Dead,"")),""),"")</f>
        <v/>
      </c>
      <c r="D617" s="322" t="str">
        <f>iferror(if(E615="","",IF(E615=Alive,$D$4,IF(E615=Dead,"")),""),"")</f>
        <v/>
      </c>
      <c r="E617" s="323" t="str">
        <f>iferror(if($F616="","",IF($F617&gt;0,Alive,if($F617="","")),""),"")</f>
        <v/>
      </c>
      <c r="F617" s="324" t="str">
        <f t="shared" si="4"/>
        <v/>
      </c>
      <c r="G617" s="325" t="str">
        <f>iferror(if(C617="","",if(C617=BattleEnd,"",if(D617=Fleet1Ship1,Fleet1Ship1Wep,Fleet2Ship1Wep))),"")</f>
        <v/>
      </c>
      <c r="H617" s="326" t="str">
        <f>iferror(IF($C617=BattleEnd,"",IF($C617="","",IF($C617=Attacking,RANDBETWEEN(1,100),""))),"")</f>
        <v/>
      </c>
      <c r="I617" s="327" t="str">
        <f>iferror(IF($C617=BattleEnd,"",IF($C617="","",IF($C617=Attacking,RANDBETWEEN(1,100),""))),"")</f>
        <v/>
      </c>
      <c r="J617" s="327" t="str">
        <f>iferror(IF($C617=BattleEnd,"",IF($C617="","",IF($C617=Attacking,RANDBETWEEN(1,100),""))),"")</f>
        <v/>
      </c>
      <c r="K617" s="328" t="str">
        <f>iferror(IF($C617=BattleEnd,"",IF($C617="","",IF($C617=Attacking,RANDBETWEEN(1,100),""))),"")</f>
        <v/>
      </c>
      <c r="L617" s="329" t="str">
        <f>if($C617=Attacking,if(H617&gt;70,Hit,Miss),"")</f>
        <v/>
      </c>
      <c r="M617" s="330" t="str">
        <f>if($C617=Attacking,if(I617&gt;70,Hit,Miss),"")</f>
        <v/>
      </c>
      <c r="N617" s="330" t="str">
        <f>if($C617=Attacking,if(J617&gt;70,Hit,Miss),"")</f>
        <v/>
      </c>
      <c r="O617" s="331" t="str">
        <f>if($C617=Attacking,if(K617&gt;70,Hit,Miss),"")</f>
        <v/>
      </c>
      <c r="P617" s="326" t="str">
        <f>IF(L617=Hit,Fleet1Ship1WepDPH,IF(L617=Miss,0,""))</f>
        <v/>
      </c>
      <c r="Q617" s="327" t="str">
        <f>IF(M617=Hit,Fleet1Ship1WepDPH,IF(M617=Miss,0,""))</f>
        <v/>
      </c>
      <c r="R617" s="327" t="str">
        <f>IF(N617=Hit,Fleet1Ship1WepDPH,IF(N617=Miss,0,""))</f>
        <v/>
      </c>
      <c r="S617" s="328" t="str">
        <f>IF(O617=Hit,Fleet1Ship1WepDPH,IF(O617=Miss,0,""))</f>
        <v/>
      </c>
      <c r="T617" s="332" t="str">
        <f>if($C617=Attacking,COUNTIF(P617:S617,"&gt;0"),"")</f>
        <v/>
      </c>
      <c r="U617" s="333" t="str">
        <f>IF($C617=Attacking,SUM(P617:S617),"")</f>
        <v/>
      </c>
      <c r="V617" s="334" t="str">
        <f>iferror(if(W615="","",IF(W615=Alive,$V$4,IF(W615=Dead,"")),""),"")</f>
        <v/>
      </c>
      <c r="W617" s="323" t="str">
        <f>iferror(if($X617="","",IF($X617&gt;0,Alive,if($X617=0,"")),""),"")</f>
        <v/>
      </c>
      <c r="X617" s="353" t="str">
        <f>iferror(if(C617="","",IF(C617=Attacking,X615-U617,X615)),"")</f>
        <v/>
      </c>
    </row>
    <row r="618" hidden="1">
      <c r="A618" s="336">
        <v>615.0</v>
      </c>
      <c r="B618" s="356" t="str">
        <f>IF(C616=Reloading,B616+1,"")</f>
        <v/>
      </c>
      <c r="C618" s="338" t="str">
        <f>iferror(if(W616="","",IF(W616=Alive,Attacking,if(W616=Dead,"")),""),"")</f>
        <v/>
      </c>
      <c r="D618" s="339" t="str">
        <f>iferror(if(E616="","",IF(E616=Alive,$D$4,IF(E616=Dead,"")),""),"")</f>
        <v/>
      </c>
      <c r="E618" s="340" t="str">
        <f>iferror(if($F617="","",IF($F618&gt;0,Alive,if($F618="","")),""),"")</f>
        <v/>
      </c>
      <c r="F618" s="341" t="str">
        <f t="shared" si="4"/>
        <v/>
      </c>
      <c r="G618" s="342" t="str">
        <f>iferror(if(C618="","",if(C618=BattleEnd,"",if(D618=Fleet1Ship1,Fleet1Ship1Wep,Fleet2Ship1Wep))),"")</f>
        <v/>
      </c>
      <c r="H618" s="343" t="str">
        <f>iferror(IF($C618=BattleEnd,"",IF($C618="","",IF($C618=Attacking,RANDBETWEEN(1,100),""))),"")</f>
        <v/>
      </c>
      <c r="I618" s="344" t="str">
        <f>iferror(IF($C618=BattleEnd,"",IF($C618="","",IF($C618=Attacking,RANDBETWEEN(1,100),""))),"")</f>
        <v/>
      </c>
      <c r="J618" s="344" t="str">
        <f>iferror(IF($C618=BattleEnd,"",IF($C618="","",IF($C618=Attacking,RANDBETWEEN(1,100),""))),"")</f>
        <v/>
      </c>
      <c r="K618" s="345" t="str">
        <f>iferror(IF($C618=BattleEnd,"",IF($C618="","",IF($C618=Attacking,RANDBETWEEN(1,100),""))),"")</f>
        <v/>
      </c>
      <c r="L618" s="346" t="str">
        <f>if($C618=Attacking,if(H618&gt;70,Hit,Miss),"")</f>
        <v/>
      </c>
      <c r="M618" s="347" t="str">
        <f>if($C618=Attacking,if(I618&gt;70,Hit,Miss),"")</f>
        <v/>
      </c>
      <c r="N618" s="347" t="str">
        <f>if($C618=Attacking,if(J618&gt;70,Hit,Miss),"")</f>
        <v/>
      </c>
      <c r="O618" s="348" t="str">
        <f>if($C618=Attacking,if(K618&gt;70,Hit,Miss),"")</f>
        <v/>
      </c>
      <c r="P618" s="343" t="str">
        <f>IF(L618=Hit,Fleet1Ship1WepDPH,IF(L618=Miss,0,""))</f>
        <v/>
      </c>
      <c r="Q618" s="344" t="str">
        <f>IF(M618=Hit,Fleet1Ship1WepDPH,IF(M618=Miss,0,""))</f>
        <v/>
      </c>
      <c r="R618" s="344" t="str">
        <f>IF(N618=Hit,Fleet1Ship1WepDPH,IF(N618=Miss,0,""))</f>
        <v/>
      </c>
      <c r="S618" s="345" t="str">
        <f>IF(O618=Hit,Fleet1Ship1WepDPH,IF(O618=Miss,0,""))</f>
        <v/>
      </c>
      <c r="T618" s="349" t="str">
        <f>if($C618=Attacking,COUNTIF(P618:S618,"&gt;0"),"")</f>
        <v/>
      </c>
      <c r="U618" s="350" t="str">
        <f>IF($C618=Attacking,SUM(P618:S618),"")</f>
        <v/>
      </c>
      <c r="V618" s="351" t="str">
        <f>iferror(if(W616="","",IF(W616=Alive,$V$4,IF(W616=Dead,"")),""),"")</f>
        <v/>
      </c>
      <c r="W618" s="340" t="str">
        <f>iferror(if($X618="","",IF($X618&gt;0,Alive,if($X618=0,"")),""),"")</f>
        <v/>
      </c>
      <c r="X618" s="352" t="str">
        <f>iferror(if(C618="","",IF(C618=Attacking,X616-U618,X616)),"")</f>
        <v/>
      </c>
    </row>
    <row r="619" hidden="1">
      <c r="A619" s="319">
        <v>616.0</v>
      </c>
      <c r="B619" s="357" t="str">
        <f>IF(C617=Reloading,B617+1,"")</f>
        <v/>
      </c>
      <c r="C619" s="321" t="str">
        <f>iferror(if(W617="","",IF(W617=Alive,Attacking,if(W617=Dead,"")),""),"")</f>
        <v/>
      </c>
      <c r="D619" s="322" t="str">
        <f>iferror(if(E617="","",IF(E617=Alive,$D$4,IF(E617=Dead,"")),""),"")</f>
        <v/>
      </c>
      <c r="E619" s="323" t="str">
        <f>iferror(if($F618="","",IF($F619&gt;0,Alive,if($F619="","")),""),"")</f>
        <v/>
      </c>
      <c r="F619" s="324" t="str">
        <f t="shared" si="4"/>
        <v/>
      </c>
      <c r="G619" s="325" t="str">
        <f>iferror(if(C619="","",if(C619=BattleEnd,"",if(D619=Fleet1Ship1,Fleet1Ship1Wep,Fleet2Ship1Wep))),"")</f>
        <v/>
      </c>
      <c r="H619" s="326" t="str">
        <f>iferror(IF($C619=BattleEnd,"",IF($C619="","",IF($C619=Attacking,RANDBETWEEN(1,100),""))),"")</f>
        <v/>
      </c>
      <c r="I619" s="327" t="str">
        <f>iferror(IF($C619=BattleEnd,"",IF($C619="","",IF($C619=Attacking,RANDBETWEEN(1,100),""))),"")</f>
        <v/>
      </c>
      <c r="J619" s="327" t="str">
        <f>iferror(IF($C619=BattleEnd,"",IF($C619="","",IF($C619=Attacking,RANDBETWEEN(1,100),""))),"")</f>
        <v/>
      </c>
      <c r="K619" s="328" t="str">
        <f>iferror(IF($C619=BattleEnd,"",IF($C619="","",IF($C619=Attacking,RANDBETWEEN(1,100),""))),"")</f>
        <v/>
      </c>
      <c r="L619" s="329" t="str">
        <f>if($C619=Attacking,if(H619&gt;70,Hit,Miss),"")</f>
        <v/>
      </c>
      <c r="M619" s="330" t="str">
        <f>if($C619=Attacking,if(I619&gt;70,Hit,Miss),"")</f>
        <v/>
      </c>
      <c r="N619" s="330" t="str">
        <f>if($C619=Attacking,if(J619&gt;70,Hit,Miss),"")</f>
        <v/>
      </c>
      <c r="O619" s="331" t="str">
        <f>if($C619=Attacking,if(K619&gt;70,Hit,Miss),"")</f>
        <v/>
      </c>
      <c r="P619" s="326" t="str">
        <f>IF(L619=Hit,Fleet1Ship1WepDPH,IF(L619=Miss,0,""))</f>
        <v/>
      </c>
      <c r="Q619" s="327" t="str">
        <f>IF(M619=Hit,Fleet1Ship1WepDPH,IF(M619=Miss,0,""))</f>
        <v/>
      </c>
      <c r="R619" s="327" t="str">
        <f>IF(N619=Hit,Fleet1Ship1WepDPH,IF(N619=Miss,0,""))</f>
        <v/>
      </c>
      <c r="S619" s="328" t="str">
        <f>IF(O619=Hit,Fleet1Ship1WepDPH,IF(O619=Miss,0,""))</f>
        <v/>
      </c>
      <c r="T619" s="332" t="str">
        <f>if($C619=Attacking,COUNTIF(P619:S619,"&gt;0"),"")</f>
        <v/>
      </c>
      <c r="U619" s="333" t="str">
        <f>IF($C619=Attacking,SUM(P619:S619),"")</f>
        <v/>
      </c>
      <c r="V619" s="334" t="str">
        <f>iferror(if(W617="","",IF(W617=Alive,$V$4,IF(W617=Dead,"")),""),"")</f>
        <v/>
      </c>
      <c r="W619" s="323" t="str">
        <f>iferror(if($X619="","",IF($X619&gt;0,Alive,if($X619=0,"")),""),"")</f>
        <v/>
      </c>
      <c r="X619" s="353" t="str">
        <f>iferror(if(C619="","",IF(C619=Attacking,X617-U619,X617)),"")</f>
        <v/>
      </c>
    </row>
    <row r="620" hidden="1">
      <c r="A620" s="336">
        <v>617.0</v>
      </c>
      <c r="B620" s="356" t="str">
        <f>IF(C618=Attacking,B618+1,"")</f>
        <v/>
      </c>
      <c r="C620" s="338" t="str">
        <f>iferror(if(W618="","",IF(W618=Alive,Attacking,if(W618=Dead,"")),""),"")</f>
        <v/>
      </c>
      <c r="D620" s="339" t="str">
        <f>iferror(if(E618="","",IF(E618=Alive,$D$4,IF(E618=Dead,"")),""),"")</f>
        <v/>
      </c>
      <c r="E620" s="340" t="str">
        <f>iferror(if($F619="","",IF($F620&gt;0,Alive,if($F620="","")),""),"")</f>
        <v/>
      </c>
      <c r="F620" s="341" t="str">
        <f t="shared" si="4"/>
        <v/>
      </c>
      <c r="G620" s="342" t="str">
        <f>iferror(if(C620="","",if(C620=BattleEnd,"",if(D620=Fleet1Ship1,Fleet1Ship1Wep,Fleet2Ship1Wep))),"")</f>
        <v/>
      </c>
      <c r="H620" s="343" t="str">
        <f>iferror(IF($C620=BattleEnd,"",IF($C620="","",IF($C620=Attacking,RANDBETWEEN(1,100),""))),"")</f>
        <v/>
      </c>
      <c r="I620" s="344" t="str">
        <f>iferror(IF($C620=BattleEnd,"",IF($C620="","",IF($C620=Attacking,RANDBETWEEN(1,100),""))),"")</f>
        <v/>
      </c>
      <c r="J620" s="344" t="str">
        <f>iferror(IF($C620=BattleEnd,"",IF($C620="","",IF($C620=Attacking,RANDBETWEEN(1,100),""))),"")</f>
        <v/>
      </c>
      <c r="K620" s="345" t="str">
        <f>iferror(IF($C620=BattleEnd,"",IF($C620="","",IF($C620=Attacking,RANDBETWEEN(1,100),""))),"")</f>
        <v/>
      </c>
      <c r="L620" s="346" t="str">
        <f>if($C620=Attacking,if(H620&gt;70,Hit,Miss),"")</f>
        <v/>
      </c>
      <c r="M620" s="347" t="str">
        <f>if($C620=Attacking,if(I620&gt;70,Hit,Miss),"")</f>
        <v/>
      </c>
      <c r="N620" s="347" t="str">
        <f>if($C620=Attacking,if(J620&gt;70,Hit,Miss),"")</f>
        <v/>
      </c>
      <c r="O620" s="348" t="str">
        <f>if($C620=Attacking,if(K620&gt;70,Hit,Miss),"")</f>
        <v/>
      </c>
      <c r="P620" s="343" t="str">
        <f>IF(L620=Hit,Fleet1Ship1WepDPH,IF(L620=Miss,0,""))</f>
        <v/>
      </c>
      <c r="Q620" s="344" t="str">
        <f>IF(M620=Hit,Fleet1Ship1WepDPH,IF(M620=Miss,0,""))</f>
        <v/>
      </c>
      <c r="R620" s="344" t="str">
        <f>IF(N620=Hit,Fleet1Ship1WepDPH,IF(N620=Miss,0,""))</f>
        <v/>
      </c>
      <c r="S620" s="345" t="str">
        <f>IF(O620=Hit,Fleet1Ship1WepDPH,IF(O620=Miss,0,""))</f>
        <v/>
      </c>
      <c r="T620" s="349" t="str">
        <f>if($C620=Attacking,COUNTIF(P620:S620,"&gt;0"),"")</f>
        <v/>
      </c>
      <c r="U620" s="350" t="str">
        <f>IF($C620=Attacking,SUM(P620:S620),"")</f>
        <v/>
      </c>
      <c r="V620" s="351" t="str">
        <f>iferror(if(W618="","",IF(W618=Alive,$V$4,IF(W618=Dead,"")),""),"")</f>
        <v/>
      </c>
      <c r="W620" s="340" t="str">
        <f>iferror(if($X620="","",IF($X620&gt;0,Alive,if($X620=0,"")),""),"")</f>
        <v/>
      </c>
      <c r="X620" s="352" t="str">
        <f>iferror(if(C620="","",IF(C620=Attacking,X618-U620,X618)),"")</f>
        <v/>
      </c>
    </row>
    <row r="621" hidden="1">
      <c r="A621" s="319">
        <v>618.0</v>
      </c>
      <c r="B621" s="357" t="str">
        <f>IF(C619=Attacking,B619+1,"")</f>
        <v/>
      </c>
      <c r="C621" s="321" t="str">
        <f>iferror(if(W619="","",IF(W619=Alive,Attacking,if(W619=Dead,"")),""),"")</f>
        <v/>
      </c>
      <c r="D621" s="322" t="str">
        <f>iferror(if(E619="","",IF(E619=Alive,$D$4,IF(E619=Dead,"")),""),"")</f>
        <v/>
      </c>
      <c r="E621" s="323" t="str">
        <f>iferror(if($F620="","",IF($F621&gt;0,Alive,if($F621="","")),""),"")</f>
        <v/>
      </c>
      <c r="F621" s="324" t="str">
        <f t="shared" si="4"/>
        <v/>
      </c>
      <c r="G621" s="325" t="str">
        <f>iferror(if(C621="","",if(C621=BattleEnd,"",if(D621=Fleet1Ship1,Fleet1Ship1Wep,Fleet2Ship1Wep))),"")</f>
        <v/>
      </c>
      <c r="H621" s="326" t="str">
        <f>iferror(IF($C621=BattleEnd,"",IF($C621="","",IF($C621=Attacking,RANDBETWEEN(1,100),""))),"")</f>
        <v/>
      </c>
      <c r="I621" s="327" t="str">
        <f>iferror(IF($C621=BattleEnd,"",IF($C621="","",IF($C621=Attacking,RANDBETWEEN(1,100),""))),"")</f>
        <v/>
      </c>
      <c r="J621" s="327" t="str">
        <f>iferror(IF($C621=BattleEnd,"",IF($C621="","",IF($C621=Attacking,RANDBETWEEN(1,100),""))),"")</f>
        <v/>
      </c>
      <c r="K621" s="328" t="str">
        <f>iferror(IF($C621=BattleEnd,"",IF($C621="","",IF($C621=Attacking,RANDBETWEEN(1,100),""))),"")</f>
        <v/>
      </c>
      <c r="L621" s="329" t="str">
        <f>if($C621=Attacking,if(H621&gt;70,Hit,Miss),"")</f>
        <v/>
      </c>
      <c r="M621" s="330" t="str">
        <f>if($C621=Attacking,if(I621&gt;70,Hit,Miss),"")</f>
        <v/>
      </c>
      <c r="N621" s="330" t="str">
        <f>if($C621=Attacking,if(J621&gt;70,Hit,Miss),"")</f>
        <v/>
      </c>
      <c r="O621" s="331" t="str">
        <f>if($C621=Attacking,if(K621&gt;70,Hit,Miss),"")</f>
        <v/>
      </c>
      <c r="P621" s="326" t="str">
        <f>IF(L621=Hit,Fleet1Ship1WepDPH,IF(L621=Miss,0,""))</f>
        <v/>
      </c>
      <c r="Q621" s="327" t="str">
        <f>IF(M621=Hit,Fleet1Ship1WepDPH,IF(M621=Miss,0,""))</f>
        <v/>
      </c>
      <c r="R621" s="327" t="str">
        <f>IF(N621=Hit,Fleet1Ship1WepDPH,IF(N621=Miss,0,""))</f>
        <v/>
      </c>
      <c r="S621" s="328" t="str">
        <f>IF(O621=Hit,Fleet1Ship1WepDPH,IF(O621=Miss,0,""))</f>
        <v/>
      </c>
      <c r="T621" s="332" t="str">
        <f>if($C621=Attacking,COUNTIF(P621:S621,"&gt;0"),"")</f>
        <v/>
      </c>
      <c r="U621" s="333" t="str">
        <f>IF($C621=Attacking,SUM(P621:S621),"")</f>
        <v/>
      </c>
      <c r="V621" s="334" t="str">
        <f>iferror(if(W619="","",IF(W619=Alive,$V$4,IF(W619=Dead,"")),""),"")</f>
        <v/>
      </c>
      <c r="W621" s="323" t="str">
        <f>iferror(if($X621="","",IF($X621&gt;0,Alive,if($X621=0,"")),""),"")</f>
        <v/>
      </c>
      <c r="X621" s="353" t="str">
        <f>iferror(if(C621="","",IF(C621=Attacking,X619-U621,X619)),"")</f>
        <v/>
      </c>
    </row>
    <row r="622" hidden="1">
      <c r="A622" s="336">
        <v>619.0</v>
      </c>
      <c r="B622" s="356" t="str">
        <f>IF(C620=Attacking,B620+1,"")</f>
        <v/>
      </c>
      <c r="C622" s="338" t="str">
        <f>iferror(if(W620="","",IF(W620=Alive,Attacking,if(W620=Dead,"")),""),"")</f>
        <v/>
      </c>
      <c r="D622" s="339" t="str">
        <f>iferror(if(E620="","",IF(E620=Alive,$D$4,IF(E620=Dead,"")),""),"")</f>
        <v/>
      </c>
      <c r="E622" s="340" t="str">
        <f>iferror(if($F621="","",IF($F622&gt;0,Alive,if($F622="","")),""),"")</f>
        <v/>
      </c>
      <c r="F622" s="341" t="str">
        <f t="shared" si="4"/>
        <v/>
      </c>
      <c r="G622" s="342" t="str">
        <f>iferror(if(C622="","",if(C622=BattleEnd,"",if(D622=Fleet1Ship1,Fleet1Ship1Wep,Fleet2Ship1Wep))),"")</f>
        <v/>
      </c>
      <c r="H622" s="343" t="str">
        <f>iferror(IF($C622=BattleEnd,"",IF($C622="","",IF($C622=Attacking,RANDBETWEEN(1,100),""))),"")</f>
        <v/>
      </c>
      <c r="I622" s="344" t="str">
        <f>iferror(IF($C622=BattleEnd,"",IF($C622="","",IF($C622=Attacking,RANDBETWEEN(1,100),""))),"")</f>
        <v/>
      </c>
      <c r="J622" s="344" t="str">
        <f>iferror(IF($C622=BattleEnd,"",IF($C622="","",IF($C622=Attacking,RANDBETWEEN(1,100),""))),"")</f>
        <v/>
      </c>
      <c r="K622" s="345" t="str">
        <f>iferror(IF($C622=BattleEnd,"",IF($C622="","",IF($C622=Attacking,RANDBETWEEN(1,100),""))),"")</f>
        <v/>
      </c>
      <c r="L622" s="346" t="str">
        <f>if($C622=Attacking,if(H622&gt;70,Hit,Miss),"")</f>
        <v/>
      </c>
      <c r="M622" s="347" t="str">
        <f>if($C622=Attacking,if(I622&gt;70,Hit,Miss),"")</f>
        <v/>
      </c>
      <c r="N622" s="347" t="str">
        <f>if($C622=Attacking,if(J622&gt;70,Hit,Miss),"")</f>
        <v/>
      </c>
      <c r="O622" s="348" t="str">
        <f>if($C622=Attacking,if(K622&gt;70,Hit,Miss),"")</f>
        <v/>
      </c>
      <c r="P622" s="343" t="str">
        <f>IF(L622=Hit,Fleet1Ship1WepDPH,IF(L622=Miss,0,""))</f>
        <v/>
      </c>
      <c r="Q622" s="344" t="str">
        <f>IF(M622=Hit,Fleet1Ship1WepDPH,IF(M622=Miss,0,""))</f>
        <v/>
      </c>
      <c r="R622" s="344" t="str">
        <f>IF(N622=Hit,Fleet1Ship1WepDPH,IF(N622=Miss,0,""))</f>
        <v/>
      </c>
      <c r="S622" s="345" t="str">
        <f>IF(O622=Hit,Fleet1Ship1WepDPH,IF(O622=Miss,0,""))</f>
        <v/>
      </c>
      <c r="T622" s="349" t="str">
        <f>if($C622=Attacking,COUNTIF(P622:S622,"&gt;0"),"")</f>
        <v/>
      </c>
      <c r="U622" s="350" t="str">
        <f>IF($C622=Attacking,SUM(P622:S622),"")</f>
        <v/>
      </c>
      <c r="V622" s="351" t="str">
        <f>iferror(if(W620="","",IF(W620=Alive,$V$4,IF(W620=Dead,"")),""),"")</f>
        <v/>
      </c>
      <c r="W622" s="340" t="str">
        <f>iferror(if($X622="","",IF($X622&gt;0,Alive,if($X622=0,"")),""),"")</f>
        <v/>
      </c>
      <c r="X622" s="352" t="str">
        <f>iferror(if(C622="","",IF(C622=Attacking,X620-U622,X620)),"")</f>
        <v/>
      </c>
    </row>
    <row r="623" hidden="1">
      <c r="A623" s="319">
        <v>620.0</v>
      </c>
      <c r="B623" s="357" t="str">
        <f>IF(C621=Attacking,B621+1,"")</f>
        <v/>
      </c>
      <c r="C623" s="321" t="str">
        <f>iferror(if(W621="","",IF(W621=Alive,Attacking,if(W621=Dead,"")),""),"")</f>
        <v/>
      </c>
      <c r="D623" s="322" t="str">
        <f>iferror(if(E621="","",IF(E621=Alive,$D$4,IF(E621=Dead,"")),""),"")</f>
        <v/>
      </c>
      <c r="E623" s="323" t="str">
        <f>iferror(if($F622="","",IF($F623&gt;0,Alive,if($F623="","")),""),"")</f>
        <v/>
      </c>
      <c r="F623" s="324" t="str">
        <f t="shared" si="4"/>
        <v/>
      </c>
      <c r="G623" s="325" t="str">
        <f>iferror(if(C623="","",if(C623=BattleEnd,"",if(D623=Fleet1Ship1,Fleet1Ship1Wep,Fleet2Ship1Wep))),"")</f>
        <v/>
      </c>
      <c r="H623" s="326" t="str">
        <f>iferror(IF($C623=BattleEnd,"",IF($C623="","",IF($C623=Attacking,RANDBETWEEN(1,100),""))),"")</f>
        <v/>
      </c>
      <c r="I623" s="327" t="str">
        <f>iferror(IF($C623=BattleEnd,"",IF($C623="","",IF($C623=Attacking,RANDBETWEEN(1,100),""))),"")</f>
        <v/>
      </c>
      <c r="J623" s="327" t="str">
        <f>iferror(IF($C623=BattleEnd,"",IF($C623="","",IF($C623=Attacking,RANDBETWEEN(1,100),""))),"")</f>
        <v/>
      </c>
      <c r="K623" s="328" t="str">
        <f>iferror(IF($C623=BattleEnd,"",IF($C623="","",IF($C623=Attacking,RANDBETWEEN(1,100),""))),"")</f>
        <v/>
      </c>
      <c r="L623" s="329" t="str">
        <f>if($C623=Attacking,if(H623&gt;70,Hit,Miss),"")</f>
        <v/>
      </c>
      <c r="M623" s="330" t="str">
        <f>if($C623=Attacking,if(I623&gt;70,Hit,Miss),"")</f>
        <v/>
      </c>
      <c r="N623" s="330" t="str">
        <f>if($C623=Attacking,if(J623&gt;70,Hit,Miss),"")</f>
        <v/>
      </c>
      <c r="O623" s="331" t="str">
        <f>if($C623=Attacking,if(K623&gt;70,Hit,Miss),"")</f>
        <v/>
      </c>
      <c r="P623" s="326" t="str">
        <f>IF(L623=Hit,Fleet1Ship1WepDPH,IF(L623=Miss,0,""))</f>
        <v/>
      </c>
      <c r="Q623" s="327" t="str">
        <f>IF(M623=Hit,Fleet1Ship1WepDPH,IF(M623=Miss,0,""))</f>
        <v/>
      </c>
      <c r="R623" s="327" t="str">
        <f>IF(N623=Hit,Fleet1Ship1WepDPH,IF(N623=Miss,0,""))</f>
        <v/>
      </c>
      <c r="S623" s="328" t="str">
        <f>IF(O623=Hit,Fleet1Ship1WepDPH,IF(O623=Miss,0,""))</f>
        <v/>
      </c>
      <c r="T623" s="332" t="str">
        <f>if($C623=Attacking,COUNTIF(P623:S623,"&gt;0"),"")</f>
        <v/>
      </c>
      <c r="U623" s="333" t="str">
        <f>IF($C623=Attacking,SUM(P623:S623),"")</f>
        <v/>
      </c>
      <c r="V623" s="334" t="str">
        <f>iferror(if(W621="","",IF(W621=Alive,$V$4,IF(W621=Dead,"")),""),"")</f>
        <v/>
      </c>
      <c r="W623" s="323" t="str">
        <f>iferror(if($X623="","",IF($X623&gt;0,Alive,if($X623=0,"")),""),"")</f>
        <v/>
      </c>
      <c r="X623" s="353" t="str">
        <f>iferror(if(C623="","",IF(C623=Attacking,X621-U623,X621)),"")</f>
        <v/>
      </c>
    </row>
    <row r="624" hidden="1">
      <c r="A624" s="336">
        <v>621.0</v>
      </c>
      <c r="B624" s="356" t="str">
        <f>IF(C622=Attacking,B622+1,"")</f>
        <v/>
      </c>
      <c r="C624" s="338" t="str">
        <f>iferror(if(W622="","",IF(W622=Alive,Attacking,if(W622=Dead,"")),""),"")</f>
        <v/>
      </c>
      <c r="D624" s="339" t="str">
        <f>iferror(if(E622="","",IF(E622=Alive,$D$4,IF(E622=Dead,"")),""),"")</f>
        <v/>
      </c>
      <c r="E624" s="340" t="str">
        <f>iferror(if($F623="","",IF($F624&gt;0,Alive,if($F624="","")),""),"")</f>
        <v/>
      </c>
      <c r="F624" s="341" t="str">
        <f t="shared" si="4"/>
        <v/>
      </c>
      <c r="G624" s="342" t="str">
        <f>iferror(if(C624="","",if(C624=BattleEnd,"",if(D624=Fleet1Ship1,Fleet1Ship1Wep,Fleet2Ship1Wep))),"")</f>
        <v/>
      </c>
      <c r="H624" s="343" t="str">
        <f>iferror(IF($C624=BattleEnd,"",IF($C624="","",IF($C624=Attacking,RANDBETWEEN(1,100),""))),"")</f>
        <v/>
      </c>
      <c r="I624" s="344" t="str">
        <f>iferror(IF($C624=BattleEnd,"",IF($C624="","",IF($C624=Attacking,RANDBETWEEN(1,100),""))),"")</f>
        <v/>
      </c>
      <c r="J624" s="344" t="str">
        <f>iferror(IF($C624=BattleEnd,"",IF($C624="","",IF($C624=Attacking,RANDBETWEEN(1,100),""))),"")</f>
        <v/>
      </c>
      <c r="K624" s="345" t="str">
        <f>iferror(IF($C624=BattleEnd,"",IF($C624="","",IF($C624=Attacking,RANDBETWEEN(1,100),""))),"")</f>
        <v/>
      </c>
      <c r="L624" s="346" t="str">
        <f>if($C624=Attacking,if(H624&gt;70,Hit,Miss),"")</f>
        <v/>
      </c>
      <c r="M624" s="347" t="str">
        <f>if($C624=Attacking,if(I624&gt;70,Hit,Miss),"")</f>
        <v/>
      </c>
      <c r="N624" s="347" t="str">
        <f>if($C624=Attacking,if(J624&gt;70,Hit,Miss),"")</f>
        <v/>
      </c>
      <c r="O624" s="348" t="str">
        <f>if($C624=Attacking,if(K624&gt;70,Hit,Miss),"")</f>
        <v/>
      </c>
      <c r="P624" s="343" t="str">
        <f>IF(L624=Hit,Fleet1Ship1WepDPH,IF(L624=Miss,0,""))</f>
        <v/>
      </c>
      <c r="Q624" s="344" t="str">
        <f>IF(M624=Hit,Fleet1Ship1WepDPH,IF(M624=Miss,0,""))</f>
        <v/>
      </c>
      <c r="R624" s="344" t="str">
        <f>IF(N624=Hit,Fleet1Ship1WepDPH,IF(N624=Miss,0,""))</f>
        <v/>
      </c>
      <c r="S624" s="345" t="str">
        <f>IF(O624=Hit,Fleet1Ship1WepDPH,IF(O624=Miss,0,""))</f>
        <v/>
      </c>
      <c r="T624" s="349" t="str">
        <f>if($C624=Attacking,COUNTIF(P624:S624,"&gt;0"),"")</f>
        <v/>
      </c>
      <c r="U624" s="350" t="str">
        <f>IF($C624=Attacking,SUM(P624:S624),"")</f>
        <v/>
      </c>
      <c r="V624" s="351" t="str">
        <f>iferror(if(W622="","",IF(W622=Alive,$V$4,IF(W622=Dead,"")),""),"")</f>
        <v/>
      </c>
      <c r="W624" s="340" t="str">
        <f>iferror(if($X624="","",IF($X624&gt;0,Alive,if($X624=0,"")),""),"")</f>
        <v/>
      </c>
      <c r="X624" s="352" t="str">
        <f>iferror(if(C624="","",IF(C624=Attacking,X622-U624,X622)),"")</f>
        <v/>
      </c>
    </row>
    <row r="625" hidden="1">
      <c r="A625" s="319">
        <v>622.0</v>
      </c>
      <c r="B625" s="357" t="str">
        <f>IF(C623=Attacking,B623+1,"")</f>
        <v/>
      </c>
      <c r="C625" s="321" t="str">
        <f>iferror(if(W623="","",IF(W623=Alive,Attacking,if(W623=Dead,"")),""),"")</f>
        <v/>
      </c>
      <c r="D625" s="322" t="str">
        <f>iferror(if(E623="","",IF(E623=Alive,$D$4,IF(E623=Dead,"")),""),"")</f>
        <v/>
      </c>
      <c r="E625" s="323" t="str">
        <f>iferror(if($F624="","",IF($F625&gt;0,Alive,if($F625="","")),""),"")</f>
        <v/>
      </c>
      <c r="F625" s="324" t="str">
        <f t="shared" si="4"/>
        <v/>
      </c>
      <c r="G625" s="325" t="str">
        <f>iferror(if(C625="","",if(C625=BattleEnd,"",if(D625=Fleet1Ship1,Fleet1Ship1Wep,Fleet2Ship1Wep))),"")</f>
        <v/>
      </c>
      <c r="H625" s="326" t="str">
        <f>iferror(IF($C625=BattleEnd,"",IF($C625="","",IF($C625=Attacking,RANDBETWEEN(1,100),""))),"")</f>
        <v/>
      </c>
      <c r="I625" s="327" t="str">
        <f>iferror(IF($C625=BattleEnd,"",IF($C625="","",IF($C625=Attacking,RANDBETWEEN(1,100),""))),"")</f>
        <v/>
      </c>
      <c r="J625" s="327" t="str">
        <f>iferror(IF($C625=BattleEnd,"",IF($C625="","",IF($C625=Attacking,RANDBETWEEN(1,100),""))),"")</f>
        <v/>
      </c>
      <c r="K625" s="328" t="str">
        <f>iferror(IF($C625=BattleEnd,"",IF($C625="","",IF($C625=Attacking,RANDBETWEEN(1,100),""))),"")</f>
        <v/>
      </c>
      <c r="L625" s="329" t="str">
        <f>if($C625=Attacking,if(H625&gt;70,Hit,Miss),"")</f>
        <v/>
      </c>
      <c r="M625" s="330" t="str">
        <f>if($C625=Attacking,if(I625&gt;70,Hit,Miss),"")</f>
        <v/>
      </c>
      <c r="N625" s="330" t="str">
        <f>if($C625=Attacking,if(J625&gt;70,Hit,Miss),"")</f>
        <v/>
      </c>
      <c r="O625" s="331" t="str">
        <f>if($C625=Attacking,if(K625&gt;70,Hit,Miss),"")</f>
        <v/>
      </c>
      <c r="P625" s="326" t="str">
        <f>IF(L625=Hit,Fleet1Ship1WepDPH,IF(L625=Miss,0,""))</f>
        <v/>
      </c>
      <c r="Q625" s="327" t="str">
        <f>IF(M625=Hit,Fleet1Ship1WepDPH,IF(M625=Miss,0,""))</f>
        <v/>
      </c>
      <c r="R625" s="327" t="str">
        <f>IF(N625=Hit,Fleet1Ship1WepDPH,IF(N625=Miss,0,""))</f>
        <v/>
      </c>
      <c r="S625" s="328" t="str">
        <f>IF(O625=Hit,Fleet1Ship1WepDPH,IF(O625=Miss,0,""))</f>
        <v/>
      </c>
      <c r="T625" s="332" t="str">
        <f>if($C625=Attacking,COUNTIF(P625:S625,"&gt;0"),"")</f>
        <v/>
      </c>
      <c r="U625" s="333" t="str">
        <f>IF($C625=Attacking,SUM(P625:S625),"")</f>
        <v/>
      </c>
      <c r="V625" s="334" t="str">
        <f>iferror(if(W623="","",IF(W623=Alive,$V$4,IF(W623=Dead,"")),""),"")</f>
        <v/>
      </c>
      <c r="W625" s="323" t="str">
        <f>iferror(if($X625="","",IF($X625&gt;0,Alive,if($X625=0,"")),""),"")</f>
        <v/>
      </c>
      <c r="X625" s="353" t="str">
        <f>iferror(if(C625="","",IF(C625=Attacking,X623-U625,X623)),"")</f>
        <v/>
      </c>
    </row>
    <row r="626" hidden="1">
      <c r="A626" s="336">
        <v>623.0</v>
      </c>
      <c r="B626" s="356" t="str">
        <f>IF(C624=Reloading,B624+1,"")</f>
        <v/>
      </c>
      <c r="C626" s="338" t="str">
        <f>iferror(if(W624="","",IF(W624=Alive,Attacking,if(W624=Dead,"")),""),"")</f>
        <v/>
      </c>
      <c r="D626" s="339" t="str">
        <f>iferror(if(E624="","",IF(E624=Alive,$D$4,IF(E624=Dead,"")),""),"")</f>
        <v/>
      </c>
      <c r="E626" s="340" t="str">
        <f>iferror(if($F625="","",IF($F626&gt;0,Alive,if($F626="","")),""),"")</f>
        <v/>
      </c>
      <c r="F626" s="341" t="str">
        <f t="shared" si="4"/>
        <v/>
      </c>
      <c r="G626" s="342" t="str">
        <f>iferror(if(C626="","",if(C626=BattleEnd,"",if(D626=Fleet1Ship1,Fleet1Ship1Wep,Fleet2Ship1Wep))),"")</f>
        <v/>
      </c>
      <c r="H626" s="343" t="str">
        <f>iferror(IF($C626=BattleEnd,"",IF($C626="","",IF($C626=Attacking,RANDBETWEEN(1,100),""))),"")</f>
        <v/>
      </c>
      <c r="I626" s="344" t="str">
        <f>iferror(IF($C626=BattleEnd,"",IF($C626="","",IF($C626=Attacking,RANDBETWEEN(1,100),""))),"")</f>
        <v/>
      </c>
      <c r="J626" s="344" t="str">
        <f>iferror(IF($C626=BattleEnd,"",IF($C626="","",IF($C626=Attacking,RANDBETWEEN(1,100),""))),"")</f>
        <v/>
      </c>
      <c r="K626" s="345" t="str">
        <f>iferror(IF($C626=BattleEnd,"",IF($C626="","",IF($C626=Attacking,RANDBETWEEN(1,100),""))),"")</f>
        <v/>
      </c>
      <c r="L626" s="346" t="str">
        <f>if($C626=Attacking,if(H626&gt;70,Hit,Miss),"")</f>
        <v/>
      </c>
      <c r="M626" s="347" t="str">
        <f>if($C626=Attacking,if(I626&gt;70,Hit,Miss),"")</f>
        <v/>
      </c>
      <c r="N626" s="347" t="str">
        <f>if($C626=Attacking,if(J626&gt;70,Hit,Miss),"")</f>
        <v/>
      </c>
      <c r="O626" s="348" t="str">
        <f>if($C626=Attacking,if(K626&gt;70,Hit,Miss),"")</f>
        <v/>
      </c>
      <c r="P626" s="343" t="str">
        <f>IF(L626=Hit,Fleet1Ship1WepDPH,IF(L626=Miss,0,""))</f>
        <v/>
      </c>
      <c r="Q626" s="344" t="str">
        <f>IF(M626=Hit,Fleet1Ship1WepDPH,IF(M626=Miss,0,""))</f>
        <v/>
      </c>
      <c r="R626" s="344" t="str">
        <f>IF(N626=Hit,Fleet1Ship1WepDPH,IF(N626=Miss,0,""))</f>
        <v/>
      </c>
      <c r="S626" s="345" t="str">
        <f>IF(O626=Hit,Fleet1Ship1WepDPH,IF(O626=Miss,0,""))</f>
        <v/>
      </c>
      <c r="T626" s="349" t="str">
        <f>if($C626=Attacking,COUNTIF(P626:S626,"&gt;0"),"")</f>
        <v/>
      </c>
      <c r="U626" s="350" t="str">
        <f>IF($C626=Attacking,SUM(P626:S626),"")</f>
        <v/>
      </c>
      <c r="V626" s="351" t="str">
        <f>iferror(if(W624="","",IF(W624=Alive,$V$4,IF(W624=Dead,"")),""),"")</f>
        <v/>
      </c>
      <c r="W626" s="340" t="str">
        <f>iferror(if($X626="","",IF($X626&gt;0,Alive,if($X626=0,"")),""),"")</f>
        <v/>
      </c>
      <c r="X626" s="352" t="str">
        <f>iferror(if(C626="","",IF(C626=Attacking,X624-U626,X624)),"")</f>
        <v/>
      </c>
    </row>
    <row r="627" hidden="1">
      <c r="A627" s="319">
        <v>624.0</v>
      </c>
      <c r="B627" s="357" t="str">
        <f>IF(C625=Reloading,B625+1,"")</f>
        <v/>
      </c>
      <c r="C627" s="321" t="str">
        <f>iferror(if(W625="","",IF(W625=Alive,Attacking,if(W625=Dead,"")),""),"")</f>
        <v/>
      </c>
      <c r="D627" s="322" t="str">
        <f>iferror(if(E625="","",IF(E625=Alive,$D$4,IF(E625=Dead,"")),""),"")</f>
        <v/>
      </c>
      <c r="E627" s="323" t="str">
        <f>iferror(if($F626="","",IF($F627&gt;0,Alive,if($F627="","")),""),"")</f>
        <v/>
      </c>
      <c r="F627" s="324" t="str">
        <f t="shared" si="4"/>
        <v/>
      </c>
      <c r="G627" s="325" t="str">
        <f>iferror(if(C627="","",if(C627=BattleEnd,"",if(D627=Fleet1Ship1,Fleet1Ship1Wep,Fleet2Ship1Wep))),"")</f>
        <v/>
      </c>
      <c r="H627" s="326" t="str">
        <f>iferror(IF($C627=BattleEnd,"",IF($C627="","",IF($C627=Attacking,RANDBETWEEN(1,100),""))),"")</f>
        <v/>
      </c>
      <c r="I627" s="327" t="str">
        <f>iferror(IF($C627=BattleEnd,"",IF($C627="","",IF($C627=Attacking,RANDBETWEEN(1,100),""))),"")</f>
        <v/>
      </c>
      <c r="J627" s="327" t="str">
        <f>iferror(IF($C627=BattleEnd,"",IF($C627="","",IF($C627=Attacking,RANDBETWEEN(1,100),""))),"")</f>
        <v/>
      </c>
      <c r="K627" s="328" t="str">
        <f>iferror(IF($C627=BattleEnd,"",IF($C627="","",IF($C627=Attacking,RANDBETWEEN(1,100),""))),"")</f>
        <v/>
      </c>
      <c r="L627" s="329" t="str">
        <f>if($C627=Attacking,if(H627&gt;70,Hit,Miss),"")</f>
        <v/>
      </c>
      <c r="M627" s="330" t="str">
        <f>if($C627=Attacking,if(I627&gt;70,Hit,Miss),"")</f>
        <v/>
      </c>
      <c r="N627" s="330" t="str">
        <f>if($C627=Attacking,if(J627&gt;70,Hit,Miss),"")</f>
        <v/>
      </c>
      <c r="O627" s="331" t="str">
        <f>if($C627=Attacking,if(K627&gt;70,Hit,Miss),"")</f>
        <v/>
      </c>
      <c r="P627" s="326" t="str">
        <f>IF(L627=Hit,Fleet1Ship1WepDPH,IF(L627=Miss,0,""))</f>
        <v/>
      </c>
      <c r="Q627" s="327" t="str">
        <f>IF(M627=Hit,Fleet1Ship1WepDPH,IF(M627=Miss,0,""))</f>
        <v/>
      </c>
      <c r="R627" s="327" t="str">
        <f>IF(N627=Hit,Fleet1Ship1WepDPH,IF(N627=Miss,0,""))</f>
        <v/>
      </c>
      <c r="S627" s="328" t="str">
        <f>IF(O627=Hit,Fleet1Ship1WepDPH,IF(O627=Miss,0,""))</f>
        <v/>
      </c>
      <c r="T627" s="332" t="str">
        <f>if($C627=Attacking,COUNTIF(P627:S627,"&gt;0"),"")</f>
        <v/>
      </c>
      <c r="U627" s="333" t="str">
        <f>IF($C627=Attacking,SUM(P627:S627),"")</f>
        <v/>
      </c>
      <c r="V627" s="334" t="str">
        <f>iferror(if(W625="","",IF(W625=Alive,$V$4,IF(W625=Dead,"")),""),"")</f>
        <v/>
      </c>
      <c r="W627" s="323" t="str">
        <f>iferror(if($X627="","",IF($X627&gt;0,Alive,if($X627=0,"")),""),"")</f>
        <v/>
      </c>
      <c r="X627" s="353" t="str">
        <f>iferror(if(C627="","",IF(C627=Attacking,X625-U627,X625)),"")</f>
        <v/>
      </c>
    </row>
    <row r="628" hidden="1">
      <c r="A628" s="336">
        <v>625.0</v>
      </c>
      <c r="B628" s="356" t="str">
        <f>IF(C626=Attacking,B626+1,"")</f>
        <v/>
      </c>
      <c r="C628" s="338" t="str">
        <f>iferror(if(W626="","",IF(W626=Alive,Attacking,if(W626=Dead,"")),""),"")</f>
        <v/>
      </c>
      <c r="D628" s="339" t="str">
        <f>iferror(if(E626="","",IF(E626=Alive,$D$4,IF(E626=Dead,"")),""),"")</f>
        <v/>
      </c>
      <c r="E628" s="340" t="str">
        <f>iferror(if($F627="","",IF($F628&gt;0,Alive,if($F628="","")),""),"")</f>
        <v/>
      </c>
      <c r="F628" s="341" t="str">
        <f t="shared" si="4"/>
        <v/>
      </c>
      <c r="G628" s="342" t="str">
        <f>iferror(if(C628="","",if(C628=BattleEnd,"",if(D628=Fleet1Ship1,Fleet1Ship1Wep,Fleet2Ship1Wep))),"")</f>
        <v/>
      </c>
      <c r="H628" s="343" t="str">
        <f>iferror(IF($C628=BattleEnd,"",IF($C628="","",IF($C628=Attacking,RANDBETWEEN(1,100),""))),"")</f>
        <v/>
      </c>
      <c r="I628" s="344" t="str">
        <f>iferror(IF($C628=BattleEnd,"",IF($C628="","",IF($C628=Attacking,RANDBETWEEN(1,100),""))),"")</f>
        <v/>
      </c>
      <c r="J628" s="344" t="str">
        <f>iferror(IF($C628=BattleEnd,"",IF($C628="","",IF($C628=Attacking,RANDBETWEEN(1,100),""))),"")</f>
        <v/>
      </c>
      <c r="K628" s="345" t="str">
        <f>iferror(IF($C628=BattleEnd,"",IF($C628="","",IF($C628=Attacking,RANDBETWEEN(1,100),""))),"")</f>
        <v/>
      </c>
      <c r="L628" s="346" t="str">
        <f>if($C628=Attacking,if(H628&gt;70,Hit,Miss),"")</f>
        <v/>
      </c>
      <c r="M628" s="347" t="str">
        <f>if($C628=Attacking,if(I628&gt;70,Hit,Miss),"")</f>
        <v/>
      </c>
      <c r="N628" s="347" t="str">
        <f>if($C628=Attacking,if(J628&gt;70,Hit,Miss),"")</f>
        <v/>
      </c>
      <c r="O628" s="348" t="str">
        <f>if($C628=Attacking,if(K628&gt;70,Hit,Miss),"")</f>
        <v/>
      </c>
      <c r="P628" s="343" t="str">
        <f>IF(L628=Hit,Fleet1Ship1WepDPH,IF(L628=Miss,0,""))</f>
        <v/>
      </c>
      <c r="Q628" s="344" t="str">
        <f>IF(M628=Hit,Fleet1Ship1WepDPH,IF(M628=Miss,0,""))</f>
        <v/>
      </c>
      <c r="R628" s="344" t="str">
        <f>IF(N628=Hit,Fleet1Ship1WepDPH,IF(N628=Miss,0,""))</f>
        <v/>
      </c>
      <c r="S628" s="345" t="str">
        <f>IF(O628=Hit,Fleet1Ship1WepDPH,IF(O628=Miss,0,""))</f>
        <v/>
      </c>
      <c r="T628" s="349" t="str">
        <f>if($C628=Attacking,COUNTIF(P628:S628,"&gt;0"),"")</f>
        <v/>
      </c>
      <c r="U628" s="350" t="str">
        <f>IF($C628=Attacking,SUM(P628:S628),"")</f>
        <v/>
      </c>
      <c r="V628" s="351" t="str">
        <f>iferror(if(W626="","",IF(W626=Alive,$V$4,IF(W626=Dead,"")),""),"")</f>
        <v/>
      </c>
      <c r="W628" s="340" t="str">
        <f>iferror(if($X628="","",IF($X628&gt;0,Alive,if($X628=0,"")),""),"")</f>
        <v/>
      </c>
      <c r="X628" s="352" t="str">
        <f>iferror(if(C628="","",IF(C628=Attacking,X626-U628,X626)),"")</f>
        <v/>
      </c>
    </row>
    <row r="629" hidden="1">
      <c r="A629" s="319">
        <v>626.0</v>
      </c>
      <c r="B629" s="357" t="str">
        <f>IF(C627=Attacking,B627+1,"")</f>
        <v/>
      </c>
      <c r="C629" s="321" t="str">
        <f>iferror(if(W627="","",IF(W627=Alive,Attacking,if(W627=Dead,"")),""),"")</f>
        <v/>
      </c>
      <c r="D629" s="322" t="str">
        <f>iferror(if(E627="","",IF(E627=Alive,$D$4,IF(E627=Dead,"")),""),"")</f>
        <v/>
      </c>
      <c r="E629" s="323" t="str">
        <f>iferror(if($F628="","",IF($F629&gt;0,Alive,if($F629="","")),""),"")</f>
        <v/>
      </c>
      <c r="F629" s="324" t="str">
        <f t="shared" si="4"/>
        <v/>
      </c>
      <c r="G629" s="325" t="str">
        <f>iferror(if(C629="","",if(C629=BattleEnd,"",if(D629=Fleet1Ship1,Fleet1Ship1Wep,Fleet2Ship1Wep))),"")</f>
        <v/>
      </c>
      <c r="H629" s="326" t="str">
        <f>iferror(IF($C629=BattleEnd,"",IF($C629="","",IF($C629=Attacking,RANDBETWEEN(1,100),""))),"")</f>
        <v/>
      </c>
      <c r="I629" s="327" t="str">
        <f>iferror(IF($C629=BattleEnd,"",IF($C629="","",IF($C629=Attacking,RANDBETWEEN(1,100),""))),"")</f>
        <v/>
      </c>
      <c r="J629" s="327" t="str">
        <f>iferror(IF($C629=BattleEnd,"",IF($C629="","",IF($C629=Attacking,RANDBETWEEN(1,100),""))),"")</f>
        <v/>
      </c>
      <c r="K629" s="328" t="str">
        <f>iferror(IF($C629=BattleEnd,"",IF($C629="","",IF($C629=Attacking,RANDBETWEEN(1,100),""))),"")</f>
        <v/>
      </c>
      <c r="L629" s="329" t="str">
        <f>if($C629=Attacking,if(H629&gt;70,Hit,Miss),"")</f>
        <v/>
      </c>
      <c r="M629" s="330" t="str">
        <f>if($C629=Attacking,if(I629&gt;70,Hit,Miss),"")</f>
        <v/>
      </c>
      <c r="N629" s="330" t="str">
        <f>if($C629=Attacking,if(J629&gt;70,Hit,Miss),"")</f>
        <v/>
      </c>
      <c r="O629" s="331" t="str">
        <f>if($C629=Attacking,if(K629&gt;70,Hit,Miss),"")</f>
        <v/>
      </c>
      <c r="P629" s="326" t="str">
        <f>IF(L629=Hit,Fleet1Ship1WepDPH,IF(L629=Miss,0,""))</f>
        <v/>
      </c>
      <c r="Q629" s="327" t="str">
        <f>IF(M629=Hit,Fleet1Ship1WepDPH,IF(M629=Miss,0,""))</f>
        <v/>
      </c>
      <c r="R629" s="327" t="str">
        <f>IF(N629=Hit,Fleet1Ship1WepDPH,IF(N629=Miss,0,""))</f>
        <v/>
      </c>
      <c r="S629" s="328" t="str">
        <f>IF(O629=Hit,Fleet1Ship1WepDPH,IF(O629=Miss,0,""))</f>
        <v/>
      </c>
      <c r="T629" s="332" t="str">
        <f>if($C629=Attacking,COUNTIF(P629:S629,"&gt;0"),"")</f>
        <v/>
      </c>
      <c r="U629" s="333" t="str">
        <f>IF($C629=Attacking,SUM(P629:S629),"")</f>
        <v/>
      </c>
      <c r="V629" s="334" t="str">
        <f>iferror(if(W627="","",IF(W627=Alive,$V$4,IF(W627=Dead,"")),""),"")</f>
        <v/>
      </c>
      <c r="W629" s="323" t="str">
        <f>iferror(if($X629="","",IF($X629&gt;0,Alive,if($X629=0,"")),""),"")</f>
        <v/>
      </c>
      <c r="X629" s="353" t="str">
        <f>iferror(if(C629="","",IF(C629=Attacking,X627-U629,X627)),"")</f>
        <v/>
      </c>
    </row>
    <row r="630" hidden="1">
      <c r="A630" s="336">
        <v>627.0</v>
      </c>
      <c r="B630" s="356" t="str">
        <f>IF(C628=Attacking,B628+1,"")</f>
        <v/>
      </c>
      <c r="C630" s="338" t="str">
        <f>iferror(if(W628="","",IF(W628=Alive,Attacking,if(W628=Dead,"")),""),"")</f>
        <v/>
      </c>
      <c r="D630" s="339" t="str">
        <f>iferror(if(E628="","",IF(E628=Alive,$D$4,IF(E628=Dead,"")),""),"")</f>
        <v/>
      </c>
      <c r="E630" s="340" t="str">
        <f>iferror(if($F629="","",IF($F630&gt;0,Alive,if($F630="","")),""),"")</f>
        <v/>
      </c>
      <c r="F630" s="341" t="str">
        <f t="shared" si="4"/>
        <v/>
      </c>
      <c r="G630" s="342" t="str">
        <f>iferror(if(C630="","",if(C630=BattleEnd,"",if(D630=Fleet1Ship1,Fleet1Ship1Wep,Fleet2Ship1Wep))),"")</f>
        <v/>
      </c>
      <c r="H630" s="343" t="str">
        <f>iferror(IF($C630=BattleEnd,"",IF($C630="","",IF($C630=Attacking,RANDBETWEEN(1,100),""))),"")</f>
        <v/>
      </c>
      <c r="I630" s="344" t="str">
        <f>iferror(IF($C630=BattleEnd,"",IF($C630="","",IF($C630=Attacking,RANDBETWEEN(1,100),""))),"")</f>
        <v/>
      </c>
      <c r="J630" s="344" t="str">
        <f>iferror(IF($C630=BattleEnd,"",IF($C630="","",IF($C630=Attacking,RANDBETWEEN(1,100),""))),"")</f>
        <v/>
      </c>
      <c r="K630" s="345" t="str">
        <f>iferror(IF($C630=BattleEnd,"",IF($C630="","",IF($C630=Attacking,RANDBETWEEN(1,100),""))),"")</f>
        <v/>
      </c>
      <c r="L630" s="346" t="str">
        <f>if($C630=Attacking,if(H630&gt;70,Hit,Miss),"")</f>
        <v/>
      </c>
      <c r="M630" s="347" t="str">
        <f>if($C630=Attacking,if(I630&gt;70,Hit,Miss),"")</f>
        <v/>
      </c>
      <c r="N630" s="347" t="str">
        <f>if($C630=Attacking,if(J630&gt;70,Hit,Miss),"")</f>
        <v/>
      </c>
      <c r="O630" s="348" t="str">
        <f>if($C630=Attacking,if(K630&gt;70,Hit,Miss),"")</f>
        <v/>
      </c>
      <c r="P630" s="343" t="str">
        <f>IF(L630=Hit,Fleet1Ship1WepDPH,IF(L630=Miss,0,""))</f>
        <v/>
      </c>
      <c r="Q630" s="344" t="str">
        <f>IF(M630=Hit,Fleet1Ship1WepDPH,IF(M630=Miss,0,""))</f>
        <v/>
      </c>
      <c r="R630" s="344" t="str">
        <f>IF(N630=Hit,Fleet1Ship1WepDPH,IF(N630=Miss,0,""))</f>
        <v/>
      </c>
      <c r="S630" s="345" t="str">
        <f>IF(O630=Hit,Fleet1Ship1WepDPH,IF(O630=Miss,0,""))</f>
        <v/>
      </c>
      <c r="T630" s="349" t="str">
        <f>if($C630=Attacking,COUNTIF(P630:S630,"&gt;0"),"")</f>
        <v/>
      </c>
      <c r="U630" s="350" t="str">
        <f>IF($C630=Attacking,SUM(P630:S630),"")</f>
        <v/>
      </c>
      <c r="V630" s="351" t="str">
        <f>iferror(if(W628="","",IF(W628=Alive,$V$4,IF(W628=Dead,"")),""),"")</f>
        <v/>
      </c>
      <c r="W630" s="340" t="str">
        <f>iferror(if($X630="","",IF($X630&gt;0,Alive,if($X630=0,"")),""),"")</f>
        <v/>
      </c>
      <c r="X630" s="352" t="str">
        <f>iferror(if(C630="","",IF(C630=Attacking,X628-U630,X628)),"")</f>
        <v/>
      </c>
    </row>
    <row r="631" hidden="1">
      <c r="A631" s="319">
        <v>628.0</v>
      </c>
      <c r="B631" s="357" t="str">
        <f>IF(C629=Attacking,B629+1,"")</f>
        <v/>
      </c>
      <c r="C631" s="321" t="str">
        <f>iferror(if(W629="","",IF(W629=Alive,Attacking,if(W629=Dead,"")),""),"")</f>
        <v/>
      </c>
      <c r="D631" s="322" t="str">
        <f>iferror(if(E629="","",IF(E629=Alive,$D$4,IF(E629=Dead,"")),""),"")</f>
        <v/>
      </c>
      <c r="E631" s="323" t="str">
        <f>iferror(if($F630="","",IF($F631&gt;0,Alive,if($F631="","")),""),"")</f>
        <v/>
      </c>
      <c r="F631" s="324" t="str">
        <f t="shared" si="4"/>
        <v/>
      </c>
      <c r="G631" s="325" t="str">
        <f>iferror(if(C631="","",if(C631=BattleEnd,"",if(D631=Fleet1Ship1,Fleet1Ship1Wep,Fleet2Ship1Wep))),"")</f>
        <v/>
      </c>
      <c r="H631" s="326" t="str">
        <f>iferror(IF($C631=BattleEnd,"",IF($C631="","",IF($C631=Attacking,RANDBETWEEN(1,100),""))),"")</f>
        <v/>
      </c>
      <c r="I631" s="327" t="str">
        <f>iferror(IF($C631=BattleEnd,"",IF($C631="","",IF($C631=Attacking,RANDBETWEEN(1,100),""))),"")</f>
        <v/>
      </c>
      <c r="J631" s="327" t="str">
        <f>iferror(IF($C631=BattleEnd,"",IF($C631="","",IF($C631=Attacking,RANDBETWEEN(1,100),""))),"")</f>
        <v/>
      </c>
      <c r="K631" s="328" t="str">
        <f>iferror(IF($C631=BattleEnd,"",IF($C631="","",IF($C631=Attacking,RANDBETWEEN(1,100),""))),"")</f>
        <v/>
      </c>
      <c r="L631" s="329" t="str">
        <f>if($C631=Attacking,if(H631&gt;70,Hit,Miss),"")</f>
        <v/>
      </c>
      <c r="M631" s="330" t="str">
        <f>if($C631=Attacking,if(I631&gt;70,Hit,Miss),"")</f>
        <v/>
      </c>
      <c r="N631" s="330" t="str">
        <f>if($C631=Attacking,if(J631&gt;70,Hit,Miss),"")</f>
        <v/>
      </c>
      <c r="O631" s="331" t="str">
        <f>if($C631=Attacking,if(K631&gt;70,Hit,Miss),"")</f>
        <v/>
      </c>
      <c r="P631" s="326" t="str">
        <f>IF(L631=Hit,Fleet1Ship1WepDPH,IF(L631=Miss,0,""))</f>
        <v/>
      </c>
      <c r="Q631" s="327" t="str">
        <f>IF(M631=Hit,Fleet1Ship1WepDPH,IF(M631=Miss,0,""))</f>
        <v/>
      </c>
      <c r="R631" s="327" t="str">
        <f>IF(N631=Hit,Fleet1Ship1WepDPH,IF(N631=Miss,0,""))</f>
        <v/>
      </c>
      <c r="S631" s="328" t="str">
        <f>IF(O631=Hit,Fleet1Ship1WepDPH,IF(O631=Miss,0,""))</f>
        <v/>
      </c>
      <c r="T631" s="332" t="str">
        <f>if($C631=Attacking,COUNTIF(P631:S631,"&gt;0"),"")</f>
        <v/>
      </c>
      <c r="U631" s="333" t="str">
        <f>IF($C631=Attacking,SUM(P631:S631),"")</f>
        <v/>
      </c>
      <c r="V631" s="334" t="str">
        <f>iferror(if(W629="","",IF(W629=Alive,$V$4,IF(W629=Dead,"")),""),"")</f>
        <v/>
      </c>
      <c r="W631" s="323" t="str">
        <f>iferror(if($X631="","",IF($X631&gt;0,Alive,if($X631=0,"")),""),"")</f>
        <v/>
      </c>
      <c r="X631" s="353" t="str">
        <f>iferror(if(C631="","",IF(C631=Attacking,X629-U631,X629)),"")</f>
        <v/>
      </c>
    </row>
    <row r="632" hidden="1">
      <c r="A632" s="336">
        <v>629.0</v>
      </c>
      <c r="B632" s="356" t="str">
        <f>IF(C630=Attacking,B630+1,"")</f>
        <v/>
      </c>
      <c r="C632" s="338" t="str">
        <f>iferror(if(W630="","",IF(W630=Alive,Attacking,if(W630=Dead,"")),""),"")</f>
        <v/>
      </c>
      <c r="D632" s="339" t="str">
        <f>iferror(if(E630="","",IF(E630=Alive,$D$4,IF(E630=Dead,"")),""),"")</f>
        <v/>
      </c>
      <c r="E632" s="340" t="str">
        <f>iferror(if($F631="","",IF($F632&gt;0,Alive,if($F632="","")),""),"")</f>
        <v/>
      </c>
      <c r="F632" s="341" t="str">
        <f t="shared" si="4"/>
        <v/>
      </c>
      <c r="G632" s="342" t="str">
        <f>iferror(if(C632="","",if(C632=BattleEnd,"",if(D632=Fleet1Ship1,Fleet1Ship1Wep,Fleet2Ship1Wep))),"")</f>
        <v/>
      </c>
      <c r="H632" s="343" t="str">
        <f>iferror(IF($C632=BattleEnd,"",IF($C632="","",IF($C632=Attacking,RANDBETWEEN(1,100),""))),"")</f>
        <v/>
      </c>
      <c r="I632" s="344" t="str">
        <f>iferror(IF($C632=BattleEnd,"",IF($C632="","",IF($C632=Attacking,RANDBETWEEN(1,100),""))),"")</f>
        <v/>
      </c>
      <c r="J632" s="344" t="str">
        <f>iferror(IF($C632=BattleEnd,"",IF($C632="","",IF($C632=Attacking,RANDBETWEEN(1,100),""))),"")</f>
        <v/>
      </c>
      <c r="K632" s="345" t="str">
        <f>iferror(IF($C632=BattleEnd,"",IF($C632="","",IF($C632=Attacking,RANDBETWEEN(1,100),""))),"")</f>
        <v/>
      </c>
      <c r="L632" s="346" t="str">
        <f>if($C632=Attacking,if(H632&gt;70,Hit,Miss),"")</f>
        <v/>
      </c>
      <c r="M632" s="347" t="str">
        <f>if($C632=Attacking,if(I632&gt;70,Hit,Miss),"")</f>
        <v/>
      </c>
      <c r="N632" s="347" t="str">
        <f>if($C632=Attacking,if(J632&gt;70,Hit,Miss),"")</f>
        <v/>
      </c>
      <c r="O632" s="348" t="str">
        <f>if($C632=Attacking,if(K632&gt;70,Hit,Miss),"")</f>
        <v/>
      </c>
      <c r="P632" s="343" t="str">
        <f>IF(L632=Hit,Fleet1Ship1WepDPH,IF(L632=Miss,0,""))</f>
        <v/>
      </c>
      <c r="Q632" s="344" t="str">
        <f>IF(M632=Hit,Fleet1Ship1WepDPH,IF(M632=Miss,0,""))</f>
        <v/>
      </c>
      <c r="R632" s="344" t="str">
        <f>IF(N632=Hit,Fleet1Ship1WepDPH,IF(N632=Miss,0,""))</f>
        <v/>
      </c>
      <c r="S632" s="345" t="str">
        <f>IF(O632=Hit,Fleet1Ship1WepDPH,IF(O632=Miss,0,""))</f>
        <v/>
      </c>
      <c r="T632" s="349" t="str">
        <f>if($C632=Attacking,COUNTIF(P632:S632,"&gt;0"),"")</f>
        <v/>
      </c>
      <c r="U632" s="350" t="str">
        <f>IF($C632=Attacking,SUM(P632:S632),"")</f>
        <v/>
      </c>
      <c r="V632" s="351" t="str">
        <f>iferror(if(W630="","",IF(W630=Alive,$V$4,IF(W630=Dead,"")),""),"")</f>
        <v/>
      </c>
      <c r="W632" s="340" t="str">
        <f>iferror(if($X632="","",IF($X632&gt;0,Alive,if($X632=0,"")),""),"")</f>
        <v/>
      </c>
      <c r="X632" s="352" t="str">
        <f>iferror(if(C632="","",IF(C632=Attacking,X630-U632,X630)),"")</f>
        <v/>
      </c>
    </row>
    <row r="633" hidden="1">
      <c r="A633" s="319">
        <v>630.0</v>
      </c>
      <c r="B633" s="357" t="str">
        <f>IF(C631=Attacking,B631+1,"")</f>
        <v/>
      </c>
      <c r="C633" s="321" t="str">
        <f>iferror(if(W631="","",IF(W631=Alive,Attacking,if(W631=Dead,"")),""),"")</f>
        <v/>
      </c>
      <c r="D633" s="322" t="str">
        <f>iferror(if(E631="","",IF(E631=Alive,$D$4,IF(E631=Dead,"")),""),"")</f>
        <v/>
      </c>
      <c r="E633" s="323" t="str">
        <f>iferror(if($F632="","",IF($F633&gt;0,Alive,if($F633="","")),""),"")</f>
        <v/>
      </c>
      <c r="F633" s="324" t="str">
        <f t="shared" si="4"/>
        <v/>
      </c>
      <c r="G633" s="325" t="str">
        <f>iferror(if(C633="","",if(C633=BattleEnd,"",if(D633=Fleet1Ship1,Fleet1Ship1Wep,Fleet2Ship1Wep))),"")</f>
        <v/>
      </c>
      <c r="H633" s="326" t="str">
        <f>iferror(IF($C633=BattleEnd,"",IF($C633="","",IF($C633=Attacking,RANDBETWEEN(1,100),""))),"")</f>
        <v/>
      </c>
      <c r="I633" s="327" t="str">
        <f>iferror(IF($C633=BattleEnd,"",IF($C633="","",IF($C633=Attacking,RANDBETWEEN(1,100),""))),"")</f>
        <v/>
      </c>
      <c r="J633" s="327" t="str">
        <f>iferror(IF($C633=BattleEnd,"",IF($C633="","",IF($C633=Attacking,RANDBETWEEN(1,100),""))),"")</f>
        <v/>
      </c>
      <c r="K633" s="328" t="str">
        <f>iferror(IF($C633=BattleEnd,"",IF($C633="","",IF($C633=Attacking,RANDBETWEEN(1,100),""))),"")</f>
        <v/>
      </c>
      <c r="L633" s="329" t="str">
        <f>if($C633=Attacking,if(H633&gt;70,Hit,Miss),"")</f>
        <v/>
      </c>
      <c r="M633" s="330" t="str">
        <f>if($C633=Attacking,if(I633&gt;70,Hit,Miss),"")</f>
        <v/>
      </c>
      <c r="N633" s="330" t="str">
        <f>if($C633=Attacking,if(J633&gt;70,Hit,Miss),"")</f>
        <v/>
      </c>
      <c r="O633" s="331" t="str">
        <f>if($C633=Attacking,if(K633&gt;70,Hit,Miss),"")</f>
        <v/>
      </c>
      <c r="P633" s="326" t="str">
        <f>IF(L633=Hit,Fleet1Ship1WepDPH,IF(L633=Miss,0,""))</f>
        <v/>
      </c>
      <c r="Q633" s="327" t="str">
        <f>IF(M633=Hit,Fleet1Ship1WepDPH,IF(M633=Miss,0,""))</f>
        <v/>
      </c>
      <c r="R633" s="327" t="str">
        <f>IF(N633=Hit,Fleet1Ship1WepDPH,IF(N633=Miss,0,""))</f>
        <v/>
      </c>
      <c r="S633" s="328" t="str">
        <f>IF(O633=Hit,Fleet1Ship1WepDPH,IF(O633=Miss,0,""))</f>
        <v/>
      </c>
      <c r="T633" s="332" t="str">
        <f>if($C633=Attacking,COUNTIF(P633:S633,"&gt;0"),"")</f>
        <v/>
      </c>
      <c r="U633" s="333" t="str">
        <f>IF($C633=Attacking,SUM(P633:S633),"")</f>
        <v/>
      </c>
      <c r="V633" s="334" t="str">
        <f>iferror(if(W631="","",IF(W631=Alive,$V$4,IF(W631=Dead,"")),""),"")</f>
        <v/>
      </c>
      <c r="W633" s="323" t="str">
        <f>iferror(if($X633="","",IF($X633&gt;0,Alive,if($X633=0,"")),""),"")</f>
        <v/>
      </c>
      <c r="X633" s="353" t="str">
        <f>iferror(if(C633="","",IF(C633=Attacking,X631-U633,X631)),"")</f>
        <v/>
      </c>
    </row>
    <row r="634" hidden="1">
      <c r="A634" s="336">
        <v>631.0</v>
      </c>
      <c r="B634" s="356" t="str">
        <f>IF(C632=Reloading,B632+1,"")</f>
        <v/>
      </c>
      <c r="C634" s="338" t="str">
        <f>iferror(if(W632="","",IF(W632=Alive,Attacking,if(W632=Dead,"")),""),"")</f>
        <v/>
      </c>
      <c r="D634" s="339" t="str">
        <f>iferror(if(E632="","",IF(E632=Alive,$D$4,IF(E632=Dead,"")),""),"")</f>
        <v/>
      </c>
      <c r="E634" s="340" t="str">
        <f>iferror(if($F633="","",IF($F634&gt;0,Alive,if($F634="","")),""),"")</f>
        <v/>
      </c>
      <c r="F634" s="341" t="str">
        <f t="shared" si="4"/>
        <v/>
      </c>
      <c r="G634" s="342" t="str">
        <f>iferror(if(C634="","",if(C634=BattleEnd,"",if(D634=Fleet1Ship1,Fleet1Ship1Wep,Fleet2Ship1Wep))),"")</f>
        <v/>
      </c>
      <c r="H634" s="343" t="str">
        <f>iferror(IF($C634=BattleEnd,"",IF($C634="","",IF($C634=Attacking,RANDBETWEEN(1,100),""))),"")</f>
        <v/>
      </c>
      <c r="I634" s="344" t="str">
        <f>iferror(IF($C634=BattleEnd,"",IF($C634="","",IF($C634=Attacking,RANDBETWEEN(1,100),""))),"")</f>
        <v/>
      </c>
      <c r="J634" s="344" t="str">
        <f>iferror(IF($C634=BattleEnd,"",IF($C634="","",IF($C634=Attacking,RANDBETWEEN(1,100),""))),"")</f>
        <v/>
      </c>
      <c r="K634" s="345" t="str">
        <f>iferror(IF($C634=BattleEnd,"",IF($C634="","",IF($C634=Attacking,RANDBETWEEN(1,100),""))),"")</f>
        <v/>
      </c>
      <c r="L634" s="346" t="str">
        <f>if($C634=Attacking,if(H634&gt;70,Hit,Miss),"")</f>
        <v/>
      </c>
      <c r="M634" s="347" t="str">
        <f>if($C634=Attacking,if(I634&gt;70,Hit,Miss),"")</f>
        <v/>
      </c>
      <c r="N634" s="347" t="str">
        <f>if($C634=Attacking,if(J634&gt;70,Hit,Miss),"")</f>
        <v/>
      </c>
      <c r="O634" s="348" t="str">
        <f>if($C634=Attacking,if(K634&gt;70,Hit,Miss),"")</f>
        <v/>
      </c>
      <c r="P634" s="343" t="str">
        <f>IF(L634=Hit,Fleet1Ship1WepDPH,IF(L634=Miss,0,""))</f>
        <v/>
      </c>
      <c r="Q634" s="344" t="str">
        <f>IF(M634=Hit,Fleet1Ship1WepDPH,IF(M634=Miss,0,""))</f>
        <v/>
      </c>
      <c r="R634" s="344" t="str">
        <f>IF(N634=Hit,Fleet1Ship1WepDPH,IF(N634=Miss,0,""))</f>
        <v/>
      </c>
      <c r="S634" s="345" t="str">
        <f>IF(O634=Hit,Fleet1Ship1WepDPH,IF(O634=Miss,0,""))</f>
        <v/>
      </c>
      <c r="T634" s="349" t="str">
        <f>if($C634=Attacking,COUNTIF(P634:S634,"&gt;0"),"")</f>
        <v/>
      </c>
      <c r="U634" s="350" t="str">
        <f>IF($C634=Attacking,SUM(P634:S634),"")</f>
        <v/>
      </c>
      <c r="V634" s="351" t="str">
        <f>iferror(if(W632="","",IF(W632=Alive,$V$4,IF(W632=Dead,"")),""),"")</f>
        <v/>
      </c>
      <c r="W634" s="340" t="str">
        <f>iferror(if($X634="","",IF($X634&gt;0,Alive,if($X634=0,"")),""),"")</f>
        <v/>
      </c>
      <c r="X634" s="352" t="str">
        <f>iferror(if(C634="","",IF(C634=Attacking,X632-U634,X632)),"")</f>
        <v/>
      </c>
    </row>
    <row r="635" hidden="1">
      <c r="A635" s="319">
        <v>632.0</v>
      </c>
      <c r="B635" s="357" t="str">
        <f>IF(C633=Reloading,B633+1,"")</f>
        <v/>
      </c>
      <c r="C635" s="321" t="str">
        <f>iferror(if(W633="","",IF(W633=Alive,Attacking,if(W633=Dead,"")),""),"")</f>
        <v/>
      </c>
      <c r="D635" s="322" t="str">
        <f>iferror(if(E633="","",IF(E633=Alive,$D$4,IF(E633=Dead,"")),""),"")</f>
        <v/>
      </c>
      <c r="E635" s="323" t="str">
        <f>iferror(if($F634="","",IF($F635&gt;0,Alive,if($F635="","")),""),"")</f>
        <v/>
      </c>
      <c r="F635" s="324" t="str">
        <f t="shared" si="4"/>
        <v/>
      </c>
      <c r="G635" s="325" t="str">
        <f>iferror(if(C635="","",if(C635=BattleEnd,"",if(D635=Fleet1Ship1,Fleet1Ship1Wep,Fleet2Ship1Wep))),"")</f>
        <v/>
      </c>
      <c r="H635" s="326" t="str">
        <f>iferror(IF($C635=BattleEnd,"",IF($C635="","",IF($C635=Attacking,RANDBETWEEN(1,100),""))),"")</f>
        <v/>
      </c>
      <c r="I635" s="327" t="str">
        <f>iferror(IF($C635=BattleEnd,"",IF($C635="","",IF($C635=Attacking,RANDBETWEEN(1,100),""))),"")</f>
        <v/>
      </c>
      <c r="J635" s="327" t="str">
        <f>iferror(IF($C635=BattleEnd,"",IF($C635="","",IF($C635=Attacking,RANDBETWEEN(1,100),""))),"")</f>
        <v/>
      </c>
      <c r="K635" s="328" t="str">
        <f>iferror(IF($C635=BattleEnd,"",IF($C635="","",IF($C635=Attacking,RANDBETWEEN(1,100),""))),"")</f>
        <v/>
      </c>
      <c r="L635" s="329" t="str">
        <f>if($C635=Attacking,if(H635&gt;70,Hit,Miss),"")</f>
        <v/>
      </c>
      <c r="M635" s="330" t="str">
        <f>if($C635=Attacking,if(I635&gt;70,Hit,Miss),"")</f>
        <v/>
      </c>
      <c r="N635" s="330" t="str">
        <f>if($C635=Attacking,if(J635&gt;70,Hit,Miss),"")</f>
        <v/>
      </c>
      <c r="O635" s="331" t="str">
        <f>if($C635=Attacking,if(K635&gt;70,Hit,Miss),"")</f>
        <v/>
      </c>
      <c r="P635" s="326" t="str">
        <f>IF(L635=Hit,Fleet1Ship1WepDPH,IF(L635=Miss,0,""))</f>
        <v/>
      </c>
      <c r="Q635" s="327" t="str">
        <f>IF(M635=Hit,Fleet1Ship1WepDPH,IF(M635=Miss,0,""))</f>
        <v/>
      </c>
      <c r="R635" s="327" t="str">
        <f>IF(N635=Hit,Fleet1Ship1WepDPH,IF(N635=Miss,0,""))</f>
        <v/>
      </c>
      <c r="S635" s="328" t="str">
        <f>IF(O635=Hit,Fleet1Ship1WepDPH,IF(O635=Miss,0,""))</f>
        <v/>
      </c>
      <c r="T635" s="332" t="str">
        <f>if($C635=Attacking,COUNTIF(P635:S635,"&gt;0"),"")</f>
        <v/>
      </c>
      <c r="U635" s="333" t="str">
        <f>IF($C635=Attacking,SUM(P635:S635),"")</f>
        <v/>
      </c>
      <c r="V635" s="334" t="str">
        <f>iferror(if(W633="","",IF(W633=Alive,$V$4,IF(W633=Dead,"")),""),"")</f>
        <v/>
      </c>
      <c r="W635" s="323" t="str">
        <f>iferror(if($X635="","",IF($X635&gt;0,Alive,if($X635=0,"")),""),"")</f>
        <v/>
      </c>
      <c r="X635" s="353" t="str">
        <f>iferror(if(C635="","",IF(C635=Attacking,X633-U635,X633)),"")</f>
        <v/>
      </c>
    </row>
    <row r="636" hidden="1">
      <c r="A636" s="336">
        <v>633.0</v>
      </c>
      <c r="B636" s="337" t="str">
        <f>IF(C634=Attacking,B634+1,"")</f>
        <v/>
      </c>
      <c r="C636" s="338" t="str">
        <f>iferror(if(W634="","",IF(W634=Alive,Attacking,if(W634=Dead,"")),""),"")</f>
        <v/>
      </c>
      <c r="D636" s="339" t="str">
        <f>iferror(if(E634="","",IF(E634=Alive,$D$4,IF(E634=Dead,"")),""),"")</f>
        <v/>
      </c>
      <c r="E636" s="340" t="str">
        <f>iferror(if($F635="","",IF($F636&gt;0,Alive,if($F636="","")),""),"")</f>
        <v/>
      </c>
      <c r="F636" s="341" t="str">
        <f t="shared" si="4"/>
        <v/>
      </c>
      <c r="G636" s="342" t="str">
        <f>iferror(if(C636="","",if(C636=BattleEnd,"",if(D636=Fleet1Ship1,Fleet1Ship1Wep,Fleet2Ship1Wep))),"")</f>
        <v/>
      </c>
      <c r="H636" s="343" t="str">
        <f>iferror(IF($C636=BattleEnd,"",IF($C636="","",IF($C636=Attacking,RANDBETWEEN(1,100),""))),"")</f>
        <v/>
      </c>
      <c r="I636" s="344" t="str">
        <f>iferror(IF($C636=BattleEnd,"",IF($C636="","",IF($C636=Attacking,RANDBETWEEN(1,100),""))),"")</f>
        <v/>
      </c>
      <c r="J636" s="344" t="str">
        <f>iferror(IF($C636=BattleEnd,"",IF($C636="","",IF($C636=Attacking,RANDBETWEEN(1,100),""))),"")</f>
        <v/>
      </c>
      <c r="K636" s="345" t="str">
        <f>iferror(IF($C636=BattleEnd,"",IF($C636="","",IF($C636=Attacking,RANDBETWEEN(1,100),""))),"")</f>
        <v/>
      </c>
      <c r="L636" s="346" t="str">
        <f>if($C636=Attacking,if(H636&gt;70,Hit,Miss),"")</f>
        <v/>
      </c>
      <c r="M636" s="347" t="str">
        <f>if($C636=Attacking,if(I636&gt;70,Hit,Miss),"")</f>
        <v/>
      </c>
      <c r="N636" s="347" t="str">
        <f>if($C636=Attacking,if(J636&gt;70,Hit,Miss),"")</f>
        <v/>
      </c>
      <c r="O636" s="348" t="str">
        <f>if($C636=Attacking,if(K636&gt;70,Hit,Miss),"")</f>
        <v/>
      </c>
      <c r="P636" s="343" t="str">
        <f>IF(L636=Hit,Fleet1Ship1WepDPH,IF(L636=Miss,0,""))</f>
        <v/>
      </c>
      <c r="Q636" s="344" t="str">
        <f>IF(M636=Hit,Fleet1Ship1WepDPH,IF(M636=Miss,0,""))</f>
        <v/>
      </c>
      <c r="R636" s="344" t="str">
        <f>IF(N636=Hit,Fleet1Ship1WepDPH,IF(N636=Miss,0,""))</f>
        <v/>
      </c>
      <c r="S636" s="345" t="str">
        <f>IF(O636=Hit,Fleet1Ship1WepDPH,IF(O636=Miss,0,""))</f>
        <v/>
      </c>
      <c r="T636" s="349" t="str">
        <f>if($C636=Attacking,COUNTIF(P636:S636,"&gt;0"),"")</f>
        <v/>
      </c>
      <c r="U636" s="350" t="str">
        <f>IF($C636=Attacking,SUM(P636:S636),"")</f>
        <v/>
      </c>
      <c r="V636" s="351" t="str">
        <f>iferror(if(W634="","",IF(W634=Alive,$V$4,IF(W634=Dead,"")),""),"")</f>
        <v/>
      </c>
      <c r="W636" s="340" t="str">
        <f>iferror(if($X636="","",IF($X636&gt;0,Alive,if($X636=0,"")),""),"")</f>
        <v/>
      </c>
      <c r="X636" s="352" t="str">
        <f>iferror(if(C636="","",IF(C636=Attacking,X634-U636,X634)),"")</f>
        <v/>
      </c>
    </row>
    <row r="637" hidden="1">
      <c r="A637" s="319">
        <v>634.0</v>
      </c>
      <c r="B637" s="320" t="str">
        <f>IF(C635=Attacking,B635+1,"")</f>
        <v/>
      </c>
      <c r="C637" s="321" t="str">
        <f>iferror(if(W635="","",IF(W635=Alive,Attacking,if(W635=Dead,"")),""),"")</f>
        <v/>
      </c>
      <c r="D637" s="322" t="str">
        <f>iferror(if(E635="","",IF(E635=Alive,$D$4,IF(E635=Dead,"")),""),"")</f>
        <v/>
      </c>
      <c r="E637" s="323" t="str">
        <f>iferror(if($F636="","",IF($F637&gt;0,Alive,if($F637="","")),""),"")</f>
        <v/>
      </c>
      <c r="F637" s="324" t="str">
        <f t="shared" si="4"/>
        <v/>
      </c>
      <c r="G637" s="325" t="str">
        <f>iferror(if(C637="","",if(C637=BattleEnd,"",if(D637=Fleet1Ship1,Fleet1Ship1Wep,Fleet2Ship1Wep))),"")</f>
        <v/>
      </c>
      <c r="H637" s="326" t="str">
        <f>iferror(IF($C637=BattleEnd,"",IF($C637="","",IF($C637=Attacking,RANDBETWEEN(1,100),""))),"")</f>
        <v/>
      </c>
      <c r="I637" s="327" t="str">
        <f>iferror(IF($C637=BattleEnd,"",IF($C637="","",IF($C637=Attacking,RANDBETWEEN(1,100),""))),"")</f>
        <v/>
      </c>
      <c r="J637" s="327" t="str">
        <f>iferror(IF($C637=BattleEnd,"",IF($C637="","",IF($C637=Attacking,RANDBETWEEN(1,100),""))),"")</f>
        <v/>
      </c>
      <c r="K637" s="328" t="str">
        <f>iferror(IF($C637=BattleEnd,"",IF($C637="","",IF($C637=Attacking,RANDBETWEEN(1,100),""))),"")</f>
        <v/>
      </c>
      <c r="L637" s="329" t="str">
        <f>if($C637=Attacking,if(H637&gt;70,Hit,Miss),"")</f>
        <v/>
      </c>
      <c r="M637" s="330" t="str">
        <f>if($C637=Attacking,if(I637&gt;70,Hit,Miss),"")</f>
        <v/>
      </c>
      <c r="N637" s="330" t="str">
        <f>if($C637=Attacking,if(J637&gt;70,Hit,Miss),"")</f>
        <v/>
      </c>
      <c r="O637" s="331" t="str">
        <f>if($C637=Attacking,if(K637&gt;70,Hit,Miss),"")</f>
        <v/>
      </c>
      <c r="P637" s="326" t="str">
        <f>IF(L637=Hit,Fleet1Ship1WepDPH,IF(L637=Miss,0,""))</f>
        <v/>
      </c>
      <c r="Q637" s="327" t="str">
        <f>IF(M637=Hit,Fleet1Ship1WepDPH,IF(M637=Miss,0,""))</f>
        <v/>
      </c>
      <c r="R637" s="327" t="str">
        <f>IF(N637=Hit,Fleet1Ship1WepDPH,IF(N637=Miss,0,""))</f>
        <v/>
      </c>
      <c r="S637" s="328" t="str">
        <f>IF(O637=Hit,Fleet1Ship1WepDPH,IF(O637=Miss,0,""))</f>
        <v/>
      </c>
      <c r="T637" s="332" t="str">
        <f>if($C637=Attacking,COUNTIF(P637:S637,"&gt;0"),"")</f>
        <v/>
      </c>
      <c r="U637" s="333" t="str">
        <f>IF($C637=Attacking,SUM(P637:S637),"")</f>
        <v/>
      </c>
      <c r="V637" s="334" t="str">
        <f>iferror(if(W635="","",IF(W635=Alive,$V$4,IF(W635=Dead,"")),""),"")</f>
        <v/>
      </c>
      <c r="W637" s="323" t="str">
        <f>iferror(if($X637="","",IF($X637&gt;0,Alive,if($X637=0,"")),""),"")</f>
        <v/>
      </c>
      <c r="X637" s="353" t="str">
        <f>iferror(if(C637="","",IF(C637=Attacking,X635-U637,X635)),"")</f>
        <v/>
      </c>
    </row>
    <row r="638" hidden="1">
      <c r="A638" s="336">
        <v>635.0</v>
      </c>
      <c r="B638" s="337" t="str">
        <f>IF(C636=Attacking,B636+1,"")</f>
        <v/>
      </c>
      <c r="C638" s="338" t="str">
        <f>iferror(if(W636="","",IF(W636=Alive,Attacking,if(W636=Dead,"")),""),"")</f>
        <v/>
      </c>
      <c r="D638" s="339" t="str">
        <f>iferror(if(E636="","",IF(E636=Alive,$D$4,IF(E636=Dead,"")),""),"")</f>
        <v/>
      </c>
      <c r="E638" s="340" t="str">
        <f>iferror(if($F637="","",IF($F638&gt;0,Alive,if($F638="","")),""),"")</f>
        <v/>
      </c>
      <c r="F638" s="341" t="str">
        <f t="shared" si="4"/>
        <v/>
      </c>
      <c r="G638" s="342" t="str">
        <f>iferror(if(C638="","",if(C638=BattleEnd,"",if(D638=Fleet1Ship1,Fleet1Ship1Wep,Fleet2Ship1Wep))),"")</f>
        <v/>
      </c>
      <c r="H638" s="343" t="str">
        <f>iferror(IF($C638=BattleEnd,"",IF($C638="","",IF($C638=Attacking,RANDBETWEEN(1,100),""))),"")</f>
        <v/>
      </c>
      <c r="I638" s="344" t="str">
        <f>iferror(IF($C638=BattleEnd,"",IF($C638="","",IF($C638=Attacking,RANDBETWEEN(1,100),""))),"")</f>
        <v/>
      </c>
      <c r="J638" s="344" t="str">
        <f>iferror(IF($C638=BattleEnd,"",IF($C638="","",IF($C638=Attacking,RANDBETWEEN(1,100),""))),"")</f>
        <v/>
      </c>
      <c r="K638" s="345" t="str">
        <f>iferror(IF($C638=BattleEnd,"",IF($C638="","",IF($C638=Attacking,RANDBETWEEN(1,100),""))),"")</f>
        <v/>
      </c>
      <c r="L638" s="346" t="str">
        <f>if($C638=Attacking,if(H638&gt;70,Hit,Miss),"")</f>
        <v/>
      </c>
      <c r="M638" s="347" t="str">
        <f>if($C638=Attacking,if(I638&gt;70,Hit,Miss),"")</f>
        <v/>
      </c>
      <c r="N638" s="347" t="str">
        <f>if($C638=Attacking,if(J638&gt;70,Hit,Miss),"")</f>
        <v/>
      </c>
      <c r="O638" s="348" t="str">
        <f>if($C638=Attacking,if(K638&gt;70,Hit,Miss),"")</f>
        <v/>
      </c>
      <c r="P638" s="343" t="str">
        <f>IF(L638=Hit,Fleet1Ship1WepDPH,IF(L638=Miss,0,""))</f>
        <v/>
      </c>
      <c r="Q638" s="344" t="str">
        <f>IF(M638=Hit,Fleet1Ship1WepDPH,IF(M638=Miss,0,""))</f>
        <v/>
      </c>
      <c r="R638" s="344" t="str">
        <f>IF(N638=Hit,Fleet1Ship1WepDPH,IF(N638=Miss,0,""))</f>
        <v/>
      </c>
      <c r="S638" s="345" t="str">
        <f>IF(O638=Hit,Fleet1Ship1WepDPH,IF(O638=Miss,0,""))</f>
        <v/>
      </c>
      <c r="T638" s="349" t="str">
        <f>if($C638=Attacking,COUNTIF(P638:S638,"&gt;0"),"")</f>
        <v/>
      </c>
      <c r="U638" s="350" t="str">
        <f>IF($C638=Attacking,SUM(P638:S638),"")</f>
        <v/>
      </c>
      <c r="V638" s="351" t="str">
        <f>iferror(if(W636="","",IF(W636=Alive,$V$4,IF(W636=Dead,"")),""),"")</f>
        <v/>
      </c>
      <c r="W638" s="340" t="str">
        <f>iferror(if($X638="","",IF($X638&gt;0,Alive,if($X638=0,"")),""),"")</f>
        <v/>
      </c>
      <c r="X638" s="352" t="str">
        <f>iferror(if(C638="","",IF(C638=Attacking,X636-U638,X636)),"")</f>
        <v/>
      </c>
    </row>
    <row r="639" hidden="1">
      <c r="A639" s="319">
        <v>636.0</v>
      </c>
      <c r="B639" s="320" t="str">
        <f>IF(C637=Attacking,B637+1,"")</f>
        <v/>
      </c>
      <c r="C639" s="321" t="str">
        <f>iferror(if(W637="","",IF(W637=Alive,Attacking,if(W637=Dead,"")),""),"")</f>
        <v/>
      </c>
      <c r="D639" s="322" t="str">
        <f>iferror(if(E637="","",IF(E637=Alive,$D$4,IF(E637=Dead,"")),""),"")</f>
        <v/>
      </c>
      <c r="E639" s="323" t="str">
        <f>iferror(if($F638="","",IF($F639&gt;0,Alive,if($F639="","")),""),"")</f>
        <v/>
      </c>
      <c r="F639" s="324" t="str">
        <f t="shared" si="4"/>
        <v/>
      </c>
      <c r="G639" s="325" t="str">
        <f>iferror(if(C639="","",if(C639=BattleEnd,"",if(D639=Fleet1Ship1,Fleet1Ship1Wep,Fleet2Ship1Wep))),"")</f>
        <v/>
      </c>
      <c r="H639" s="326" t="str">
        <f>iferror(IF($C639=BattleEnd,"",IF($C639="","",IF($C639=Attacking,RANDBETWEEN(1,100),""))),"")</f>
        <v/>
      </c>
      <c r="I639" s="327" t="str">
        <f>iferror(IF($C639=BattleEnd,"",IF($C639="","",IF($C639=Attacking,RANDBETWEEN(1,100),""))),"")</f>
        <v/>
      </c>
      <c r="J639" s="327" t="str">
        <f>iferror(IF($C639=BattleEnd,"",IF($C639="","",IF($C639=Attacking,RANDBETWEEN(1,100),""))),"")</f>
        <v/>
      </c>
      <c r="K639" s="328" t="str">
        <f>iferror(IF($C639=BattleEnd,"",IF($C639="","",IF($C639=Attacking,RANDBETWEEN(1,100),""))),"")</f>
        <v/>
      </c>
      <c r="L639" s="329" t="str">
        <f>if($C639=Attacking,if(H639&gt;70,Hit,Miss),"")</f>
        <v/>
      </c>
      <c r="M639" s="330" t="str">
        <f>if($C639=Attacking,if(I639&gt;70,Hit,Miss),"")</f>
        <v/>
      </c>
      <c r="N639" s="330" t="str">
        <f>if($C639=Attacking,if(J639&gt;70,Hit,Miss),"")</f>
        <v/>
      </c>
      <c r="O639" s="331" t="str">
        <f>if($C639=Attacking,if(K639&gt;70,Hit,Miss),"")</f>
        <v/>
      </c>
      <c r="P639" s="326" t="str">
        <f>IF(L639=Hit,Fleet1Ship1WepDPH,IF(L639=Miss,0,""))</f>
        <v/>
      </c>
      <c r="Q639" s="327" t="str">
        <f>IF(M639=Hit,Fleet1Ship1WepDPH,IF(M639=Miss,0,""))</f>
        <v/>
      </c>
      <c r="R639" s="327" t="str">
        <f>IF(N639=Hit,Fleet1Ship1WepDPH,IF(N639=Miss,0,""))</f>
        <v/>
      </c>
      <c r="S639" s="328" t="str">
        <f>IF(O639=Hit,Fleet1Ship1WepDPH,IF(O639=Miss,0,""))</f>
        <v/>
      </c>
      <c r="T639" s="332" t="str">
        <f>if($C639=Attacking,COUNTIF(P639:S639,"&gt;0"),"")</f>
        <v/>
      </c>
      <c r="U639" s="333" t="str">
        <f>IF($C639=Attacking,SUM(P639:S639),"")</f>
        <v/>
      </c>
      <c r="V639" s="334" t="str">
        <f>iferror(if(W637="","",IF(W637=Alive,$V$4,IF(W637=Dead,"")),""),"")</f>
        <v/>
      </c>
      <c r="W639" s="323" t="str">
        <f>iferror(if($X639="","",IF($X639&gt;0,Alive,if($X639=0,"")),""),"")</f>
        <v/>
      </c>
      <c r="X639" s="353" t="str">
        <f>iferror(if(C639="","",IF(C639=Attacking,X637-U639,X637)),"")</f>
        <v/>
      </c>
    </row>
    <row r="640" hidden="1">
      <c r="A640" s="336">
        <v>637.0</v>
      </c>
      <c r="B640" s="337" t="str">
        <f>IF(C638=Attacking,B638+1,"")</f>
        <v/>
      </c>
      <c r="C640" s="338" t="str">
        <f>iferror(if(W638="","",IF(W638=Alive,Attacking,if(W638=Dead,"")),""),"")</f>
        <v/>
      </c>
      <c r="D640" s="339" t="str">
        <f>iferror(if(E638="","",IF(E638=Alive,$D$4,IF(E638=Dead,"")),""),"")</f>
        <v/>
      </c>
      <c r="E640" s="340" t="str">
        <f>iferror(if($F639="","",IF($F640&gt;0,Alive,if($F640="","")),""),"")</f>
        <v/>
      </c>
      <c r="F640" s="341" t="str">
        <f t="shared" si="4"/>
        <v/>
      </c>
      <c r="G640" s="342" t="str">
        <f>iferror(if(C640="","",if(C640=BattleEnd,"",if(D640=Fleet1Ship1,Fleet1Ship1Wep,Fleet2Ship1Wep))),"")</f>
        <v/>
      </c>
      <c r="H640" s="343" t="str">
        <f>iferror(IF($C640=BattleEnd,"",IF($C640="","",IF($C640=Attacking,RANDBETWEEN(1,100),""))),"")</f>
        <v/>
      </c>
      <c r="I640" s="344" t="str">
        <f>iferror(IF($C640=BattleEnd,"",IF($C640="","",IF($C640=Attacking,RANDBETWEEN(1,100),""))),"")</f>
        <v/>
      </c>
      <c r="J640" s="344" t="str">
        <f>iferror(IF($C640=BattleEnd,"",IF($C640="","",IF($C640=Attacking,RANDBETWEEN(1,100),""))),"")</f>
        <v/>
      </c>
      <c r="K640" s="345" t="str">
        <f>iferror(IF($C640=BattleEnd,"",IF($C640="","",IF($C640=Attacking,RANDBETWEEN(1,100),""))),"")</f>
        <v/>
      </c>
      <c r="L640" s="346" t="str">
        <f>if($C640=Attacking,if(H640&gt;70,Hit,Miss),"")</f>
        <v/>
      </c>
      <c r="M640" s="347" t="str">
        <f>if($C640=Attacking,if(I640&gt;70,Hit,Miss),"")</f>
        <v/>
      </c>
      <c r="N640" s="347" t="str">
        <f>if($C640=Attacking,if(J640&gt;70,Hit,Miss),"")</f>
        <v/>
      </c>
      <c r="O640" s="348" t="str">
        <f>if($C640=Attacking,if(K640&gt;70,Hit,Miss),"")</f>
        <v/>
      </c>
      <c r="P640" s="343" t="str">
        <f>IF(L640=Hit,Fleet1Ship1WepDPH,IF(L640=Miss,0,""))</f>
        <v/>
      </c>
      <c r="Q640" s="344" t="str">
        <f>IF(M640=Hit,Fleet1Ship1WepDPH,IF(M640=Miss,0,""))</f>
        <v/>
      </c>
      <c r="R640" s="344" t="str">
        <f>IF(N640=Hit,Fleet1Ship1WepDPH,IF(N640=Miss,0,""))</f>
        <v/>
      </c>
      <c r="S640" s="345" t="str">
        <f>IF(O640=Hit,Fleet1Ship1WepDPH,IF(O640=Miss,0,""))</f>
        <v/>
      </c>
      <c r="T640" s="349" t="str">
        <f>if($C640=Attacking,COUNTIF(P640:S640,"&gt;0"),"")</f>
        <v/>
      </c>
      <c r="U640" s="350" t="str">
        <f>IF($C640=Attacking,SUM(P640:S640),"")</f>
        <v/>
      </c>
      <c r="V640" s="351" t="str">
        <f>iferror(if(W638="","",IF(W638=Alive,$V$4,IF(W638=Dead,"")),""),"")</f>
        <v/>
      </c>
      <c r="W640" s="340" t="str">
        <f>iferror(if($X640="","",IF($X640&gt;0,Alive,if($X640=0,"")),""),"")</f>
        <v/>
      </c>
      <c r="X640" s="352" t="str">
        <f>iferror(if(C640="","",IF(C640=Attacking,X638-U640,X638)),"")</f>
        <v/>
      </c>
    </row>
    <row r="641" hidden="1">
      <c r="A641" s="319">
        <v>638.0</v>
      </c>
      <c r="B641" s="320" t="str">
        <f>IF(C639=Attacking,B639+1,"")</f>
        <v/>
      </c>
      <c r="C641" s="321" t="str">
        <f>iferror(if(W639="","",IF(W639=Alive,Attacking,if(W639=Dead,"")),""),"")</f>
        <v/>
      </c>
      <c r="D641" s="322" t="str">
        <f>iferror(if(E639="","",IF(E639=Alive,$D$4,IF(E639=Dead,"")),""),"")</f>
        <v/>
      </c>
      <c r="E641" s="323" t="str">
        <f>iferror(if($F640="","",IF($F641&gt;0,Alive,if($F641="","")),""),"")</f>
        <v/>
      </c>
      <c r="F641" s="324" t="str">
        <f t="shared" si="4"/>
        <v/>
      </c>
      <c r="G641" s="325" t="str">
        <f>iferror(if(C641="","",if(C641=BattleEnd,"",if(D641=Fleet1Ship1,Fleet1Ship1Wep,Fleet2Ship1Wep))),"")</f>
        <v/>
      </c>
      <c r="H641" s="326" t="str">
        <f>iferror(IF($C641=BattleEnd,"",IF($C641="","",IF($C641=Attacking,RANDBETWEEN(1,100),""))),"")</f>
        <v/>
      </c>
      <c r="I641" s="327" t="str">
        <f>iferror(IF($C641=BattleEnd,"",IF($C641="","",IF($C641=Attacking,RANDBETWEEN(1,100),""))),"")</f>
        <v/>
      </c>
      <c r="J641" s="327" t="str">
        <f>iferror(IF($C641=BattleEnd,"",IF($C641="","",IF($C641=Attacking,RANDBETWEEN(1,100),""))),"")</f>
        <v/>
      </c>
      <c r="K641" s="328" t="str">
        <f>iferror(IF($C641=BattleEnd,"",IF($C641="","",IF($C641=Attacking,RANDBETWEEN(1,100),""))),"")</f>
        <v/>
      </c>
      <c r="L641" s="329" t="str">
        <f>if($C641=Attacking,if(H641&gt;70,Hit,Miss),"")</f>
        <v/>
      </c>
      <c r="M641" s="330" t="str">
        <f>if($C641=Attacking,if(I641&gt;70,Hit,Miss),"")</f>
        <v/>
      </c>
      <c r="N641" s="330" t="str">
        <f>if($C641=Attacking,if(J641&gt;70,Hit,Miss),"")</f>
        <v/>
      </c>
      <c r="O641" s="331" t="str">
        <f>if($C641=Attacking,if(K641&gt;70,Hit,Miss),"")</f>
        <v/>
      </c>
      <c r="P641" s="326" t="str">
        <f>IF(L641=Hit,Fleet1Ship1WepDPH,IF(L641=Miss,0,""))</f>
        <v/>
      </c>
      <c r="Q641" s="327" t="str">
        <f>IF(M641=Hit,Fleet1Ship1WepDPH,IF(M641=Miss,0,""))</f>
        <v/>
      </c>
      <c r="R641" s="327" t="str">
        <f>IF(N641=Hit,Fleet1Ship1WepDPH,IF(N641=Miss,0,""))</f>
        <v/>
      </c>
      <c r="S641" s="328" t="str">
        <f>IF(O641=Hit,Fleet1Ship1WepDPH,IF(O641=Miss,0,""))</f>
        <v/>
      </c>
      <c r="T641" s="332" t="str">
        <f>if($C641=Attacking,COUNTIF(P641:S641,"&gt;0"),"")</f>
        <v/>
      </c>
      <c r="U641" s="333" t="str">
        <f>IF($C641=Attacking,SUM(P641:S641),"")</f>
        <v/>
      </c>
      <c r="V641" s="334" t="str">
        <f>iferror(if(W639="","",IF(W639=Alive,$V$4,IF(W639=Dead,"")),""),"")</f>
        <v/>
      </c>
      <c r="W641" s="323" t="str">
        <f>iferror(if($X641="","",IF($X641&gt;0,Alive,if($X641=0,"")),""),"")</f>
        <v/>
      </c>
      <c r="X641" s="353" t="str">
        <f>iferror(if(C641="","",IF(C641=Attacking,X639-U641,X639)),"")</f>
        <v/>
      </c>
    </row>
    <row r="642" hidden="1">
      <c r="A642" s="336">
        <v>639.0</v>
      </c>
      <c r="B642" s="337" t="str">
        <f>IF(C640=Reloading,B640+1,"")</f>
        <v/>
      </c>
      <c r="C642" s="338" t="str">
        <f>iferror(if(W640="","",IF(W640=Alive,Attacking,if(W640=Dead,"")),""),"")</f>
        <v/>
      </c>
      <c r="D642" s="339" t="str">
        <f>iferror(if(E640="","",IF(E640=Alive,$D$4,IF(E640=Dead,"")),""),"")</f>
        <v/>
      </c>
      <c r="E642" s="340" t="str">
        <f>iferror(if($F641="","",IF($F642&gt;0,Alive,if($F642="","")),""),"")</f>
        <v/>
      </c>
      <c r="F642" s="341" t="str">
        <f t="shared" si="4"/>
        <v/>
      </c>
      <c r="G642" s="342" t="str">
        <f>iferror(if(C642="","",if(C642=BattleEnd,"",if(D642=Fleet1Ship1,Fleet1Ship1Wep,Fleet2Ship1Wep))),"")</f>
        <v/>
      </c>
      <c r="H642" s="343" t="str">
        <f>iferror(IF($C642=BattleEnd,"",IF($C642="","",IF($C642=Attacking,RANDBETWEEN(1,100),""))),"")</f>
        <v/>
      </c>
      <c r="I642" s="344" t="str">
        <f>iferror(IF($C642=BattleEnd,"",IF($C642="","",IF($C642=Attacking,RANDBETWEEN(1,100),""))),"")</f>
        <v/>
      </c>
      <c r="J642" s="344" t="str">
        <f>iferror(IF($C642=BattleEnd,"",IF($C642="","",IF($C642=Attacking,RANDBETWEEN(1,100),""))),"")</f>
        <v/>
      </c>
      <c r="K642" s="345" t="str">
        <f>iferror(IF($C642=BattleEnd,"",IF($C642="","",IF($C642=Attacking,RANDBETWEEN(1,100),""))),"")</f>
        <v/>
      </c>
      <c r="L642" s="346" t="str">
        <f>if($C642=Attacking,if(H642&gt;70,Hit,Miss),"")</f>
        <v/>
      </c>
      <c r="M642" s="347" t="str">
        <f>if($C642=Attacking,if(I642&gt;70,Hit,Miss),"")</f>
        <v/>
      </c>
      <c r="N642" s="347" t="str">
        <f>if($C642=Attacking,if(J642&gt;70,Hit,Miss),"")</f>
        <v/>
      </c>
      <c r="O642" s="348" t="str">
        <f>if($C642=Attacking,if(K642&gt;70,Hit,Miss),"")</f>
        <v/>
      </c>
      <c r="P642" s="343" t="str">
        <f>IF(L642=Hit,Fleet1Ship1WepDPH,IF(L642=Miss,0,""))</f>
        <v/>
      </c>
      <c r="Q642" s="344" t="str">
        <f>IF(M642=Hit,Fleet1Ship1WepDPH,IF(M642=Miss,0,""))</f>
        <v/>
      </c>
      <c r="R642" s="344" t="str">
        <f>IF(N642=Hit,Fleet1Ship1WepDPH,IF(N642=Miss,0,""))</f>
        <v/>
      </c>
      <c r="S642" s="345" t="str">
        <f>IF(O642=Hit,Fleet1Ship1WepDPH,IF(O642=Miss,0,""))</f>
        <v/>
      </c>
      <c r="T642" s="349" t="str">
        <f>if($C642=Attacking,COUNTIF(P642:S642,"&gt;0"),"")</f>
        <v/>
      </c>
      <c r="U642" s="350" t="str">
        <f>IF($C642=Attacking,SUM(P642:S642),"")</f>
        <v/>
      </c>
      <c r="V642" s="351" t="str">
        <f>iferror(if(W640="","",IF(W640=Alive,$V$4,IF(W640=Dead,"")),""),"")</f>
        <v/>
      </c>
      <c r="W642" s="340" t="str">
        <f>iferror(if($X642="","",IF($X642&gt;0,Alive,if($X642=0,"")),""),"")</f>
        <v/>
      </c>
      <c r="X642" s="352" t="str">
        <f>iferror(if(C642="","",IF(C642=Attacking,X640-U642,X640)),"")</f>
        <v/>
      </c>
    </row>
    <row r="643" hidden="1">
      <c r="A643" s="319">
        <v>640.0</v>
      </c>
      <c r="B643" s="320" t="str">
        <f>IF(C641=Reloading,B641+1,"")</f>
        <v/>
      </c>
      <c r="C643" s="321" t="str">
        <f>iferror(if(W641="","",IF(W641=Alive,Attacking,if(W641=Dead,"")),""),"")</f>
        <v/>
      </c>
      <c r="D643" s="322" t="str">
        <f>iferror(if(E641="","",IF(E641=Alive,$D$4,IF(E641=Dead,"")),""),"")</f>
        <v/>
      </c>
      <c r="E643" s="323" t="str">
        <f>iferror(if($F642="","",IF($F643&gt;0,Alive,if($F643="","")),""),"")</f>
        <v/>
      </c>
      <c r="F643" s="324" t="str">
        <f t="shared" si="4"/>
        <v/>
      </c>
      <c r="G643" s="325" t="str">
        <f>iferror(if(C643="","",if(C643=BattleEnd,"",if(D643=Fleet1Ship1,Fleet1Ship1Wep,Fleet2Ship1Wep))),"")</f>
        <v/>
      </c>
      <c r="H643" s="326" t="str">
        <f>iferror(IF($C643=BattleEnd,"",IF($C643="","",IF($C643=Attacking,RANDBETWEEN(1,100),""))),"")</f>
        <v/>
      </c>
      <c r="I643" s="327" t="str">
        <f>iferror(IF($C643=BattleEnd,"",IF($C643="","",IF($C643=Attacking,RANDBETWEEN(1,100),""))),"")</f>
        <v/>
      </c>
      <c r="J643" s="327" t="str">
        <f>iferror(IF($C643=BattleEnd,"",IF($C643="","",IF($C643=Attacking,RANDBETWEEN(1,100),""))),"")</f>
        <v/>
      </c>
      <c r="K643" s="328" t="str">
        <f>iferror(IF($C643=BattleEnd,"",IF($C643="","",IF($C643=Attacking,RANDBETWEEN(1,100),""))),"")</f>
        <v/>
      </c>
      <c r="L643" s="329" t="str">
        <f>if($C643=Attacking,if(H643&gt;70,Hit,Miss),"")</f>
        <v/>
      </c>
      <c r="M643" s="330" t="str">
        <f>if($C643=Attacking,if(I643&gt;70,Hit,Miss),"")</f>
        <v/>
      </c>
      <c r="N643" s="330" t="str">
        <f>if($C643=Attacking,if(J643&gt;70,Hit,Miss),"")</f>
        <v/>
      </c>
      <c r="O643" s="331" t="str">
        <f>if($C643=Attacking,if(K643&gt;70,Hit,Miss),"")</f>
        <v/>
      </c>
      <c r="P643" s="326" t="str">
        <f>IF(L643=Hit,Fleet1Ship1WepDPH,IF(L643=Miss,0,""))</f>
        <v/>
      </c>
      <c r="Q643" s="327" t="str">
        <f>IF(M643=Hit,Fleet1Ship1WepDPH,IF(M643=Miss,0,""))</f>
        <v/>
      </c>
      <c r="R643" s="327" t="str">
        <f>IF(N643=Hit,Fleet1Ship1WepDPH,IF(N643=Miss,0,""))</f>
        <v/>
      </c>
      <c r="S643" s="328" t="str">
        <f>IF(O643=Hit,Fleet1Ship1WepDPH,IF(O643=Miss,0,""))</f>
        <v/>
      </c>
      <c r="T643" s="332" t="str">
        <f>if($C643=Attacking,COUNTIF(P643:S643,"&gt;0"),"")</f>
        <v/>
      </c>
      <c r="U643" s="333" t="str">
        <f>IF($C643=Attacking,SUM(P643:S643),"")</f>
        <v/>
      </c>
      <c r="V643" s="334" t="str">
        <f>iferror(if(W641="","",IF(W641=Alive,$V$4,IF(W641=Dead,"")),""),"")</f>
        <v/>
      </c>
      <c r="W643" s="323" t="str">
        <f>iferror(if($X643="","",IF($X643&gt;0,Alive,if($X643=0,"")),""),"")</f>
        <v/>
      </c>
      <c r="X643" s="353" t="str">
        <f>iferror(if(C643="","",IF(C643=Attacking,X641-U643,X641)),"")</f>
        <v/>
      </c>
    </row>
    <row r="644" hidden="1">
      <c r="A644" s="336">
        <v>641.0</v>
      </c>
      <c r="B644" s="356" t="str">
        <f>IF(C642=Attacking,B642+1,"")</f>
        <v/>
      </c>
      <c r="C644" s="338" t="str">
        <f>iferror(if(W642="","",IF(W642=Alive,Attacking,if(W642=Dead,"")),""),"")</f>
        <v/>
      </c>
      <c r="D644" s="339" t="str">
        <f>iferror(if(E642="","",IF(E642=Alive,$D$4,IF(E642=Dead,"")),""),"")</f>
        <v/>
      </c>
      <c r="E644" s="340" t="str">
        <f>iferror(if($F643="","",IF($F644&gt;0,Alive,if($F644="","")),""),"")</f>
        <v/>
      </c>
      <c r="F644" s="341" t="str">
        <f t="shared" si="4"/>
        <v/>
      </c>
      <c r="G644" s="342" t="str">
        <f>iferror(if(C644="","",if(C644=BattleEnd,"",if(D644=Fleet1Ship1,Fleet1Ship1Wep,Fleet2Ship1Wep))),"")</f>
        <v/>
      </c>
      <c r="H644" s="343" t="str">
        <f>iferror(IF($C644=BattleEnd,"",IF($C644="","",IF($C644=Attacking,RANDBETWEEN(1,100),""))),"")</f>
        <v/>
      </c>
      <c r="I644" s="344" t="str">
        <f>iferror(IF($C644=BattleEnd,"",IF($C644="","",IF($C644=Attacking,RANDBETWEEN(1,100),""))),"")</f>
        <v/>
      </c>
      <c r="J644" s="344" t="str">
        <f>iferror(IF($C644=BattleEnd,"",IF($C644="","",IF($C644=Attacking,RANDBETWEEN(1,100),""))),"")</f>
        <v/>
      </c>
      <c r="K644" s="345" t="str">
        <f>iferror(IF($C644=BattleEnd,"",IF($C644="","",IF($C644=Attacking,RANDBETWEEN(1,100),""))),"")</f>
        <v/>
      </c>
      <c r="L644" s="346" t="str">
        <f>if($C644=Attacking,if(H644&gt;70,Hit,Miss),"")</f>
        <v/>
      </c>
      <c r="M644" s="347" t="str">
        <f>if($C644=Attacking,if(I644&gt;70,Hit,Miss),"")</f>
        <v/>
      </c>
      <c r="N644" s="347" t="str">
        <f>if($C644=Attacking,if(J644&gt;70,Hit,Miss),"")</f>
        <v/>
      </c>
      <c r="O644" s="348" t="str">
        <f>if($C644=Attacking,if(K644&gt;70,Hit,Miss),"")</f>
        <v/>
      </c>
      <c r="P644" s="343" t="str">
        <f>IF(L644=Hit,Fleet1Ship1WepDPH,IF(L644=Miss,0,""))</f>
        <v/>
      </c>
      <c r="Q644" s="344" t="str">
        <f>IF(M644=Hit,Fleet1Ship1WepDPH,IF(M644=Miss,0,""))</f>
        <v/>
      </c>
      <c r="R644" s="344" t="str">
        <f>IF(N644=Hit,Fleet1Ship1WepDPH,IF(N644=Miss,0,""))</f>
        <v/>
      </c>
      <c r="S644" s="345" t="str">
        <f>IF(O644=Hit,Fleet1Ship1WepDPH,IF(O644=Miss,0,""))</f>
        <v/>
      </c>
      <c r="T644" s="349" t="str">
        <f>if($C644=Attacking,COUNTIF(P644:S644,"&gt;0"),"")</f>
        <v/>
      </c>
      <c r="U644" s="350" t="str">
        <f>IF($C644=Attacking,SUM(P644:S644),"")</f>
        <v/>
      </c>
      <c r="V644" s="351" t="str">
        <f>iferror(if(W642="","",IF(W642=Alive,$V$4,IF(W642=Dead,"")),""),"")</f>
        <v/>
      </c>
      <c r="W644" s="340" t="str">
        <f>iferror(if($X644="","",IF($X644&gt;0,Alive,if($X644=0,"")),""),"")</f>
        <v/>
      </c>
      <c r="X644" s="352" t="str">
        <f>iferror(if(C644="","",IF(C644=Attacking,X642-U644,X642)),"")</f>
        <v/>
      </c>
    </row>
    <row r="645" hidden="1">
      <c r="A645" s="319">
        <v>642.0</v>
      </c>
      <c r="B645" s="357" t="str">
        <f>IF(C643=Attacking,B643+1,"")</f>
        <v/>
      </c>
      <c r="C645" s="321" t="str">
        <f>iferror(if(W643="","",IF(W643=Alive,Attacking,if(W643=Dead,"")),""),"")</f>
        <v/>
      </c>
      <c r="D645" s="322" t="str">
        <f>iferror(if(E643="","",IF(E643=Alive,$D$4,IF(E643=Dead,"")),""),"")</f>
        <v/>
      </c>
      <c r="E645" s="323" t="str">
        <f>iferror(if($F644="","",IF($F645&gt;0,Alive,if($F645="","")),""),"")</f>
        <v/>
      </c>
      <c r="F645" s="324" t="str">
        <f t="shared" si="4"/>
        <v/>
      </c>
      <c r="G645" s="325" t="str">
        <f>iferror(if(C645="","",if(C645=BattleEnd,"",if(D645=Fleet1Ship1,Fleet1Ship1Wep,Fleet2Ship1Wep))),"")</f>
        <v/>
      </c>
      <c r="H645" s="326" t="str">
        <f>iferror(IF($C645=BattleEnd,"",IF($C645="","",IF($C645=Attacking,RANDBETWEEN(1,100),""))),"")</f>
        <v/>
      </c>
      <c r="I645" s="327" t="str">
        <f>iferror(IF($C645=BattleEnd,"",IF($C645="","",IF($C645=Attacking,RANDBETWEEN(1,100),""))),"")</f>
        <v/>
      </c>
      <c r="J645" s="327" t="str">
        <f>iferror(IF($C645=BattleEnd,"",IF($C645="","",IF($C645=Attacking,RANDBETWEEN(1,100),""))),"")</f>
        <v/>
      </c>
      <c r="K645" s="328" t="str">
        <f>iferror(IF($C645=BattleEnd,"",IF($C645="","",IF($C645=Attacking,RANDBETWEEN(1,100),""))),"")</f>
        <v/>
      </c>
      <c r="L645" s="329" t="str">
        <f>if($C645=Attacking,if(H645&gt;70,Hit,Miss),"")</f>
        <v/>
      </c>
      <c r="M645" s="330" t="str">
        <f>if($C645=Attacking,if(I645&gt;70,Hit,Miss),"")</f>
        <v/>
      </c>
      <c r="N645" s="330" t="str">
        <f>if($C645=Attacking,if(J645&gt;70,Hit,Miss),"")</f>
        <v/>
      </c>
      <c r="O645" s="331" t="str">
        <f>if($C645=Attacking,if(K645&gt;70,Hit,Miss),"")</f>
        <v/>
      </c>
      <c r="P645" s="326" t="str">
        <f>IF(L645=Hit,Fleet1Ship1WepDPH,IF(L645=Miss,0,""))</f>
        <v/>
      </c>
      <c r="Q645" s="327" t="str">
        <f>IF(M645=Hit,Fleet1Ship1WepDPH,IF(M645=Miss,0,""))</f>
        <v/>
      </c>
      <c r="R645" s="327" t="str">
        <f>IF(N645=Hit,Fleet1Ship1WepDPH,IF(N645=Miss,0,""))</f>
        <v/>
      </c>
      <c r="S645" s="328" t="str">
        <f>IF(O645=Hit,Fleet1Ship1WepDPH,IF(O645=Miss,0,""))</f>
        <v/>
      </c>
      <c r="T645" s="332" t="str">
        <f>if($C645=Attacking,COUNTIF(P645:S645,"&gt;0"),"")</f>
        <v/>
      </c>
      <c r="U645" s="333" t="str">
        <f>IF($C645=Attacking,SUM(P645:S645),"")</f>
        <v/>
      </c>
      <c r="V645" s="334" t="str">
        <f>iferror(if(W643="","",IF(W643=Alive,$V$4,IF(W643=Dead,"")),""),"")</f>
        <v/>
      </c>
      <c r="W645" s="323" t="str">
        <f>iferror(if($X645="","",IF($X645&gt;0,Alive,if($X645=0,"")),""),"")</f>
        <v/>
      </c>
      <c r="X645" s="353" t="str">
        <f>iferror(if(C645="","",IF(C645=Attacking,X643-U645,X643)),"")</f>
        <v/>
      </c>
    </row>
    <row r="646" hidden="1">
      <c r="A646" s="336">
        <v>643.0</v>
      </c>
      <c r="B646" s="356" t="str">
        <f>IF(C644=Attacking,B644+1,"")</f>
        <v/>
      </c>
      <c r="C646" s="338" t="str">
        <f>iferror(if(W644="","",IF(W644=Alive,Attacking,if(W644=Dead,"")),""),"")</f>
        <v/>
      </c>
      <c r="D646" s="339" t="str">
        <f>iferror(if(E644="","",IF(E644=Alive,$D$4,IF(E644=Dead,"")),""),"")</f>
        <v/>
      </c>
      <c r="E646" s="340" t="str">
        <f>iferror(if($F645="","",IF($F646&gt;0,Alive,if($F646="","")),""),"")</f>
        <v/>
      </c>
      <c r="F646" s="341" t="str">
        <f t="shared" si="4"/>
        <v/>
      </c>
      <c r="G646" s="342" t="str">
        <f>iferror(if(C646="","",if(C646=BattleEnd,"",if(D646=Fleet1Ship1,Fleet1Ship1Wep,Fleet2Ship1Wep))),"")</f>
        <v/>
      </c>
      <c r="H646" s="343" t="str">
        <f>iferror(IF($C646=BattleEnd,"",IF($C646="","",IF($C646=Attacking,RANDBETWEEN(1,100),""))),"")</f>
        <v/>
      </c>
      <c r="I646" s="344" t="str">
        <f>iferror(IF($C646=BattleEnd,"",IF($C646="","",IF($C646=Attacking,RANDBETWEEN(1,100),""))),"")</f>
        <v/>
      </c>
      <c r="J646" s="344" t="str">
        <f>iferror(IF($C646=BattleEnd,"",IF($C646="","",IF($C646=Attacking,RANDBETWEEN(1,100),""))),"")</f>
        <v/>
      </c>
      <c r="K646" s="345" t="str">
        <f>iferror(IF($C646=BattleEnd,"",IF($C646="","",IF($C646=Attacking,RANDBETWEEN(1,100),""))),"")</f>
        <v/>
      </c>
      <c r="L646" s="346" t="str">
        <f>if($C646=Attacking,if(H646&gt;70,Hit,Miss),"")</f>
        <v/>
      </c>
      <c r="M646" s="347" t="str">
        <f>if($C646=Attacking,if(I646&gt;70,Hit,Miss),"")</f>
        <v/>
      </c>
      <c r="N646" s="347" t="str">
        <f>if($C646=Attacking,if(J646&gt;70,Hit,Miss),"")</f>
        <v/>
      </c>
      <c r="O646" s="348" t="str">
        <f>if($C646=Attacking,if(K646&gt;70,Hit,Miss),"")</f>
        <v/>
      </c>
      <c r="P646" s="343" t="str">
        <f>IF(L646=Hit,Fleet1Ship1WepDPH,IF(L646=Miss,0,""))</f>
        <v/>
      </c>
      <c r="Q646" s="344" t="str">
        <f>IF(M646=Hit,Fleet1Ship1WepDPH,IF(M646=Miss,0,""))</f>
        <v/>
      </c>
      <c r="R646" s="344" t="str">
        <f>IF(N646=Hit,Fleet1Ship1WepDPH,IF(N646=Miss,0,""))</f>
        <v/>
      </c>
      <c r="S646" s="345" t="str">
        <f>IF(O646=Hit,Fleet1Ship1WepDPH,IF(O646=Miss,0,""))</f>
        <v/>
      </c>
      <c r="T646" s="349" t="str">
        <f>if($C646=Attacking,COUNTIF(P646:S646,"&gt;0"),"")</f>
        <v/>
      </c>
      <c r="U646" s="350" t="str">
        <f>IF($C646=Attacking,SUM(P646:S646),"")</f>
        <v/>
      </c>
      <c r="V646" s="351" t="str">
        <f>iferror(if(W644="","",IF(W644=Alive,$V$4,IF(W644=Dead,"")),""),"")</f>
        <v/>
      </c>
      <c r="W646" s="340" t="str">
        <f>iferror(if($X646="","",IF($X646&gt;0,Alive,if($X646=0,"")),""),"")</f>
        <v/>
      </c>
      <c r="X646" s="352" t="str">
        <f>iferror(if(C646="","",IF(C646=Attacking,X644-U646,X644)),"")</f>
        <v/>
      </c>
    </row>
    <row r="647" hidden="1">
      <c r="A647" s="319">
        <v>644.0</v>
      </c>
      <c r="B647" s="357" t="str">
        <f>IF(C645=Attacking,B645+1,"")</f>
        <v/>
      </c>
      <c r="C647" s="321" t="str">
        <f>iferror(if(W645="","",IF(W645=Alive,Attacking,if(W645=Dead,"")),""),"")</f>
        <v/>
      </c>
      <c r="D647" s="322" t="str">
        <f>iferror(if(E645="","",IF(E645=Alive,$D$4,IF(E645=Dead,"")),""),"")</f>
        <v/>
      </c>
      <c r="E647" s="323" t="str">
        <f>iferror(if($F646="","",IF($F647&gt;0,Alive,if($F647="","")),""),"")</f>
        <v/>
      </c>
      <c r="F647" s="324" t="str">
        <f t="shared" si="4"/>
        <v/>
      </c>
      <c r="G647" s="325" t="str">
        <f>iferror(if(C647="","",if(C647=BattleEnd,"",if(D647=Fleet1Ship1,Fleet1Ship1Wep,Fleet2Ship1Wep))),"")</f>
        <v/>
      </c>
      <c r="H647" s="326" t="str">
        <f>iferror(IF($C647=BattleEnd,"",IF($C647="","",IF($C647=Attacking,RANDBETWEEN(1,100),""))),"")</f>
        <v/>
      </c>
      <c r="I647" s="327" t="str">
        <f>iferror(IF($C647=BattleEnd,"",IF($C647="","",IF($C647=Attacking,RANDBETWEEN(1,100),""))),"")</f>
        <v/>
      </c>
      <c r="J647" s="327" t="str">
        <f>iferror(IF($C647=BattleEnd,"",IF($C647="","",IF($C647=Attacking,RANDBETWEEN(1,100),""))),"")</f>
        <v/>
      </c>
      <c r="K647" s="328" t="str">
        <f>iferror(IF($C647=BattleEnd,"",IF($C647="","",IF($C647=Attacking,RANDBETWEEN(1,100),""))),"")</f>
        <v/>
      </c>
      <c r="L647" s="329" t="str">
        <f>if($C647=Attacking,if(H647&gt;70,Hit,Miss),"")</f>
        <v/>
      </c>
      <c r="M647" s="330" t="str">
        <f>if($C647=Attacking,if(I647&gt;70,Hit,Miss),"")</f>
        <v/>
      </c>
      <c r="N647" s="330" t="str">
        <f>if($C647=Attacking,if(J647&gt;70,Hit,Miss),"")</f>
        <v/>
      </c>
      <c r="O647" s="331" t="str">
        <f>if($C647=Attacking,if(K647&gt;70,Hit,Miss),"")</f>
        <v/>
      </c>
      <c r="P647" s="326" t="str">
        <f>IF(L647=Hit,Fleet1Ship1WepDPH,IF(L647=Miss,0,""))</f>
        <v/>
      </c>
      <c r="Q647" s="327" t="str">
        <f>IF(M647=Hit,Fleet1Ship1WepDPH,IF(M647=Miss,0,""))</f>
        <v/>
      </c>
      <c r="R647" s="327" t="str">
        <f>IF(N647=Hit,Fleet1Ship1WepDPH,IF(N647=Miss,0,""))</f>
        <v/>
      </c>
      <c r="S647" s="328" t="str">
        <f>IF(O647=Hit,Fleet1Ship1WepDPH,IF(O647=Miss,0,""))</f>
        <v/>
      </c>
      <c r="T647" s="332" t="str">
        <f>if($C647=Attacking,COUNTIF(P647:S647,"&gt;0"),"")</f>
        <v/>
      </c>
      <c r="U647" s="333" t="str">
        <f>IF($C647=Attacking,SUM(P647:S647),"")</f>
        <v/>
      </c>
      <c r="V647" s="334" t="str">
        <f>iferror(if(W645="","",IF(W645=Alive,$V$4,IF(W645=Dead,"")),""),"")</f>
        <v/>
      </c>
      <c r="W647" s="323" t="str">
        <f>iferror(if($X647="","",IF($X647&gt;0,Alive,if($X647=0,"")),""),"")</f>
        <v/>
      </c>
      <c r="X647" s="353" t="str">
        <f>iferror(if(C647="","",IF(C647=Attacking,X645-U647,X645)),"")</f>
        <v/>
      </c>
    </row>
    <row r="648" hidden="1">
      <c r="A648" s="336">
        <v>645.0</v>
      </c>
      <c r="B648" s="356" t="str">
        <f>IF(C646=Attacking,B646+1,"")</f>
        <v/>
      </c>
      <c r="C648" s="338" t="str">
        <f>iferror(if(W646="","",IF(W646=Alive,Attacking,if(W646=Dead,"")),""),"")</f>
        <v/>
      </c>
      <c r="D648" s="339" t="str">
        <f>iferror(if(E646="","",IF(E646=Alive,$D$4,IF(E646=Dead,"")),""),"")</f>
        <v/>
      </c>
      <c r="E648" s="340" t="str">
        <f>iferror(if($F647="","",IF($F648&gt;0,Alive,if($F648="","")),""),"")</f>
        <v/>
      </c>
      <c r="F648" s="341" t="str">
        <f t="shared" si="4"/>
        <v/>
      </c>
      <c r="G648" s="342" t="str">
        <f>iferror(if(C648="","",if(C648=BattleEnd,"",if(D648=Fleet1Ship1,Fleet1Ship1Wep,Fleet2Ship1Wep))),"")</f>
        <v/>
      </c>
      <c r="H648" s="343" t="str">
        <f>iferror(IF($C648=BattleEnd,"",IF($C648="","",IF($C648=Attacking,RANDBETWEEN(1,100),""))),"")</f>
        <v/>
      </c>
      <c r="I648" s="344" t="str">
        <f>iferror(IF($C648=BattleEnd,"",IF($C648="","",IF($C648=Attacking,RANDBETWEEN(1,100),""))),"")</f>
        <v/>
      </c>
      <c r="J648" s="344" t="str">
        <f>iferror(IF($C648=BattleEnd,"",IF($C648="","",IF($C648=Attacking,RANDBETWEEN(1,100),""))),"")</f>
        <v/>
      </c>
      <c r="K648" s="345" t="str">
        <f>iferror(IF($C648=BattleEnd,"",IF($C648="","",IF($C648=Attacking,RANDBETWEEN(1,100),""))),"")</f>
        <v/>
      </c>
      <c r="L648" s="346" t="str">
        <f>if($C648=Attacking,if(H648&gt;70,Hit,Miss),"")</f>
        <v/>
      </c>
      <c r="M648" s="347" t="str">
        <f>if($C648=Attacking,if(I648&gt;70,Hit,Miss),"")</f>
        <v/>
      </c>
      <c r="N648" s="347" t="str">
        <f>if($C648=Attacking,if(J648&gt;70,Hit,Miss),"")</f>
        <v/>
      </c>
      <c r="O648" s="348" t="str">
        <f>if($C648=Attacking,if(K648&gt;70,Hit,Miss),"")</f>
        <v/>
      </c>
      <c r="P648" s="343" t="str">
        <f>IF(L648=Hit,Fleet1Ship1WepDPH,IF(L648=Miss,0,""))</f>
        <v/>
      </c>
      <c r="Q648" s="344" t="str">
        <f>IF(M648=Hit,Fleet1Ship1WepDPH,IF(M648=Miss,0,""))</f>
        <v/>
      </c>
      <c r="R648" s="344" t="str">
        <f>IF(N648=Hit,Fleet1Ship1WepDPH,IF(N648=Miss,0,""))</f>
        <v/>
      </c>
      <c r="S648" s="345" t="str">
        <f>IF(O648=Hit,Fleet1Ship1WepDPH,IF(O648=Miss,0,""))</f>
        <v/>
      </c>
      <c r="T648" s="349" t="str">
        <f>if($C648=Attacking,COUNTIF(P648:S648,"&gt;0"),"")</f>
        <v/>
      </c>
      <c r="U648" s="350" t="str">
        <f>IF($C648=Attacking,SUM(P648:S648),"")</f>
        <v/>
      </c>
      <c r="V648" s="351" t="str">
        <f>iferror(if(W646="","",IF(W646=Alive,$V$4,IF(W646=Dead,"")),""),"")</f>
        <v/>
      </c>
      <c r="W648" s="340" t="str">
        <f>iferror(if($X648="","",IF($X648&gt;0,Alive,if($X648=0,"")),""),"")</f>
        <v/>
      </c>
      <c r="X648" s="352" t="str">
        <f>iferror(if(C648="","",IF(C648=Attacking,X646-U648,X646)),"")</f>
        <v/>
      </c>
    </row>
    <row r="649" hidden="1">
      <c r="A649" s="319">
        <v>646.0</v>
      </c>
      <c r="B649" s="357" t="str">
        <f>IF(C647=Attacking,B647+1,"")</f>
        <v/>
      </c>
      <c r="C649" s="321" t="str">
        <f>iferror(if(W647="","",IF(W647=Alive,Attacking,if(W647=Dead,"")),""),"")</f>
        <v/>
      </c>
      <c r="D649" s="322" t="str">
        <f>iferror(if(E647="","",IF(E647=Alive,$D$4,IF(E647=Dead,"")),""),"")</f>
        <v/>
      </c>
      <c r="E649" s="323" t="str">
        <f>iferror(if($F648="","",IF($F649&gt;0,Alive,if($F649="","")),""),"")</f>
        <v/>
      </c>
      <c r="F649" s="324" t="str">
        <f t="shared" si="4"/>
        <v/>
      </c>
      <c r="G649" s="325" t="str">
        <f>iferror(if(C649="","",if(C649=BattleEnd,"",if(D649=Fleet1Ship1,Fleet1Ship1Wep,Fleet2Ship1Wep))),"")</f>
        <v/>
      </c>
      <c r="H649" s="326" t="str">
        <f>iferror(IF($C649=BattleEnd,"",IF($C649="","",IF($C649=Attacking,RANDBETWEEN(1,100),""))),"")</f>
        <v/>
      </c>
      <c r="I649" s="327" t="str">
        <f>iferror(IF($C649=BattleEnd,"",IF($C649="","",IF($C649=Attacking,RANDBETWEEN(1,100),""))),"")</f>
        <v/>
      </c>
      <c r="J649" s="327" t="str">
        <f>iferror(IF($C649=BattleEnd,"",IF($C649="","",IF($C649=Attacking,RANDBETWEEN(1,100),""))),"")</f>
        <v/>
      </c>
      <c r="K649" s="328" t="str">
        <f>iferror(IF($C649=BattleEnd,"",IF($C649="","",IF($C649=Attacking,RANDBETWEEN(1,100),""))),"")</f>
        <v/>
      </c>
      <c r="L649" s="329" t="str">
        <f>if($C649=Attacking,if(H649&gt;70,Hit,Miss),"")</f>
        <v/>
      </c>
      <c r="M649" s="330" t="str">
        <f>if($C649=Attacking,if(I649&gt;70,Hit,Miss),"")</f>
        <v/>
      </c>
      <c r="N649" s="330" t="str">
        <f>if($C649=Attacking,if(J649&gt;70,Hit,Miss),"")</f>
        <v/>
      </c>
      <c r="O649" s="331" t="str">
        <f>if($C649=Attacking,if(K649&gt;70,Hit,Miss),"")</f>
        <v/>
      </c>
      <c r="P649" s="326" t="str">
        <f>IF(L649=Hit,Fleet1Ship1WepDPH,IF(L649=Miss,0,""))</f>
        <v/>
      </c>
      <c r="Q649" s="327" t="str">
        <f>IF(M649=Hit,Fleet1Ship1WepDPH,IF(M649=Miss,0,""))</f>
        <v/>
      </c>
      <c r="R649" s="327" t="str">
        <f>IF(N649=Hit,Fleet1Ship1WepDPH,IF(N649=Miss,0,""))</f>
        <v/>
      </c>
      <c r="S649" s="328" t="str">
        <f>IF(O649=Hit,Fleet1Ship1WepDPH,IF(O649=Miss,0,""))</f>
        <v/>
      </c>
      <c r="T649" s="332" t="str">
        <f>if($C649=Attacking,COUNTIF(P649:S649,"&gt;0"),"")</f>
        <v/>
      </c>
      <c r="U649" s="333" t="str">
        <f>IF($C649=Attacking,SUM(P649:S649),"")</f>
        <v/>
      </c>
      <c r="V649" s="334" t="str">
        <f>iferror(if(W647="","",IF(W647=Alive,$V$4,IF(W647=Dead,"")),""),"")</f>
        <v/>
      </c>
      <c r="W649" s="323" t="str">
        <f>iferror(if($X649="","",IF($X649&gt;0,Alive,if($X649=0,"")),""),"")</f>
        <v/>
      </c>
      <c r="X649" s="353" t="str">
        <f>iferror(if(C649="","",IF(C649=Attacking,X647-U649,X647)),"")</f>
        <v/>
      </c>
    </row>
    <row r="650" hidden="1">
      <c r="A650" s="336">
        <v>647.0</v>
      </c>
      <c r="B650" s="356" t="str">
        <f>IF(C648=Reloading,B648+1,"")</f>
        <v/>
      </c>
      <c r="C650" s="338" t="str">
        <f>iferror(if(W648="","",IF(W648=Alive,Attacking,if(W648=Dead,"")),""),"")</f>
        <v/>
      </c>
      <c r="D650" s="339" t="str">
        <f>iferror(if(E648="","",IF(E648=Alive,$D$4,IF(E648=Dead,"")),""),"")</f>
        <v/>
      </c>
      <c r="E650" s="340" t="str">
        <f>iferror(if($F649="","",IF($F650&gt;0,Alive,if($F650="","")),""),"")</f>
        <v/>
      </c>
      <c r="F650" s="341" t="str">
        <f t="shared" si="4"/>
        <v/>
      </c>
      <c r="G650" s="342" t="str">
        <f>iferror(if(C650="","",if(C650=BattleEnd,"",if(D650=Fleet1Ship1,Fleet1Ship1Wep,Fleet2Ship1Wep))),"")</f>
        <v/>
      </c>
      <c r="H650" s="343" t="str">
        <f>iferror(IF($C650=BattleEnd,"",IF($C650="","",IF($C650=Attacking,RANDBETWEEN(1,100),""))),"")</f>
        <v/>
      </c>
      <c r="I650" s="344" t="str">
        <f>iferror(IF($C650=BattleEnd,"",IF($C650="","",IF($C650=Attacking,RANDBETWEEN(1,100),""))),"")</f>
        <v/>
      </c>
      <c r="J650" s="344" t="str">
        <f>iferror(IF($C650=BattleEnd,"",IF($C650="","",IF($C650=Attacking,RANDBETWEEN(1,100),""))),"")</f>
        <v/>
      </c>
      <c r="K650" s="345" t="str">
        <f>iferror(IF($C650=BattleEnd,"",IF($C650="","",IF($C650=Attacking,RANDBETWEEN(1,100),""))),"")</f>
        <v/>
      </c>
      <c r="L650" s="346" t="str">
        <f>if($C650=Attacking,if(H650&gt;70,Hit,Miss),"")</f>
        <v/>
      </c>
      <c r="M650" s="347" t="str">
        <f>if($C650=Attacking,if(I650&gt;70,Hit,Miss),"")</f>
        <v/>
      </c>
      <c r="N650" s="347" t="str">
        <f>if($C650=Attacking,if(J650&gt;70,Hit,Miss),"")</f>
        <v/>
      </c>
      <c r="O650" s="348" t="str">
        <f>if($C650=Attacking,if(K650&gt;70,Hit,Miss),"")</f>
        <v/>
      </c>
      <c r="P650" s="343" t="str">
        <f>IF(L650=Hit,Fleet1Ship1WepDPH,IF(L650=Miss,0,""))</f>
        <v/>
      </c>
      <c r="Q650" s="344" t="str">
        <f>IF(M650=Hit,Fleet1Ship1WepDPH,IF(M650=Miss,0,""))</f>
        <v/>
      </c>
      <c r="R650" s="344" t="str">
        <f>IF(N650=Hit,Fleet1Ship1WepDPH,IF(N650=Miss,0,""))</f>
        <v/>
      </c>
      <c r="S650" s="345" t="str">
        <f>IF(O650=Hit,Fleet1Ship1WepDPH,IF(O650=Miss,0,""))</f>
        <v/>
      </c>
      <c r="T650" s="349" t="str">
        <f>if($C650=Attacking,COUNTIF(P650:S650,"&gt;0"),"")</f>
        <v/>
      </c>
      <c r="U650" s="350" t="str">
        <f>IF($C650=Attacking,SUM(P650:S650),"")</f>
        <v/>
      </c>
      <c r="V650" s="351" t="str">
        <f>iferror(if(W648="","",IF(W648=Alive,$V$4,IF(W648=Dead,"")),""),"")</f>
        <v/>
      </c>
      <c r="W650" s="340" t="str">
        <f>iferror(if($X650="","",IF($X650&gt;0,Alive,if($X650=0,"")),""),"")</f>
        <v/>
      </c>
      <c r="X650" s="352" t="str">
        <f>iferror(if(C650="","",IF(C650=Attacking,X648-U650,X648)),"")</f>
        <v/>
      </c>
    </row>
    <row r="651" hidden="1">
      <c r="A651" s="319">
        <v>648.0</v>
      </c>
      <c r="B651" s="357" t="str">
        <f>IF(C649=Reloading,B649+1,"")</f>
        <v/>
      </c>
      <c r="C651" s="321" t="str">
        <f>iferror(if(W649="","",IF(W649=Alive,Attacking,if(W649=Dead,"")),""),"")</f>
        <v/>
      </c>
      <c r="D651" s="322" t="str">
        <f>iferror(if(E649="","",IF(E649=Alive,$D$4,IF(E649=Dead,"")),""),"")</f>
        <v/>
      </c>
      <c r="E651" s="323" t="str">
        <f>iferror(if($F650="","",IF($F651&gt;0,Alive,if($F651="","")),""),"")</f>
        <v/>
      </c>
      <c r="F651" s="324" t="str">
        <f t="shared" si="4"/>
        <v/>
      </c>
      <c r="G651" s="325" t="str">
        <f>iferror(if(C651="","",if(C651=BattleEnd,"",if(D651=Fleet1Ship1,Fleet1Ship1Wep,Fleet2Ship1Wep))),"")</f>
        <v/>
      </c>
      <c r="H651" s="326" t="str">
        <f>iferror(IF($C651=BattleEnd,"",IF($C651="","",IF($C651=Attacking,RANDBETWEEN(1,100),""))),"")</f>
        <v/>
      </c>
      <c r="I651" s="327" t="str">
        <f>iferror(IF($C651=BattleEnd,"",IF($C651="","",IF($C651=Attacking,RANDBETWEEN(1,100),""))),"")</f>
        <v/>
      </c>
      <c r="J651" s="327" t="str">
        <f>iferror(IF($C651=BattleEnd,"",IF($C651="","",IF($C651=Attacking,RANDBETWEEN(1,100),""))),"")</f>
        <v/>
      </c>
      <c r="K651" s="328" t="str">
        <f>iferror(IF($C651=BattleEnd,"",IF($C651="","",IF($C651=Attacking,RANDBETWEEN(1,100),""))),"")</f>
        <v/>
      </c>
      <c r="L651" s="329" t="str">
        <f>if($C651=Attacking,if(H651&gt;70,Hit,Miss),"")</f>
        <v/>
      </c>
      <c r="M651" s="330" t="str">
        <f>if($C651=Attacking,if(I651&gt;70,Hit,Miss),"")</f>
        <v/>
      </c>
      <c r="N651" s="330" t="str">
        <f>if($C651=Attacking,if(J651&gt;70,Hit,Miss),"")</f>
        <v/>
      </c>
      <c r="O651" s="331" t="str">
        <f>if($C651=Attacking,if(K651&gt;70,Hit,Miss),"")</f>
        <v/>
      </c>
      <c r="P651" s="326" t="str">
        <f>IF(L651=Hit,Fleet1Ship1WepDPH,IF(L651=Miss,0,""))</f>
        <v/>
      </c>
      <c r="Q651" s="327" t="str">
        <f>IF(M651=Hit,Fleet1Ship1WepDPH,IF(M651=Miss,0,""))</f>
        <v/>
      </c>
      <c r="R651" s="327" t="str">
        <f>IF(N651=Hit,Fleet1Ship1WepDPH,IF(N651=Miss,0,""))</f>
        <v/>
      </c>
      <c r="S651" s="328" t="str">
        <f>IF(O651=Hit,Fleet1Ship1WepDPH,IF(O651=Miss,0,""))</f>
        <v/>
      </c>
      <c r="T651" s="332" t="str">
        <f>if($C651=Attacking,COUNTIF(P651:S651,"&gt;0"),"")</f>
        <v/>
      </c>
      <c r="U651" s="333" t="str">
        <f>IF($C651=Attacking,SUM(P651:S651),"")</f>
        <v/>
      </c>
      <c r="V651" s="334" t="str">
        <f>iferror(if(W649="","",IF(W649=Alive,$V$4,IF(W649=Dead,"")),""),"")</f>
        <v/>
      </c>
      <c r="W651" s="323" t="str">
        <f>iferror(if($X651="","",IF($X651&gt;0,Alive,if($X651=0,"")),""),"")</f>
        <v/>
      </c>
      <c r="X651" s="353" t="str">
        <f>iferror(if(C651="","",IF(C651=Attacking,X649-U651,X649)),"")</f>
        <v/>
      </c>
    </row>
    <row r="652" hidden="1">
      <c r="A652" s="336">
        <v>649.0</v>
      </c>
      <c r="B652" s="356" t="str">
        <f>IF(C650=Attacking,B650+1,"")</f>
        <v/>
      </c>
      <c r="C652" s="338" t="str">
        <f>iferror(if(W650="","",IF(W650=Alive,Attacking,if(W650=Dead,"")),""),"")</f>
        <v/>
      </c>
      <c r="D652" s="339" t="str">
        <f>iferror(if(E650="","",IF(E650=Alive,$D$4,IF(E650=Dead,"")),""),"")</f>
        <v/>
      </c>
      <c r="E652" s="340" t="str">
        <f>iferror(if($F651="","",IF($F652&gt;0,Alive,if($F652="","")),""),"")</f>
        <v/>
      </c>
      <c r="F652" s="341" t="str">
        <f t="shared" si="4"/>
        <v/>
      </c>
      <c r="G652" s="342" t="str">
        <f>iferror(if(C652="","",if(C652=BattleEnd,"",if(D652=Fleet1Ship1,Fleet1Ship1Wep,Fleet2Ship1Wep))),"")</f>
        <v/>
      </c>
      <c r="H652" s="343" t="str">
        <f>iferror(IF($C652=BattleEnd,"",IF($C652="","",IF($C652=Attacking,RANDBETWEEN(1,100),""))),"")</f>
        <v/>
      </c>
      <c r="I652" s="344" t="str">
        <f>iferror(IF($C652=BattleEnd,"",IF($C652="","",IF($C652=Attacking,RANDBETWEEN(1,100),""))),"")</f>
        <v/>
      </c>
      <c r="J652" s="344" t="str">
        <f>iferror(IF($C652=BattleEnd,"",IF($C652="","",IF($C652=Attacking,RANDBETWEEN(1,100),""))),"")</f>
        <v/>
      </c>
      <c r="K652" s="345" t="str">
        <f>iferror(IF($C652=BattleEnd,"",IF($C652="","",IF($C652=Attacking,RANDBETWEEN(1,100),""))),"")</f>
        <v/>
      </c>
      <c r="L652" s="346" t="str">
        <f>if($C652=Attacking,if(H652&gt;70,Hit,Miss),"")</f>
        <v/>
      </c>
      <c r="M652" s="347" t="str">
        <f>if($C652=Attacking,if(I652&gt;70,Hit,Miss),"")</f>
        <v/>
      </c>
      <c r="N652" s="347" t="str">
        <f>if($C652=Attacking,if(J652&gt;70,Hit,Miss),"")</f>
        <v/>
      </c>
      <c r="O652" s="348" t="str">
        <f>if($C652=Attacking,if(K652&gt;70,Hit,Miss),"")</f>
        <v/>
      </c>
      <c r="P652" s="343" t="str">
        <f>IF(L652=Hit,Fleet1Ship1WepDPH,IF(L652=Miss,0,""))</f>
        <v/>
      </c>
      <c r="Q652" s="344" t="str">
        <f>IF(M652=Hit,Fleet1Ship1WepDPH,IF(M652=Miss,0,""))</f>
        <v/>
      </c>
      <c r="R652" s="344" t="str">
        <f>IF(N652=Hit,Fleet1Ship1WepDPH,IF(N652=Miss,0,""))</f>
        <v/>
      </c>
      <c r="S652" s="345" t="str">
        <f>IF(O652=Hit,Fleet1Ship1WepDPH,IF(O652=Miss,0,""))</f>
        <v/>
      </c>
      <c r="T652" s="349" t="str">
        <f>if($C652=Attacking,COUNTIF(P652:S652,"&gt;0"),"")</f>
        <v/>
      </c>
      <c r="U652" s="350" t="str">
        <f>IF($C652=Attacking,SUM(P652:S652),"")</f>
        <v/>
      </c>
      <c r="V652" s="351" t="str">
        <f>iferror(if(W650="","",IF(W650=Alive,$V$4,IF(W650=Dead,"")),""),"")</f>
        <v/>
      </c>
      <c r="W652" s="340" t="str">
        <f>iferror(if($X652="","",IF($X652&gt;0,Alive,if($X652=0,"")),""),"")</f>
        <v/>
      </c>
      <c r="X652" s="352" t="str">
        <f>iferror(if(C652="","",IF(C652=Attacking,X650-U652,X650)),"")</f>
        <v/>
      </c>
    </row>
    <row r="653" hidden="1">
      <c r="A653" s="319">
        <v>650.0</v>
      </c>
      <c r="B653" s="357" t="str">
        <f>IF(C651=Attacking,B651+1,"")</f>
        <v/>
      </c>
      <c r="C653" s="321" t="str">
        <f>iferror(if(W651="","",IF(W651=Alive,Attacking,if(W651=Dead,"")),""),"")</f>
        <v/>
      </c>
      <c r="D653" s="322" t="str">
        <f>iferror(if(E651="","",IF(E651=Alive,$D$4,IF(E651=Dead,"")),""),"")</f>
        <v/>
      </c>
      <c r="E653" s="323" t="str">
        <f>iferror(if($F652="","",IF($F653&gt;0,Alive,if($F653="","")),""),"")</f>
        <v/>
      </c>
      <c r="F653" s="324" t="str">
        <f t="shared" si="4"/>
        <v/>
      </c>
      <c r="G653" s="325" t="str">
        <f>iferror(if(C653="","",if(C653=BattleEnd,"",if(D653=Fleet1Ship1,Fleet1Ship1Wep,Fleet2Ship1Wep))),"")</f>
        <v/>
      </c>
      <c r="H653" s="326" t="str">
        <f>iferror(IF($C653=BattleEnd,"",IF($C653="","",IF($C653=Attacking,RANDBETWEEN(1,100),""))),"")</f>
        <v/>
      </c>
      <c r="I653" s="327" t="str">
        <f>iferror(IF($C653=BattleEnd,"",IF($C653="","",IF($C653=Attacking,RANDBETWEEN(1,100),""))),"")</f>
        <v/>
      </c>
      <c r="J653" s="327" t="str">
        <f>iferror(IF($C653=BattleEnd,"",IF($C653="","",IF($C653=Attacking,RANDBETWEEN(1,100),""))),"")</f>
        <v/>
      </c>
      <c r="K653" s="328" t="str">
        <f>iferror(IF($C653=BattleEnd,"",IF($C653="","",IF($C653=Attacking,RANDBETWEEN(1,100),""))),"")</f>
        <v/>
      </c>
      <c r="L653" s="329" t="str">
        <f>if($C653=Attacking,if(H653&gt;70,Hit,Miss),"")</f>
        <v/>
      </c>
      <c r="M653" s="330" t="str">
        <f>if($C653=Attacking,if(I653&gt;70,Hit,Miss),"")</f>
        <v/>
      </c>
      <c r="N653" s="330" t="str">
        <f>if($C653=Attacking,if(J653&gt;70,Hit,Miss),"")</f>
        <v/>
      </c>
      <c r="O653" s="331" t="str">
        <f>if($C653=Attacking,if(K653&gt;70,Hit,Miss),"")</f>
        <v/>
      </c>
      <c r="P653" s="326" t="str">
        <f>IF(L653=Hit,Fleet1Ship1WepDPH,IF(L653=Miss,0,""))</f>
        <v/>
      </c>
      <c r="Q653" s="327" t="str">
        <f>IF(M653=Hit,Fleet1Ship1WepDPH,IF(M653=Miss,0,""))</f>
        <v/>
      </c>
      <c r="R653" s="327" t="str">
        <f>IF(N653=Hit,Fleet1Ship1WepDPH,IF(N653=Miss,0,""))</f>
        <v/>
      </c>
      <c r="S653" s="328" t="str">
        <f>IF(O653=Hit,Fleet1Ship1WepDPH,IF(O653=Miss,0,""))</f>
        <v/>
      </c>
      <c r="T653" s="332" t="str">
        <f>if($C653=Attacking,COUNTIF(P653:S653,"&gt;0"),"")</f>
        <v/>
      </c>
      <c r="U653" s="333" t="str">
        <f>IF($C653=Attacking,SUM(P653:S653),"")</f>
        <v/>
      </c>
      <c r="V653" s="334" t="str">
        <f>iferror(if(W651="","",IF(W651=Alive,$V$4,IF(W651=Dead,"")),""),"")</f>
        <v/>
      </c>
      <c r="W653" s="323" t="str">
        <f>iferror(if($X653="","",IF($X653&gt;0,Alive,if($X653=0,"")),""),"")</f>
        <v/>
      </c>
      <c r="X653" s="353" t="str">
        <f>iferror(if(C653="","",IF(C653=Attacking,X651-U653,X651)),"")</f>
        <v/>
      </c>
    </row>
    <row r="654" hidden="1">
      <c r="A654" s="336">
        <v>651.0</v>
      </c>
      <c r="B654" s="356" t="str">
        <f>IF(C652=Attacking,B652+1,"")</f>
        <v/>
      </c>
      <c r="C654" s="338" t="str">
        <f>iferror(if(W652="","",IF(W652=Alive,Attacking,if(W652=Dead,"")),""),"")</f>
        <v/>
      </c>
      <c r="D654" s="339" t="str">
        <f>iferror(if(E652="","",IF(E652=Alive,$D$4,IF(E652=Dead,"")),""),"")</f>
        <v/>
      </c>
      <c r="E654" s="340" t="str">
        <f>iferror(if($F653="","",IF($F654&gt;0,Alive,if($F654="","")),""),"")</f>
        <v/>
      </c>
      <c r="F654" s="341" t="str">
        <f t="shared" si="4"/>
        <v/>
      </c>
      <c r="G654" s="342" t="str">
        <f>iferror(if(C654="","",if(C654=BattleEnd,"",if(D654=Fleet1Ship1,Fleet1Ship1Wep,Fleet2Ship1Wep))),"")</f>
        <v/>
      </c>
      <c r="H654" s="343" t="str">
        <f>iferror(IF($C654=BattleEnd,"",IF($C654="","",IF($C654=Attacking,RANDBETWEEN(1,100),""))),"")</f>
        <v/>
      </c>
      <c r="I654" s="344" t="str">
        <f>iferror(IF($C654=BattleEnd,"",IF($C654="","",IF($C654=Attacking,RANDBETWEEN(1,100),""))),"")</f>
        <v/>
      </c>
      <c r="J654" s="344" t="str">
        <f>iferror(IF($C654=BattleEnd,"",IF($C654="","",IF($C654=Attacking,RANDBETWEEN(1,100),""))),"")</f>
        <v/>
      </c>
      <c r="K654" s="345" t="str">
        <f>iferror(IF($C654=BattleEnd,"",IF($C654="","",IF($C654=Attacking,RANDBETWEEN(1,100),""))),"")</f>
        <v/>
      </c>
      <c r="L654" s="346" t="str">
        <f>if($C654=Attacking,if(H654&gt;70,Hit,Miss),"")</f>
        <v/>
      </c>
      <c r="M654" s="347" t="str">
        <f>if($C654=Attacking,if(I654&gt;70,Hit,Miss),"")</f>
        <v/>
      </c>
      <c r="N654" s="347" t="str">
        <f>if($C654=Attacking,if(J654&gt;70,Hit,Miss),"")</f>
        <v/>
      </c>
      <c r="O654" s="348" t="str">
        <f>if($C654=Attacking,if(K654&gt;70,Hit,Miss),"")</f>
        <v/>
      </c>
      <c r="P654" s="343" t="str">
        <f>IF(L654=Hit,Fleet1Ship1WepDPH,IF(L654=Miss,0,""))</f>
        <v/>
      </c>
      <c r="Q654" s="344" t="str">
        <f>IF(M654=Hit,Fleet1Ship1WepDPH,IF(M654=Miss,0,""))</f>
        <v/>
      </c>
      <c r="R654" s="344" t="str">
        <f>IF(N654=Hit,Fleet1Ship1WepDPH,IF(N654=Miss,0,""))</f>
        <v/>
      </c>
      <c r="S654" s="345" t="str">
        <f>IF(O654=Hit,Fleet1Ship1WepDPH,IF(O654=Miss,0,""))</f>
        <v/>
      </c>
      <c r="T654" s="349" t="str">
        <f>if($C654=Attacking,COUNTIF(P654:S654,"&gt;0"),"")</f>
        <v/>
      </c>
      <c r="U654" s="350" t="str">
        <f>IF($C654=Attacking,SUM(P654:S654),"")</f>
        <v/>
      </c>
      <c r="V654" s="351" t="str">
        <f>iferror(if(W652="","",IF(W652=Alive,$V$4,IF(W652=Dead,"")),""),"")</f>
        <v/>
      </c>
      <c r="W654" s="340" t="str">
        <f>iferror(if($X654="","",IF($X654&gt;0,Alive,if($X654=0,"")),""),"")</f>
        <v/>
      </c>
      <c r="X654" s="352" t="str">
        <f>iferror(if(C654="","",IF(C654=Attacking,X652-U654,X652)),"")</f>
        <v/>
      </c>
    </row>
    <row r="655" hidden="1">
      <c r="A655" s="319">
        <v>652.0</v>
      </c>
      <c r="B655" s="357" t="str">
        <f>IF(C653=Attacking,B653+1,"")</f>
        <v/>
      </c>
      <c r="C655" s="321" t="str">
        <f>iferror(if(W653="","",IF(W653=Alive,Attacking,if(W653=Dead,"")),""),"")</f>
        <v/>
      </c>
      <c r="D655" s="322" t="str">
        <f>iferror(if(E653="","",IF(E653=Alive,$D$4,IF(E653=Dead,"")),""),"")</f>
        <v/>
      </c>
      <c r="E655" s="323" t="str">
        <f>iferror(if($F654="","",IF($F655&gt;0,Alive,if($F655="","")),""),"")</f>
        <v/>
      </c>
      <c r="F655" s="324" t="str">
        <f t="shared" si="4"/>
        <v/>
      </c>
      <c r="G655" s="325" t="str">
        <f>iferror(if(C655="","",if(C655=BattleEnd,"",if(D655=Fleet1Ship1,Fleet1Ship1Wep,Fleet2Ship1Wep))),"")</f>
        <v/>
      </c>
      <c r="H655" s="326" t="str">
        <f>iferror(IF($C655=BattleEnd,"",IF($C655="","",IF($C655=Attacking,RANDBETWEEN(1,100),""))),"")</f>
        <v/>
      </c>
      <c r="I655" s="327" t="str">
        <f>iferror(IF($C655=BattleEnd,"",IF($C655="","",IF($C655=Attacking,RANDBETWEEN(1,100),""))),"")</f>
        <v/>
      </c>
      <c r="J655" s="327" t="str">
        <f>iferror(IF($C655=BattleEnd,"",IF($C655="","",IF($C655=Attacking,RANDBETWEEN(1,100),""))),"")</f>
        <v/>
      </c>
      <c r="K655" s="328" t="str">
        <f>iferror(IF($C655=BattleEnd,"",IF($C655="","",IF($C655=Attacking,RANDBETWEEN(1,100),""))),"")</f>
        <v/>
      </c>
      <c r="L655" s="329" t="str">
        <f>if($C655=Attacking,if(H655&gt;70,Hit,Miss),"")</f>
        <v/>
      </c>
      <c r="M655" s="330" t="str">
        <f>if($C655=Attacking,if(I655&gt;70,Hit,Miss),"")</f>
        <v/>
      </c>
      <c r="N655" s="330" t="str">
        <f>if($C655=Attacking,if(J655&gt;70,Hit,Miss),"")</f>
        <v/>
      </c>
      <c r="O655" s="331" t="str">
        <f>if($C655=Attacking,if(K655&gt;70,Hit,Miss),"")</f>
        <v/>
      </c>
      <c r="P655" s="326" t="str">
        <f>IF(L655=Hit,Fleet1Ship1WepDPH,IF(L655=Miss,0,""))</f>
        <v/>
      </c>
      <c r="Q655" s="327" t="str">
        <f>IF(M655=Hit,Fleet1Ship1WepDPH,IF(M655=Miss,0,""))</f>
        <v/>
      </c>
      <c r="R655" s="327" t="str">
        <f>IF(N655=Hit,Fleet1Ship1WepDPH,IF(N655=Miss,0,""))</f>
        <v/>
      </c>
      <c r="S655" s="328" t="str">
        <f>IF(O655=Hit,Fleet1Ship1WepDPH,IF(O655=Miss,0,""))</f>
        <v/>
      </c>
      <c r="T655" s="332" t="str">
        <f>if($C655=Attacking,COUNTIF(P655:S655,"&gt;0"),"")</f>
        <v/>
      </c>
      <c r="U655" s="333" t="str">
        <f>IF($C655=Attacking,SUM(P655:S655),"")</f>
        <v/>
      </c>
      <c r="V655" s="334" t="str">
        <f>iferror(if(W653="","",IF(W653=Alive,$V$4,IF(W653=Dead,"")),""),"")</f>
        <v/>
      </c>
      <c r="W655" s="323" t="str">
        <f>iferror(if($X655="","",IF($X655&gt;0,Alive,if($X655=0,"")),""),"")</f>
        <v/>
      </c>
      <c r="X655" s="353" t="str">
        <f>iferror(if(C655="","",IF(C655=Attacking,X653-U655,X653)),"")</f>
        <v/>
      </c>
    </row>
    <row r="656" hidden="1">
      <c r="A656" s="336">
        <v>653.0</v>
      </c>
      <c r="B656" s="356" t="str">
        <f>IF(C654=Attacking,B654+1,"")</f>
        <v/>
      </c>
      <c r="C656" s="338" t="str">
        <f>iferror(if(W654="","",IF(W654=Alive,Attacking,if(W654=Dead,"")),""),"")</f>
        <v/>
      </c>
      <c r="D656" s="339" t="str">
        <f>iferror(if(E654="","",IF(E654=Alive,$D$4,IF(E654=Dead,"")),""),"")</f>
        <v/>
      </c>
      <c r="E656" s="340" t="str">
        <f>iferror(if($F655="","",IF($F656&gt;0,Alive,if($F656="","")),""),"")</f>
        <v/>
      </c>
      <c r="F656" s="341" t="str">
        <f t="shared" si="4"/>
        <v/>
      </c>
      <c r="G656" s="342" t="str">
        <f>iferror(if(C656="","",if(C656=BattleEnd,"",if(D656=Fleet1Ship1,Fleet1Ship1Wep,Fleet2Ship1Wep))),"")</f>
        <v/>
      </c>
      <c r="H656" s="343" t="str">
        <f>iferror(IF($C656=BattleEnd,"",IF($C656="","",IF($C656=Attacking,RANDBETWEEN(1,100),""))),"")</f>
        <v/>
      </c>
      <c r="I656" s="344" t="str">
        <f>iferror(IF($C656=BattleEnd,"",IF($C656="","",IF($C656=Attacking,RANDBETWEEN(1,100),""))),"")</f>
        <v/>
      </c>
      <c r="J656" s="344" t="str">
        <f>iferror(IF($C656=BattleEnd,"",IF($C656="","",IF($C656=Attacking,RANDBETWEEN(1,100),""))),"")</f>
        <v/>
      </c>
      <c r="K656" s="345" t="str">
        <f>iferror(IF($C656=BattleEnd,"",IF($C656="","",IF($C656=Attacking,RANDBETWEEN(1,100),""))),"")</f>
        <v/>
      </c>
      <c r="L656" s="346" t="str">
        <f>if($C656=Attacking,if(H656&gt;70,Hit,Miss),"")</f>
        <v/>
      </c>
      <c r="M656" s="347" t="str">
        <f>if($C656=Attacking,if(I656&gt;70,Hit,Miss),"")</f>
        <v/>
      </c>
      <c r="N656" s="347" t="str">
        <f>if($C656=Attacking,if(J656&gt;70,Hit,Miss),"")</f>
        <v/>
      </c>
      <c r="O656" s="348" t="str">
        <f>if($C656=Attacking,if(K656&gt;70,Hit,Miss),"")</f>
        <v/>
      </c>
      <c r="P656" s="343" t="str">
        <f>IF(L656=Hit,Fleet1Ship1WepDPH,IF(L656=Miss,0,""))</f>
        <v/>
      </c>
      <c r="Q656" s="344" t="str">
        <f>IF(M656=Hit,Fleet1Ship1WepDPH,IF(M656=Miss,0,""))</f>
        <v/>
      </c>
      <c r="R656" s="344" t="str">
        <f>IF(N656=Hit,Fleet1Ship1WepDPH,IF(N656=Miss,0,""))</f>
        <v/>
      </c>
      <c r="S656" s="345" t="str">
        <f>IF(O656=Hit,Fleet1Ship1WepDPH,IF(O656=Miss,0,""))</f>
        <v/>
      </c>
      <c r="T656" s="349" t="str">
        <f>if($C656=Attacking,COUNTIF(P656:S656,"&gt;0"),"")</f>
        <v/>
      </c>
      <c r="U656" s="350" t="str">
        <f>IF($C656=Attacking,SUM(P656:S656),"")</f>
        <v/>
      </c>
      <c r="V656" s="351" t="str">
        <f>iferror(if(W654="","",IF(W654=Alive,$V$4,IF(W654=Dead,"")),""),"")</f>
        <v/>
      </c>
      <c r="W656" s="340" t="str">
        <f>iferror(if($X656="","",IF($X656&gt;0,Alive,if($X656=0,"")),""),"")</f>
        <v/>
      </c>
      <c r="X656" s="352" t="str">
        <f>iferror(if(C656="","",IF(C656=Attacking,X654-U656,X654)),"")</f>
        <v/>
      </c>
    </row>
    <row r="657" hidden="1">
      <c r="A657" s="319">
        <v>654.0</v>
      </c>
      <c r="B657" s="357" t="str">
        <f>IF(C655=Attacking,B655+1,"")</f>
        <v/>
      </c>
      <c r="C657" s="321" t="str">
        <f>iferror(if(W655="","",IF(W655=Alive,Attacking,if(W655=Dead,"")),""),"")</f>
        <v/>
      </c>
      <c r="D657" s="322" t="str">
        <f>iferror(if(E655="","",IF(E655=Alive,$D$4,IF(E655=Dead,"")),""),"")</f>
        <v/>
      </c>
      <c r="E657" s="323" t="str">
        <f>iferror(if($F656="","",IF($F657&gt;0,Alive,if($F657="","")),""),"")</f>
        <v/>
      </c>
      <c r="F657" s="324" t="str">
        <f t="shared" si="4"/>
        <v/>
      </c>
      <c r="G657" s="325" t="str">
        <f>iferror(if(C657="","",if(C657=BattleEnd,"",if(D657=Fleet1Ship1,Fleet1Ship1Wep,Fleet2Ship1Wep))),"")</f>
        <v/>
      </c>
      <c r="H657" s="326" t="str">
        <f>iferror(IF($C657=BattleEnd,"",IF($C657="","",IF($C657=Attacking,RANDBETWEEN(1,100),""))),"")</f>
        <v/>
      </c>
      <c r="I657" s="327" t="str">
        <f>iferror(IF($C657=BattleEnd,"",IF($C657="","",IF($C657=Attacking,RANDBETWEEN(1,100),""))),"")</f>
        <v/>
      </c>
      <c r="J657" s="327" t="str">
        <f>iferror(IF($C657=BattleEnd,"",IF($C657="","",IF($C657=Attacking,RANDBETWEEN(1,100),""))),"")</f>
        <v/>
      </c>
      <c r="K657" s="328" t="str">
        <f>iferror(IF($C657=BattleEnd,"",IF($C657="","",IF($C657=Attacking,RANDBETWEEN(1,100),""))),"")</f>
        <v/>
      </c>
      <c r="L657" s="329" t="str">
        <f>if($C657=Attacking,if(H657&gt;70,Hit,Miss),"")</f>
        <v/>
      </c>
      <c r="M657" s="330" t="str">
        <f>if($C657=Attacking,if(I657&gt;70,Hit,Miss),"")</f>
        <v/>
      </c>
      <c r="N657" s="330" t="str">
        <f>if($C657=Attacking,if(J657&gt;70,Hit,Miss),"")</f>
        <v/>
      </c>
      <c r="O657" s="331" t="str">
        <f>if($C657=Attacking,if(K657&gt;70,Hit,Miss),"")</f>
        <v/>
      </c>
      <c r="P657" s="326" t="str">
        <f>IF(L657=Hit,Fleet1Ship1WepDPH,IF(L657=Miss,0,""))</f>
        <v/>
      </c>
      <c r="Q657" s="327" t="str">
        <f>IF(M657=Hit,Fleet1Ship1WepDPH,IF(M657=Miss,0,""))</f>
        <v/>
      </c>
      <c r="R657" s="327" t="str">
        <f>IF(N657=Hit,Fleet1Ship1WepDPH,IF(N657=Miss,0,""))</f>
        <v/>
      </c>
      <c r="S657" s="328" t="str">
        <f>IF(O657=Hit,Fleet1Ship1WepDPH,IF(O657=Miss,0,""))</f>
        <v/>
      </c>
      <c r="T657" s="332" t="str">
        <f>if($C657=Attacking,COUNTIF(P657:S657,"&gt;0"),"")</f>
        <v/>
      </c>
      <c r="U657" s="333" t="str">
        <f>IF($C657=Attacking,SUM(P657:S657),"")</f>
        <v/>
      </c>
      <c r="V657" s="334" t="str">
        <f>iferror(if(W655="","",IF(W655=Alive,$V$4,IF(W655=Dead,"")),""),"")</f>
        <v/>
      </c>
      <c r="W657" s="323" t="str">
        <f>iferror(if($X657="","",IF($X657&gt;0,Alive,if($X657=0,"")),""),"")</f>
        <v/>
      </c>
      <c r="X657" s="353" t="str">
        <f>iferror(if(C657="","",IF(C657=Attacking,X655-U657,X655)),"")</f>
        <v/>
      </c>
    </row>
    <row r="658" hidden="1">
      <c r="A658" s="336">
        <v>655.0</v>
      </c>
      <c r="B658" s="356" t="str">
        <f>IF(C656=Reloading,B656+1,"")</f>
        <v/>
      </c>
      <c r="C658" s="338" t="str">
        <f>iferror(if(W656="","",IF(W656=Alive,Attacking,if(W656=Dead,"")),""),"")</f>
        <v/>
      </c>
      <c r="D658" s="339" t="str">
        <f>iferror(if(E656="","",IF(E656=Alive,$D$4,IF(E656=Dead,"")),""),"")</f>
        <v/>
      </c>
      <c r="E658" s="340" t="str">
        <f>iferror(if($F657="","",IF($F658&gt;0,Alive,if($F658="","")),""),"")</f>
        <v/>
      </c>
      <c r="F658" s="341" t="str">
        <f t="shared" si="4"/>
        <v/>
      </c>
      <c r="G658" s="342" t="str">
        <f>iferror(if(C658="","",if(C658=BattleEnd,"",if(D658=Fleet1Ship1,Fleet1Ship1Wep,Fleet2Ship1Wep))),"")</f>
        <v/>
      </c>
      <c r="H658" s="343" t="str">
        <f>iferror(IF($C658=BattleEnd,"",IF($C658="","",IF($C658=Attacking,RANDBETWEEN(1,100),""))),"")</f>
        <v/>
      </c>
      <c r="I658" s="344" t="str">
        <f>iferror(IF($C658=BattleEnd,"",IF($C658="","",IF($C658=Attacking,RANDBETWEEN(1,100),""))),"")</f>
        <v/>
      </c>
      <c r="J658" s="344" t="str">
        <f>iferror(IF($C658=BattleEnd,"",IF($C658="","",IF($C658=Attacking,RANDBETWEEN(1,100),""))),"")</f>
        <v/>
      </c>
      <c r="K658" s="345" t="str">
        <f>iferror(IF($C658=BattleEnd,"",IF($C658="","",IF($C658=Attacking,RANDBETWEEN(1,100),""))),"")</f>
        <v/>
      </c>
      <c r="L658" s="346" t="str">
        <f>if($C658=Attacking,if(H658&gt;70,Hit,Miss),"")</f>
        <v/>
      </c>
      <c r="M658" s="347" t="str">
        <f>if($C658=Attacking,if(I658&gt;70,Hit,Miss),"")</f>
        <v/>
      </c>
      <c r="N658" s="347" t="str">
        <f>if($C658=Attacking,if(J658&gt;70,Hit,Miss),"")</f>
        <v/>
      </c>
      <c r="O658" s="348" t="str">
        <f>if($C658=Attacking,if(K658&gt;70,Hit,Miss),"")</f>
        <v/>
      </c>
      <c r="P658" s="343" t="str">
        <f>IF(L658=Hit,Fleet1Ship1WepDPH,IF(L658=Miss,0,""))</f>
        <v/>
      </c>
      <c r="Q658" s="344" t="str">
        <f>IF(M658=Hit,Fleet1Ship1WepDPH,IF(M658=Miss,0,""))</f>
        <v/>
      </c>
      <c r="R658" s="344" t="str">
        <f>IF(N658=Hit,Fleet1Ship1WepDPH,IF(N658=Miss,0,""))</f>
        <v/>
      </c>
      <c r="S658" s="345" t="str">
        <f>IF(O658=Hit,Fleet1Ship1WepDPH,IF(O658=Miss,0,""))</f>
        <v/>
      </c>
      <c r="T658" s="349" t="str">
        <f>if($C658=Attacking,COUNTIF(P658:S658,"&gt;0"),"")</f>
        <v/>
      </c>
      <c r="U658" s="350" t="str">
        <f>IF($C658=Attacking,SUM(P658:S658),"")</f>
        <v/>
      </c>
      <c r="V658" s="351" t="str">
        <f>iferror(if(W656="","",IF(W656=Alive,$V$4,IF(W656=Dead,"")),""),"")</f>
        <v/>
      </c>
      <c r="W658" s="340" t="str">
        <f>iferror(if($X658="","",IF($X658&gt;0,Alive,if($X658=0,"")),""),"")</f>
        <v/>
      </c>
      <c r="X658" s="352" t="str">
        <f>iferror(if(C658="","",IF(C658=Attacking,X656-U658,X656)),"")</f>
        <v/>
      </c>
    </row>
    <row r="659" hidden="1">
      <c r="A659" s="319">
        <v>656.0</v>
      </c>
      <c r="B659" s="357" t="str">
        <f>IF(C657=Reloading,B657+1,"")</f>
        <v/>
      </c>
      <c r="C659" s="321" t="str">
        <f>iferror(if(W657="","",IF(W657=Alive,Attacking,if(W657=Dead,"")),""),"")</f>
        <v/>
      </c>
      <c r="D659" s="322" t="str">
        <f>iferror(if(E657="","",IF(E657=Alive,$D$4,IF(E657=Dead,"")),""),"")</f>
        <v/>
      </c>
      <c r="E659" s="323" t="str">
        <f>iferror(if($F658="","",IF($F659&gt;0,Alive,if($F659="","")),""),"")</f>
        <v/>
      </c>
      <c r="F659" s="324" t="str">
        <f t="shared" si="4"/>
        <v/>
      </c>
      <c r="G659" s="325" t="str">
        <f>iferror(if(C659="","",if(C659=BattleEnd,"",if(D659=Fleet1Ship1,Fleet1Ship1Wep,Fleet2Ship1Wep))),"")</f>
        <v/>
      </c>
      <c r="H659" s="326" t="str">
        <f>iferror(IF($C659=BattleEnd,"",IF($C659="","",IF($C659=Attacking,RANDBETWEEN(1,100),""))),"")</f>
        <v/>
      </c>
      <c r="I659" s="327" t="str">
        <f>iferror(IF($C659=BattleEnd,"",IF($C659="","",IF($C659=Attacking,RANDBETWEEN(1,100),""))),"")</f>
        <v/>
      </c>
      <c r="J659" s="327" t="str">
        <f>iferror(IF($C659=BattleEnd,"",IF($C659="","",IF($C659=Attacking,RANDBETWEEN(1,100),""))),"")</f>
        <v/>
      </c>
      <c r="K659" s="328" t="str">
        <f>iferror(IF($C659=BattleEnd,"",IF($C659="","",IF($C659=Attacking,RANDBETWEEN(1,100),""))),"")</f>
        <v/>
      </c>
      <c r="L659" s="329" t="str">
        <f>if($C659=Attacking,if(H659&gt;70,Hit,Miss),"")</f>
        <v/>
      </c>
      <c r="M659" s="330" t="str">
        <f>if($C659=Attacking,if(I659&gt;70,Hit,Miss),"")</f>
        <v/>
      </c>
      <c r="N659" s="330" t="str">
        <f>if($C659=Attacking,if(J659&gt;70,Hit,Miss),"")</f>
        <v/>
      </c>
      <c r="O659" s="331" t="str">
        <f>if($C659=Attacking,if(K659&gt;70,Hit,Miss),"")</f>
        <v/>
      </c>
      <c r="P659" s="326" t="str">
        <f>IF(L659=Hit,Fleet1Ship1WepDPH,IF(L659=Miss,0,""))</f>
        <v/>
      </c>
      <c r="Q659" s="327" t="str">
        <f>IF(M659=Hit,Fleet1Ship1WepDPH,IF(M659=Miss,0,""))</f>
        <v/>
      </c>
      <c r="R659" s="327" t="str">
        <f>IF(N659=Hit,Fleet1Ship1WepDPH,IF(N659=Miss,0,""))</f>
        <v/>
      </c>
      <c r="S659" s="328" t="str">
        <f>IF(O659=Hit,Fleet1Ship1WepDPH,IF(O659=Miss,0,""))</f>
        <v/>
      </c>
      <c r="T659" s="332" t="str">
        <f>if($C659=Attacking,COUNTIF(P659:S659,"&gt;0"),"")</f>
        <v/>
      </c>
      <c r="U659" s="333" t="str">
        <f>IF($C659=Attacking,SUM(P659:S659),"")</f>
        <v/>
      </c>
      <c r="V659" s="334" t="str">
        <f>iferror(if(W657="","",IF(W657=Alive,$V$4,IF(W657=Dead,"")),""),"")</f>
        <v/>
      </c>
      <c r="W659" s="323" t="str">
        <f>iferror(if($X659="","",IF($X659&gt;0,Alive,if($X659=0,"")),""),"")</f>
        <v/>
      </c>
      <c r="X659" s="353" t="str">
        <f>iferror(if(C659="","",IF(C659=Attacking,X657-U659,X657)),"")</f>
        <v/>
      </c>
    </row>
    <row r="660" hidden="1">
      <c r="A660" s="336">
        <v>657.0</v>
      </c>
      <c r="B660" s="356" t="str">
        <f>IF(C658=Attacking,B658+1,"")</f>
        <v/>
      </c>
      <c r="C660" s="338" t="str">
        <f>iferror(if(W658="","",IF(W658=Alive,Attacking,if(W658=Dead,"")),""),"")</f>
        <v/>
      </c>
      <c r="D660" s="339" t="str">
        <f>iferror(if(E658="","",IF(E658=Alive,$D$4,IF(E658=Dead,"")),""),"")</f>
        <v/>
      </c>
      <c r="E660" s="340" t="str">
        <f>iferror(if($F659="","",IF($F660&gt;0,Alive,if($F660="","")),""),"")</f>
        <v/>
      </c>
      <c r="F660" s="341" t="str">
        <f t="shared" si="4"/>
        <v/>
      </c>
      <c r="G660" s="342" t="str">
        <f>iferror(if(C660="","",if(C660=BattleEnd,"",if(D660=Fleet1Ship1,Fleet1Ship1Wep,Fleet2Ship1Wep))),"")</f>
        <v/>
      </c>
      <c r="H660" s="343" t="str">
        <f>iferror(IF($C660=BattleEnd,"",IF($C660="","",IF($C660=Attacking,RANDBETWEEN(1,100),""))),"")</f>
        <v/>
      </c>
      <c r="I660" s="344" t="str">
        <f>iferror(IF($C660=BattleEnd,"",IF($C660="","",IF($C660=Attacking,RANDBETWEEN(1,100),""))),"")</f>
        <v/>
      </c>
      <c r="J660" s="344" t="str">
        <f>iferror(IF($C660=BattleEnd,"",IF($C660="","",IF($C660=Attacking,RANDBETWEEN(1,100),""))),"")</f>
        <v/>
      </c>
      <c r="K660" s="345" t="str">
        <f>iferror(IF($C660=BattleEnd,"",IF($C660="","",IF($C660=Attacking,RANDBETWEEN(1,100),""))),"")</f>
        <v/>
      </c>
      <c r="L660" s="346" t="str">
        <f>if($C660=Attacking,if(H660&gt;70,Hit,Miss),"")</f>
        <v/>
      </c>
      <c r="M660" s="347" t="str">
        <f>if($C660=Attacking,if(I660&gt;70,Hit,Miss),"")</f>
        <v/>
      </c>
      <c r="N660" s="347" t="str">
        <f>if($C660=Attacking,if(J660&gt;70,Hit,Miss),"")</f>
        <v/>
      </c>
      <c r="O660" s="348" t="str">
        <f>if($C660=Attacking,if(K660&gt;70,Hit,Miss),"")</f>
        <v/>
      </c>
      <c r="P660" s="343" t="str">
        <f>IF(L660=Hit,Fleet1Ship1WepDPH,IF(L660=Miss,0,""))</f>
        <v/>
      </c>
      <c r="Q660" s="344" t="str">
        <f>IF(M660=Hit,Fleet1Ship1WepDPH,IF(M660=Miss,0,""))</f>
        <v/>
      </c>
      <c r="R660" s="344" t="str">
        <f>IF(N660=Hit,Fleet1Ship1WepDPH,IF(N660=Miss,0,""))</f>
        <v/>
      </c>
      <c r="S660" s="345" t="str">
        <f>IF(O660=Hit,Fleet1Ship1WepDPH,IF(O660=Miss,0,""))</f>
        <v/>
      </c>
      <c r="T660" s="349" t="str">
        <f>if($C660=Attacking,COUNTIF(P660:S660,"&gt;0"),"")</f>
        <v/>
      </c>
      <c r="U660" s="350" t="str">
        <f>IF($C660=Attacking,SUM(P660:S660),"")</f>
        <v/>
      </c>
      <c r="V660" s="351" t="str">
        <f>iferror(if(W658="","",IF(W658=Alive,$V$4,IF(W658=Dead,"")),""),"")</f>
        <v/>
      </c>
      <c r="W660" s="340" t="str">
        <f>iferror(if($X660="","",IF($X660&gt;0,Alive,if($X660=0,"")),""),"")</f>
        <v/>
      </c>
      <c r="X660" s="352" t="str">
        <f>iferror(if(C660="","",IF(C660=Attacking,X658-U660,X658)),"")</f>
        <v/>
      </c>
    </row>
    <row r="661" hidden="1">
      <c r="A661" s="319">
        <v>658.0</v>
      </c>
      <c r="B661" s="357" t="str">
        <f>IF(C659=Attacking,B659+1,"")</f>
        <v/>
      </c>
      <c r="C661" s="321" t="str">
        <f>iferror(if(W659="","",IF(W659=Alive,Attacking,if(W659=Dead,"")),""),"")</f>
        <v/>
      </c>
      <c r="D661" s="322" t="str">
        <f>iferror(if(E659="","",IF(E659=Alive,$D$4,IF(E659=Dead,"")),""),"")</f>
        <v/>
      </c>
      <c r="E661" s="323" t="str">
        <f>iferror(if($F660="","",IF($F661&gt;0,Alive,if($F661="","")),""),"")</f>
        <v/>
      </c>
      <c r="F661" s="324" t="str">
        <f t="shared" si="4"/>
        <v/>
      </c>
      <c r="G661" s="325" t="str">
        <f>iferror(if(C661="","",if(C661=BattleEnd,"",if(D661=Fleet1Ship1,Fleet1Ship1Wep,Fleet2Ship1Wep))),"")</f>
        <v/>
      </c>
      <c r="H661" s="326" t="str">
        <f>iferror(IF($C661=BattleEnd,"",IF($C661="","",IF($C661=Attacking,RANDBETWEEN(1,100),""))),"")</f>
        <v/>
      </c>
      <c r="I661" s="327" t="str">
        <f>iferror(IF($C661=BattleEnd,"",IF($C661="","",IF($C661=Attacking,RANDBETWEEN(1,100),""))),"")</f>
        <v/>
      </c>
      <c r="J661" s="327" t="str">
        <f>iferror(IF($C661=BattleEnd,"",IF($C661="","",IF($C661=Attacking,RANDBETWEEN(1,100),""))),"")</f>
        <v/>
      </c>
      <c r="K661" s="328" t="str">
        <f>iferror(IF($C661=BattleEnd,"",IF($C661="","",IF($C661=Attacking,RANDBETWEEN(1,100),""))),"")</f>
        <v/>
      </c>
      <c r="L661" s="329" t="str">
        <f>if($C661=Attacking,if(H661&gt;70,Hit,Miss),"")</f>
        <v/>
      </c>
      <c r="M661" s="330" t="str">
        <f>if($C661=Attacking,if(I661&gt;70,Hit,Miss),"")</f>
        <v/>
      </c>
      <c r="N661" s="330" t="str">
        <f>if($C661=Attacking,if(J661&gt;70,Hit,Miss),"")</f>
        <v/>
      </c>
      <c r="O661" s="331" t="str">
        <f>if($C661=Attacking,if(K661&gt;70,Hit,Miss),"")</f>
        <v/>
      </c>
      <c r="P661" s="326" t="str">
        <f>IF(L661=Hit,Fleet1Ship1WepDPH,IF(L661=Miss,0,""))</f>
        <v/>
      </c>
      <c r="Q661" s="327" t="str">
        <f>IF(M661=Hit,Fleet1Ship1WepDPH,IF(M661=Miss,0,""))</f>
        <v/>
      </c>
      <c r="R661" s="327" t="str">
        <f>IF(N661=Hit,Fleet1Ship1WepDPH,IF(N661=Miss,0,""))</f>
        <v/>
      </c>
      <c r="S661" s="328" t="str">
        <f>IF(O661=Hit,Fleet1Ship1WepDPH,IF(O661=Miss,0,""))</f>
        <v/>
      </c>
      <c r="T661" s="332" t="str">
        <f>if($C661=Attacking,COUNTIF(P661:S661,"&gt;0"),"")</f>
        <v/>
      </c>
      <c r="U661" s="333" t="str">
        <f>IF($C661=Attacking,SUM(P661:S661),"")</f>
        <v/>
      </c>
      <c r="V661" s="334" t="str">
        <f>iferror(if(W659="","",IF(W659=Alive,$V$4,IF(W659=Dead,"")),""),"")</f>
        <v/>
      </c>
      <c r="W661" s="323" t="str">
        <f>iferror(if($X661="","",IF($X661&gt;0,Alive,if($X661=0,"")),""),"")</f>
        <v/>
      </c>
      <c r="X661" s="353" t="str">
        <f>iferror(if(C661="","",IF(C661=Attacking,X659-U661,X659)),"")</f>
        <v/>
      </c>
    </row>
    <row r="662" hidden="1">
      <c r="A662" s="336">
        <v>659.0</v>
      </c>
      <c r="B662" s="356" t="str">
        <f>IF(C660=Attacking,B660+1,"")</f>
        <v/>
      </c>
      <c r="C662" s="338" t="str">
        <f>iferror(if(W660="","",IF(W660=Alive,Attacking,if(W660=Dead,"")),""),"")</f>
        <v/>
      </c>
      <c r="D662" s="339" t="str">
        <f>iferror(if(E660="","",IF(E660=Alive,$D$4,IF(E660=Dead,"")),""),"")</f>
        <v/>
      </c>
      <c r="E662" s="340" t="str">
        <f>iferror(if($F661="","",IF($F662&gt;0,Alive,if($F662="","")),""),"")</f>
        <v/>
      </c>
      <c r="F662" s="341" t="str">
        <f t="shared" si="4"/>
        <v/>
      </c>
      <c r="G662" s="342" t="str">
        <f>iferror(if(C662="","",if(C662=BattleEnd,"",if(D662=Fleet1Ship1,Fleet1Ship1Wep,Fleet2Ship1Wep))),"")</f>
        <v/>
      </c>
      <c r="H662" s="343" t="str">
        <f>iferror(IF($C662=BattleEnd,"",IF($C662="","",IF($C662=Attacking,RANDBETWEEN(1,100),""))),"")</f>
        <v/>
      </c>
      <c r="I662" s="344" t="str">
        <f>iferror(IF($C662=BattleEnd,"",IF($C662="","",IF($C662=Attacking,RANDBETWEEN(1,100),""))),"")</f>
        <v/>
      </c>
      <c r="J662" s="344" t="str">
        <f>iferror(IF($C662=BattleEnd,"",IF($C662="","",IF($C662=Attacking,RANDBETWEEN(1,100),""))),"")</f>
        <v/>
      </c>
      <c r="K662" s="345" t="str">
        <f>iferror(IF($C662=BattleEnd,"",IF($C662="","",IF($C662=Attacking,RANDBETWEEN(1,100),""))),"")</f>
        <v/>
      </c>
      <c r="L662" s="346" t="str">
        <f>if($C662=Attacking,if(H662&gt;70,Hit,Miss),"")</f>
        <v/>
      </c>
      <c r="M662" s="347" t="str">
        <f>if($C662=Attacking,if(I662&gt;70,Hit,Miss),"")</f>
        <v/>
      </c>
      <c r="N662" s="347" t="str">
        <f>if($C662=Attacking,if(J662&gt;70,Hit,Miss),"")</f>
        <v/>
      </c>
      <c r="O662" s="348" t="str">
        <f>if($C662=Attacking,if(K662&gt;70,Hit,Miss),"")</f>
        <v/>
      </c>
      <c r="P662" s="343" t="str">
        <f>IF(L662=Hit,Fleet1Ship1WepDPH,IF(L662=Miss,0,""))</f>
        <v/>
      </c>
      <c r="Q662" s="344" t="str">
        <f>IF(M662=Hit,Fleet1Ship1WepDPH,IF(M662=Miss,0,""))</f>
        <v/>
      </c>
      <c r="R662" s="344" t="str">
        <f>IF(N662=Hit,Fleet1Ship1WepDPH,IF(N662=Miss,0,""))</f>
        <v/>
      </c>
      <c r="S662" s="345" t="str">
        <f>IF(O662=Hit,Fleet1Ship1WepDPH,IF(O662=Miss,0,""))</f>
        <v/>
      </c>
      <c r="T662" s="349" t="str">
        <f>if($C662=Attacking,COUNTIF(P662:S662,"&gt;0"),"")</f>
        <v/>
      </c>
      <c r="U662" s="350" t="str">
        <f>IF($C662=Attacking,SUM(P662:S662),"")</f>
        <v/>
      </c>
      <c r="V662" s="351" t="str">
        <f>iferror(if(W660="","",IF(W660=Alive,$V$4,IF(W660=Dead,"")),""),"")</f>
        <v/>
      </c>
      <c r="W662" s="340" t="str">
        <f>iferror(if($X662="","",IF($X662&gt;0,Alive,if($X662=0,"")),""),"")</f>
        <v/>
      </c>
      <c r="X662" s="352" t="str">
        <f>iferror(if(C662="","",IF(C662=Attacking,X660-U662,X660)),"")</f>
        <v/>
      </c>
    </row>
    <row r="663" hidden="1">
      <c r="A663" s="319">
        <v>660.0</v>
      </c>
      <c r="B663" s="357" t="str">
        <f>IF(C661=Attacking,B661+1,"")</f>
        <v/>
      </c>
      <c r="C663" s="321" t="str">
        <f>iferror(if(W661="","",IF(W661=Alive,Attacking,if(W661=Dead,"")),""),"")</f>
        <v/>
      </c>
      <c r="D663" s="322" t="str">
        <f>iferror(if(E661="","",IF(E661=Alive,$D$4,IF(E661=Dead,"")),""),"")</f>
        <v/>
      </c>
      <c r="E663" s="323" t="str">
        <f>iferror(if($F662="","",IF($F663&gt;0,Alive,if($F663="","")),""),"")</f>
        <v/>
      </c>
      <c r="F663" s="324" t="str">
        <f t="shared" si="4"/>
        <v/>
      </c>
      <c r="G663" s="325" t="str">
        <f>iferror(if(C663="","",if(C663=BattleEnd,"",if(D663=Fleet1Ship1,Fleet1Ship1Wep,Fleet2Ship1Wep))),"")</f>
        <v/>
      </c>
      <c r="H663" s="326" t="str">
        <f>iferror(IF($C663=BattleEnd,"",IF($C663="","",IF($C663=Attacking,RANDBETWEEN(1,100),""))),"")</f>
        <v/>
      </c>
      <c r="I663" s="327" t="str">
        <f>iferror(IF($C663=BattleEnd,"",IF($C663="","",IF($C663=Attacking,RANDBETWEEN(1,100),""))),"")</f>
        <v/>
      </c>
      <c r="J663" s="327" t="str">
        <f>iferror(IF($C663=BattleEnd,"",IF($C663="","",IF($C663=Attacking,RANDBETWEEN(1,100),""))),"")</f>
        <v/>
      </c>
      <c r="K663" s="328" t="str">
        <f>iferror(IF($C663=BattleEnd,"",IF($C663="","",IF($C663=Attacking,RANDBETWEEN(1,100),""))),"")</f>
        <v/>
      </c>
      <c r="L663" s="329" t="str">
        <f>if($C663=Attacking,if(H663&gt;70,Hit,Miss),"")</f>
        <v/>
      </c>
      <c r="M663" s="330" t="str">
        <f>if($C663=Attacking,if(I663&gt;70,Hit,Miss),"")</f>
        <v/>
      </c>
      <c r="N663" s="330" t="str">
        <f>if($C663=Attacking,if(J663&gt;70,Hit,Miss),"")</f>
        <v/>
      </c>
      <c r="O663" s="331" t="str">
        <f>if($C663=Attacking,if(K663&gt;70,Hit,Miss),"")</f>
        <v/>
      </c>
      <c r="P663" s="326" t="str">
        <f>IF(L663=Hit,Fleet1Ship1WepDPH,IF(L663=Miss,0,""))</f>
        <v/>
      </c>
      <c r="Q663" s="327" t="str">
        <f>IF(M663=Hit,Fleet1Ship1WepDPH,IF(M663=Miss,0,""))</f>
        <v/>
      </c>
      <c r="R663" s="327" t="str">
        <f>IF(N663=Hit,Fleet1Ship1WepDPH,IF(N663=Miss,0,""))</f>
        <v/>
      </c>
      <c r="S663" s="328" t="str">
        <f>IF(O663=Hit,Fleet1Ship1WepDPH,IF(O663=Miss,0,""))</f>
        <v/>
      </c>
      <c r="T663" s="332" t="str">
        <f>if($C663=Attacking,COUNTIF(P663:S663,"&gt;0"),"")</f>
        <v/>
      </c>
      <c r="U663" s="333" t="str">
        <f>IF($C663=Attacking,SUM(P663:S663),"")</f>
        <v/>
      </c>
      <c r="V663" s="334" t="str">
        <f>iferror(if(W661="","",IF(W661=Alive,$V$4,IF(W661=Dead,"")),""),"")</f>
        <v/>
      </c>
      <c r="W663" s="323" t="str">
        <f>iferror(if($X663="","",IF($X663&gt;0,Alive,if($X663=0,"")),""),"")</f>
        <v/>
      </c>
      <c r="X663" s="353" t="str">
        <f>iferror(if(C663="","",IF(C663=Attacking,X661-U663,X661)),"")</f>
        <v/>
      </c>
    </row>
    <row r="664" hidden="1">
      <c r="A664" s="336">
        <v>661.0</v>
      </c>
      <c r="B664" s="356" t="str">
        <f>IF(C662=Attacking,B662+1,"")</f>
        <v/>
      </c>
      <c r="C664" s="338" t="str">
        <f>iferror(if(W662="","",IF(W662=Alive,Attacking,if(W662=Dead,"")),""),"")</f>
        <v/>
      </c>
      <c r="D664" s="339" t="str">
        <f>iferror(if(E662="","",IF(E662=Alive,$D$4,IF(E662=Dead,"")),""),"")</f>
        <v/>
      </c>
      <c r="E664" s="340" t="str">
        <f>iferror(if($F663="","",IF($F664&gt;0,Alive,if($F664="","")),""),"")</f>
        <v/>
      </c>
      <c r="F664" s="341" t="str">
        <f t="shared" si="4"/>
        <v/>
      </c>
      <c r="G664" s="342" t="str">
        <f>iferror(if(C664="","",if(C664=BattleEnd,"",if(D664=Fleet1Ship1,Fleet1Ship1Wep,Fleet2Ship1Wep))),"")</f>
        <v/>
      </c>
      <c r="H664" s="343" t="str">
        <f>iferror(IF($C664=BattleEnd,"",IF($C664="","",IF($C664=Attacking,RANDBETWEEN(1,100),""))),"")</f>
        <v/>
      </c>
      <c r="I664" s="344" t="str">
        <f>iferror(IF($C664=BattleEnd,"",IF($C664="","",IF($C664=Attacking,RANDBETWEEN(1,100),""))),"")</f>
        <v/>
      </c>
      <c r="J664" s="344" t="str">
        <f>iferror(IF($C664=BattleEnd,"",IF($C664="","",IF($C664=Attacking,RANDBETWEEN(1,100),""))),"")</f>
        <v/>
      </c>
      <c r="K664" s="345" t="str">
        <f>iferror(IF($C664=BattleEnd,"",IF($C664="","",IF($C664=Attacking,RANDBETWEEN(1,100),""))),"")</f>
        <v/>
      </c>
      <c r="L664" s="346" t="str">
        <f>if($C664=Attacking,if(H664&gt;70,Hit,Miss),"")</f>
        <v/>
      </c>
      <c r="M664" s="347" t="str">
        <f>if($C664=Attacking,if(I664&gt;70,Hit,Miss),"")</f>
        <v/>
      </c>
      <c r="N664" s="347" t="str">
        <f>if($C664=Attacking,if(J664&gt;70,Hit,Miss),"")</f>
        <v/>
      </c>
      <c r="O664" s="348" t="str">
        <f>if($C664=Attacking,if(K664&gt;70,Hit,Miss),"")</f>
        <v/>
      </c>
      <c r="P664" s="343" t="str">
        <f>IF(L664=Hit,Fleet1Ship1WepDPH,IF(L664=Miss,0,""))</f>
        <v/>
      </c>
      <c r="Q664" s="344" t="str">
        <f>IF(M664=Hit,Fleet1Ship1WepDPH,IF(M664=Miss,0,""))</f>
        <v/>
      </c>
      <c r="R664" s="344" t="str">
        <f>IF(N664=Hit,Fleet1Ship1WepDPH,IF(N664=Miss,0,""))</f>
        <v/>
      </c>
      <c r="S664" s="345" t="str">
        <f>IF(O664=Hit,Fleet1Ship1WepDPH,IF(O664=Miss,0,""))</f>
        <v/>
      </c>
      <c r="T664" s="349" t="str">
        <f>if($C664=Attacking,COUNTIF(P664:S664,"&gt;0"),"")</f>
        <v/>
      </c>
      <c r="U664" s="350" t="str">
        <f>IF($C664=Attacking,SUM(P664:S664),"")</f>
        <v/>
      </c>
      <c r="V664" s="351" t="str">
        <f>iferror(if(W662="","",IF(W662=Alive,$V$4,IF(W662=Dead,"")),""),"")</f>
        <v/>
      </c>
      <c r="W664" s="340" t="str">
        <f>iferror(if($X664="","",IF($X664&gt;0,Alive,if($X664=0,"")),""),"")</f>
        <v/>
      </c>
      <c r="X664" s="352" t="str">
        <f>iferror(if(C664="","",IF(C664=Attacking,X662-U664,X662)),"")</f>
        <v/>
      </c>
    </row>
    <row r="665" hidden="1">
      <c r="A665" s="319">
        <v>662.0</v>
      </c>
      <c r="B665" s="357" t="str">
        <f>IF(C663=Attacking,B663+1,"")</f>
        <v/>
      </c>
      <c r="C665" s="321" t="str">
        <f>iferror(if(W663="","",IF(W663=Alive,Attacking,if(W663=Dead,"")),""),"")</f>
        <v/>
      </c>
      <c r="D665" s="322" t="str">
        <f>iferror(if(E663="","",IF(E663=Alive,$D$4,IF(E663=Dead,"")),""),"")</f>
        <v/>
      </c>
      <c r="E665" s="323" t="str">
        <f>iferror(if($F664="","",IF($F665&gt;0,Alive,if($F665="","")),""),"")</f>
        <v/>
      </c>
      <c r="F665" s="324" t="str">
        <f t="shared" si="4"/>
        <v/>
      </c>
      <c r="G665" s="325" t="str">
        <f>iferror(if(C665="","",if(C665=BattleEnd,"",if(D665=Fleet1Ship1,Fleet1Ship1Wep,Fleet2Ship1Wep))),"")</f>
        <v/>
      </c>
      <c r="H665" s="326" t="str">
        <f>iferror(IF($C665=BattleEnd,"",IF($C665="","",IF($C665=Attacking,RANDBETWEEN(1,100),""))),"")</f>
        <v/>
      </c>
      <c r="I665" s="327" t="str">
        <f>iferror(IF($C665=BattleEnd,"",IF($C665="","",IF($C665=Attacking,RANDBETWEEN(1,100),""))),"")</f>
        <v/>
      </c>
      <c r="J665" s="327" t="str">
        <f>iferror(IF($C665=BattleEnd,"",IF($C665="","",IF($C665=Attacking,RANDBETWEEN(1,100),""))),"")</f>
        <v/>
      </c>
      <c r="K665" s="328" t="str">
        <f>iferror(IF($C665=BattleEnd,"",IF($C665="","",IF($C665=Attacking,RANDBETWEEN(1,100),""))),"")</f>
        <v/>
      </c>
      <c r="L665" s="329" t="str">
        <f>if($C665=Attacking,if(H665&gt;70,Hit,Miss),"")</f>
        <v/>
      </c>
      <c r="M665" s="330" t="str">
        <f>if($C665=Attacking,if(I665&gt;70,Hit,Miss),"")</f>
        <v/>
      </c>
      <c r="N665" s="330" t="str">
        <f>if($C665=Attacking,if(J665&gt;70,Hit,Miss),"")</f>
        <v/>
      </c>
      <c r="O665" s="331" t="str">
        <f>if($C665=Attacking,if(K665&gt;70,Hit,Miss),"")</f>
        <v/>
      </c>
      <c r="P665" s="326" t="str">
        <f>IF(L665=Hit,Fleet1Ship1WepDPH,IF(L665=Miss,0,""))</f>
        <v/>
      </c>
      <c r="Q665" s="327" t="str">
        <f>IF(M665=Hit,Fleet1Ship1WepDPH,IF(M665=Miss,0,""))</f>
        <v/>
      </c>
      <c r="R665" s="327" t="str">
        <f>IF(N665=Hit,Fleet1Ship1WepDPH,IF(N665=Miss,0,""))</f>
        <v/>
      </c>
      <c r="S665" s="328" t="str">
        <f>IF(O665=Hit,Fleet1Ship1WepDPH,IF(O665=Miss,0,""))</f>
        <v/>
      </c>
      <c r="T665" s="332" t="str">
        <f>if($C665=Attacking,COUNTIF(P665:S665,"&gt;0"),"")</f>
        <v/>
      </c>
      <c r="U665" s="333" t="str">
        <f>IF($C665=Attacking,SUM(P665:S665),"")</f>
        <v/>
      </c>
      <c r="V665" s="334" t="str">
        <f>iferror(if(W663="","",IF(W663=Alive,$V$4,IF(W663=Dead,"")),""),"")</f>
        <v/>
      </c>
      <c r="W665" s="323" t="str">
        <f>iferror(if($X665="","",IF($X665&gt;0,Alive,if($X665=0,"")),""),"")</f>
        <v/>
      </c>
      <c r="X665" s="353" t="str">
        <f>iferror(if(C665="","",IF(C665=Attacking,X663-U665,X663)),"")</f>
        <v/>
      </c>
    </row>
    <row r="666" hidden="1">
      <c r="A666" s="336">
        <v>663.0</v>
      </c>
      <c r="B666" s="356" t="str">
        <f>IF(C664=Reloading,B664+1,"")</f>
        <v/>
      </c>
      <c r="C666" s="338" t="str">
        <f>iferror(if(W664="","",IF(W664=Alive,Attacking,if(W664=Dead,"")),""),"")</f>
        <v/>
      </c>
      <c r="D666" s="339" t="str">
        <f>iferror(if(E664="","",IF(E664=Alive,$D$4,IF(E664=Dead,"")),""),"")</f>
        <v/>
      </c>
      <c r="E666" s="340" t="str">
        <f>iferror(if($F665="","",IF($F666&gt;0,Alive,if($F666="","")),""),"")</f>
        <v/>
      </c>
      <c r="F666" s="341" t="str">
        <f t="shared" si="4"/>
        <v/>
      </c>
      <c r="G666" s="342" t="str">
        <f>iferror(if(C666="","",if(C666=BattleEnd,"",if(D666=Fleet1Ship1,Fleet1Ship1Wep,Fleet2Ship1Wep))),"")</f>
        <v/>
      </c>
      <c r="H666" s="343" t="str">
        <f>iferror(IF($C666=BattleEnd,"",IF($C666="","",IF($C666=Attacking,RANDBETWEEN(1,100),""))),"")</f>
        <v/>
      </c>
      <c r="I666" s="344" t="str">
        <f>iferror(IF($C666=BattleEnd,"",IF($C666="","",IF($C666=Attacking,RANDBETWEEN(1,100),""))),"")</f>
        <v/>
      </c>
      <c r="J666" s="344" t="str">
        <f>iferror(IF($C666=BattleEnd,"",IF($C666="","",IF($C666=Attacking,RANDBETWEEN(1,100),""))),"")</f>
        <v/>
      </c>
      <c r="K666" s="345" t="str">
        <f>iferror(IF($C666=BattleEnd,"",IF($C666="","",IF($C666=Attacking,RANDBETWEEN(1,100),""))),"")</f>
        <v/>
      </c>
      <c r="L666" s="346" t="str">
        <f>if($C666=Attacking,if(H666&gt;70,Hit,Miss),"")</f>
        <v/>
      </c>
      <c r="M666" s="347" t="str">
        <f>if($C666=Attacking,if(I666&gt;70,Hit,Miss),"")</f>
        <v/>
      </c>
      <c r="N666" s="347" t="str">
        <f>if($C666=Attacking,if(J666&gt;70,Hit,Miss),"")</f>
        <v/>
      </c>
      <c r="O666" s="348" t="str">
        <f>if($C666=Attacking,if(K666&gt;70,Hit,Miss),"")</f>
        <v/>
      </c>
      <c r="P666" s="343" t="str">
        <f>IF(L666=Hit,Fleet1Ship1WepDPH,IF(L666=Miss,0,""))</f>
        <v/>
      </c>
      <c r="Q666" s="344" t="str">
        <f>IF(M666=Hit,Fleet1Ship1WepDPH,IF(M666=Miss,0,""))</f>
        <v/>
      </c>
      <c r="R666" s="344" t="str">
        <f>IF(N666=Hit,Fleet1Ship1WepDPH,IF(N666=Miss,0,""))</f>
        <v/>
      </c>
      <c r="S666" s="345" t="str">
        <f>IF(O666=Hit,Fleet1Ship1WepDPH,IF(O666=Miss,0,""))</f>
        <v/>
      </c>
      <c r="T666" s="349" t="str">
        <f>if($C666=Attacking,COUNTIF(P666:S666,"&gt;0"),"")</f>
        <v/>
      </c>
      <c r="U666" s="350" t="str">
        <f>IF($C666=Attacking,SUM(P666:S666),"")</f>
        <v/>
      </c>
      <c r="V666" s="351" t="str">
        <f>iferror(if(W664="","",IF(W664=Alive,$V$4,IF(W664=Dead,"")),""),"")</f>
        <v/>
      </c>
      <c r="W666" s="340" t="str">
        <f>iferror(if($X666="","",IF($X666&gt;0,Alive,if($X666=0,"")),""),"")</f>
        <v/>
      </c>
      <c r="X666" s="352" t="str">
        <f>iferror(if(C666="","",IF(C666=Attacking,X664-U666,X664)),"")</f>
        <v/>
      </c>
    </row>
    <row r="667" hidden="1">
      <c r="A667" s="319">
        <v>664.0</v>
      </c>
      <c r="B667" s="357" t="str">
        <f>IF(C665=Reloading,B665+1,"")</f>
        <v/>
      </c>
      <c r="C667" s="321" t="str">
        <f>iferror(if(W665="","",IF(W665=Alive,Attacking,if(W665=Dead,"")),""),"")</f>
        <v/>
      </c>
      <c r="D667" s="322" t="str">
        <f>iferror(if(E665="","",IF(E665=Alive,$D$4,IF(E665=Dead,"")),""),"")</f>
        <v/>
      </c>
      <c r="E667" s="323" t="str">
        <f>iferror(if($F666="","",IF($F667&gt;0,Alive,if($F667="","")),""),"")</f>
        <v/>
      </c>
      <c r="F667" s="324" t="str">
        <f t="shared" si="4"/>
        <v/>
      </c>
      <c r="G667" s="325" t="str">
        <f>iferror(if(C667="","",if(C667=BattleEnd,"",if(D667=Fleet1Ship1,Fleet1Ship1Wep,Fleet2Ship1Wep))),"")</f>
        <v/>
      </c>
      <c r="H667" s="326" t="str">
        <f>iferror(IF($C667=BattleEnd,"",IF($C667="","",IF($C667=Attacking,RANDBETWEEN(1,100),""))),"")</f>
        <v/>
      </c>
      <c r="I667" s="327" t="str">
        <f>iferror(IF($C667=BattleEnd,"",IF($C667="","",IF($C667=Attacking,RANDBETWEEN(1,100),""))),"")</f>
        <v/>
      </c>
      <c r="J667" s="327" t="str">
        <f>iferror(IF($C667=BattleEnd,"",IF($C667="","",IF($C667=Attacking,RANDBETWEEN(1,100),""))),"")</f>
        <v/>
      </c>
      <c r="K667" s="328" t="str">
        <f>iferror(IF($C667=BattleEnd,"",IF($C667="","",IF($C667=Attacking,RANDBETWEEN(1,100),""))),"")</f>
        <v/>
      </c>
      <c r="L667" s="329" t="str">
        <f>if($C667=Attacking,if(H667&gt;70,Hit,Miss),"")</f>
        <v/>
      </c>
      <c r="M667" s="330" t="str">
        <f>if($C667=Attacking,if(I667&gt;70,Hit,Miss),"")</f>
        <v/>
      </c>
      <c r="N667" s="330" t="str">
        <f>if($C667=Attacking,if(J667&gt;70,Hit,Miss),"")</f>
        <v/>
      </c>
      <c r="O667" s="331" t="str">
        <f>if($C667=Attacking,if(K667&gt;70,Hit,Miss),"")</f>
        <v/>
      </c>
      <c r="P667" s="326" t="str">
        <f>IF(L667=Hit,Fleet1Ship1WepDPH,IF(L667=Miss,0,""))</f>
        <v/>
      </c>
      <c r="Q667" s="327" t="str">
        <f>IF(M667=Hit,Fleet1Ship1WepDPH,IF(M667=Miss,0,""))</f>
        <v/>
      </c>
      <c r="R667" s="327" t="str">
        <f>IF(N667=Hit,Fleet1Ship1WepDPH,IF(N667=Miss,0,""))</f>
        <v/>
      </c>
      <c r="S667" s="328" t="str">
        <f>IF(O667=Hit,Fleet1Ship1WepDPH,IF(O667=Miss,0,""))</f>
        <v/>
      </c>
      <c r="T667" s="332" t="str">
        <f>if($C667=Attacking,COUNTIF(P667:S667,"&gt;0"),"")</f>
        <v/>
      </c>
      <c r="U667" s="333" t="str">
        <f>IF($C667=Attacking,SUM(P667:S667),"")</f>
        <v/>
      </c>
      <c r="V667" s="334" t="str">
        <f>iferror(if(W665="","",IF(W665=Alive,$V$4,IF(W665=Dead,"")),""),"")</f>
        <v/>
      </c>
      <c r="W667" s="323" t="str">
        <f>iferror(if($X667="","",IF($X667&gt;0,Alive,if($X667=0,"")),""),"")</f>
        <v/>
      </c>
      <c r="X667" s="353" t="str">
        <f>iferror(if(C667="","",IF(C667=Attacking,X665-U667,X665)),"")</f>
        <v/>
      </c>
    </row>
    <row r="668" hidden="1">
      <c r="A668" s="336">
        <v>665.0</v>
      </c>
      <c r="B668" s="356" t="str">
        <f>IF(C666=Attacking,B666+1,"")</f>
        <v/>
      </c>
      <c r="C668" s="338" t="str">
        <f>iferror(if(W666="","",IF(W666=Alive,Attacking,if(W666=Dead,"")),""),"")</f>
        <v/>
      </c>
      <c r="D668" s="339" t="str">
        <f>iferror(if(E666="","",IF(E666=Alive,$D$4,IF(E666=Dead,"")),""),"")</f>
        <v/>
      </c>
      <c r="E668" s="340" t="str">
        <f>iferror(if($F667="","",IF($F668&gt;0,Alive,if($F668="","")),""),"")</f>
        <v/>
      </c>
      <c r="F668" s="341" t="str">
        <f t="shared" si="4"/>
        <v/>
      </c>
      <c r="G668" s="342" t="str">
        <f>iferror(if(C668="","",if(C668=BattleEnd,"",if(D668=Fleet1Ship1,Fleet1Ship1Wep,Fleet2Ship1Wep))),"")</f>
        <v/>
      </c>
      <c r="H668" s="343" t="str">
        <f>iferror(IF($C668=BattleEnd,"",IF($C668="","",IF($C668=Attacking,RANDBETWEEN(1,100),""))),"")</f>
        <v/>
      </c>
      <c r="I668" s="344" t="str">
        <f>iferror(IF($C668=BattleEnd,"",IF($C668="","",IF($C668=Attacking,RANDBETWEEN(1,100),""))),"")</f>
        <v/>
      </c>
      <c r="J668" s="344" t="str">
        <f>iferror(IF($C668=BattleEnd,"",IF($C668="","",IF($C668=Attacking,RANDBETWEEN(1,100),""))),"")</f>
        <v/>
      </c>
      <c r="K668" s="345" t="str">
        <f>iferror(IF($C668=BattleEnd,"",IF($C668="","",IF($C668=Attacking,RANDBETWEEN(1,100),""))),"")</f>
        <v/>
      </c>
      <c r="L668" s="346" t="str">
        <f>if($C668=Attacking,if(H668&gt;70,Hit,Miss),"")</f>
        <v/>
      </c>
      <c r="M668" s="347" t="str">
        <f>if($C668=Attacking,if(I668&gt;70,Hit,Miss),"")</f>
        <v/>
      </c>
      <c r="N668" s="347" t="str">
        <f>if($C668=Attacking,if(J668&gt;70,Hit,Miss),"")</f>
        <v/>
      </c>
      <c r="O668" s="348" t="str">
        <f>if($C668=Attacking,if(K668&gt;70,Hit,Miss),"")</f>
        <v/>
      </c>
      <c r="P668" s="343" t="str">
        <f>IF(L668=Hit,Fleet1Ship1WepDPH,IF(L668=Miss,0,""))</f>
        <v/>
      </c>
      <c r="Q668" s="344" t="str">
        <f>IF(M668=Hit,Fleet1Ship1WepDPH,IF(M668=Miss,0,""))</f>
        <v/>
      </c>
      <c r="R668" s="344" t="str">
        <f>IF(N668=Hit,Fleet1Ship1WepDPH,IF(N668=Miss,0,""))</f>
        <v/>
      </c>
      <c r="S668" s="345" t="str">
        <f>IF(O668=Hit,Fleet1Ship1WepDPH,IF(O668=Miss,0,""))</f>
        <v/>
      </c>
      <c r="T668" s="349" t="str">
        <f>if($C668=Attacking,COUNTIF(P668:S668,"&gt;0"),"")</f>
        <v/>
      </c>
      <c r="U668" s="350" t="str">
        <f>IF($C668=Attacking,SUM(P668:S668),"")</f>
        <v/>
      </c>
      <c r="V668" s="351" t="str">
        <f>iferror(if(W666="","",IF(W666=Alive,$V$4,IF(W666=Dead,"")),""),"")</f>
        <v/>
      </c>
      <c r="W668" s="340" t="str">
        <f>iferror(if($X668="","",IF($X668&gt;0,Alive,if($X668=0,"")),""),"")</f>
        <v/>
      </c>
      <c r="X668" s="352" t="str">
        <f>iferror(if(C668="","",IF(C668=Attacking,X666-U668,X666)),"")</f>
        <v/>
      </c>
    </row>
    <row r="669" hidden="1">
      <c r="A669" s="319">
        <v>666.0</v>
      </c>
      <c r="B669" s="357" t="str">
        <f>IF(C667=Attacking,B667+1,"")</f>
        <v/>
      </c>
      <c r="C669" s="321" t="str">
        <f>iferror(if(W667="","",IF(W667=Alive,Attacking,if(W667=Dead,"")),""),"")</f>
        <v/>
      </c>
      <c r="D669" s="322" t="str">
        <f>iferror(if(E667="","",IF(E667=Alive,$D$4,IF(E667=Dead,"")),""),"")</f>
        <v/>
      </c>
      <c r="E669" s="323" t="str">
        <f>iferror(if($F668="","",IF($F669&gt;0,Alive,if($F669="","")),""),"")</f>
        <v/>
      </c>
      <c r="F669" s="324" t="str">
        <f t="shared" si="4"/>
        <v/>
      </c>
      <c r="G669" s="325" t="str">
        <f>iferror(if(C669="","",if(C669=BattleEnd,"",if(D669=Fleet1Ship1,Fleet1Ship1Wep,Fleet2Ship1Wep))),"")</f>
        <v/>
      </c>
      <c r="H669" s="326" t="str">
        <f>iferror(IF($C669=BattleEnd,"",IF($C669="","",IF($C669=Attacking,RANDBETWEEN(1,100),""))),"")</f>
        <v/>
      </c>
      <c r="I669" s="327" t="str">
        <f>iferror(IF($C669=BattleEnd,"",IF($C669="","",IF($C669=Attacking,RANDBETWEEN(1,100),""))),"")</f>
        <v/>
      </c>
      <c r="J669" s="327" t="str">
        <f>iferror(IF($C669=BattleEnd,"",IF($C669="","",IF($C669=Attacking,RANDBETWEEN(1,100),""))),"")</f>
        <v/>
      </c>
      <c r="K669" s="328" t="str">
        <f>iferror(IF($C669=BattleEnd,"",IF($C669="","",IF($C669=Attacking,RANDBETWEEN(1,100),""))),"")</f>
        <v/>
      </c>
      <c r="L669" s="329" t="str">
        <f>if($C669=Attacking,if(H669&gt;70,Hit,Miss),"")</f>
        <v/>
      </c>
      <c r="M669" s="330" t="str">
        <f>if($C669=Attacking,if(I669&gt;70,Hit,Miss),"")</f>
        <v/>
      </c>
      <c r="N669" s="330" t="str">
        <f>if($C669=Attacking,if(J669&gt;70,Hit,Miss),"")</f>
        <v/>
      </c>
      <c r="O669" s="331" t="str">
        <f>if($C669=Attacking,if(K669&gt;70,Hit,Miss),"")</f>
        <v/>
      </c>
      <c r="P669" s="326" t="str">
        <f>IF(L669=Hit,Fleet1Ship1WepDPH,IF(L669=Miss,0,""))</f>
        <v/>
      </c>
      <c r="Q669" s="327" t="str">
        <f>IF(M669=Hit,Fleet1Ship1WepDPH,IF(M669=Miss,0,""))</f>
        <v/>
      </c>
      <c r="R669" s="327" t="str">
        <f>IF(N669=Hit,Fleet1Ship1WepDPH,IF(N669=Miss,0,""))</f>
        <v/>
      </c>
      <c r="S669" s="328" t="str">
        <f>IF(O669=Hit,Fleet1Ship1WepDPH,IF(O669=Miss,0,""))</f>
        <v/>
      </c>
      <c r="T669" s="332" t="str">
        <f>if($C669=Attacking,COUNTIF(P669:S669,"&gt;0"),"")</f>
        <v/>
      </c>
      <c r="U669" s="333" t="str">
        <f>IF($C669=Attacking,SUM(P669:S669),"")</f>
        <v/>
      </c>
      <c r="V669" s="334" t="str">
        <f>iferror(if(W667="","",IF(W667=Alive,$V$4,IF(W667=Dead,"")),""),"")</f>
        <v/>
      </c>
      <c r="W669" s="323" t="str">
        <f>iferror(if($X669="","",IF($X669&gt;0,Alive,if($X669=0,"")),""),"")</f>
        <v/>
      </c>
      <c r="X669" s="353" t="str">
        <f>iferror(if(C669="","",IF(C669=Attacking,X667-U669,X667)),"")</f>
        <v/>
      </c>
    </row>
    <row r="670" hidden="1">
      <c r="A670" s="336">
        <v>667.0</v>
      </c>
      <c r="B670" s="356" t="str">
        <f>IF(C668=Attacking,B668+1,"")</f>
        <v/>
      </c>
      <c r="C670" s="338" t="str">
        <f>iferror(if(W668="","",IF(W668=Alive,Attacking,if(W668=Dead,"")),""),"")</f>
        <v/>
      </c>
      <c r="D670" s="339" t="str">
        <f>iferror(if(E668="","",IF(E668=Alive,$D$4,IF(E668=Dead,"")),""),"")</f>
        <v/>
      </c>
      <c r="E670" s="340" t="str">
        <f>iferror(if($F669="","",IF($F670&gt;0,Alive,if($F670="","")),""),"")</f>
        <v/>
      </c>
      <c r="F670" s="341" t="str">
        <f t="shared" si="4"/>
        <v/>
      </c>
      <c r="G670" s="342" t="str">
        <f>iferror(if(C670="","",if(C670=BattleEnd,"",if(D670=Fleet1Ship1,Fleet1Ship1Wep,Fleet2Ship1Wep))),"")</f>
        <v/>
      </c>
      <c r="H670" s="343" t="str">
        <f>iferror(IF($C670=BattleEnd,"",IF($C670="","",IF($C670=Attacking,RANDBETWEEN(1,100),""))),"")</f>
        <v/>
      </c>
      <c r="I670" s="344" t="str">
        <f>iferror(IF($C670=BattleEnd,"",IF($C670="","",IF($C670=Attacking,RANDBETWEEN(1,100),""))),"")</f>
        <v/>
      </c>
      <c r="J670" s="344" t="str">
        <f>iferror(IF($C670=BattleEnd,"",IF($C670="","",IF($C670=Attacking,RANDBETWEEN(1,100),""))),"")</f>
        <v/>
      </c>
      <c r="K670" s="345" t="str">
        <f>iferror(IF($C670=BattleEnd,"",IF($C670="","",IF($C670=Attacking,RANDBETWEEN(1,100),""))),"")</f>
        <v/>
      </c>
      <c r="L670" s="346" t="str">
        <f>if($C670=Attacking,if(H670&gt;70,Hit,Miss),"")</f>
        <v/>
      </c>
      <c r="M670" s="347" t="str">
        <f>if($C670=Attacking,if(I670&gt;70,Hit,Miss),"")</f>
        <v/>
      </c>
      <c r="N670" s="347" t="str">
        <f>if($C670=Attacking,if(J670&gt;70,Hit,Miss),"")</f>
        <v/>
      </c>
      <c r="O670" s="348" t="str">
        <f>if($C670=Attacking,if(K670&gt;70,Hit,Miss),"")</f>
        <v/>
      </c>
      <c r="P670" s="343" t="str">
        <f>IF(L670=Hit,Fleet1Ship1WepDPH,IF(L670=Miss,0,""))</f>
        <v/>
      </c>
      <c r="Q670" s="344" t="str">
        <f>IF(M670=Hit,Fleet1Ship1WepDPH,IF(M670=Miss,0,""))</f>
        <v/>
      </c>
      <c r="R670" s="344" t="str">
        <f>IF(N670=Hit,Fleet1Ship1WepDPH,IF(N670=Miss,0,""))</f>
        <v/>
      </c>
      <c r="S670" s="345" t="str">
        <f>IF(O670=Hit,Fleet1Ship1WepDPH,IF(O670=Miss,0,""))</f>
        <v/>
      </c>
      <c r="T670" s="349" t="str">
        <f>if($C670=Attacking,COUNTIF(P670:S670,"&gt;0"),"")</f>
        <v/>
      </c>
      <c r="U670" s="350" t="str">
        <f>IF($C670=Attacking,SUM(P670:S670),"")</f>
        <v/>
      </c>
      <c r="V670" s="351" t="str">
        <f>iferror(if(W668="","",IF(W668=Alive,$V$4,IF(W668=Dead,"")),""),"")</f>
        <v/>
      </c>
      <c r="W670" s="340" t="str">
        <f>iferror(if($X670="","",IF($X670&gt;0,Alive,if($X670=0,"")),""),"")</f>
        <v/>
      </c>
      <c r="X670" s="352" t="str">
        <f>iferror(if(C670="","",IF(C670=Attacking,X668-U670,X668)),"")</f>
        <v/>
      </c>
    </row>
    <row r="671" hidden="1">
      <c r="A671" s="319">
        <v>668.0</v>
      </c>
      <c r="B671" s="357" t="str">
        <f>IF(C669=Attacking,B669+1,"")</f>
        <v/>
      </c>
      <c r="C671" s="321" t="str">
        <f>iferror(if(W669="","",IF(W669=Alive,Attacking,if(W669=Dead,"")),""),"")</f>
        <v/>
      </c>
      <c r="D671" s="322" t="str">
        <f>iferror(if(E669="","",IF(E669=Alive,$D$4,IF(E669=Dead,"")),""),"")</f>
        <v/>
      </c>
      <c r="E671" s="323" t="str">
        <f>iferror(if($F670="","",IF($F671&gt;0,Alive,if($F671="","")),""),"")</f>
        <v/>
      </c>
      <c r="F671" s="324" t="str">
        <f t="shared" si="4"/>
        <v/>
      </c>
      <c r="G671" s="325" t="str">
        <f>iferror(if(C671="","",if(C671=BattleEnd,"",if(D671=Fleet1Ship1,Fleet1Ship1Wep,Fleet2Ship1Wep))),"")</f>
        <v/>
      </c>
      <c r="H671" s="326" t="str">
        <f>iferror(IF($C671=BattleEnd,"",IF($C671="","",IF($C671=Attacking,RANDBETWEEN(1,100),""))),"")</f>
        <v/>
      </c>
      <c r="I671" s="327" t="str">
        <f>iferror(IF($C671=BattleEnd,"",IF($C671="","",IF($C671=Attacking,RANDBETWEEN(1,100),""))),"")</f>
        <v/>
      </c>
      <c r="J671" s="327" t="str">
        <f>iferror(IF($C671=BattleEnd,"",IF($C671="","",IF($C671=Attacking,RANDBETWEEN(1,100),""))),"")</f>
        <v/>
      </c>
      <c r="K671" s="328" t="str">
        <f>iferror(IF($C671=BattleEnd,"",IF($C671="","",IF($C671=Attacking,RANDBETWEEN(1,100),""))),"")</f>
        <v/>
      </c>
      <c r="L671" s="329" t="str">
        <f>if($C671=Attacking,if(H671&gt;70,Hit,Miss),"")</f>
        <v/>
      </c>
      <c r="M671" s="330" t="str">
        <f>if($C671=Attacking,if(I671&gt;70,Hit,Miss),"")</f>
        <v/>
      </c>
      <c r="N671" s="330" t="str">
        <f>if($C671=Attacking,if(J671&gt;70,Hit,Miss),"")</f>
        <v/>
      </c>
      <c r="O671" s="331" t="str">
        <f>if($C671=Attacking,if(K671&gt;70,Hit,Miss),"")</f>
        <v/>
      </c>
      <c r="P671" s="326" t="str">
        <f>IF(L671=Hit,Fleet1Ship1WepDPH,IF(L671=Miss,0,""))</f>
        <v/>
      </c>
      <c r="Q671" s="327" t="str">
        <f>IF(M671=Hit,Fleet1Ship1WepDPH,IF(M671=Miss,0,""))</f>
        <v/>
      </c>
      <c r="R671" s="327" t="str">
        <f>IF(N671=Hit,Fleet1Ship1WepDPH,IF(N671=Miss,0,""))</f>
        <v/>
      </c>
      <c r="S671" s="328" t="str">
        <f>IF(O671=Hit,Fleet1Ship1WepDPH,IF(O671=Miss,0,""))</f>
        <v/>
      </c>
      <c r="T671" s="332" t="str">
        <f>if($C671=Attacking,COUNTIF(P671:S671,"&gt;0"),"")</f>
        <v/>
      </c>
      <c r="U671" s="333" t="str">
        <f>IF($C671=Attacking,SUM(P671:S671),"")</f>
        <v/>
      </c>
      <c r="V671" s="334" t="str">
        <f>iferror(if(W669="","",IF(W669=Alive,$V$4,IF(W669=Dead,"")),""),"")</f>
        <v/>
      </c>
      <c r="W671" s="323" t="str">
        <f>iferror(if($X671="","",IF($X671&gt;0,Alive,if($X671=0,"")),""),"")</f>
        <v/>
      </c>
      <c r="X671" s="353" t="str">
        <f>iferror(if(C671="","",IF(C671=Attacking,X669-U671,X669)),"")</f>
        <v/>
      </c>
    </row>
    <row r="672" hidden="1">
      <c r="A672" s="336">
        <v>669.0</v>
      </c>
      <c r="B672" s="356" t="str">
        <f>IF(C670=Attacking,B670+1,"")</f>
        <v/>
      </c>
      <c r="C672" s="338" t="str">
        <f>iferror(if(W670="","",IF(W670=Alive,Attacking,if(W670=Dead,"")),""),"")</f>
        <v/>
      </c>
      <c r="D672" s="339" t="str">
        <f>iferror(if(E670="","",IF(E670=Alive,$D$4,IF(E670=Dead,"")),""),"")</f>
        <v/>
      </c>
      <c r="E672" s="340" t="str">
        <f>iferror(if($F671="","",IF($F672&gt;0,Alive,if($F672="","")),""),"")</f>
        <v/>
      </c>
      <c r="F672" s="341" t="str">
        <f t="shared" si="4"/>
        <v/>
      </c>
      <c r="G672" s="342" t="str">
        <f>iferror(if(C672="","",if(C672=BattleEnd,"",if(D672=Fleet1Ship1,Fleet1Ship1Wep,Fleet2Ship1Wep))),"")</f>
        <v/>
      </c>
      <c r="H672" s="343" t="str">
        <f>iferror(IF($C672=BattleEnd,"",IF($C672="","",IF($C672=Attacking,RANDBETWEEN(1,100),""))),"")</f>
        <v/>
      </c>
      <c r="I672" s="344" t="str">
        <f>iferror(IF($C672=BattleEnd,"",IF($C672="","",IF($C672=Attacking,RANDBETWEEN(1,100),""))),"")</f>
        <v/>
      </c>
      <c r="J672" s="344" t="str">
        <f>iferror(IF($C672=BattleEnd,"",IF($C672="","",IF($C672=Attacking,RANDBETWEEN(1,100),""))),"")</f>
        <v/>
      </c>
      <c r="K672" s="345" t="str">
        <f>iferror(IF($C672=BattleEnd,"",IF($C672="","",IF($C672=Attacking,RANDBETWEEN(1,100),""))),"")</f>
        <v/>
      </c>
      <c r="L672" s="346" t="str">
        <f>if($C672=Attacking,if(H672&gt;70,Hit,Miss),"")</f>
        <v/>
      </c>
      <c r="M672" s="347" t="str">
        <f>if($C672=Attacking,if(I672&gt;70,Hit,Miss),"")</f>
        <v/>
      </c>
      <c r="N672" s="347" t="str">
        <f>if($C672=Attacking,if(J672&gt;70,Hit,Miss),"")</f>
        <v/>
      </c>
      <c r="O672" s="348" t="str">
        <f>if($C672=Attacking,if(K672&gt;70,Hit,Miss),"")</f>
        <v/>
      </c>
      <c r="P672" s="343" t="str">
        <f>IF(L672=Hit,Fleet1Ship1WepDPH,IF(L672=Miss,0,""))</f>
        <v/>
      </c>
      <c r="Q672" s="344" t="str">
        <f>IF(M672=Hit,Fleet1Ship1WepDPH,IF(M672=Miss,0,""))</f>
        <v/>
      </c>
      <c r="R672" s="344" t="str">
        <f>IF(N672=Hit,Fleet1Ship1WepDPH,IF(N672=Miss,0,""))</f>
        <v/>
      </c>
      <c r="S672" s="345" t="str">
        <f>IF(O672=Hit,Fleet1Ship1WepDPH,IF(O672=Miss,0,""))</f>
        <v/>
      </c>
      <c r="T672" s="349" t="str">
        <f>if($C672=Attacking,COUNTIF(P672:S672,"&gt;0"),"")</f>
        <v/>
      </c>
      <c r="U672" s="350" t="str">
        <f>IF($C672=Attacking,SUM(P672:S672),"")</f>
        <v/>
      </c>
      <c r="V672" s="351" t="str">
        <f>iferror(if(W670="","",IF(W670=Alive,$V$4,IF(W670=Dead,"")),""),"")</f>
        <v/>
      </c>
      <c r="W672" s="340" t="str">
        <f>iferror(if($X672="","",IF($X672&gt;0,Alive,if($X672=0,"")),""),"")</f>
        <v/>
      </c>
      <c r="X672" s="352" t="str">
        <f>iferror(if(C672="","",IF(C672=Attacking,X670-U672,X670)),"")</f>
        <v/>
      </c>
    </row>
    <row r="673" hidden="1">
      <c r="A673" s="319">
        <v>670.0</v>
      </c>
      <c r="B673" s="357" t="str">
        <f>IF(C671=Attacking,B671+1,"")</f>
        <v/>
      </c>
      <c r="C673" s="321" t="str">
        <f>iferror(if(W671="","",IF(W671=Alive,Attacking,if(W671=Dead,"")),""),"")</f>
        <v/>
      </c>
      <c r="D673" s="322" t="str">
        <f>iferror(if(E671="","",IF(E671=Alive,$D$4,IF(E671=Dead,"")),""),"")</f>
        <v/>
      </c>
      <c r="E673" s="323" t="str">
        <f>iferror(if($F672="","",IF($F673&gt;0,Alive,if($F673="","")),""),"")</f>
        <v/>
      </c>
      <c r="F673" s="324" t="str">
        <f t="shared" si="4"/>
        <v/>
      </c>
      <c r="G673" s="325" t="str">
        <f>iferror(if(C673="","",if(C673=BattleEnd,"",if(D673=Fleet1Ship1,Fleet1Ship1Wep,Fleet2Ship1Wep))),"")</f>
        <v/>
      </c>
      <c r="H673" s="326" t="str">
        <f>iferror(IF($C673=BattleEnd,"",IF($C673="","",IF($C673=Attacking,RANDBETWEEN(1,100),""))),"")</f>
        <v/>
      </c>
      <c r="I673" s="327" t="str">
        <f>iferror(IF($C673=BattleEnd,"",IF($C673="","",IF($C673=Attacking,RANDBETWEEN(1,100),""))),"")</f>
        <v/>
      </c>
      <c r="J673" s="327" t="str">
        <f>iferror(IF($C673=BattleEnd,"",IF($C673="","",IF($C673=Attacking,RANDBETWEEN(1,100),""))),"")</f>
        <v/>
      </c>
      <c r="K673" s="328" t="str">
        <f>iferror(IF($C673=BattleEnd,"",IF($C673="","",IF($C673=Attacking,RANDBETWEEN(1,100),""))),"")</f>
        <v/>
      </c>
      <c r="L673" s="329" t="str">
        <f>if($C673=Attacking,if(H673&gt;70,Hit,Miss),"")</f>
        <v/>
      </c>
      <c r="M673" s="330" t="str">
        <f>if($C673=Attacking,if(I673&gt;70,Hit,Miss),"")</f>
        <v/>
      </c>
      <c r="N673" s="330" t="str">
        <f>if($C673=Attacking,if(J673&gt;70,Hit,Miss),"")</f>
        <v/>
      </c>
      <c r="O673" s="331" t="str">
        <f>if($C673=Attacking,if(K673&gt;70,Hit,Miss),"")</f>
        <v/>
      </c>
      <c r="P673" s="326" t="str">
        <f>IF(L673=Hit,Fleet1Ship1WepDPH,IF(L673=Miss,0,""))</f>
        <v/>
      </c>
      <c r="Q673" s="327" t="str">
        <f>IF(M673=Hit,Fleet1Ship1WepDPH,IF(M673=Miss,0,""))</f>
        <v/>
      </c>
      <c r="R673" s="327" t="str">
        <f>IF(N673=Hit,Fleet1Ship1WepDPH,IF(N673=Miss,0,""))</f>
        <v/>
      </c>
      <c r="S673" s="328" t="str">
        <f>IF(O673=Hit,Fleet1Ship1WepDPH,IF(O673=Miss,0,""))</f>
        <v/>
      </c>
      <c r="T673" s="332" t="str">
        <f>if($C673=Attacking,COUNTIF(P673:S673,"&gt;0"),"")</f>
        <v/>
      </c>
      <c r="U673" s="333" t="str">
        <f>IF($C673=Attacking,SUM(P673:S673),"")</f>
        <v/>
      </c>
      <c r="V673" s="334" t="str">
        <f>iferror(if(W671="","",IF(W671=Alive,$V$4,IF(W671=Dead,"")),""),"")</f>
        <v/>
      </c>
      <c r="W673" s="323" t="str">
        <f>iferror(if($X673="","",IF($X673&gt;0,Alive,if($X673=0,"")),""),"")</f>
        <v/>
      </c>
      <c r="X673" s="353" t="str">
        <f>iferror(if(C673="","",IF(C673=Attacking,X671-U673,X671)),"")</f>
        <v/>
      </c>
    </row>
    <row r="674" hidden="1">
      <c r="A674" s="336">
        <v>671.0</v>
      </c>
      <c r="B674" s="356" t="str">
        <f>IF(C672=Reloading,B672+1,"")</f>
        <v/>
      </c>
      <c r="C674" s="338" t="str">
        <f>iferror(if(W672="","",IF(W672=Alive,Attacking,if(W672=Dead,"")),""),"")</f>
        <v/>
      </c>
      <c r="D674" s="339" t="str">
        <f>iferror(if(E672="","",IF(E672=Alive,$D$4,IF(E672=Dead,"")),""),"")</f>
        <v/>
      </c>
      <c r="E674" s="340" t="str">
        <f>iferror(if($F673="","",IF($F674&gt;0,Alive,if($F674="","")),""),"")</f>
        <v/>
      </c>
      <c r="F674" s="341" t="str">
        <f t="shared" si="4"/>
        <v/>
      </c>
      <c r="G674" s="342" t="str">
        <f>iferror(if(C674="","",if(C674=BattleEnd,"",if(D674=Fleet1Ship1,Fleet1Ship1Wep,Fleet2Ship1Wep))),"")</f>
        <v/>
      </c>
      <c r="H674" s="343" t="str">
        <f>iferror(IF($C674=BattleEnd,"",IF($C674="","",IF($C674=Attacking,RANDBETWEEN(1,100),""))),"")</f>
        <v/>
      </c>
      <c r="I674" s="344" t="str">
        <f>iferror(IF($C674=BattleEnd,"",IF($C674="","",IF($C674=Attacking,RANDBETWEEN(1,100),""))),"")</f>
        <v/>
      </c>
      <c r="J674" s="344" t="str">
        <f>iferror(IF($C674=BattleEnd,"",IF($C674="","",IF($C674=Attacking,RANDBETWEEN(1,100),""))),"")</f>
        <v/>
      </c>
      <c r="K674" s="345" t="str">
        <f>iferror(IF($C674=BattleEnd,"",IF($C674="","",IF($C674=Attacking,RANDBETWEEN(1,100),""))),"")</f>
        <v/>
      </c>
      <c r="L674" s="346" t="str">
        <f>if($C674=Attacking,if(H674&gt;70,Hit,Miss),"")</f>
        <v/>
      </c>
      <c r="M674" s="347" t="str">
        <f>if($C674=Attacking,if(I674&gt;70,Hit,Miss),"")</f>
        <v/>
      </c>
      <c r="N674" s="347" t="str">
        <f>if($C674=Attacking,if(J674&gt;70,Hit,Miss),"")</f>
        <v/>
      </c>
      <c r="O674" s="348" t="str">
        <f>if($C674=Attacking,if(K674&gt;70,Hit,Miss),"")</f>
        <v/>
      </c>
      <c r="P674" s="343" t="str">
        <f>IF(L674=Hit,Fleet1Ship1WepDPH,IF(L674=Miss,0,""))</f>
        <v/>
      </c>
      <c r="Q674" s="344" t="str">
        <f>IF(M674=Hit,Fleet1Ship1WepDPH,IF(M674=Miss,0,""))</f>
        <v/>
      </c>
      <c r="R674" s="344" t="str">
        <f>IF(N674=Hit,Fleet1Ship1WepDPH,IF(N674=Miss,0,""))</f>
        <v/>
      </c>
      <c r="S674" s="345" t="str">
        <f>IF(O674=Hit,Fleet1Ship1WepDPH,IF(O674=Miss,0,""))</f>
        <v/>
      </c>
      <c r="T674" s="349" t="str">
        <f>if($C674=Attacking,COUNTIF(P674:S674,"&gt;0"),"")</f>
        <v/>
      </c>
      <c r="U674" s="350" t="str">
        <f>IF($C674=Attacking,SUM(P674:S674),"")</f>
        <v/>
      </c>
      <c r="V674" s="351" t="str">
        <f>iferror(if(W672="","",IF(W672=Alive,$V$4,IF(W672=Dead,"")),""),"")</f>
        <v/>
      </c>
      <c r="W674" s="340" t="str">
        <f>iferror(if($X674="","",IF($X674&gt;0,Alive,if($X674=0,"")),""),"")</f>
        <v/>
      </c>
      <c r="X674" s="352" t="str">
        <f>iferror(if(C674="","",IF(C674=Attacking,X672-U674,X672)),"")</f>
        <v/>
      </c>
    </row>
    <row r="675" hidden="1">
      <c r="A675" s="319">
        <v>672.0</v>
      </c>
      <c r="B675" s="357" t="str">
        <f>IF(C673=Reloading,B673+1,"")</f>
        <v/>
      </c>
      <c r="C675" s="321" t="str">
        <f>iferror(if(W673="","",IF(W673=Alive,Attacking,if(W673=Dead,"")),""),"")</f>
        <v/>
      </c>
      <c r="D675" s="322" t="str">
        <f>iferror(if(E673="","",IF(E673=Alive,$D$4,IF(E673=Dead,"")),""),"")</f>
        <v/>
      </c>
      <c r="E675" s="323" t="str">
        <f>iferror(if($F674="","",IF($F675&gt;0,Alive,if($F675="","")),""),"")</f>
        <v/>
      </c>
      <c r="F675" s="324" t="str">
        <f t="shared" si="4"/>
        <v/>
      </c>
      <c r="G675" s="325" t="str">
        <f>iferror(if(C675="","",if(C675=BattleEnd,"",if(D675=Fleet1Ship1,Fleet1Ship1Wep,Fleet2Ship1Wep))),"")</f>
        <v/>
      </c>
      <c r="H675" s="326" t="str">
        <f>iferror(IF($C675=BattleEnd,"",IF($C675="","",IF($C675=Attacking,RANDBETWEEN(1,100),""))),"")</f>
        <v/>
      </c>
      <c r="I675" s="327" t="str">
        <f>iferror(IF($C675=BattleEnd,"",IF($C675="","",IF($C675=Attacking,RANDBETWEEN(1,100),""))),"")</f>
        <v/>
      </c>
      <c r="J675" s="327" t="str">
        <f>iferror(IF($C675=BattleEnd,"",IF($C675="","",IF($C675=Attacking,RANDBETWEEN(1,100),""))),"")</f>
        <v/>
      </c>
      <c r="K675" s="328" t="str">
        <f>iferror(IF($C675=BattleEnd,"",IF($C675="","",IF($C675=Attacking,RANDBETWEEN(1,100),""))),"")</f>
        <v/>
      </c>
      <c r="L675" s="329" t="str">
        <f>if($C675=Attacking,if(H675&gt;70,Hit,Miss),"")</f>
        <v/>
      </c>
      <c r="M675" s="330" t="str">
        <f>if($C675=Attacking,if(I675&gt;70,Hit,Miss),"")</f>
        <v/>
      </c>
      <c r="N675" s="330" t="str">
        <f>if($C675=Attacking,if(J675&gt;70,Hit,Miss),"")</f>
        <v/>
      </c>
      <c r="O675" s="331" t="str">
        <f>if($C675=Attacking,if(K675&gt;70,Hit,Miss),"")</f>
        <v/>
      </c>
      <c r="P675" s="326" t="str">
        <f>IF(L675=Hit,Fleet1Ship1WepDPH,IF(L675=Miss,0,""))</f>
        <v/>
      </c>
      <c r="Q675" s="327" t="str">
        <f>IF(M675=Hit,Fleet1Ship1WepDPH,IF(M675=Miss,0,""))</f>
        <v/>
      </c>
      <c r="R675" s="327" t="str">
        <f>IF(N675=Hit,Fleet1Ship1WepDPH,IF(N675=Miss,0,""))</f>
        <v/>
      </c>
      <c r="S675" s="328" t="str">
        <f>IF(O675=Hit,Fleet1Ship1WepDPH,IF(O675=Miss,0,""))</f>
        <v/>
      </c>
      <c r="T675" s="332" t="str">
        <f>if($C675=Attacking,COUNTIF(P675:S675,"&gt;0"),"")</f>
        <v/>
      </c>
      <c r="U675" s="333" t="str">
        <f>IF($C675=Attacking,SUM(P675:S675),"")</f>
        <v/>
      </c>
      <c r="V675" s="334" t="str">
        <f>iferror(if(W673="","",IF(W673=Alive,$V$4,IF(W673=Dead,"")),""),"")</f>
        <v/>
      </c>
      <c r="W675" s="323" t="str">
        <f>iferror(if($X675="","",IF($X675&gt;0,Alive,if($X675=0,"")),""),"")</f>
        <v/>
      </c>
      <c r="X675" s="353" t="str">
        <f>iferror(if(C675="","",IF(C675=Attacking,X673-U675,X673)),"")</f>
        <v/>
      </c>
    </row>
    <row r="676" hidden="1">
      <c r="A676" s="336">
        <v>673.0</v>
      </c>
      <c r="B676" s="356" t="str">
        <f>IF(C674=Attacking,B674+1,"")</f>
        <v/>
      </c>
      <c r="C676" s="338" t="str">
        <f>iferror(if(W674="","",IF(W674=Alive,Attacking,if(W674=Dead,"")),""),"")</f>
        <v/>
      </c>
      <c r="D676" s="339" t="str">
        <f>iferror(if(E674="","",IF(E674=Alive,$D$4,IF(E674=Dead,"")),""),"")</f>
        <v/>
      </c>
      <c r="E676" s="340" t="str">
        <f>iferror(if($F675="","",IF($F676&gt;0,Alive,if($F676="","")),""),"")</f>
        <v/>
      </c>
      <c r="F676" s="341" t="str">
        <f t="shared" si="4"/>
        <v/>
      </c>
      <c r="G676" s="342" t="str">
        <f>iferror(if(C676="","",if(C676=BattleEnd,"",if(D676=Fleet1Ship1,Fleet1Ship1Wep,Fleet2Ship1Wep))),"")</f>
        <v/>
      </c>
      <c r="H676" s="343" t="str">
        <f>iferror(IF($C676=BattleEnd,"",IF($C676="","",IF($C676=Attacking,RANDBETWEEN(1,100),""))),"")</f>
        <v/>
      </c>
      <c r="I676" s="344" t="str">
        <f>iferror(IF($C676=BattleEnd,"",IF($C676="","",IF($C676=Attacking,RANDBETWEEN(1,100),""))),"")</f>
        <v/>
      </c>
      <c r="J676" s="344" t="str">
        <f>iferror(IF($C676=BattleEnd,"",IF($C676="","",IF($C676=Attacking,RANDBETWEEN(1,100),""))),"")</f>
        <v/>
      </c>
      <c r="K676" s="345" t="str">
        <f>iferror(IF($C676=BattleEnd,"",IF($C676="","",IF($C676=Attacking,RANDBETWEEN(1,100),""))),"")</f>
        <v/>
      </c>
      <c r="L676" s="346" t="str">
        <f>if($C676=Attacking,if(H676&gt;70,Hit,Miss),"")</f>
        <v/>
      </c>
      <c r="M676" s="347" t="str">
        <f>if($C676=Attacking,if(I676&gt;70,Hit,Miss),"")</f>
        <v/>
      </c>
      <c r="N676" s="347" t="str">
        <f>if($C676=Attacking,if(J676&gt;70,Hit,Miss),"")</f>
        <v/>
      </c>
      <c r="O676" s="348" t="str">
        <f>if($C676=Attacking,if(K676&gt;70,Hit,Miss),"")</f>
        <v/>
      </c>
      <c r="P676" s="343" t="str">
        <f>IF(L676=Hit,Fleet1Ship1WepDPH,IF(L676=Miss,0,""))</f>
        <v/>
      </c>
      <c r="Q676" s="344" t="str">
        <f>IF(M676=Hit,Fleet1Ship1WepDPH,IF(M676=Miss,0,""))</f>
        <v/>
      </c>
      <c r="R676" s="344" t="str">
        <f>IF(N676=Hit,Fleet1Ship1WepDPH,IF(N676=Miss,0,""))</f>
        <v/>
      </c>
      <c r="S676" s="345" t="str">
        <f>IF(O676=Hit,Fleet1Ship1WepDPH,IF(O676=Miss,0,""))</f>
        <v/>
      </c>
      <c r="T676" s="349" t="str">
        <f>if($C676=Attacking,COUNTIF(P676:S676,"&gt;0"),"")</f>
        <v/>
      </c>
      <c r="U676" s="350" t="str">
        <f>IF($C676=Attacking,SUM(P676:S676),"")</f>
        <v/>
      </c>
      <c r="V676" s="351" t="str">
        <f>iferror(if(W674="","",IF(W674=Alive,$V$4,IF(W674=Dead,"")),""),"")</f>
        <v/>
      </c>
      <c r="W676" s="340" t="str">
        <f>iferror(if($X676="","",IF($X676&gt;0,Alive,if($X676=0,"")),""),"")</f>
        <v/>
      </c>
      <c r="X676" s="352" t="str">
        <f>iferror(if(C676="","",IF(C676=Attacking,X674-U676,X674)),"")</f>
        <v/>
      </c>
    </row>
    <row r="677" hidden="1">
      <c r="A677" s="319">
        <v>674.0</v>
      </c>
      <c r="B677" s="357" t="str">
        <f>IF(C675=Attacking,B675+1,"")</f>
        <v/>
      </c>
      <c r="C677" s="321" t="str">
        <f>iferror(if(W675="","",IF(W675=Alive,Attacking,if(W675=Dead,"")),""),"")</f>
        <v/>
      </c>
      <c r="D677" s="322" t="str">
        <f>iferror(if(E675="","",IF(E675=Alive,$D$4,IF(E675=Dead,"")),""),"")</f>
        <v/>
      </c>
      <c r="E677" s="323" t="str">
        <f>iferror(if($F676="","",IF($F677&gt;0,Alive,if($F677="","")),""),"")</f>
        <v/>
      </c>
      <c r="F677" s="324" t="str">
        <f t="shared" si="4"/>
        <v/>
      </c>
      <c r="G677" s="325" t="str">
        <f>iferror(if(C677="","",if(C677=BattleEnd,"",if(D677=Fleet1Ship1,Fleet1Ship1Wep,Fleet2Ship1Wep))),"")</f>
        <v/>
      </c>
      <c r="H677" s="326" t="str">
        <f>iferror(IF($C677=BattleEnd,"",IF($C677="","",IF($C677=Attacking,RANDBETWEEN(1,100),""))),"")</f>
        <v/>
      </c>
      <c r="I677" s="327" t="str">
        <f>iferror(IF($C677=BattleEnd,"",IF($C677="","",IF($C677=Attacking,RANDBETWEEN(1,100),""))),"")</f>
        <v/>
      </c>
      <c r="J677" s="327" t="str">
        <f>iferror(IF($C677=BattleEnd,"",IF($C677="","",IF($C677=Attacking,RANDBETWEEN(1,100),""))),"")</f>
        <v/>
      </c>
      <c r="K677" s="328" t="str">
        <f>iferror(IF($C677=BattleEnd,"",IF($C677="","",IF($C677=Attacking,RANDBETWEEN(1,100),""))),"")</f>
        <v/>
      </c>
      <c r="L677" s="329" t="str">
        <f>if($C677=Attacking,if(H677&gt;70,Hit,Miss),"")</f>
        <v/>
      </c>
      <c r="M677" s="330" t="str">
        <f>if($C677=Attacking,if(I677&gt;70,Hit,Miss),"")</f>
        <v/>
      </c>
      <c r="N677" s="330" t="str">
        <f>if($C677=Attacking,if(J677&gt;70,Hit,Miss),"")</f>
        <v/>
      </c>
      <c r="O677" s="331" t="str">
        <f>if($C677=Attacking,if(K677&gt;70,Hit,Miss),"")</f>
        <v/>
      </c>
      <c r="P677" s="326" t="str">
        <f>IF(L677=Hit,Fleet1Ship1WepDPH,IF(L677=Miss,0,""))</f>
        <v/>
      </c>
      <c r="Q677" s="327" t="str">
        <f>IF(M677=Hit,Fleet1Ship1WepDPH,IF(M677=Miss,0,""))</f>
        <v/>
      </c>
      <c r="R677" s="327" t="str">
        <f>IF(N677=Hit,Fleet1Ship1WepDPH,IF(N677=Miss,0,""))</f>
        <v/>
      </c>
      <c r="S677" s="328" t="str">
        <f>IF(O677=Hit,Fleet1Ship1WepDPH,IF(O677=Miss,0,""))</f>
        <v/>
      </c>
      <c r="T677" s="332" t="str">
        <f>if($C677=Attacking,COUNTIF(P677:S677,"&gt;0"),"")</f>
        <v/>
      </c>
      <c r="U677" s="333" t="str">
        <f>IF($C677=Attacking,SUM(P677:S677),"")</f>
        <v/>
      </c>
      <c r="V677" s="334" t="str">
        <f>iferror(if(W675="","",IF(W675=Alive,$V$4,IF(W675=Dead,"")),""),"")</f>
        <v/>
      </c>
      <c r="W677" s="323" t="str">
        <f>iferror(if($X677="","",IF($X677&gt;0,Alive,if($X677=0,"")),""),"")</f>
        <v/>
      </c>
      <c r="X677" s="353" t="str">
        <f>iferror(if(C677="","",IF(C677=Attacking,X675-U677,X675)),"")</f>
        <v/>
      </c>
    </row>
    <row r="678" hidden="1">
      <c r="A678" s="336">
        <v>675.0</v>
      </c>
      <c r="B678" s="356" t="str">
        <f>IF(C676=Attacking,B676+1,"")</f>
        <v/>
      </c>
      <c r="C678" s="338" t="str">
        <f>iferror(if(W676="","",IF(W676=Alive,Attacking,if(W676=Dead,"")),""),"")</f>
        <v/>
      </c>
      <c r="D678" s="339" t="str">
        <f>iferror(if(E676="","",IF(E676=Alive,$D$4,IF(E676=Dead,"")),""),"")</f>
        <v/>
      </c>
      <c r="E678" s="340" t="str">
        <f>iferror(if($F677="","",IF($F678&gt;0,Alive,if($F678="","")),""),"")</f>
        <v/>
      </c>
      <c r="F678" s="341" t="str">
        <f t="shared" si="4"/>
        <v/>
      </c>
      <c r="G678" s="342" t="str">
        <f>iferror(if(C678="","",if(C678=BattleEnd,"",if(D678=Fleet1Ship1,Fleet1Ship1Wep,Fleet2Ship1Wep))),"")</f>
        <v/>
      </c>
      <c r="H678" s="343" t="str">
        <f>iferror(IF($C678=BattleEnd,"",IF($C678="","",IF($C678=Attacking,RANDBETWEEN(1,100),""))),"")</f>
        <v/>
      </c>
      <c r="I678" s="344" t="str">
        <f>iferror(IF($C678=BattleEnd,"",IF($C678="","",IF($C678=Attacking,RANDBETWEEN(1,100),""))),"")</f>
        <v/>
      </c>
      <c r="J678" s="344" t="str">
        <f>iferror(IF($C678=BattleEnd,"",IF($C678="","",IF($C678=Attacking,RANDBETWEEN(1,100),""))),"")</f>
        <v/>
      </c>
      <c r="K678" s="345" t="str">
        <f>iferror(IF($C678=BattleEnd,"",IF($C678="","",IF($C678=Attacking,RANDBETWEEN(1,100),""))),"")</f>
        <v/>
      </c>
      <c r="L678" s="346" t="str">
        <f>if($C678=Attacking,if(H678&gt;70,Hit,Miss),"")</f>
        <v/>
      </c>
      <c r="M678" s="347" t="str">
        <f>if($C678=Attacking,if(I678&gt;70,Hit,Miss),"")</f>
        <v/>
      </c>
      <c r="N678" s="347" t="str">
        <f>if($C678=Attacking,if(J678&gt;70,Hit,Miss),"")</f>
        <v/>
      </c>
      <c r="O678" s="348" t="str">
        <f>if($C678=Attacking,if(K678&gt;70,Hit,Miss),"")</f>
        <v/>
      </c>
      <c r="P678" s="343" t="str">
        <f>IF(L678=Hit,Fleet1Ship1WepDPH,IF(L678=Miss,0,""))</f>
        <v/>
      </c>
      <c r="Q678" s="344" t="str">
        <f>IF(M678=Hit,Fleet1Ship1WepDPH,IF(M678=Miss,0,""))</f>
        <v/>
      </c>
      <c r="R678" s="344" t="str">
        <f>IF(N678=Hit,Fleet1Ship1WepDPH,IF(N678=Miss,0,""))</f>
        <v/>
      </c>
      <c r="S678" s="345" t="str">
        <f>IF(O678=Hit,Fleet1Ship1WepDPH,IF(O678=Miss,0,""))</f>
        <v/>
      </c>
      <c r="T678" s="349" t="str">
        <f>if($C678=Attacking,COUNTIF(P678:S678,"&gt;0"),"")</f>
        <v/>
      </c>
      <c r="U678" s="350" t="str">
        <f>IF($C678=Attacking,SUM(P678:S678),"")</f>
        <v/>
      </c>
      <c r="V678" s="351" t="str">
        <f>iferror(if(W676="","",IF(W676=Alive,$V$4,IF(W676=Dead,"")),""),"")</f>
        <v/>
      </c>
      <c r="W678" s="340" t="str">
        <f>iferror(if($X678="","",IF($X678&gt;0,Alive,if($X678=0,"")),""),"")</f>
        <v/>
      </c>
      <c r="X678" s="352" t="str">
        <f>iferror(if(C678="","",IF(C678=Attacking,X676-U678,X676)),"")</f>
        <v/>
      </c>
    </row>
    <row r="679" hidden="1">
      <c r="A679" s="319">
        <v>676.0</v>
      </c>
      <c r="B679" s="357" t="str">
        <f>IF(C677=Attacking,B677+1,"")</f>
        <v/>
      </c>
      <c r="C679" s="321" t="str">
        <f>iferror(if(W677="","",IF(W677=Alive,Attacking,if(W677=Dead,"")),""),"")</f>
        <v/>
      </c>
      <c r="D679" s="322" t="str">
        <f>iferror(if(E677="","",IF(E677=Alive,$D$4,IF(E677=Dead,"")),""),"")</f>
        <v/>
      </c>
      <c r="E679" s="323" t="str">
        <f>iferror(if($F678="","",IF($F679&gt;0,Alive,if($F679="","")),""),"")</f>
        <v/>
      </c>
      <c r="F679" s="324" t="str">
        <f t="shared" si="4"/>
        <v/>
      </c>
      <c r="G679" s="325" t="str">
        <f>iferror(if(C679="","",if(C679=BattleEnd,"",if(D679=Fleet1Ship1,Fleet1Ship1Wep,Fleet2Ship1Wep))),"")</f>
        <v/>
      </c>
      <c r="H679" s="326" t="str">
        <f>iferror(IF($C679=BattleEnd,"",IF($C679="","",IF($C679=Attacking,RANDBETWEEN(1,100),""))),"")</f>
        <v/>
      </c>
      <c r="I679" s="327" t="str">
        <f>iferror(IF($C679=BattleEnd,"",IF($C679="","",IF($C679=Attacking,RANDBETWEEN(1,100),""))),"")</f>
        <v/>
      </c>
      <c r="J679" s="327" t="str">
        <f>iferror(IF($C679=BattleEnd,"",IF($C679="","",IF($C679=Attacking,RANDBETWEEN(1,100),""))),"")</f>
        <v/>
      </c>
      <c r="K679" s="328" t="str">
        <f>iferror(IF($C679=BattleEnd,"",IF($C679="","",IF($C679=Attacking,RANDBETWEEN(1,100),""))),"")</f>
        <v/>
      </c>
      <c r="L679" s="329" t="str">
        <f>if($C679=Attacking,if(H679&gt;70,Hit,Miss),"")</f>
        <v/>
      </c>
      <c r="M679" s="330" t="str">
        <f>if($C679=Attacking,if(I679&gt;70,Hit,Miss),"")</f>
        <v/>
      </c>
      <c r="N679" s="330" t="str">
        <f>if($C679=Attacking,if(J679&gt;70,Hit,Miss),"")</f>
        <v/>
      </c>
      <c r="O679" s="331" t="str">
        <f>if($C679=Attacking,if(K679&gt;70,Hit,Miss),"")</f>
        <v/>
      </c>
      <c r="P679" s="326" t="str">
        <f>IF(L679=Hit,Fleet1Ship1WepDPH,IF(L679=Miss,0,""))</f>
        <v/>
      </c>
      <c r="Q679" s="327" t="str">
        <f>IF(M679=Hit,Fleet1Ship1WepDPH,IF(M679=Miss,0,""))</f>
        <v/>
      </c>
      <c r="R679" s="327" t="str">
        <f>IF(N679=Hit,Fleet1Ship1WepDPH,IF(N679=Miss,0,""))</f>
        <v/>
      </c>
      <c r="S679" s="328" t="str">
        <f>IF(O679=Hit,Fleet1Ship1WepDPH,IF(O679=Miss,0,""))</f>
        <v/>
      </c>
      <c r="T679" s="332" t="str">
        <f>if($C679=Attacking,COUNTIF(P679:S679,"&gt;0"),"")</f>
        <v/>
      </c>
      <c r="U679" s="333" t="str">
        <f>IF($C679=Attacking,SUM(P679:S679),"")</f>
        <v/>
      </c>
      <c r="V679" s="334" t="str">
        <f>iferror(if(W677="","",IF(W677=Alive,$V$4,IF(W677=Dead,"")),""),"")</f>
        <v/>
      </c>
      <c r="W679" s="323" t="str">
        <f>iferror(if($X679="","",IF($X679&gt;0,Alive,if($X679=0,"")),""),"")</f>
        <v/>
      </c>
      <c r="X679" s="353" t="str">
        <f>iferror(if(C679="","",IF(C679=Attacking,X677-U679,X677)),"")</f>
        <v/>
      </c>
    </row>
    <row r="680" hidden="1">
      <c r="A680" s="336">
        <v>677.0</v>
      </c>
      <c r="B680" s="356" t="str">
        <f>IF(C678=Attacking,B678+1,"")</f>
        <v/>
      </c>
      <c r="C680" s="338" t="str">
        <f>iferror(if(W678="","",IF(W678=Alive,Attacking,if(W678=Dead,"")),""),"")</f>
        <v/>
      </c>
      <c r="D680" s="339" t="str">
        <f>iferror(if(E678="","",IF(E678=Alive,$D$4,IF(E678=Dead,"")),""),"")</f>
        <v/>
      </c>
      <c r="E680" s="340" t="str">
        <f>iferror(if($F679="","",IF($F680&gt;0,Alive,if($F680="","")),""),"")</f>
        <v/>
      </c>
      <c r="F680" s="341" t="str">
        <f t="shared" si="4"/>
        <v/>
      </c>
      <c r="G680" s="342" t="str">
        <f>iferror(if(C680="","",if(C680=BattleEnd,"",if(D680=Fleet1Ship1,Fleet1Ship1Wep,Fleet2Ship1Wep))),"")</f>
        <v/>
      </c>
      <c r="H680" s="343" t="str">
        <f>iferror(IF($C680=BattleEnd,"",IF($C680="","",IF($C680=Attacking,RANDBETWEEN(1,100),""))),"")</f>
        <v/>
      </c>
      <c r="I680" s="344" t="str">
        <f>iferror(IF($C680=BattleEnd,"",IF($C680="","",IF($C680=Attacking,RANDBETWEEN(1,100),""))),"")</f>
        <v/>
      </c>
      <c r="J680" s="344" t="str">
        <f>iferror(IF($C680=BattleEnd,"",IF($C680="","",IF($C680=Attacking,RANDBETWEEN(1,100),""))),"")</f>
        <v/>
      </c>
      <c r="K680" s="345" t="str">
        <f>iferror(IF($C680=BattleEnd,"",IF($C680="","",IF($C680=Attacking,RANDBETWEEN(1,100),""))),"")</f>
        <v/>
      </c>
      <c r="L680" s="346" t="str">
        <f>if($C680=Attacking,if(H680&gt;70,Hit,Miss),"")</f>
        <v/>
      </c>
      <c r="M680" s="347" t="str">
        <f>if($C680=Attacking,if(I680&gt;70,Hit,Miss),"")</f>
        <v/>
      </c>
      <c r="N680" s="347" t="str">
        <f>if($C680=Attacking,if(J680&gt;70,Hit,Miss),"")</f>
        <v/>
      </c>
      <c r="O680" s="348" t="str">
        <f>if($C680=Attacking,if(K680&gt;70,Hit,Miss),"")</f>
        <v/>
      </c>
      <c r="P680" s="343" t="str">
        <f>IF(L680=Hit,Fleet1Ship1WepDPH,IF(L680=Miss,0,""))</f>
        <v/>
      </c>
      <c r="Q680" s="344" t="str">
        <f>IF(M680=Hit,Fleet1Ship1WepDPH,IF(M680=Miss,0,""))</f>
        <v/>
      </c>
      <c r="R680" s="344" t="str">
        <f>IF(N680=Hit,Fleet1Ship1WepDPH,IF(N680=Miss,0,""))</f>
        <v/>
      </c>
      <c r="S680" s="345" t="str">
        <f>IF(O680=Hit,Fleet1Ship1WepDPH,IF(O680=Miss,0,""))</f>
        <v/>
      </c>
      <c r="T680" s="349" t="str">
        <f>if($C680=Attacking,COUNTIF(P680:S680,"&gt;0"),"")</f>
        <v/>
      </c>
      <c r="U680" s="350" t="str">
        <f>IF($C680=Attacking,SUM(P680:S680),"")</f>
        <v/>
      </c>
      <c r="V680" s="351" t="str">
        <f>iferror(if(W678="","",IF(W678=Alive,$V$4,IF(W678=Dead,"")),""),"")</f>
        <v/>
      </c>
      <c r="W680" s="340" t="str">
        <f>iferror(if($X680="","",IF($X680&gt;0,Alive,if($X680=0,"")),""),"")</f>
        <v/>
      </c>
      <c r="X680" s="352" t="str">
        <f>iferror(if(C680="","",IF(C680=Attacking,X678-U680,X678)),"")</f>
        <v/>
      </c>
    </row>
    <row r="681" hidden="1">
      <c r="A681" s="319">
        <v>678.0</v>
      </c>
      <c r="B681" s="357" t="str">
        <f>IF(C679=Attacking,B679+1,"")</f>
        <v/>
      </c>
      <c r="C681" s="321" t="str">
        <f>iferror(if(W679="","",IF(W679=Alive,Attacking,if(W679=Dead,"")),""),"")</f>
        <v/>
      </c>
      <c r="D681" s="322" t="str">
        <f>iferror(if(E679="","",IF(E679=Alive,$D$4,IF(E679=Dead,"")),""),"")</f>
        <v/>
      </c>
      <c r="E681" s="323" t="str">
        <f>iferror(if($F680="","",IF($F681&gt;0,Alive,if($F681="","")),""),"")</f>
        <v/>
      </c>
      <c r="F681" s="324" t="str">
        <f t="shared" si="4"/>
        <v/>
      </c>
      <c r="G681" s="325" t="str">
        <f>iferror(if(C681="","",if(C681=BattleEnd,"",if(D681=Fleet1Ship1,Fleet1Ship1Wep,Fleet2Ship1Wep))),"")</f>
        <v/>
      </c>
      <c r="H681" s="326" t="str">
        <f>iferror(IF($C681=BattleEnd,"",IF($C681="","",IF($C681=Attacking,RANDBETWEEN(1,100),""))),"")</f>
        <v/>
      </c>
      <c r="I681" s="327" t="str">
        <f>iferror(IF($C681=BattleEnd,"",IF($C681="","",IF($C681=Attacking,RANDBETWEEN(1,100),""))),"")</f>
        <v/>
      </c>
      <c r="J681" s="327" t="str">
        <f>iferror(IF($C681=BattleEnd,"",IF($C681="","",IF($C681=Attacking,RANDBETWEEN(1,100),""))),"")</f>
        <v/>
      </c>
      <c r="K681" s="328" t="str">
        <f>iferror(IF($C681=BattleEnd,"",IF($C681="","",IF($C681=Attacking,RANDBETWEEN(1,100),""))),"")</f>
        <v/>
      </c>
      <c r="L681" s="329" t="str">
        <f>if($C681=Attacking,if(H681&gt;70,Hit,Miss),"")</f>
        <v/>
      </c>
      <c r="M681" s="330" t="str">
        <f>if($C681=Attacking,if(I681&gt;70,Hit,Miss),"")</f>
        <v/>
      </c>
      <c r="N681" s="330" t="str">
        <f>if($C681=Attacking,if(J681&gt;70,Hit,Miss),"")</f>
        <v/>
      </c>
      <c r="O681" s="331" t="str">
        <f>if($C681=Attacking,if(K681&gt;70,Hit,Miss),"")</f>
        <v/>
      </c>
      <c r="P681" s="326" t="str">
        <f>IF(L681=Hit,Fleet1Ship1WepDPH,IF(L681=Miss,0,""))</f>
        <v/>
      </c>
      <c r="Q681" s="327" t="str">
        <f>IF(M681=Hit,Fleet1Ship1WepDPH,IF(M681=Miss,0,""))</f>
        <v/>
      </c>
      <c r="R681" s="327" t="str">
        <f>IF(N681=Hit,Fleet1Ship1WepDPH,IF(N681=Miss,0,""))</f>
        <v/>
      </c>
      <c r="S681" s="328" t="str">
        <f>IF(O681=Hit,Fleet1Ship1WepDPH,IF(O681=Miss,0,""))</f>
        <v/>
      </c>
      <c r="T681" s="332" t="str">
        <f>if($C681=Attacking,COUNTIF(P681:S681,"&gt;0"),"")</f>
        <v/>
      </c>
      <c r="U681" s="333" t="str">
        <f>IF($C681=Attacking,SUM(P681:S681),"")</f>
        <v/>
      </c>
      <c r="V681" s="334" t="str">
        <f>iferror(if(W679="","",IF(W679=Alive,$V$4,IF(W679=Dead,"")),""),"")</f>
        <v/>
      </c>
      <c r="W681" s="323" t="str">
        <f>iferror(if($X681="","",IF($X681&gt;0,Alive,if($X681=0,"")),""),"")</f>
        <v/>
      </c>
      <c r="X681" s="353" t="str">
        <f>iferror(if(C681="","",IF(C681=Attacking,X679-U681,X679)),"")</f>
        <v/>
      </c>
    </row>
    <row r="682" hidden="1">
      <c r="A682" s="336">
        <v>679.0</v>
      </c>
      <c r="B682" s="356" t="str">
        <f>IF(C680=Reloading,B680+1,"")</f>
        <v/>
      </c>
      <c r="C682" s="338" t="str">
        <f>iferror(if(W680="","",IF(W680=Alive,Attacking,if(W680=Dead,"")),""),"")</f>
        <v/>
      </c>
      <c r="D682" s="339" t="str">
        <f>iferror(if(E680="","",IF(E680=Alive,$D$4,IF(E680=Dead,"")),""),"")</f>
        <v/>
      </c>
      <c r="E682" s="340" t="str">
        <f>iferror(if($F681="","",IF($F682&gt;0,Alive,if($F682="","")),""),"")</f>
        <v/>
      </c>
      <c r="F682" s="341" t="str">
        <f t="shared" si="4"/>
        <v/>
      </c>
      <c r="G682" s="342" t="str">
        <f>iferror(if(C682="","",if(C682=BattleEnd,"",if(D682=Fleet1Ship1,Fleet1Ship1Wep,Fleet2Ship1Wep))),"")</f>
        <v/>
      </c>
      <c r="H682" s="343" t="str">
        <f>iferror(IF($C682=BattleEnd,"",IF($C682="","",IF($C682=Attacking,RANDBETWEEN(1,100),""))),"")</f>
        <v/>
      </c>
      <c r="I682" s="344" t="str">
        <f>iferror(IF($C682=BattleEnd,"",IF($C682="","",IF($C682=Attacking,RANDBETWEEN(1,100),""))),"")</f>
        <v/>
      </c>
      <c r="J682" s="344" t="str">
        <f>iferror(IF($C682=BattleEnd,"",IF($C682="","",IF($C682=Attacking,RANDBETWEEN(1,100),""))),"")</f>
        <v/>
      </c>
      <c r="K682" s="345" t="str">
        <f>iferror(IF($C682=BattleEnd,"",IF($C682="","",IF($C682=Attacking,RANDBETWEEN(1,100),""))),"")</f>
        <v/>
      </c>
      <c r="L682" s="346" t="str">
        <f>if($C682=Attacking,if(H682&gt;70,Hit,Miss),"")</f>
        <v/>
      </c>
      <c r="M682" s="347" t="str">
        <f>if($C682=Attacking,if(I682&gt;70,Hit,Miss),"")</f>
        <v/>
      </c>
      <c r="N682" s="347" t="str">
        <f>if($C682=Attacking,if(J682&gt;70,Hit,Miss),"")</f>
        <v/>
      </c>
      <c r="O682" s="348" t="str">
        <f>if($C682=Attacking,if(K682&gt;70,Hit,Miss),"")</f>
        <v/>
      </c>
      <c r="P682" s="343" t="str">
        <f>IF(L682=Hit,Fleet1Ship1WepDPH,IF(L682=Miss,0,""))</f>
        <v/>
      </c>
      <c r="Q682" s="344" t="str">
        <f>IF(M682=Hit,Fleet1Ship1WepDPH,IF(M682=Miss,0,""))</f>
        <v/>
      </c>
      <c r="R682" s="344" t="str">
        <f>IF(N682=Hit,Fleet1Ship1WepDPH,IF(N682=Miss,0,""))</f>
        <v/>
      </c>
      <c r="S682" s="345" t="str">
        <f>IF(O682=Hit,Fleet1Ship1WepDPH,IF(O682=Miss,0,""))</f>
        <v/>
      </c>
      <c r="T682" s="349" t="str">
        <f>if($C682=Attacking,COUNTIF(P682:S682,"&gt;0"),"")</f>
        <v/>
      </c>
      <c r="U682" s="350" t="str">
        <f>IF($C682=Attacking,SUM(P682:S682),"")</f>
        <v/>
      </c>
      <c r="V682" s="351" t="str">
        <f>iferror(if(W680="","",IF(W680=Alive,$V$4,IF(W680=Dead,"")),""),"")</f>
        <v/>
      </c>
      <c r="W682" s="340" t="str">
        <f>iferror(if($X682="","",IF($X682&gt;0,Alive,if($X682=0,"")),""),"")</f>
        <v/>
      </c>
      <c r="X682" s="352" t="str">
        <f>iferror(if(C682="","",IF(C682=Attacking,X680-U682,X680)),"")</f>
        <v/>
      </c>
    </row>
    <row r="683" hidden="1">
      <c r="A683" s="319">
        <v>680.0</v>
      </c>
      <c r="B683" s="357" t="str">
        <f>IF(C681=Reloading,B681+1,"")</f>
        <v/>
      </c>
      <c r="C683" s="321" t="str">
        <f>iferror(if(W681="","",IF(W681=Alive,Attacking,if(W681=Dead,"")),""),"")</f>
        <v/>
      </c>
      <c r="D683" s="322" t="str">
        <f>iferror(if(E681="","",IF(E681=Alive,$D$4,IF(E681=Dead,"")),""),"")</f>
        <v/>
      </c>
      <c r="E683" s="323" t="str">
        <f>iferror(if($F682="","",IF($F683&gt;0,Alive,if($F683="","")),""),"")</f>
        <v/>
      </c>
      <c r="F683" s="324" t="str">
        <f t="shared" si="4"/>
        <v/>
      </c>
      <c r="G683" s="325" t="str">
        <f>iferror(if(C683="","",if(C683=BattleEnd,"",if(D683=Fleet1Ship1,Fleet1Ship1Wep,Fleet2Ship1Wep))),"")</f>
        <v/>
      </c>
      <c r="H683" s="326" t="str">
        <f>iferror(IF($C683=BattleEnd,"",IF($C683="","",IF($C683=Attacking,RANDBETWEEN(1,100),""))),"")</f>
        <v/>
      </c>
      <c r="I683" s="327" t="str">
        <f>iferror(IF($C683=BattleEnd,"",IF($C683="","",IF($C683=Attacking,RANDBETWEEN(1,100),""))),"")</f>
        <v/>
      </c>
      <c r="J683" s="327" t="str">
        <f>iferror(IF($C683=BattleEnd,"",IF($C683="","",IF($C683=Attacking,RANDBETWEEN(1,100),""))),"")</f>
        <v/>
      </c>
      <c r="K683" s="328" t="str">
        <f>iferror(IF($C683=BattleEnd,"",IF($C683="","",IF($C683=Attacking,RANDBETWEEN(1,100),""))),"")</f>
        <v/>
      </c>
      <c r="L683" s="329" t="str">
        <f>if($C683=Attacking,if(H683&gt;70,Hit,Miss),"")</f>
        <v/>
      </c>
      <c r="M683" s="330" t="str">
        <f>if($C683=Attacking,if(I683&gt;70,Hit,Miss),"")</f>
        <v/>
      </c>
      <c r="N683" s="330" t="str">
        <f>if($C683=Attacking,if(J683&gt;70,Hit,Miss),"")</f>
        <v/>
      </c>
      <c r="O683" s="331" t="str">
        <f>if($C683=Attacking,if(K683&gt;70,Hit,Miss),"")</f>
        <v/>
      </c>
      <c r="P683" s="326" t="str">
        <f>IF(L683=Hit,Fleet1Ship1WepDPH,IF(L683=Miss,0,""))</f>
        <v/>
      </c>
      <c r="Q683" s="327" t="str">
        <f>IF(M683=Hit,Fleet1Ship1WepDPH,IF(M683=Miss,0,""))</f>
        <v/>
      </c>
      <c r="R683" s="327" t="str">
        <f>IF(N683=Hit,Fleet1Ship1WepDPH,IF(N683=Miss,0,""))</f>
        <v/>
      </c>
      <c r="S683" s="328" t="str">
        <f>IF(O683=Hit,Fleet1Ship1WepDPH,IF(O683=Miss,0,""))</f>
        <v/>
      </c>
      <c r="T683" s="332" t="str">
        <f>if($C683=Attacking,COUNTIF(P683:S683,"&gt;0"),"")</f>
        <v/>
      </c>
      <c r="U683" s="333" t="str">
        <f>IF($C683=Attacking,SUM(P683:S683),"")</f>
        <v/>
      </c>
      <c r="V683" s="334" t="str">
        <f>iferror(if(W681="","",IF(W681=Alive,$V$4,IF(W681=Dead,"")),""),"")</f>
        <v/>
      </c>
      <c r="W683" s="323" t="str">
        <f>iferror(if($X683="","",IF($X683&gt;0,Alive,if($X683=0,"")),""),"")</f>
        <v/>
      </c>
      <c r="X683" s="353" t="str">
        <f>iferror(if(C683="","",IF(C683=Attacking,X681-U683,X681)),"")</f>
        <v/>
      </c>
    </row>
    <row r="684" hidden="1">
      <c r="A684" s="336">
        <v>681.0</v>
      </c>
      <c r="B684" s="356" t="str">
        <f>IF(C682=Attacking,B682+1,"")</f>
        <v/>
      </c>
      <c r="C684" s="338" t="str">
        <f>iferror(if(W682="","",IF(W682=Alive,Attacking,if(W682=Dead,"")),""),"")</f>
        <v/>
      </c>
      <c r="D684" s="339" t="str">
        <f>iferror(if(E682="","",IF(E682=Alive,$D$4,IF(E682=Dead,"")),""),"")</f>
        <v/>
      </c>
      <c r="E684" s="340" t="str">
        <f>iferror(if($F683="","",IF($F684&gt;0,Alive,if($F684="","")),""),"")</f>
        <v/>
      </c>
      <c r="F684" s="341" t="str">
        <f t="shared" si="4"/>
        <v/>
      </c>
      <c r="G684" s="342" t="str">
        <f>iferror(if(C684="","",if(C684=BattleEnd,"",if(D684=Fleet1Ship1,Fleet1Ship1Wep,Fleet2Ship1Wep))),"")</f>
        <v/>
      </c>
      <c r="H684" s="343" t="str">
        <f>iferror(IF($C684=BattleEnd,"",IF($C684="","",IF($C684=Attacking,RANDBETWEEN(1,100),""))),"")</f>
        <v/>
      </c>
      <c r="I684" s="344" t="str">
        <f>iferror(IF($C684=BattleEnd,"",IF($C684="","",IF($C684=Attacking,RANDBETWEEN(1,100),""))),"")</f>
        <v/>
      </c>
      <c r="J684" s="344" t="str">
        <f>iferror(IF($C684=BattleEnd,"",IF($C684="","",IF($C684=Attacking,RANDBETWEEN(1,100),""))),"")</f>
        <v/>
      </c>
      <c r="K684" s="345" t="str">
        <f>iferror(IF($C684=BattleEnd,"",IF($C684="","",IF($C684=Attacking,RANDBETWEEN(1,100),""))),"")</f>
        <v/>
      </c>
      <c r="L684" s="346" t="str">
        <f>if($C684=Attacking,if(H684&gt;70,Hit,Miss),"")</f>
        <v/>
      </c>
      <c r="M684" s="347" t="str">
        <f>if($C684=Attacking,if(I684&gt;70,Hit,Miss),"")</f>
        <v/>
      </c>
      <c r="N684" s="347" t="str">
        <f>if($C684=Attacking,if(J684&gt;70,Hit,Miss),"")</f>
        <v/>
      </c>
      <c r="O684" s="348" t="str">
        <f>if($C684=Attacking,if(K684&gt;70,Hit,Miss),"")</f>
        <v/>
      </c>
      <c r="P684" s="343" t="str">
        <f>IF(L684=Hit,Fleet1Ship1WepDPH,IF(L684=Miss,0,""))</f>
        <v/>
      </c>
      <c r="Q684" s="344" t="str">
        <f>IF(M684=Hit,Fleet1Ship1WepDPH,IF(M684=Miss,0,""))</f>
        <v/>
      </c>
      <c r="R684" s="344" t="str">
        <f>IF(N684=Hit,Fleet1Ship1WepDPH,IF(N684=Miss,0,""))</f>
        <v/>
      </c>
      <c r="S684" s="345" t="str">
        <f>IF(O684=Hit,Fleet1Ship1WepDPH,IF(O684=Miss,0,""))</f>
        <v/>
      </c>
      <c r="T684" s="349" t="str">
        <f>if($C684=Attacking,COUNTIF(P684:S684,"&gt;0"),"")</f>
        <v/>
      </c>
      <c r="U684" s="350" t="str">
        <f>IF($C684=Attacking,SUM(P684:S684),"")</f>
        <v/>
      </c>
      <c r="V684" s="351" t="str">
        <f>iferror(if(W682="","",IF(W682=Alive,$V$4,IF(W682=Dead,"")),""),"")</f>
        <v/>
      </c>
      <c r="W684" s="340" t="str">
        <f>iferror(if($X684="","",IF($X684&gt;0,Alive,if($X684=0,"")),""),"")</f>
        <v/>
      </c>
      <c r="X684" s="352" t="str">
        <f>iferror(if(C684="","",IF(C684=Attacking,X682-U684,X682)),"")</f>
        <v/>
      </c>
    </row>
    <row r="685" hidden="1">
      <c r="A685" s="319">
        <v>682.0</v>
      </c>
      <c r="B685" s="357" t="str">
        <f>IF(C683=Attacking,B683+1,"")</f>
        <v/>
      </c>
      <c r="C685" s="321" t="str">
        <f>iferror(if(W683="","",IF(W683=Alive,Attacking,if(W683=Dead,"")),""),"")</f>
        <v/>
      </c>
      <c r="D685" s="322" t="str">
        <f>iferror(if(E683="","",IF(E683=Alive,$D$4,IF(E683=Dead,"")),""),"")</f>
        <v/>
      </c>
      <c r="E685" s="323" t="str">
        <f>iferror(if($F684="","",IF($F685&gt;0,Alive,if($F685="","")),""),"")</f>
        <v/>
      </c>
      <c r="F685" s="324" t="str">
        <f t="shared" si="4"/>
        <v/>
      </c>
      <c r="G685" s="325" t="str">
        <f>iferror(if(C685="","",if(C685=BattleEnd,"",if(D685=Fleet1Ship1,Fleet1Ship1Wep,Fleet2Ship1Wep))),"")</f>
        <v/>
      </c>
      <c r="H685" s="326" t="str">
        <f>iferror(IF($C685=BattleEnd,"",IF($C685="","",IF($C685=Attacking,RANDBETWEEN(1,100),""))),"")</f>
        <v/>
      </c>
      <c r="I685" s="327" t="str">
        <f>iferror(IF($C685=BattleEnd,"",IF($C685="","",IF($C685=Attacking,RANDBETWEEN(1,100),""))),"")</f>
        <v/>
      </c>
      <c r="J685" s="327" t="str">
        <f>iferror(IF($C685=BattleEnd,"",IF($C685="","",IF($C685=Attacking,RANDBETWEEN(1,100),""))),"")</f>
        <v/>
      </c>
      <c r="K685" s="328" t="str">
        <f>iferror(IF($C685=BattleEnd,"",IF($C685="","",IF($C685=Attacking,RANDBETWEEN(1,100),""))),"")</f>
        <v/>
      </c>
      <c r="L685" s="329" t="str">
        <f>if($C685=Attacking,if(H685&gt;70,Hit,Miss),"")</f>
        <v/>
      </c>
      <c r="M685" s="330" t="str">
        <f>if($C685=Attacking,if(I685&gt;70,Hit,Miss),"")</f>
        <v/>
      </c>
      <c r="N685" s="330" t="str">
        <f>if($C685=Attacking,if(J685&gt;70,Hit,Miss),"")</f>
        <v/>
      </c>
      <c r="O685" s="331" t="str">
        <f>if($C685=Attacking,if(K685&gt;70,Hit,Miss),"")</f>
        <v/>
      </c>
      <c r="P685" s="326" t="str">
        <f>IF(L685=Hit,Fleet1Ship1WepDPH,IF(L685=Miss,0,""))</f>
        <v/>
      </c>
      <c r="Q685" s="327" t="str">
        <f>IF(M685=Hit,Fleet1Ship1WepDPH,IF(M685=Miss,0,""))</f>
        <v/>
      </c>
      <c r="R685" s="327" t="str">
        <f>IF(N685=Hit,Fleet1Ship1WepDPH,IF(N685=Miss,0,""))</f>
        <v/>
      </c>
      <c r="S685" s="328" t="str">
        <f>IF(O685=Hit,Fleet1Ship1WepDPH,IF(O685=Miss,0,""))</f>
        <v/>
      </c>
      <c r="T685" s="332" t="str">
        <f>if($C685=Attacking,COUNTIF(P685:S685,"&gt;0"),"")</f>
        <v/>
      </c>
      <c r="U685" s="333" t="str">
        <f>IF($C685=Attacking,SUM(P685:S685),"")</f>
        <v/>
      </c>
      <c r="V685" s="334" t="str">
        <f>iferror(if(W683="","",IF(W683=Alive,$V$4,IF(W683=Dead,"")),""),"")</f>
        <v/>
      </c>
      <c r="W685" s="323" t="str">
        <f>iferror(if($X685="","",IF($X685&gt;0,Alive,if($X685=0,"")),""),"")</f>
        <v/>
      </c>
      <c r="X685" s="353" t="str">
        <f>iferror(if(C685="","",IF(C685=Attacking,X683-U685,X683)),"")</f>
        <v/>
      </c>
    </row>
    <row r="686" hidden="1">
      <c r="A686" s="336">
        <v>683.0</v>
      </c>
      <c r="B686" s="356" t="str">
        <f>IF(C684=Attacking,B684+1,"")</f>
        <v/>
      </c>
      <c r="C686" s="338" t="str">
        <f>iferror(if(W684="","",IF(W684=Alive,Attacking,if(W684=Dead,"")),""),"")</f>
        <v/>
      </c>
      <c r="D686" s="339" t="str">
        <f>iferror(if(E684="","",IF(E684=Alive,$D$4,IF(E684=Dead,"")),""),"")</f>
        <v/>
      </c>
      <c r="E686" s="340" t="str">
        <f>iferror(if($F685="","",IF($F686&gt;0,Alive,if($F686="","")),""),"")</f>
        <v/>
      </c>
      <c r="F686" s="341" t="str">
        <f t="shared" si="4"/>
        <v/>
      </c>
      <c r="G686" s="342" t="str">
        <f>iferror(if(C686="","",if(C686=BattleEnd,"",if(D686=Fleet1Ship1,Fleet1Ship1Wep,Fleet2Ship1Wep))),"")</f>
        <v/>
      </c>
      <c r="H686" s="343" t="str">
        <f>iferror(IF($C686=BattleEnd,"",IF($C686="","",IF($C686=Attacking,RANDBETWEEN(1,100),""))),"")</f>
        <v/>
      </c>
      <c r="I686" s="344" t="str">
        <f>iferror(IF($C686=BattleEnd,"",IF($C686="","",IF($C686=Attacking,RANDBETWEEN(1,100),""))),"")</f>
        <v/>
      </c>
      <c r="J686" s="344" t="str">
        <f>iferror(IF($C686=BattleEnd,"",IF($C686="","",IF($C686=Attacking,RANDBETWEEN(1,100),""))),"")</f>
        <v/>
      </c>
      <c r="K686" s="345" t="str">
        <f>iferror(IF($C686=BattleEnd,"",IF($C686="","",IF($C686=Attacking,RANDBETWEEN(1,100),""))),"")</f>
        <v/>
      </c>
      <c r="L686" s="346" t="str">
        <f>if($C686=Attacking,if(H686&gt;70,Hit,Miss),"")</f>
        <v/>
      </c>
      <c r="M686" s="347" t="str">
        <f>if($C686=Attacking,if(I686&gt;70,Hit,Miss),"")</f>
        <v/>
      </c>
      <c r="N686" s="347" t="str">
        <f>if($C686=Attacking,if(J686&gt;70,Hit,Miss),"")</f>
        <v/>
      </c>
      <c r="O686" s="348" t="str">
        <f>if($C686=Attacking,if(K686&gt;70,Hit,Miss),"")</f>
        <v/>
      </c>
      <c r="P686" s="343" t="str">
        <f>IF(L686=Hit,Fleet1Ship1WepDPH,IF(L686=Miss,0,""))</f>
        <v/>
      </c>
      <c r="Q686" s="344" t="str">
        <f>IF(M686=Hit,Fleet1Ship1WepDPH,IF(M686=Miss,0,""))</f>
        <v/>
      </c>
      <c r="R686" s="344" t="str">
        <f>IF(N686=Hit,Fleet1Ship1WepDPH,IF(N686=Miss,0,""))</f>
        <v/>
      </c>
      <c r="S686" s="345" t="str">
        <f>IF(O686=Hit,Fleet1Ship1WepDPH,IF(O686=Miss,0,""))</f>
        <v/>
      </c>
      <c r="T686" s="349" t="str">
        <f>if($C686=Attacking,COUNTIF(P686:S686,"&gt;0"),"")</f>
        <v/>
      </c>
      <c r="U686" s="350" t="str">
        <f>IF($C686=Attacking,SUM(P686:S686),"")</f>
        <v/>
      </c>
      <c r="V686" s="351" t="str">
        <f>iferror(if(W684="","",IF(W684=Alive,$V$4,IF(W684=Dead,"")),""),"")</f>
        <v/>
      </c>
      <c r="W686" s="340" t="str">
        <f>iferror(if($X686="","",IF($X686&gt;0,Alive,if($X686=0,"")),""),"")</f>
        <v/>
      </c>
      <c r="X686" s="352" t="str">
        <f>iferror(if(C686="","",IF(C686=Attacking,X684-U686,X684)),"")</f>
        <v/>
      </c>
    </row>
    <row r="687" hidden="1">
      <c r="A687" s="319">
        <v>684.0</v>
      </c>
      <c r="B687" s="357" t="str">
        <f>IF(C685=Attacking,B685+1,"")</f>
        <v/>
      </c>
      <c r="C687" s="321" t="str">
        <f>iferror(if(W685="","",IF(W685=Alive,Attacking,if(W685=Dead,"")),""),"")</f>
        <v/>
      </c>
      <c r="D687" s="322" t="str">
        <f>iferror(if(E685="","",IF(E685=Alive,$D$4,IF(E685=Dead,"")),""),"")</f>
        <v/>
      </c>
      <c r="E687" s="323" t="str">
        <f>iferror(if($F686="","",IF($F687&gt;0,Alive,if($F687="","")),""),"")</f>
        <v/>
      </c>
      <c r="F687" s="324" t="str">
        <f t="shared" si="4"/>
        <v/>
      </c>
      <c r="G687" s="325" t="str">
        <f>iferror(if(C687="","",if(C687=BattleEnd,"",if(D687=Fleet1Ship1,Fleet1Ship1Wep,Fleet2Ship1Wep))),"")</f>
        <v/>
      </c>
      <c r="H687" s="326" t="str">
        <f>iferror(IF($C687=BattleEnd,"",IF($C687="","",IF($C687=Attacking,RANDBETWEEN(1,100),""))),"")</f>
        <v/>
      </c>
      <c r="I687" s="327" t="str">
        <f>iferror(IF($C687=BattleEnd,"",IF($C687="","",IF($C687=Attacking,RANDBETWEEN(1,100),""))),"")</f>
        <v/>
      </c>
      <c r="J687" s="327" t="str">
        <f>iferror(IF($C687=BattleEnd,"",IF($C687="","",IF($C687=Attacking,RANDBETWEEN(1,100),""))),"")</f>
        <v/>
      </c>
      <c r="K687" s="328" t="str">
        <f>iferror(IF($C687=BattleEnd,"",IF($C687="","",IF($C687=Attacking,RANDBETWEEN(1,100),""))),"")</f>
        <v/>
      </c>
      <c r="L687" s="329" t="str">
        <f>if($C687=Attacking,if(H687&gt;70,Hit,Miss),"")</f>
        <v/>
      </c>
      <c r="M687" s="330" t="str">
        <f>if($C687=Attacking,if(I687&gt;70,Hit,Miss),"")</f>
        <v/>
      </c>
      <c r="N687" s="330" t="str">
        <f>if($C687=Attacking,if(J687&gt;70,Hit,Miss),"")</f>
        <v/>
      </c>
      <c r="O687" s="331" t="str">
        <f>if($C687=Attacking,if(K687&gt;70,Hit,Miss),"")</f>
        <v/>
      </c>
      <c r="P687" s="326" t="str">
        <f>IF(L687=Hit,Fleet1Ship1WepDPH,IF(L687=Miss,0,""))</f>
        <v/>
      </c>
      <c r="Q687" s="327" t="str">
        <f>IF(M687=Hit,Fleet1Ship1WepDPH,IF(M687=Miss,0,""))</f>
        <v/>
      </c>
      <c r="R687" s="327" t="str">
        <f>IF(N687=Hit,Fleet1Ship1WepDPH,IF(N687=Miss,0,""))</f>
        <v/>
      </c>
      <c r="S687" s="328" t="str">
        <f>IF(O687=Hit,Fleet1Ship1WepDPH,IF(O687=Miss,0,""))</f>
        <v/>
      </c>
      <c r="T687" s="332" t="str">
        <f>if($C687=Attacking,COUNTIF(P687:S687,"&gt;0"),"")</f>
        <v/>
      </c>
      <c r="U687" s="333" t="str">
        <f>IF($C687=Attacking,SUM(P687:S687),"")</f>
        <v/>
      </c>
      <c r="V687" s="334" t="str">
        <f>iferror(if(W685="","",IF(W685=Alive,$V$4,IF(W685=Dead,"")),""),"")</f>
        <v/>
      </c>
      <c r="W687" s="323" t="str">
        <f>iferror(if($X687="","",IF($X687&gt;0,Alive,if($X687=0,"")),""),"")</f>
        <v/>
      </c>
      <c r="X687" s="353" t="str">
        <f>iferror(if(C687="","",IF(C687=Attacking,X685-U687,X685)),"")</f>
        <v/>
      </c>
    </row>
    <row r="688" hidden="1">
      <c r="A688" s="336">
        <v>685.0</v>
      </c>
      <c r="B688" s="356" t="str">
        <f>IF(C686=Attacking,B686+1,"")</f>
        <v/>
      </c>
      <c r="C688" s="338" t="str">
        <f>iferror(if(W686="","",IF(W686=Alive,Attacking,if(W686=Dead,"")),""),"")</f>
        <v/>
      </c>
      <c r="D688" s="339" t="str">
        <f>iferror(if(E686="","",IF(E686=Alive,$D$4,IF(E686=Dead,"")),""),"")</f>
        <v/>
      </c>
      <c r="E688" s="340" t="str">
        <f>iferror(if($F687="","",IF($F688&gt;0,Alive,if($F688="","")),""),"")</f>
        <v/>
      </c>
      <c r="F688" s="341" t="str">
        <f t="shared" si="4"/>
        <v/>
      </c>
      <c r="G688" s="342" t="str">
        <f>iferror(if(C688="","",if(C688=BattleEnd,"",if(D688=Fleet1Ship1,Fleet1Ship1Wep,Fleet2Ship1Wep))),"")</f>
        <v/>
      </c>
      <c r="H688" s="343" t="str">
        <f>iferror(IF($C688=BattleEnd,"",IF($C688="","",IF($C688=Attacking,RANDBETWEEN(1,100),""))),"")</f>
        <v/>
      </c>
      <c r="I688" s="344" t="str">
        <f>iferror(IF($C688=BattleEnd,"",IF($C688="","",IF($C688=Attacking,RANDBETWEEN(1,100),""))),"")</f>
        <v/>
      </c>
      <c r="J688" s="344" t="str">
        <f>iferror(IF($C688=BattleEnd,"",IF($C688="","",IF($C688=Attacking,RANDBETWEEN(1,100),""))),"")</f>
        <v/>
      </c>
      <c r="K688" s="345" t="str">
        <f>iferror(IF($C688=BattleEnd,"",IF($C688="","",IF($C688=Attacking,RANDBETWEEN(1,100),""))),"")</f>
        <v/>
      </c>
      <c r="L688" s="346" t="str">
        <f>if($C688=Attacking,if(H688&gt;70,Hit,Miss),"")</f>
        <v/>
      </c>
      <c r="M688" s="347" t="str">
        <f>if($C688=Attacking,if(I688&gt;70,Hit,Miss),"")</f>
        <v/>
      </c>
      <c r="N688" s="347" t="str">
        <f>if($C688=Attacking,if(J688&gt;70,Hit,Miss),"")</f>
        <v/>
      </c>
      <c r="O688" s="348" t="str">
        <f>if($C688=Attacking,if(K688&gt;70,Hit,Miss),"")</f>
        <v/>
      </c>
      <c r="P688" s="343" t="str">
        <f>IF(L688=Hit,Fleet1Ship1WepDPH,IF(L688=Miss,0,""))</f>
        <v/>
      </c>
      <c r="Q688" s="344" t="str">
        <f>IF(M688=Hit,Fleet1Ship1WepDPH,IF(M688=Miss,0,""))</f>
        <v/>
      </c>
      <c r="R688" s="344" t="str">
        <f>IF(N688=Hit,Fleet1Ship1WepDPH,IF(N688=Miss,0,""))</f>
        <v/>
      </c>
      <c r="S688" s="345" t="str">
        <f>IF(O688=Hit,Fleet1Ship1WepDPH,IF(O688=Miss,0,""))</f>
        <v/>
      </c>
      <c r="T688" s="349" t="str">
        <f>if($C688=Attacking,COUNTIF(P688:S688,"&gt;0"),"")</f>
        <v/>
      </c>
      <c r="U688" s="350" t="str">
        <f>IF($C688=Attacking,SUM(P688:S688),"")</f>
        <v/>
      </c>
      <c r="V688" s="351" t="str">
        <f>iferror(if(W686="","",IF(W686=Alive,$V$4,IF(W686=Dead,"")),""),"")</f>
        <v/>
      </c>
      <c r="W688" s="340" t="str">
        <f>iferror(if($X688="","",IF($X688&gt;0,Alive,if($X688=0,"")),""),"")</f>
        <v/>
      </c>
      <c r="X688" s="352" t="str">
        <f>iferror(if(C688="","",IF(C688=Attacking,X686-U688,X686)),"")</f>
        <v/>
      </c>
    </row>
    <row r="689" hidden="1">
      <c r="A689" s="319">
        <v>686.0</v>
      </c>
      <c r="B689" s="357" t="str">
        <f>IF(C687=Attacking,B687+1,"")</f>
        <v/>
      </c>
      <c r="C689" s="321" t="str">
        <f>iferror(if(W687="","",IF(W687=Alive,Attacking,if(W687=Dead,"")),""),"")</f>
        <v/>
      </c>
      <c r="D689" s="322" t="str">
        <f>iferror(if(E687="","",IF(E687=Alive,$D$4,IF(E687=Dead,"")),""),"")</f>
        <v/>
      </c>
      <c r="E689" s="323" t="str">
        <f>iferror(if($F688="","",IF($F689&gt;0,Alive,if($F689="","")),""),"")</f>
        <v/>
      </c>
      <c r="F689" s="324" t="str">
        <f t="shared" si="4"/>
        <v/>
      </c>
      <c r="G689" s="325" t="str">
        <f>iferror(if(C689="","",if(C689=BattleEnd,"",if(D689=Fleet1Ship1,Fleet1Ship1Wep,Fleet2Ship1Wep))),"")</f>
        <v/>
      </c>
      <c r="H689" s="326" t="str">
        <f>iferror(IF($C689=BattleEnd,"",IF($C689="","",IF($C689=Attacking,RANDBETWEEN(1,100),""))),"")</f>
        <v/>
      </c>
      <c r="I689" s="327" t="str">
        <f>iferror(IF($C689=BattleEnd,"",IF($C689="","",IF($C689=Attacking,RANDBETWEEN(1,100),""))),"")</f>
        <v/>
      </c>
      <c r="J689" s="327" t="str">
        <f>iferror(IF($C689=BattleEnd,"",IF($C689="","",IF($C689=Attacking,RANDBETWEEN(1,100),""))),"")</f>
        <v/>
      </c>
      <c r="K689" s="328" t="str">
        <f>iferror(IF($C689=BattleEnd,"",IF($C689="","",IF($C689=Attacking,RANDBETWEEN(1,100),""))),"")</f>
        <v/>
      </c>
      <c r="L689" s="329" t="str">
        <f>if($C689=Attacking,if(H689&gt;70,Hit,Miss),"")</f>
        <v/>
      </c>
      <c r="M689" s="330" t="str">
        <f>if($C689=Attacking,if(I689&gt;70,Hit,Miss),"")</f>
        <v/>
      </c>
      <c r="N689" s="330" t="str">
        <f>if($C689=Attacking,if(J689&gt;70,Hit,Miss),"")</f>
        <v/>
      </c>
      <c r="O689" s="331" t="str">
        <f>if($C689=Attacking,if(K689&gt;70,Hit,Miss),"")</f>
        <v/>
      </c>
      <c r="P689" s="326" t="str">
        <f>IF(L689=Hit,Fleet1Ship1WepDPH,IF(L689=Miss,0,""))</f>
        <v/>
      </c>
      <c r="Q689" s="327" t="str">
        <f>IF(M689=Hit,Fleet1Ship1WepDPH,IF(M689=Miss,0,""))</f>
        <v/>
      </c>
      <c r="R689" s="327" t="str">
        <f>IF(N689=Hit,Fleet1Ship1WepDPH,IF(N689=Miss,0,""))</f>
        <v/>
      </c>
      <c r="S689" s="328" t="str">
        <f>IF(O689=Hit,Fleet1Ship1WepDPH,IF(O689=Miss,0,""))</f>
        <v/>
      </c>
      <c r="T689" s="332" t="str">
        <f>if($C689=Attacking,COUNTIF(P689:S689,"&gt;0"),"")</f>
        <v/>
      </c>
      <c r="U689" s="333" t="str">
        <f>IF($C689=Attacking,SUM(P689:S689),"")</f>
        <v/>
      </c>
      <c r="V689" s="334" t="str">
        <f>iferror(if(W687="","",IF(W687=Alive,$V$4,IF(W687=Dead,"")),""),"")</f>
        <v/>
      </c>
      <c r="W689" s="323" t="str">
        <f>iferror(if($X689="","",IF($X689&gt;0,Alive,if($X689=0,"")),""),"")</f>
        <v/>
      </c>
      <c r="X689" s="353" t="str">
        <f>iferror(if(C689="","",IF(C689=Attacking,X687-U689,X687)),"")</f>
        <v/>
      </c>
    </row>
    <row r="690" hidden="1">
      <c r="A690" s="336">
        <v>687.0</v>
      </c>
      <c r="B690" s="356" t="str">
        <f>IF(C688=Reloading,B688+1,"")</f>
        <v/>
      </c>
      <c r="C690" s="338" t="str">
        <f>iferror(if(W688="","",IF(W688=Alive,Attacking,if(W688=Dead,"")),""),"")</f>
        <v/>
      </c>
      <c r="D690" s="339" t="str">
        <f>iferror(if(E688="","",IF(E688=Alive,$D$4,IF(E688=Dead,"")),""),"")</f>
        <v/>
      </c>
      <c r="E690" s="340" t="str">
        <f>iferror(if($F689="","",IF($F690&gt;0,Alive,if($F690="","")),""),"")</f>
        <v/>
      </c>
      <c r="F690" s="341" t="str">
        <f t="shared" si="4"/>
        <v/>
      </c>
      <c r="G690" s="342" t="str">
        <f>iferror(if(C690="","",if(C690=BattleEnd,"",if(D690=Fleet1Ship1,Fleet1Ship1Wep,Fleet2Ship1Wep))),"")</f>
        <v/>
      </c>
      <c r="H690" s="343" t="str">
        <f>iferror(IF($C690=BattleEnd,"",IF($C690="","",IF($C690=Attacking,RANDBETWEEN(1,100),""))),"")</f>
        <v/>
      </c>
      <c r="I690" s="344" t="str">
        <f>iferror(IF($C690=BattleEnd,"",IF($C690="","",IF($C690=Attacking,RANDBETWEEN(1,100),""))),"")</f>
        <v/>
      </c>
      <c r="J690" s="344" t="str">
        <f>iferror(IF($C690=BattleEnd,"",IF($C690="","",IF($C690=Attacking,RANDBETWEEN(1,100),""))),"")</f>
        <v/>
      </c>
      <c r="K690" s="345" t="str">
        <f>iferror(IF($C690=BattleEnd,"",IF($C690="","",IF($C690=Attacking,RANDBETWEEN(1,100),""))),"")</f>
        <v/>
      </c>
      <c r="L690" s="346" t="str">
        <f>if($C690=Attacking,if(H690&gt;70,Hit,Miss),"")</f>
        <v/>
      </c>
      <c r="M690" s="347" t="str">
        <f>if($C690=Attacking,if(I690&gt;70,Hit,Miss),"")</f>
        <v/>
      </c>
      <c r="N690" s="347" t="str">
        <f>if($C690=Attacking,if(J690&gt;70,Hit,Miss),"")</f>
        <v/>
      </c>
      <c r="O690" s="348" t="str">
        <f>if($C690=Attacking,if(K690&gt;70,Hit,Miss),"")</f>
        <v/>
      </c>
      <c r="P690" s="343" t="str">
        <f>IF(L690=Hit,Fleet1Ship1WepDPH,IF(L690=Miss,0,""))</f>
        <v/>
      </c>
      <c r="Q690" s="344" t="str">
        <f>IF(M690=Hit,Fleet1Ship1WepDPH,IF(M690=Miss,0,""))</f>
        <v/>
      </c>
      <c r="R690" s="344" t="str">
        <f>IF(N690=Hit,Fleet1Ship1WepDPH,IF(N690=Miss,0,""))</f>
        <v/>
      </c>
      <c r="S690" s="345" t="str">
        <f>IF(O690=Hit,Fleet1Ship1WepDPH,IF(O690=Miss,0,""))</f>
        <v/>
      </c>
      <c r="T690" s="349" t="str">
        <f>if($C690=Attacking,COUNTIF(P690:S690,"&gt;0"),"")</f>
        <v/>
      </c>
      <c r="U690" s="350" t="str">
        <f>IF($C690=Attacking,SUM(P690:S690),"")</f>
        <v/>
      </c>
      <c r="V690" s="351" t="str">
        <f>iferror(if(W688="","",IF(W688=Alive,$V$4,IF(W688=Dead,"")),""),"")</f>
        <v/>
      </c>
      <c r="W690" s="340" t="str">
        <f>iferror(if($X690="","",IF($X690&gt;0,Alive,if($X690=0,"")),""),"")</f>
        <v/>
      </c>
      <c r="X690" s="352" t="str">
        <f>iferror(if(C690="","",IF(C690=Attacking,X688-U690,X688)),"")</f>
        <v/>
      </c>
    </row>
    <row r="691" hidden="1">
      <c r="A691" s="319">
        <v>688.0</v>
      </c>
      <c r="B691" s="357" t="str">
        <f>IF(C689=Reloading,B689+1,"")</f>
        <v/>
      </c>
      <c r="C691" s="321" t="str">
        <f>iferror(if(W689="","",IF(W689=Alive,Attacking,if(W689=Dead,"")),""),"")</f>
        <v/>
      </c>
      <c r="D691" s="322" t="str">
        <f>iferror(if(E689="","",IF(E689=Alive,$D$4,IF(E689=Dead,"")),""),"")</f>
        <v/>
      </c>
      <c r="E691" s="323" t="str">
        <f>iferror(if($F690="","",IF($F691&gt;0,Alive,if($F691="","")),""),"")</f>
        <v/>
      </c>
      <c r="F691" s="324" t="str">
        <f t="shared" si="4"/>
        <v/>
      </c>
      <c r="G691" s="325" t="str">
        <f>iferror(if(C691="","",if(C691=BattleEnd,"",if(D691=Fleet1Ship1,Fleet1Ship1Wep,Fleet2Ship1Wep))),"")</f>
        <v/>
      </c>
      <c r="H691" s="326" t="str">
        <f>iferror(IF($C691=BattleEnd,"",IF($C691="","",IF($C691=Attacking,RANDBETWEEN(1,100),""))),"")</f>
        <v/>
      </c>
      <c r="I691" s="327" t="str">
        <f>iferror(IF($C691=BattleEnd,"",IF($C691="","",IF($C691=Attacking,RANDBETWEEN(1,100),""))),"")</f>
        <v/>
      </c>
      <c r="J691" s="327" t="str">
        <f>iferror(IF($C691=BattleEnd,"",IF($C691="","",IF($C691=Attacking,RANDBETWEEN(1,100),""))),"")</f>
        <v/>
      </c>
      <c r="K691" s="328" t="str">
        <f>iferror(IF($C691=BattleEnd,"",IF($C691="","",IF($C691=Attacking,RANDBETWEEN(1,100),""))),"")</f>
        <v/>
      </c>
      <c r="L691" s="329" t="str">
        <f>if($C691=Attacking,if(H691&gt;70,Hit,Miss),"")</f>
        <v/>
      </c>
      <c r="M691" s="330" t="str">
        <f>if($C691=Attacking,if(I691&gt;70,Hit,Miss),"")</f>
        <v/>
      </c>
      <c r="N691" s="330" t="str">
        <f>if($C691=Attacking,if(J691&gt;70,Hit,Miss),"")</f>
        <v/>
      </c>
      <c r="O691" s="331" t="str">
        <f>if($C691=Attacking,if(K691&gt;70,Hit,Miss),"")</f>
        <v/>
      </c>
      <c r="P691" s="326" t="str">
        <f>IF(L691=Hit,Fleet1Ship1WepDPH,IF(L691=Miss,0,""))</f>
        <v/>
      </c>
      <c r="Q691" s="327" t="str">
        <f>IF(M691=Hit,Fleet1Ship1WepDPH,IF(M691=Miss,0,""))</f>
        <v/>
      </c>
      <c r="R691" s="327" t="str">
        <f>IF(N691=Hit,Fleet1Ship1WepDPH,IF(N691=Miss,0,""))</f>
        <v/>
      </c>
      <c r="S691" s="328" t="str">
        <f>IF(O691=Hit,Fleet1Ship1WepDPH,IF(O691=Miss,0,""))</f>
        <v/>
      </c>
      <c r="T691" s="332" t="str">
        <f>if($C691=Attacking,COUNTIF(P691:S691,"&gt;0"),"")</f>
        <v/>
      </c>
      <c r="U691" s="333" t="str">
        <f>IF($C691=Attacking,SUM(P691:S691),"")</f>
        <v/>
      </c>
      <c r="V691" s="334" t="str">
        <f>iferror(if(W689="","",IF(W689=Alive,$V$4,IF(W689=Dead,"")),""),"")</f>
        <v/>
      </c>
      <c r="W691" s="323" t="str">
        <f>iferror(if($X691="","",IF($X691&gt;0,Alive,if($X691=0,"")),""),"")</f>
        <v/>
      </c>
      <c r="X691" s="353" t="str">
        <f>iferror(if(C691="","",IF(C691=Attacking,X689-U691,X689)),"")</f>
        <v/>
      </c>
    </row>
    <row r="692" hidden="1">
      <c r="A692" s="336">
        <v>689.0</v>
      </c>
      <c r="B692" s="356" t="str">
        <f>IF(C690=Attacking,B690+1,"")</f>
        <v/>
      </c>
      <c r="C692" s="338" t="str">
        <f>iferror(if(W690="","",IF(W690=Alive,Attacking,if(W690=Dead,"")),""),"")</f>
        <v/>
      </c>
      <c r="D692" s="339" t="str">
        <f>iferror(if(E690="","",IF(E690=Alive,$D$4,IF(E690=Dead,"")),""),"")</f>
        <v/>
      </c>
      <c r="E692" s="340" t="str">
        <f>iferror(if($F691="","",IF($F692&gt;0,Alive,if($F692="","")),""),"")</f>
        <v/>
      </c>
      <c r="F692" s="341" t="str">
        <f t="shared" si="4"/>
        <v/>
      </c>
      <c r="G692" s="342" t="str">
        <f>iferror(if(C692="","",if(C692=BattleEnd,"",if(D692=Fleet1Ship1,Fleet1Ship1Wep,Fleet2Ship1Wep))),"")</f>
        <v/>
      </c>
      <c r="H692" s="343" t="str">
        <f>iferror(IF($C692=BattleEnd,"",IF($C692="","",IF($C692=Attacking,RANDBETWEEN(1,100),""))),"")</f>
        <v/>
      </c>
      <c r="I692" s="344" t="str">
        <f>iferror(IF($C692=BattleEnd,"",IF($C692="","",IF($C692=Attacking,RANDBETWEEN(1,100),""))),"")</f>
        <v/>
      </c>
      <c r="J692" s="344" t="str">
        <f>iferror(IF($C692=BattleEnd,"",IF($C692="","",IF($C692=Attacking,RANDBETWEEN(1,100),""))),"")</f>
        <v/>
      </c>
      <c r="K692" s="345" t="str">
        <f>iferror(IF($C692=BattleEnd,"",IF($C692="","",IF($C692=Attacking,RANDBETWEEN(1,100),""))),"")</f>
        <v/>
      </c>
      <c r="L692" s="346" t="str">
        <f>if($C692=Attacking,if(H692&gt;70,Hit,Miss),"")</f>
        <v/>
      </c>
      <c r="M692" s="347" t="str">
        <f>if($C692=Attacking,if(I692&gt;70,Hit,Miss),"")</f>
        <v/>
      </c>
      <c r="N692" s="347" t="str">
        <f>if($C692=Attacking,if(J692&gt;70,Hit,Miss),"")</f>
        <v/>
      </c>
      <c r="O692" s="348" t="str">
        <f>if($C692=Attacking,if(K692&gt;70,Hit,Miss),"")</f>
        <v/>
      </c>
      <c r="P692" s="343" t="str">
        <f>IF(L692=Hit,Fleet1Ship1WepDPH,IF(L692=Miss,0,""))</f>
        <v/>
      </c>
      <c r="Q692" s="344" t="str">
        <f>IF(M692=Hit,Fleet1Ship1WepDPH,IF(M692=Miss,0,""))</f>
        <v/>
      </c>
      <c r="R692" s="344" t="str">
        <f>IF(N692=Hit,Fleet1Ship1WepDPH,IF(N692=Miss,0,""))</f>
        <v/>
      </c>
      <c r="S692" s="345" t="str">
        <f>IF(O692=Hit,Fleet1Ship1WepDPH,IF(O692=Miss,0,""))</f>
        <v/>
      </c>
      <c r="T692" s="349" t="str">
        <f>if($C692=Attacking,COUNTIF(P692:S692,"&gt;0"),"")</f>
        <v/>
      </c>
      <c r="U692" s="350" t="str">
        <f>IF($C692=Attacking,SUM(P692:S692),"")</f>
        <v/>
      </c>
      <c r="V692" s="351" t="str">
        <f>iferror(if(W690="","",IF(W690=Alive,$V$4,IF(W690=Dead,"")),""),"")</f>
        <v/>
      </c>
      <c r="W692" s="340" t="str">
        <f>iferror(if($X692="","",IF($X692&gt;0,Alive,if($X692=0,"")),""),"")</f>
        <v/>
      </c>
      <c r="X692" s="352" t="str">
        <f>iferror(if(C692="","",IF(C692=Attacking,X690-U692,X690)),"")</f>
        <v/>
      </c>
    </row>
    <row r="693" hidden="1">
      <c r="A693" s="319">
        <v>690.0</v>
      </c>
      <c r="B693" s="357" t="str">
        <f>IF(C691=Attacking,B691+1,"")</f>
        <v/>
      </c>
      <c r="C693" s="321" t="str">
        <f>iferror(if(W691="","",IF(W691=Alive,Attacking,if(W691=Dead,"")),""),"")</f>
        <v/>
      </c>
      <c r="D693" s="322" t="str">
        <f>iferror(if(E691="","",IF(E691=Alive,$D$4,IF(E691=Dead,"")),""),"")</f>
        <v/>
      </c>
      <c r="E693" s="323" t="str">
        <f>iferror(if($F692="","",IF($F693&gt;0,Alive,if($F693="","")),""),"")</f>
        <v/>
      </c>
      <c r="F693" s="324" t="str">
        <f t="shared" si="4"/>
        <v/>
      </c>
      <c r="G693" s="325" t="str">
        <f>iferror(if(C693="","",if(C693=BattleEnd,"",if(D693=Fleet1Ship1,Fleet1Ship1Wep,Fleet2Ship1Wep))),"")</f>
        <v/>
      </c>
      <c r="H693" s="326" t="str">
        <f>iferror(IF($C693=BattleEnd,"",IF($C693="","",IF($C693=Attacking,RANDBETWEEN(1,100),""))),"")</f>
        <v/>
      </c>
      <c r="I693" s="327" t="str">
        <f>iferror(IF($C693=BattleEnd,"",IF($C693="","",IF($C693=Attacking,RANDBETWEEN(1,100),""))),"")</f>
        <v/>
      </c>
      <c r="J693" s="327" t="str">
        <f>iferror(IF($C693=BattleEnd,"",IF($C693="","",IF($C693=Attacking,RANDBETWEEN(1,100),""))),"")</f>
        <v/>
      </c>
      <c r="K693" s="328" t="str">
        <f>iferror(IF($C693=BattleEnd,"",IF($C693="","",IF($C693=Attacking,RANDBETWEEN(1,100),""))),"")</f>
        <v/>
      </c>
      <c r="L693" s="329" t="str">
        <f>if($C693=Attacking,if(H693&gt;70,Hit,Miss),"")</f>
        <v/>
      </c>
      <c r="M693" s="330" t="str">
        <f>if($C693=Attacking,if(I693&gt;70,Hit,Miss),"")</f>
        <v/>
      </c>
      <c r="N693" s="330" t="str">
        <f>if($C693=Attacking,if(J693&gt;70,Hit,Miss),"")</f>
        <v/>
      </c>
      <c r="O693" s="331" t="str">
        <f>if($C693=Attacking,if(K693&gt;70,Hit,Miss),"")</f>
        <v/>
      </c>
      <c r="P693" s="326" t="str">
        <f>IF(L693=Hit,Fleet1Ship1WepDPH,IF(L693=Miss,0,""))</f>
        <v/>
      </c>
      <c r="Q693" s="327" t="str">
        <f>IF(M693=Hit,Fleet1Ship1WepDPH,IF(M693=Miss,0,""))</f>
        <v/>
      </c>
      <c r="R693" s="327" t="str">
        <f>IF(N693=Hit,Fleet1Ship1WepDPH,IF(N693=Miss,0,""))</f>
        <v/>
      </c>
      <c r="S693" s="328" t="str">
        <f>IF(O693=Hit,Fleet1Ship1WepDPH,IF(O693=Miss,0,""))</f>
        <v/>
      </c>
      <c r="T693" s="332" t="str">
        <f>if($C693=Attacking,COUNTIF(P693:S693,"&gt;0"),"")</f>
        <v/>
      </c>
      <c r="U693" s="333" t="str">
        <f>IF($C693=Attacking,SUM(P693:S693),"")</f>
        <v/>
      </c>
      <c r="V693" s="334" t="str">
        <f>iferror(if(W691="","",IF(W691=Alive,$V$4,IF(W691=Dead,"")),""),"")</f>
        <v/>
      </c>
      <c r="W693" s="323" t="str">
        <f>iferror(if($X693="","",IF($X693&gt;0,Alive,if($X693=0,"")),""),"")</f>
        <v/>
      </c>
      <c r="X693" s="353" t="str">
        <f>iferror(if(C693="","",IF(C693=Attacking,X691-U693,X691)),"")</f>
        <v/>
      </c>
    </row>
    <row r="694" hidden="1">
      <c r="A694" s="336">
        <v>691.0</v>
      </c>
      <c r="B694" s="356" t="str">
        <f>IF(C692=Attacking,B692+1,"")</f>
        <v/>
      </c>
      <c r="C694" s="338" t="str">
        <f>iferror(if(W692="","",IF(W692=Alive,Attacking,if(W692=Dead,"")),""),"")</f>
        <v/>
      </c>
      <c r="D694" s="339" t="str">
        <f>iferror(if(E692="","",IF(E692=Alive,$D$4,IF(E692=Dead,"")),""),"")</f>
        <v/>
      </c>
      <c r="E694" s="340" t="str">
        <f>iferror(if($F693="","",IF($F694&gt;0,Alive,if($F694="","")),""),"")</f>
        <v/>
      </c>
      <c r="F694" s="341" t="str">
        <f t="shared" si="4"/>
        <v/>
      </c>
      <c r="G694" s="342" t="str">
        <f>iferror(if(C694="","",if(C694=BattleEnd,"",if(D694=Fleet1Ship1,Fleet1Ship1Wep,Fleet2Ship1Wep))),"")</f>
        <v/>
      </c>
      <c r="H694" s="343" t="str">
        <f>iferror(IF($C694=BattleEnd,"",IF($C694="","",IF($C694=Attacking,RANDBETWEEN(1,100),""))),"")</f>
        <v/>
      </c>
      <c r="I694" s="344" t="str">
        <f>iferror(IF($C694=BattleEnd,"",IF($C694="","",IF($C694=Attacking,RANDBETWEEN(1,100),""))),"")</f>
        <v/>
      </c>
      <c r="J694" s="344" t="str">
        <f>iferror(IF($C694=BattleEnd,"",IF($C694="","",IF($C694=Attacking,RANDBETWEEN(1,100),""))),"")</f>
        <v/>
      </c>
      <c r="K694" s="345" t="str">
        <f>iferror(IF($C694=BattleEnd,"",IF($C694="","",IF($C694=Attacking,RANDBETWEEN(1,100),""))),"")</f>
        <v/>
      </c>
      <c r="L694" s="346" t="str">
        <f>if($C694=Attacking,if(H694&gt;70,Hit,Miss),"")</f>
        <v/>
      </c>
      <c r="M694" s="347" t="str">
        <f>if($C694=Attacking,if(I694&gt;70,Hit,Miss),"")</f>
        <v/>
      </c>
      <c r="N694" s="347" t="str">
        <f>if($C694=Attacking,if(J694&gt;70,Hit,Miss),"")</f>
        <v/>
      </c>
      <c r="O694" s="348" t="str">
        <f>if($C694=Attacking,if(K694&gt;70,Hit,Miss),"")</f>
        <v/>
      </c>
      <c r="P694" s="343" t="str">
        <f>IF(L694=Hit,Fleet1Ship1WepDPH,IF(L694=Miss,0,""))</f>
        <v/>
      </c>
      <c r="Q694" s="344" t="str">
        <f>IF(M694=Hit,Fleet1Ship1WepDPH,IF(M694=Miss,0,""))</f>
        <v/>
      </c>
      <c r="R694" s="344" t="str">
        <f>IF(N694=Hit,Fleet1Ship1WepDPH,IF(N694=Miss,0,""))</f>
        <v/>
      </c>
      <c r="S694" s="345" t="str">
        <f>IF(O694=Hit,Fleet1Ship1WepDPH,IF(O694=Miss,0,""))</f>
        <v/>
      </c>
      <c r="T694" s="349" t="str">
        <f>if($C694=Attacking,COUNTIF(P694:S694,"&gt;0"),"")</f>
        <v/>
      </c>
      <c r="U694" s="350" t="str">
        <f>IF($C694=Attacking,SUM(P694:S694),"")</f>
        <v/>
      </c>
      <c r="V694" s="351" t="str">
        <f>iferror(if(W692="","",IF(W692=Alive,$V$4,IF(W692=Dead,"")),""),"")</f>
        <v/>
      </c>
      <c r="W694" s="340" t="str">
        <f>iferror(if($X694="","",IF($X694&gt;0,Alive,if($X694=0,"")),""),"")</f>
        <v/>
      </c>
      <c r="X694" s="352" t="str">
        <f>iferror(if(C694="","",IF(C694=Attacking,X692-U694,X692)),"")</f>
        <v/>
      </c>
    </row>
    <row r="695" hidden="1">
      <c r="A695" s="319">
        <v>692.0</v>
      </c>
      <c r="B695" s="357" t="str">
        <f>IF(C693=Attacking,B693+1,"")</f>
        <v/>
      </c>
      <c r="C695" s="321" t="str">
        <f>iferror(if(W693="","",IF(W693=Alive,Attacking,if(W693=Dead,"")),""),"")</f>
        <v/>
      </c>
      <c r="D695" s="322" t="str">
        <f>iferror(if(E693="","",IF(E693=Alive,$D$4,IF(E693=Dead,"")),""),"")</f>
        <v/>
      </c>
      <c r="E695" s="323" t="str">
        <f>iferror(if($F694="","",IF($F695&gt;0,Alive,if($F695="","")),""),"")</f>
        <v/>
      </c>
      <c r="F695" s="324" t="str">
        <f t="shared" si="4"/>
        <v/>
      </c>
      <c r="G695" s="325" t="str">
        <f>iferror(if(C695="","",if(C695=BattleEnd,"",if(D695=Fleet1Ship1,Fleet1Ship1Wep,Fleet2Ship1Wep))),"")</f>
        <v/>
      </c>
      <c r="H695" s="326" t="str">
        <f>iferror(IF($C695=BattleEnd,"",IF($C695="","",IF($C695=Attacking,RANDBETWEEN(1,100),""))),"")</f>
        <v/>
      </c>
      <c r="I695" s="327" t="str">
        <f>iferror(IF($C695=BattleEnd,"",IF($C695="","",IF($C695=Attacking,RANDBETWEEN(1,100),""))),"")</f>
        <v/>
      </c>
      <c r="J695" s="327" t="str">
        <f>iferror(IF($C695=BattleEnd,"",IF($C695="","",IF($C695=Attacking,RANDBETWEEN(1,100),""))),"")</f>
        <v/>
      </c>
      <c r="K695" s="328" t="str">
        <f>iferror(IF($C695=BattleEnd,"",IF($C695="","",IF($C695=Attacking,RANDBETWEEN(1,100),""))),"")</f>
        <v/>
      </c>
      <c r="L695" s="329" t="str">
        <f>if($C695=Attacking,if(H695&gt;70,Hit,Miss),"")</f>
        <v/>
      </c>
      <c r="M695" s="330" t="str">
        <f>if($C695=Attacking,if(I695&gt;70,Hit,Miss),"")</f>
        <v/>
      </c>
      <c r="N695" s="330" t="str">
        <f>if($C695=Attacking,if(J695&gt;70,Hit,Miss),"")</f>
        <v/>
      </c>
      <c r="O695" s="331" t="str">
        <f>if($C695=Attacking,if(K695&gt;70,Hit,Miss),"")</f>
        <v/>
      </c>
      <c r="P695" s="326" t="str">
        <f>IF(L695=Hit,Fleet1Ship1WepDPH,IF(L695=Miss,0,""))</f>
        <v/>
      </c>
      <c r="Q695" s="327" t="str">
        <f>IF(M695=Hit,Fleet1Ship1WepDPH,IF(M695=Miss,0,""))</f>
        <v/>
      </c>
      <c r="R695" s="327" t="str">
        <f>IF(N695=Hit,Fleet1Ship1WepDPH,IF(N695=Miss,0,""))</f>
        <v/>
      </c>
      <c r="S695" s="328" t="str">
        <f>IF(O695=Hit,Fleet1Ship1WepDPH,IF(O695=Miss,0,""))</f>
        <v/>
      </c>
      <c r="T695" s="332" t="str">
        <f>if($C695=Attacking,COUNTIF(P695:S695,"&gt;0"),"")</f>
        <v/>
      </c>
      <c r="U695" s="333" t="str">
        <f>IF($C695=Attacking,SUM(P695:S695),"")</f>
        <v/>
      </c>
      <c r="V695" s="334" t="str">
        <f>iferror(if(W693="","",IF(W693=Alive,$V$4,IF(W693=Dead,"")),""),"")</f>
        <v/>
      </c>
      <c r="W695" s="323" t="str">
        <f>iferror(if($X695="","",IF($X695&gt;0,Alive,if($X695=0,"")),""),"")</f>
        <v/>
      </c>
      <c r="X695" s="353" t="str">
        <f>iferror(if(C695="","",IF(C695=Attacking,X693-U695,X693)),"")</f>
        <v/>
      </c>
    </row>
    <row r="696" hidden="1">
      <c r="A696" s="336">
        <v>693.0</v>
      </c>
      <c r="B696" s="356" t="str">
        <f>IF(C694=Attacking,B694+1,"")</f>
        <v/>
      </c>
      <c r="C696" s="338" t="str">
        <f>iferror(if(W694="","",IF(W694=Alive,Attacking,if(W694=Dead,"")),""),"")</f>
        <v/>
      </c>
      <c r="D696" s="339" t="str">
        <f>iferror(if(E694="","",IF(E694=Alive,$D$4,IF(E694=Dead,"")),""),"")</f>
        <v/>
      </c>
      <c r="E696" s="340" t="str">
        <f>iferror(if($F695="","",IF($F696&gt;0,Alive,if($F696="","")),""),"")</f>
        <v/>
      </c>
      <c r="F696" s="341" t="str">
        <f t="shared" si="4"/>
        <v/>
      </c>
      <c r="G696" s="342" t="str">
        <f>iferror(if(C696="","",if(C696=BattleEnd,"",if(D696=Fleet1Ship1,Fleet1Ship1Wep,Fleet2Ship1Wep))),"")</f>
        <v/>
      </c>
      <c r="H696" s="343" t="str">
        <f>iferror(IF($C696=BattleEnd,"",IF($C696="","",IF($C696=Attacking,RANDBETWEEN(1,100),""))),"")</f>
        <v/>
      </c>
      <c r="I696" s="344" t="str">
        <f>iferror(IF($C696=BattleEnd,"",IF($C696="","",IF($C696=Attacking,RANDBETWEEN(1,100),""))),"")</f>
        <v/>
      </c>
      <c r="J696" s="344" t="str">
        <f>iferror(IF($C696=BattleEnd,"",IF($C696="","",IF($C696=Attacking,RANDBETWEEN(1,100),""))),"")</f>
        <v/>
      </c>
      <c r="K696" s="345" t="str">
        <f>iferror(IF($C696=BattleEnd,"",IF($C696="","",IF($C696=Attacking,RANDBETWEEN(1,100),""))),"")</f>
        <v/>
      </c>
      <c r="L696" s="346" t="str">
        <f>if($C696=Attacking,if(H696&gt;70,Hit,Miss),"")</f>
        <v/>
      </c>
      <c r="M696" s="347" t="str">
        <f>if($C696=Attacking,if(I696&gt;70,Hit,Miss),"")</f>
        <v/>
      </c>
      <c r="N696" s="347" t="str">
        <f>if($C696=Attacking,if(J696&gt;70,Hit,Miss),"")</f>
        <v/>
      </c>
      <c r="O696" s="348" t="str">
        <f>if($C696=Attacking,if(K696&gt;70,Hit,Miss),"")</f>
        <v/>
      </c>
      <c r="P696" s="343" t="str">
        <f>IF(L696=Hit,Fleet1Ship1WepDPH,IF(L696=Miss,0,""))</f>
        <v/>
      </c>
      <c r="Q696" s="344" t="str">
        <f>IF(M696=Hit,Fleet1Ship1WepDPH,IF(M696=Miss,0,""))</f>
        <v/>
      </c>
      <c r="R696" s="344" t="str">
        <f>IF(N696=Hit,Fleet1Ship1WepDPH,IF(N696=Miss,0,""))</f>
        <v/>
      </c>
      <c r="S696" s="345" t="str">
        <f>IF(O696=Hit,Fleet1Ship1WepDPH,IF(O696=Miss,0,""))</f>
        <v/>
      </c>
      <c r="T696" s="349" t="str">
        <f>if($C696=Attacking,COUNTIF(P696:S696,"&gt;0"),"")</f>
        <v/>
      </c>
      <c r="U696" s="350" t="str">
        <f>IF($C696=Attacking,SUM(P696:S696),"")</f>
        <v/>
      </c>
      <c r="V696" s="351" t="str">
        <f>iferror(if(W694="","",IF(W694=Alive,$V$4,IF(W694=Dead,"")),""),"")</f>
        <v/>
      </c>
      <c r="W696" s="340" t="str">
        <f>iferror(if($X696="","",IF($X696&gt;0,Alive,if($X696=0,"")),""),"")</f>
        <v/>
      </c>
      <c r="X696" s="352" t="str">
        <f>iferror(if(C696="","",IF(C696=Attacking,X694-U696,X694)),"")</f>
        <v/>
      </c>
    </row>
    <row r="697" hidden="1">
      <c r="A697" s="319">
        <v>694.0</v>
      </c>
      <c r="B697" s="357" t="str">
        <f>IF(C695=Attacking,B695+1,"")</f>
        <v/>
      </c>
      <c r="C697" s="321" t="str">
        <f>iferror(if(W695="","",IF(W695=Alive,Attacking,if(W695=Dead,"")),""),"")</f>
        <v/>
      </c>
      <c r="D697" s="322" t="str">
        <f>iferror(if(E695="","",IF(E695=Alive,$D$4,IF(E695=Dead,"")),""),"")</f>
        <v/>
      </c>
      <c r="E697" s="323" t="str">
        <f>iferror(if($F696="","",IF($F697&gt;0,Alive,if($F697="","")),""),"")</f>
        <v/>
      </c>
      <c r="F697" s="324" t="str">
        <f t="shared" si="4"/>
        <v/>
      </c>
      <c r="G697" s="325" t="str">
        <f>iferror(if(C697="","",if(C697=BattleEnd,"",if(D697=Fleet1Ship1,Fleet1Ship1Wep,Fleet2Ship1Wep))),"")</f>
        <v/>
      </c>
      <c r="H697" s="326" t="str">
        <f>iferror(IF($C697=BattleEnd,"",IF($C697="","",IF($C697=Attacking,RANDBETWEEN(1,100),""))),"")</f>
        <v/>
      </c>
      <c r="I697" s="327" t="str">
        <f>iferror(IF($C697=BattleEnd,"",IF($C697="","",IF($C697=Attacking,RANDBETWEEN(1,100),""))),"")</f>
        <v/>
      </c>
      <c r="J697" s="327" t="str">
        <f>iferror(IF($C697=BattleEnd,"",IF($C697="","",IF($C697=Attacking,RANDBETWEEN(1,100),""))),"")</f>
        <v/>
      </c>
      <c r="K697" s="328" t="str">
        <f>iferror(IF($C697=BattleEnd,"",IF($C697="","",IF($C697=Attacking,RANDBETWEEN(1,100),""))),"")</f>
        <v/>
      </c>
      <c r="L697" s="329" t="str">
        <f>if($C697=Attacking,if(H697&gt;70,Hit,Miss),"")</f>
        <v/>
      </c>
      <c r="M697" s="330" t="str">
        <f>if($C697=Attacking,if(I697&gt;70,Hit,Miss),"")</f>
        <v/>
      </c>
      <c r="N697" s="330" t="str">
        <f>if($C697=Attacking,if(J697&gt;70,Hit,Miss),"")</f>
        <v/>
      </c>
      <c r="O697" s="331" t="str">
        <f>if($C697=Attacking,if(K697&gt;70,Hit,Miss),"")</f>
        <v/>
      </c>
      <c r="P697" s="326" t="str">
        <f>IF(L697=Hit,Fleet1Ship1WepDPH,IF(L697=Miss,0,""))</f>
        <v/>
      </c>
      <c r="Q697" s="327" t="str">
        <f>IF(M697=Hit,Fleet1Ship1WepDPH,IF(M697=Miss,0,""))</f>
        <v/>
      </c>
      <c r="R697" s="327" t="str">
        <f>IF(N697=Hit,Fleet1Ship1WepDPH,IF(N697=Miss,0,""))</f>
        <v/>
      </c>
      <c r="S697" s="328" t="str">
        <f>IF(O697=Hit,Fleet1Ship1WepDPH,IF(O697=Miss,0,""))</f>
        <v/>
      </c>
      <c r="T697" s="332" t="str">
        <f>if($C697=Attacking,COUNTIF(P697:S697,"&gt;0"),"")</f>
        <v/>
      </c>
      <c r="U697" s="333" t="str">
        <f>IF($C697=Attacking,SUM(P697:S697),"")</f>
        <v/>
      </c>
      <c r="V697" s="334" t="str">
        <f>iferror(if(W695="","",IF(W695=Alive,$V$4,IF(W695=Dead,"")),""),"")</f>
        <v/>
      </c>
      <c r="W697" s="323" t="str">
        <f>iferror(if($X697="","",IF($X697&gt;0,Alive,if($X697=0,"")),""),"")</f>
        <v/>
      </c>
      <c r="X697" s="353" t="str">
        <f>iferror(if(C697="","",IF(C697=Attacking,X695-U697,X695)),"")</f>
        <v/>
      </c>
    </row>
    <row r="698" hidden="1">
      <c r="A698" s="336">
        <v>695.0</v>
      </c>
      <c r="B698" s="356" t="str">
        <f>IF(C696=Reloading,B696+1,"")</f>
        <v/>
      </c>
      <c r="C698" s="338" t="str">
        <f>iferror(if(W696="","",IF(W696=Alive,Attacking,if(W696=Dead,"")),""),"")</f>
        <v/>
      </c>
      <c r="D698" s="339" t="str">
        <f>iferror(if(E696="","",IF(E696=Alive,$D$4,IF(E696=Dead,"")),""),"")</f>
        <v/>
      </c>
      <c r="E698" s="340" t="str">
        <f>iferror(if($F697="","",IF($F698&gt;0,Alive,if($F698="","")),""),"")</f>
        <v/>
      </c>
      <c r="F698" s="341" t="str">
        <f t="shared" si="4"/>
        <v/>
      </c>
      <c r="G698" s="342" t="str">
        <f>iferror(if(C698="","",if(C698=BattleEnd,"",if(D698=Fleet1Ship1,Fleet1Ship1Wep,Fleet2Ship1Wep))),"")</f>
        <v/>
      </c>
      <c r="H698" s="343" t="str">
        <f>iferror(IF($C698=BattleEnd,"",IF($C698="","",IF($C698=Attacking,RANDBETWEEN(1,100),""))),"")</f>
        <v/>
      </c>
      <c r="I698" s="344" t="str">
        <f>iferror(IF($C698=BattleEnd,"",IF($C698="","",IF($C698=Attacking,RANDBETWEEN(1,100),""))),"")</f>
        <v/>
      </c>
      <c r="J698" s="344" t="str">
        <f>iferror(IF($C698=BattleEnd,"",IF($C698="","",IF($C698=Attacking,RANDBETWEEN(1,100),""))),"")</f>
        <v/>
      </c>
      <c r="K698" s="345" t="str">
        <f>iferror(IF($C698=BattleEnd,"",IF($C698="","",IF($C698=Attacking,RANDBETWEEN(1,100),""))),"")</f>
        <v/>
      </c>
      <c r="L698" s="346" t="str">
        <f>if($C698=Attacking,if(H698&gt;70,Hit,Miss),"")</f>
        <v/>
      </c>
      <c r="M698" s="347" t="str">
        <f>if($C698=Attacking,if(I698&gt;70,Hit,Miss),"")</f>
        <v/>
      </c>
      <c r="N698" s="347" t="str">
        <f>if($C698=Attacking,if(J698&gt;70,Hit,Miss),"")</f>
        <v/>
      </c>
      <c r="O698" s="348" t="str">
        <f>if($C698=Attacking,if(K698&gt;70,Hit,Miss),"")</f>
        <v/>
      </c>
      <c r="P698" s="343" t="str">
        <f>IF(L698=Hit,Fleet1Ship1WepDPH,IF(L698=Miss,0,""))</f>
        <v/>
      </c>
      <c r="Q698" s="344" t="str">
        <f>IF(M698=Hit,Fleet1Ship1WepDPH,IF(M698=Miss,0,""))</f>
        <v/>
      </c>
      <c r="R698" s="344" t="str">
        <f>IF(N698=Hit,Fleet1Ship1WepDPH,IF(N698=Miss,0,""))</f>
        <v/>
      </c>
      <c r="S698" s="345" t="str">
        <f>IF(O698=Hit,Fleet1Ship1WepDPH,IF(O698=Miss,0,""))</f>
        <v/>
      </c>
      <c r="T698" s="349" t="str">
        <f>if($C698=Attacking,COUNTIF(P698:S698,"&gt;0"),"")</f>
        <v/>
      </c>
      <c r="U698" s="350" t="str">
        <f>IF($C698=Attacking,SUM(P698:S698),"")</f>
        <v/>
      </c>
      <c r="V698" s="351" t="str">
        <f>iferror(if(W696="","",IF(W696=Alive,$V$4,IF(W696=Dead,"")),""),"")</f>
        <v/>
      </c>
      <c r="W698" s="340" t="str">
        <f>iferror(if($X698="","",IF($X698&gt;0,Alive,if($X698=0,"")),""),"")</f>
        <v/>
      </c>
      <c r="X698" s="352" t="str">
        <f>iferror(if(C698="","",IF(C698=Attacking,X696-U698,X696)),"")</f>
        <v/>
      </c>
    </row>
    <row r="699" hidden="1">
      <c r="A699" s="319">
        <v>696.0</v>
      </c>
      <c r="B699" s="357" t="str">
        <f>IF(C697=Reloading,B697+1,"")</f>
        <v/>
      </c>
      <c r="C699" s="321" t="str">
        <f>iferror(if(W697="","",IF(W697=Alive,Attacking,if(W697=Dead,"")),""),"")</f>
        <v/>
      </c>
      <c r="D699" s="322" t="str">
        <f>iferror(if(E697="","",IF(E697=Alive,$D$4,IF(E697=Dead,"")),""),"")</f>
        <v/>
      </c>
      <c r="E699" s="323" t="str">
        <f>iferror(if($F698="","",IF($F699&gt;0,Alive,if($F699="","")),""),"")</f>
        <v/>
      </c>
      <c r="F699" s="324" t="str">
        <f t="shared" si="4"/>
        <v/>
      </c>
      <c r="G699" s="325" t="str">
        <f>iferror(if(C699="","",if(C699=BattleEnd,"",if(D699=Fleet1Ship1,Fleet1Ship1Wep,Fleet2Ship1Wep))),"")</f>
        <v/>
      </c>
      <c r="H699" s="326" t="str">
        <f>iferror(IF($C699=BattleEnd,"",IF($C699="","",IF($C699=Attacking,RANDBETWEEN(1,100),""))),"")</f>
        <v/>
      </c>
      <c r="I699" s="327" t="str">
        <f>iferror(IF($C699=BattleEnd,"",IF($C699="","",IF($C699=Attacking,RANDBETWEEN(1,100),""))),"")</f>
        <v/>
      </c>
      <c r="J699" s="327" t="str">
        <f>iferror(IF($C699=BattleEnd,"",IF($C699="","",IF($C699=Attacking,RANDBETWEEN(1,100),""))),"")</f>
        <v/>
      </c>
      <c r="K699" s="328" t="str">
        <f>iferror(IF($C699=BattleEnd,"",IF($C699="","",IF($C699=Attacking,RANDBETWEEN(1,100),""))),"")</f>
        <v/>
      </c>
      <c r="L699" s="329" t="str">
        <f>if($C699=Attacking,if(H699&gt;70,Hit,Miss),"")</f>
        <v/>
      </c>
      <c r="M699" s="330" t="str">
        <f>if($C699=Attacking,if(I699&gt;70,Hit,Miss),"")</f>
        <v/>
      </c>
      <c r="N699" s="330" t="str">
        <f>if($C699=Attacking,if(J699&gt;70,Hit,Miss),"")</f>
        <v/>
      </c>
      <c r="O699" s="331" t="str">
        <f>if($C699=Attacking,if(K699&gt;70,Hit,Miss),"")</f>
        <v/>
      </c>
      <c r="P699" s="326" t="str">
        <f>IF(L699=Hit,Fleet1Ship1WepDPH,IF(L699=Miss,0,""))</f>
        <v/>
      </c>
      <c r="Q699" s="327" t="str">
        <f>IF(M699=Hit,Fleet1Ship1WepDPH,IF(M699=Miss,0,""))</f>
        <v/>
      </c>
      <c r="R699" s="327" t="str">
        <f>IF(N699=Hit,Fleet1Ship1WepDPH,IF(N699=Miss,0,""))</f>
        <v/>
      </c>
      <c r="S699" s="328" t="str">
        <f>IF(O699=Hit,Fleet1Ship1WepDPH,IF(O699=Miss,0,""))</f>
        <v/>
      </c>
      <c r="T699" s="332" t="str">
        <f>if($C699=Attacking,COUNTIF(P699:S699,"&gt;0"),"")</f>
        <v/>
      </c>
      <c r="U699" s="333" t="str">
        <f>IF($C699=Attacking,SUM(P699:S699),"")</f>
        <v/>
      </c>
      <c r="V699" s="334" t="str">
        <f>iferror(if(W697="","",IF(W697=Alive,$V$4,IF(W697=Dead,"")),""),"")</f>
        <v/>
      </c>
      <c r="W699" s="323" t="str">
        <f>iferror(if($X699="","",IF($X699&gt;0,Alive,if($X699=0,"")),""),"")</f>
        <v/>
      </c>
      <c r="X699" s="353" t="str">
        <f>iferror(if(C699="","",IF(C699=Attacking,X697-U699,X697)),"")</f>
        <v/>
      </c>
    </row>
    <row r="700" hidden="1">
      <c r="A700" s="336">
        <v>697.0</v>
      </c>
      <c r="B700" s="356" t="str">
        <f>IF(C698=Attacking,B698+1,"")</f>
        <v/>
      </c>
      <c r="C700" s="338" t="str">
        <f>iferror(if(W698="","",IF(W698=Alive,Attacking,if(W698=Dead,"")),""),"")</f>
        <v/>
      </c>
      <c r="D700" s="339" t="str">
        <f>iferror(if(E698="","",IF(E698=Alive,$D$4,IF(E698=Dead,"")),""),"")</f>
        <v/>
      </c>
      <c r="E700" s="340" t="str">
        <f>iferror(if($F699="","",IF($F700&gt;0,Alive,if($F700="","")),""),"")</f>
        <v/>
      </c>
      <c r="F700" s="341" t="str">
        <f t="shared" si="4"/>
        <v/>
      </c>
      <c r="G700" s="342" t="str">
        <f>iferror(if(C700="","",if(C700=BattleEnd,"",if(D700=Fleet1Ship1,Fleet1Ship1Wep,Fleet2Ship1Wep))),"")</f>
        <v/>
      </c>
      <c r="H700" s="343" t="str">
        <f>iferror(IF($C700=BattleEnd,"",IF($C700="","",IF($C700=Attacking,RANDBETWEEN(1,100),""))),"")</f>
        <v/>
      </c>
      <c r="I700" s="344" t="str">
        <f>iferror(IF($C700=BattleEnd,"",IF($C700="","",IF($C700=Attacking,RANDBETWEEN(1,100),""))),"")</f>
        <v/>
      </c>
      <c r="J700" s="344" t="str">
        <f>iferror(IF($C700=BattleEnd,"",IF($C700="","",IF($C700=Attacking,RANDBETWEEN(1,100),""))),"")</f>
        <v/>
      </c>
      <c r="K700" s="345" t="str">
        <f>iferror(IF($C700=BattleEnd,"",IF($C700="","",IF($C700=Attacking,RANDBETWEEN(1,100),""))),"")</f>
        <v/>
      </c>
      <c r="L700" s="346" t="str">
        <f>if($C700=Attacking,if(H700&gt;70,Hit,Miss),"")</f>
        <v/>
      </c>
      <c r="M700" s="347" t="str">
        <f>if($C700=Attacking,if(I700&gt;70,Hit,Miss),"")</f>
        <v/>
      </c>
      <c r="N700" s="347" t="str">
        <f>if($C700=Attacking,if(J700&gt;70,Hit,Miss),"")</f>
        <v/>
      </c>
      <c r="O700" s="348" t="str">
        <f>if($C700=Attacking,if(K700&gt;70,Hit,Miss),"")</f>
        <v/>
      </c>
      <c r="P700" s="343" t="str">
        <f>IF(L700=Hit,Fleet1Ship1WepDPH,IF(L700=Miss,0,""))</f>
        <v/>
      </c>
      <c r="Q700" s="344" t="str">
        <f>IF(M700=Hit,Fleet1Ship1WepDPH,IF(M700=Miss,0,""))</f>
        <v/>
      </c>
      <c r="R700" s="344" t="str">
        <f>IF(N700=Hit,Fleet1Ship1WepDPH,IF(N700=Miss,0,""))</f>
        <v/>
      </c>
      <c r="S700" s="345" t="str">
        <f>IF(O700=Hit,Fleet1Ship1WepDPH,IF(O700=Miss,0,""))</f>
        <v/>
      </c>
      <c r="T700" s="349" t="str">
        <f>if($C700=Attacking,COUNTIF(P700:S700,"&gt;0"),"")</f>
        <v/>
      </c>
      <c r="U700" s="350" t="str">
        <f>IF($C700=Attacking,SUM(P700:S700),"")</f>
        <v/>
      </c>
      <c r="V700" s="351" t="str">
        <f>iferror(if(W698="","",IF(W698=Alive,$V$4,IF(W698=Dead,"")),""),"")</f>
        <v/>
      </c>
      <c r="W700" s="340" t="str">
        <f>iferror(if($X700="","",IF($X700&gt;0,Alive,if($X700=0,"")),""),"")</f>
        <v/>
      </c>
      <c r="X700" s="352" t="str">
        <f>iferror(if(C700="","",IF(C700=Attacking,X698-U700,X698)),"")</f>
        <v/>
      </c>
    </row>
    <row r="701" hidden="1">
      <c r="A701" s="319">
        <v>698.0</v>
      </c>
      <c r="B701" s="357" t="str">
        <f>IF(C699=Attacking,B699+1,"")</f>
        <v/>
      </c>
      <c r="C701" s="321" t="str">
        <f>iferror(if(W699="","",IF(W699=Alive,Attacking,if(W699=Dead,"")),""),"")</f>
        <v/>
      </c>
      <c r="D701" s="322" t="str">
        <f>iferror(if(E699="","",IF(E699=Alive,$D$4,IF(E699=Dead,"")),""),"")</f>
        <v/>
      </c>
      <c r="E701" s="323" t="str">
        <f>iferror(if($F700="","",IF($F701&gt;0,Alive,if($F701="","")),""),"")</f>
        <v/>
      </c>
      <c r="F701" s="324" t="str">
        <f t="shared" si="4"/>
        <v/>
      </c>
      <c r="G701" s="325" t="str">
        <f>iferror(if(C701="","",if(C701=BattleEnd,"",if(D701=Fleet1Ship1,Fleet1Ship1Wep,Fleet2Ship1Wep))),"")</f>
        <v/>
      </c>
      <c r="H701" s="326" t="str">
        <f>iferror(IF($C701=BattleEnd,"",IF($C701="","",IF($C701=Attacking,RANDBETWEEN(1,100),""))),"")</f>
        <v/>
      </c>
      <c r="I701" s="327" t="str">
        <f>iferror(IF($C701=BattleEnd,"",IF($C701="","",IF($C701=Attacking,RANDBETWEEN(1,100),""))),"")</f>
        <v/>
      </c>
      <c r="J701" s="327" t="str">
        <f>iferror(IF($C701=BattleEnd,"",IF($C701="","",IF($C701=Attacking,RANDBETWEEN(1,100),""))),"")</f>
        <v/>
      </c>
      <c r="K701" s="328" t="str">
        <f>iferror(IF($C701=BattleEnd,"",IF($C701="","",IF($C701=Attacking,RANDBETWEEN(1,100),""))),"")</f>
        <v/>
      </c>
      <c r="L701" s="329" t="str">
        <f>if($C701=Attacking,if(H701&gt;70,Hit,Miss),"")</f>
        <v/>
      </c>
      <c r="M701" s="330" t="str">
        <f>if($C701=Attacking,if(I701&gt;70,Hit,Miss),"")</f>
        <v/>
      </c>
      <c r="N701" s="330" t="str">
        <f>if($C701=Attacking,if(J701&gt;70,Hit,Miss),"")</f>
        <v/>
      </c>
      <c r="O701" s="331" t="str">
        <f>if($C701=Attacking,if(K701&gt;70,Hit,Miss),"")</f>
        <v/>
      </c>
      <c r="P701" s="326" t="str">
        <f>IF(L701=Hit,Fleet1Ship1WepDPH,IF(L701=Miss,0,""))</f>
        <v/>
      </c>
      <c r="Q701" s="327" t="str">
        <f>IF(M701=Hit,Fleet1Ship1WepDPH,IF(M701=Miss,0,""))</f>
        <v/>
      </c>
      <c r="R701" s="327" t="str">
        <f>IF(N701=Hit,Fleet1Ship1WepDPH,IF(N701=Miss,0,""))</f>
        <v/>
      </c>
      <c r="S701" s="328" t="str">
        <f>IF(O701=Hit,Fleet1Ship1WepDPH,IF(O701=Miss,0,""))</f>
        <v/>
      </c>
      <c r="T701" s="332" t="str">
        <f>if($C701=Attacking,COUNTIF(P701:S701,"&gt;0"),"")</f>
        <v/>
      </c>
      <c r="U701" s="333" t="str">
        <f>IF($C701=Attacking,SUM(P701:S701),"")</f>
        <v/>
      </c>
      <c r="V701" s="334" t="str">
        <f>iferror(if(W699="","",IF(W699=Alive,$V$4,IF(W699=Dead,"")),""),"")</f>
        <v/>
      </c>
      <c r="W701" s="323" t="str">
        <f>iferror(if($X701="","",IF($X701&gt;0,Alive,if($X701=0,"")),""),"")</f>
        <v/>
      </c>
      <c r="X701" s="353" t="str">
        <f>iferror(if(C701="","",IF(C701=Attacking,X699-U701,X699)),"")</f>
        <v/>
      </c>
    </row>
    <row r="702" hidden="1">
      <c r="A702" s="336">
        <v>699.0</v>
      </c>
      <c r="B702" s="356" t="str">
        <f>IF(C700=Attacking,B700+1,"")</f>
        <v/>
      </c>
      <c r="C702" s="338" t="str">
        <f>iferror(if(W700="","",IF(W700=Alive,Attacking,if(W700=Dead,"")),""),"")</f>
        <v/>
      </c>
      <c r="D702" s="339" t="str">
        <f>iferror(if(E700="","",IF(E700=Alive,$D$4,IF(E700=Dead,"")),""),"")</f>
        <v/>
      </c>
      <c r="E702" s="340" t="str">
        <f>iferror(if($F701="","",IF($F702&gt;0,Alive,if($F702="","")),""),"")</f>
        <v/>
      </c>
      <c r="F702" s="341" t="str">
        <f t="shared" si="4"/>
        <v/>
      </c>
      <c r="G702" s="342" t="str">
        <f>iferror(if(C702="","",if(C702=BattleEnd,"",if(D702=Fleet1Ship1,Fleet1Ship1Wep,Fleet2Ship1Wep))),"")</f>
        <v/>
      </c>
      <c r="H702" s="343" t="str">
        <f>iferror(IF($C702=BattleEnd,"",IF($C702="","",IF($C702=Attacking,RANDBETWEEN(1,100),""))),"")</f>
        <v/>
      </c>
      <c r="I702" s="344" t="str">
        <f>iferror(IF($C702=BattleEnd,"",IF($C702="","",IF($C702=Attacking,RANDBETWEEN(1,100),""))),"")</f>
        <v/>
      </c>
      <c r="J702" s="344" t="str">
        <f>iferror(IF($C702=BattleEnd,"",IF($C702="","",IF($C702=Attacking,RANDBETWEEN(1,100),""))),"")</f>
        <v/>
      </c>
      <c r="K702" s="345" t="str">
        <f>iferror(IF($C702=BattleEnd,"",IF($C702="","",IF($C702=Attacking,RANDBETWEEN(1,100),""))),"")</f>
        <v/>
      </c>
      <c r="L702" s="346" t="str">
        <f>if($C702=Attacking,if(H702&gt;70,Hit,Miss),"")</f>
        <v/>
      </c>
      <c r="M702" s="347" t="str">
        <f>if($C702=Attacking,if(I702&gt;70,Hit,Miss),"")</f>
        <v/>
      </c>
      <c r="N702" s="347" t="str">
        <f>if($C702=Attacking,if(J702&gt;70,Hit,Miss),"")</f>
        <v/>
      </c>
      <c r="O702" s="348" t="str">
        <f>if($C702=Attacking,if(K702&gt;70,Hit,Miss),"")</f>
        <v/>
      </c>
      <c r="P702" s="343" t="str">
        <f>IF(L702=Hit,Fleet1Ship1WepDPH,IF(L702=Miss,0,""))</f>
        <v/>
      </c>
      <c r="Q702" s="344" t="str">
        <f>IF(M702=Hit,Fleet1Ship1WepDPH,IF(M702=Miss,0,""))</f>
        <v/>
      </c>
      <c r="R702" s="344" t="str">
        <f>IF(N702=Hit,Fleet1Ship1WepDPH,IF(N702=Miss,0,""))</f>
        <v/>
      </c>
      <c r="S702" s="345" t="str">
        <f>IF(O702=Hit,Fleet1Ship1WepDPH,IF(O702=Miss,0,""))</f>
        <v/>
      </c>
      <c r="T702" s="349" t="str">
        <f>if($C702=Attacking,COUNTIF(P702:S702,"&gt;0"),"")</f>
        <v/>
      </c>
      <c r="U702" s="350" t="str">
        <f>IF($C702=Attacking,SUM(P702:S702),"")</f>
        <v/>
      </c>
      <c r="V702" s="351" t="str">
        <f>iferror(if(W700="","",IF(W700=Alive,$V$4,IF(W700=Dead,"")),""),"")</f>
        <v/>
      </c>
      <c r="W702" s="340" t="str">
        <f>iferror(if($X702="","",IF($X702&gt;0,Alive,if($X702=0,"")),""),"")</f>
        <v/>
      </c>
      <c r="X702" s="352" t="str">
        <f>iferror(if(C702="","",IF(C702=Attacking,X700-U702,X700)),"")</f>
        <v/>
      </c>
    </row>
    <row r="703" hidden="1">
      <c r="A703" s="319">
        <v>700.0</v>
      </c>
      <c r="B703" s="357" t="str">
        <f>IF(C701=Attacking,B701+1,"")</f>
        <v/>
      </c>
      <c r="C703" s="321" t="str">
        <f>iferror(if(W701="","",IF(W701=Alive,Attacking,if(W701=Dead,"")),""),"")</f>
        <v/>
      </c>
      <c r="D703" s="322" t="str">
        <f>iferror(if(E701="","",IF(E701=Alive,$D$4,IF(E701=Dead,"")),""),"")</f>
        <v/>
      </c>
      <c r="E703" s="323" t="str">
        <f>iferror(if($F702="","",IF($F703&gt;0,Alive,if($F703="","")),""),"")</f>
        <v/>
      </c>
      <c r="F703" s="324" t="str">
        <f t="shared" si="4"/>
        <v/>
      </c>
      <c r="G703" s="325" t="str">
        <f>iferror(if(C703="","",if(C703=BattleEnd,"",if(D703=Fleet1Ship1,Fleet1Ship1Wep,Fleet2Ship1Wep))),"")</f>
        <v/>
      </c>
      <c r="H703" s="326" t="str">
        <f>iferror(IF($C703=BattleEnd,"",IF($C703="","",IF($C703=Attacking,RANDBETWEEN(1,100),""))),"")</f>
        <v/>
      </c>
      <c r="I703" s="327" t="str">
        <f>iferror(IF($C703=BattleEnd,"",IF($C703="","",IF($C703=Attacking,RANDBETWEEN(1,100),""))),"")</f>
        <v/>
      </c>
      <c r="J703" s="327" t="str">
        <f>iferror(IF($C703=BattleEnd,"",IF($C703="","",IF($C703=Attacking,RANDBETWEEN(1,100),""))),"")</f>
        <v/>
      </c>
      <c r="K703" s="328" t="str">
        <f>iferror(IF($C703=BattleEnd,"",IF($C703="","",IF($C703=Attacking,RANDBETWEEN(1,100),""))),"")</f>
        <v/>
      </c>
      <c r="L703" s="329" t="str">
        <f>if($C703=Attacking,if(H703&gt;70,Hit,Miss),"")</f>
        <v/>
      </c>
      <c r="M703" s="330" t="str">
        <f>if($C703=Attacking,if(I703&gt;70,Hit,Miss),"")</f>
        <v/>
      </c>
      <c r="N703" s="330" t="str">
        <f>if($C703=Attacking,if(J703&gt;70,Hit,Miss),"")</f>
        <v/>
      </c>
      <c r="O703" s="331" t="str">
        <f>if($C703=Attacking,if(K703&gt;70,Hit,Miss),"")</f>
        <v/>
      </c>
      <c r="P703" s="326" t="str">
        <f>IF(L703=Hit,Fleet1Ship1WepDPH,IF(L703=Miss,0,""))</f>
        <v/>
      </c>
      <c r="Q703" s="327" t="str">
        <f>IF(M703=Hit,Fleet1Ship1WepDPH,IF(M703=Miss,0,""))</f>
        <v/>
      </c>
      <c r="R703" s="327" t="str">
        <f>IF(N703=Hit,Fleet1Ship1WepDPH,IF(N703=Miss,0,""))</f>
        <v/>
      </c>
      <c r="S703" s="328" t="str">
        <f>IF(O703=Hit,Fleet1Ship1WepDPH,IF(O703=Miss,0,""))</f>
        <v/>
      </c>
      <c r="T703" s="332" t="str">
        <f>if($C703=Attacking,COUNTIF(P703:S703,"&gt;0"),"")</f>
        <v/>
      </c>
      <c r="U703" s="333" t="str">
        <f>IF($C703=Attacking,SUM(P703:S703),"")</f>
        <v/>
      </c>
      <c r="V703" s="334" t="str">
        <f>iferror(if(W701="","",IF(W701=Alive,$V$4,IF(W701=Dead,"")),""),"")</f>
        <v/>
      </c>
      <c r="W703" s="323" t="str">
        <f>iferror(if($X703="","",IF($X703&gt;0,Alive,if($X703=0,"")),""),"")</f>
        <v/>
      </c>
      <c r="X703" s="353" t="str">
        <f>iferror(if(C703="","",IF(C703=Attacking,X701-U703,X701)),"")</f>
        <v/>
      </c>
    </row>
    <row r="704" hidden="1">
      <c r="A704" s="336">
        <v>701.0</v>
      </c>
      <c r="B704" s="356" t="str">
        <f>IF(C702=Attacking,B702+1,"")</f>
        <v/>
      </c>
      <c r="C704" s="338" t="str">
        <f>iferror(if(W702="","",IF(W702=Alive,Attacking,if(W702=Dead,"")),""),"")</f>
        <v/>
      </c>
      <c r="D704" s="339" t="str">
        <f>iferror(if(E702="","",IF(E702=Alive,$D$4,IF(E702=Dead,"")),""),"")</f>
        <v/>
      </c>
      <c r="E704" s="340" t="str">
        <f>iferror(if($F703="","",IF($F704&gt;0,Alive,if($F704="","")),""),"")</f>
        <v/>
      </c>
      <c r="F704" s="341" t="str">
        <f t="shared" si="4"/>
        <v/>
      </c>
      <c r="G704" s="342" t="str">
        <f>iferror(if(C704="","",if(C704=BattleEnd,"",if(D704=Fleet1Ship1,Fleet1Ship1Wep,Fleet2Ship1Wep))),"")</f>
        <v/>
      </c>
      <c r="H704" s="343" t="str">
        <f>iferror(IF($C704=BattleEnd,"",IF($C704="","",IF($C704=Attacking,RANDBETWEEN(1,100),""))),"")</f>
        <v/>
      </c>
      <c r="I704" s="344" t="str">
        <f>iferror(IF($C704=BattleEnd,"",IF($C704="","",IF($C704=Attacking,RANDBETWEEN(1,100),""))),"")</f>
        <v/>
      </c>
      <c r="J704" s="344" t="str">
        <f>iferror(IF($C704=BattleEnd,"",IF($C704="","",IF($C704=Attacking,RANDBETWEEN(1,100),""))),"")</f>
        <v/>
      </c>
      <c r="K704" s="345" t="str">
        <f>iferror(IF($C704=BattleEnd,"",IF($C704="","",IF($C704=Attacking,RANDBETWEEN(1,100),""))),"")</f>
        <v/>
      </c>
      <c r="L704" s="346" t="str">
        <f>if($C704=Attacking,if(H704&gt;70,Hit,Miss),"")</f>
        <v/>
      </c>
      <c r="M704" s="347" t="str">
        <f>if($C704=Attacking,if(I704&gt;70,Hit,Miss),"")</f>
        <v/>
      </c>
      <c r="N704" s="347" t="str">
        <f>if($C704=Attacking,if(J704&gt;70,Hit,Miss),"")</f>
        <v/>
      </c>
      <c r="O704" s="348" t="str">
        <f>if($C704=Attacking,if(K704&gt;70,Hit,Miss),"")</f>
        <v/>
      </c>
      <c r="P704" s="343" t="str">
        <f>IF(L704=Hit,Fleet1Ship1WepDPH,IF(L704=Miss,0,""))</f>
        <v/>
      </c>
      <c r="Q704" s="344" t="str">
        <f>IF(M704=Hit,Fleet1Ship1WepDPH,IF(M704=Miss,0,""))</f>
        <v/>
      </c>
      <c r="R704" s="344" t="str">
        <f>IF(N704=Hit,Fleet1Ship1WepDPH,IF(N704=Miss,0,""))</f>
        <v/>
      </c>
      <c r="S704" s="345" t="str">
        <f>IF(O704=Hit,Fleet1Ship1WepDPH,IF(O704=Miss,0,""))</f>
        <v/>
      </c>
      <c r="T704" s="349" t="str">
        <f>if($C704=Attacking,COUNTIF(P704:S704,"&gt;0"),"")</f>
        <v/>
      </c>
      <c r="U704" s="350" t="str">
        <f>IF($C704=Attacking,SUM(P704:S704),"")</f>
        <v/>
      </c>
      <c r="V704" s="351" t="str">
        <f>iferror(if(W702="","",IF(W702=Alive,$V$4,IF(W702=Dead,"")),""),"")</f>
        <v/>
      </c>
      <c r="W704" s="340" t="str">
        <f>iferror(if($X704="","",IF($X704&gt;0,Alive,if($X704=0,"")),""),"")</f>
        <v/>
      </c>
      <c r="X704" s="352" t="str">
        <f>iferror(if(C704="","",IF(C704=Attacking,X702-U704,X702)),"")</f>
        <v/>
      </c>
    </row>
    <row r="705" hidden="1">
      <c r="A705" s="319">
        <v>702.0</v>
      </c>
      <c r="B705" s="357" t="str">
        <f>IF(C703=Attacking,B703+1,"")</f>
        <v/>
      </c>
      <c r="C705" s="321" t="str">
        <f>iferror(if(W703="","",IF(W703=Alive,Attacking,if(W703=Dead,"")),""),"")</f>
        <v/>
      </c>
      <c r="D705" s="322" t="str">
        <f>iferror(if(E703="","",IF(E703=Alive,$D$4,IF(E703=Dead,"")),""),"")</f>
        <v/>
      </c>
      <c r="E705" s="323" t="str">
        <f>iferror(if($F704="","",IF($F705&gt;0,Alive,if($F705="","")),""),"")</f>
        <v/>
      </c>
      <c r="F705" s="324" t="str">
        <f t="shared" si="4"/>
        <v/>
      </c>
      <c r="G705" s="325" t="str">
        <f>iferror(if(C705="","",if(C705=BattleEnd,"",if(D705=Fleet1Ship1,Fleet1Ship1Wep,Fleet2Ship1Wep))),"")</f>
        <v/>
      </c>
      <c r="H705" s="326" t="str">
        <f>iferror(IF($C705=BattleEnd,"",IF($C705="","",IF($C705=Attacking,RANDBETWEEN(1,100),""))),"")</f>
        <v/>
      </c>
      <c r="I705" s="327" t="str">
        <f>iferror(IF($C705=BattleEnd,"",IF($C705="","",IF($C705=Attacking,RANDBETWEEN(1,100),""))),"")</f>
        <v/>
      </c>
      <c r="J705" s="327" t="str">
        <f>iferror(IF($C705=BattleEnd,"",IF($C705="","",IF($C705=Attacking,RANDBETWEEN(1,100),""))),"")</f>
        <v/>
      </c>
      <c r="K705" s="328" t="str">
        <f>iferror(IF($C705=BattleEnd,"",IF($C705="","",IF($C705=Attacking,RANDBETWEEN(1,100),""))),"")</f>
        <v/>
      </c>
      <c r="L705" s="329" t="str">
        <f>if($C705=Attacking,if(H705&gt;70,Hit,Miss),"")</f>
        <v/>
      </c>
      <c r="M705" s="330" t="str">
        <f>if($C705=Attacking,if(I705&gt;70,Hit,Miss),"")</f>
        <v/>
      </c>
      <c r="N705" s="330" t="str">
        <f>if($C705=Attacking,if(J705&gt;70,Hit,Miss),"")</f>
        <v/>
      </c>
      <c r="O705" s="331" t="str">
        <f>if($C705=Attacking,if(K705&gt;70,Hit,Miss),"")</f>
        <v/>
      </c>
      <c r="P705" s="326" t="str">
        <f>IF(L705=Hit,Fleet1Ship1WepDPH,IF(L705=Miss,0,""))</f>
        <v/>
      </c>
      <c r="Q705" s="327" t="str">
        <f>IF(M705=Hit,Fleet1Ship1WepDPH,IF(M705=Miss,0,""))</f>
        <v/>
      </c>
      <c r="R705" s="327" t="str">
        <f>IF(N705=Hit,Fleet1Ship1WepDPH,IF(N705=Miss,0,""))</f>
        <v/>
      </c>
      <c r="S705" s="328" t="str">
        <f>IF(O705=Hit,Fleet1Ship1WepDPH,IF(O705=Miss,0,""))</f>
        <v/>
      </c>
      <c r="T705" s="332" t="str">
        <f>if($C705=Attacking,COUNTIF(P705:S705,"&gt;0"),"")</f>
        <v/>
      </c>
      <c r="U705" s="333" t="str">
        <f>IF($C705=Attacking,SUM(P705:S705),"")</f>
        <v/>
      </c>
      <c r="V705" s="334" t="str">
        <f>iferror(if(W703="","",IF(W703=Alive,$V$4,IF(W703=Dead,"")),""),"")</f>
        <v/>
      </c>
      <c r="W705" s="323" t="str">
        <f>iferror(if($X705="","",IF($X705&gt;0,Alive,if($X705=0,"")),""),"")</f>
        <v/>
      </c>
      <c r="X705" s="353" t="str">
        <f>iferror(if(C705="","",IF(C705=Attacking,X703-U705,X703)),"")</f>
        <v/>
      </c>
    </row>
    <row r="706" hidden="1">
      <c r="A706" s="336">
        <v>703.0</v>
      </c>
      <c r="B706" s="356" t="str">
        <f>IF(C704=Reloading,B704+1,"")</f>
        <v/>
      </c>
      <c r="C706" s="338" t="str">
        <f>iferror(if(W704="","",IF(W704=Alive,Attacking,if(W704=Dead,"")),""),"")</f>
        <v/>
      </c>
      <c r="D706" s="339" t="str">
        <f>iferror(if(E704="","",IF(E704=Alive,$D$4,IF(E704=Dead,"")),""),"")</f>
        <v/>
      </c>
      <c r="E706" s="340" t="str">
        <f>iferror(if($F705="","",IF($F706&gt;0,Alive,if($F706="","")),""),"")</f>
        <v/>
      </c>
      <c r="F706" s="341" t="str">
        <f t="shared" si="4"/>
        <v/>
      </c>
      <c r="G706" s="342" t="str">
        <f>iferror(if(C706="","",if(C706=BattleEnd,"",if(D706=Fleet1Ship1,Fleet1Ship1Wep,Fleet2Ship1Wep))),"")</f>
        <v/>
      </c>
      <c r="H706" s="343" t="str">
        <f>iferror(IF($C706=BattleEnd,"",IF($C706="","",IF($C706=Attacking,RANDBETWEEN(1,100),""))),"")</f>
        <v/>
      </c>
      <c r="I706" s="344" t="str">
        <f>iferror(IF($C706=BattleEnd,"",IF($C706="","",IF($C706=Attacking,RANDBETWEEN(1,100),""))),"")</f>
        <v/>
      </c>
      <c r="J706" s="344" t="str">
        <f>iferror(IF($C706=BattleEnd,"",IF($C706="","",IF($C706=Attacking,RANDBETWEEN(1,100),""))),"")</f>
        <v/>
      </c>
      <c r="K706" s="345" t="str">
        <f>iferror(IF($C706=BattleEnd,"",IF($C706="","",IF($C706=Attacking,RANDBETWEEN(1,100),""))),"")</f>
        <v/>
      </c>
      <c r="L706" s="346" t="str">
        <f>if($C706=Attacking,if(H706&gt;70,Hit,Miss),"")</f>
        <v/>
      </c>
      <c r="M706" s="347" t="str">
        <f>if($C706=Attacking,if(I706&gt;70,Hit,Miss),"")</f>
        <v/>
      </c>
      <c r="N706" s="347" t="str">
        <f>if($C706=Attacking,if(J706&gt;70,Hit,Miss),"")</f>
        <v/>
      </c>
      <c r="O706" s="348" t="str">
        <f>if($C706=Attacking,if(K706&gt;70,Hit,Miss),"")</f>
        <v/>
      </c>
      <c r="P706" s="343" t="str">
        <f>IF(L706=Hit,Fleet1Ship1WepDPH,IF(L706=Miss,0,""))</f>
        <v/>
      </c>
      <c r="Q706" s="344" t="str">
        <f>IF(M706=Hit,Fleet1Ship1WepDPH,IF(M706=Miss,0,""))</f>
        <v/>
      </c>
      <c r="R706" s="344" t="str">
        <f>IF(N706=Hit,Fleet1Ship1WepDPH,IF(N706=Miss,0,""))</f>
        <v/>
      </c>
      <c r="S706" s="345" t="str">
        <f>IF(O706=Hit,Fleet1Ship1WepDPH,IF(O706=Miss,0,""))</f>
        <v/>
      </c>
      <c r="T706" s="349" t="str">
        <f>if($C706=Attacking,COUNTIF(P706:S706,"&gt;0"),"")</f>
        <v/>
      </c>
      <c r="U706" s="350" t="str">
        <f>IF($C706=Attacking,SUM(P706:S706),"")</f>
        <v/>
      </c>
      <c r="V706" s="351" t="str">
        <f>iferror(if(W704="","",IF(W704=Alive,$V$4,IF(W704=Dead,"")),""),"")</f>
        <v/>
      </c>
      <c r="W706" s="340" t="str">
        <f>iferror(if($X706="","",IF($X706&gt;0,Alive,if($X706=0,"")),""),"")</f>
        <v/>
      </c>
      <c r="X706" s="352" t="str">
        <f>iferror(if(C706="","",IF(C706=Attacking,X704-U706,X704)),"")</f>
        <v/>
      </c>
    </row>
    <row r="707" hidden="1">
      <c r="A707" s="319">
        <v>704.0</v>
      </c>
      <c r="B707" s="357" t="str">
        <f>IF(C705=Reloading,B705+1,"")</f>
        <v/>
      </c>
      <c r="C707" s="321" t="str">
        <f>iferror(if(W705="","",IF(W705=Alive,Attacking,if(W705=Dead,"")),""),"")</f>
        <v/>
      </c>
      <c r="D707" s="322" t="str">
        <f>iferror(if(E705="","",IF(E705=Alive,$D$4,IF(E705=Dead,"")),""),"")</f>
        <v/>
      </c>
      <c r="E707" s="323" t="str">
        <f>iferror(if($F706="","",IF($F707&gt;0,Alive,if($F707="","")),""),"")</f>
        <v/>
      </c>
      <c r="F707" s="324" t="str">
        <f t="shared" si="4"/>
        <v/>
      </c>
      <c r="G707" s="325" t="str">
        <f>iferror(if(C707="","",if(C707=BattleEnd,"",if(D707=Fleet1Ship1,Fleet1Ship1Wep,Fleet2Ship1Wep))),"")</f>
        <v/>
      </c>
      <c r="H707" s="326" t="str">
        <f>iferror(IF($C707=BattleEnd,"",IF($C707="","",IF($C707=Attacking,RANDBETWEEN(1,100),""))),"")</f>
        <v/>
      </c>
      <c r="I707" s="327" t="str">
        <f>iferror(IF($C707=BattleEnd,"",IF($C707="","",IF($C707=Attacking,RANDBETWEEN(1,100),""))),"")</f>
        <v/>
      </c>
      <c r="J707" s="327" t="str">
        <f>iferror(IF($C707=BattleEnd,"",IF($C707="","",IF($C707=Attacking,RANDBETWEEN(1,100),""))),"")</f>
        <v/>
      </c>
      <c r="K707" s="328" t="str">
        <f>iferror(IF($C707=BattleEnd,"",IF($C707="","",IF($C707=Attacking,RANDBETWEEN(1,100),""))),"")</f>
        <v/>
      </c>
      <c r="L707" s="329" t="str">
        <f>if($C707=Attacking,if(H707&gt;70,Hit,Miss),"")</f>
        <v/>
      </c>
      <c r="M707" s="330" t="str">
        <f>if($C707=Attacking,if(I707&gt;70,Hit,Miss),"")</f>
        <v/>
      </c>
      <c r="N707" s="330" t="str">
        <f>if($C707=Attacking,if(J707&gt;70,Hit,Miss),"")</f>
        <v/>
      </c>
      <c r="O707" s="331" t="str">
        <f>if($C707=Attacking,if(K707&gt;70,Hit,Miss),"")</f>
        <v/>
      </c>
      <c r="P707" s="326" t="str">
        <f>IF(L707=Hit,Fleet1Ship1WepDPH,IF(L707=Miss,0,""))</f>
        <v/>
      </c>
      <c r="Q707" s="327" t="str">
        <f>IF(M707=Hit,Fleet1Ship1WepDPH,IF(M707=Miss,0,""))</f>
        <v/>
      </c>
      <c r="R707" s="327" t="str">
        <f>IF(N707=Hit,Fleet1Ship1WepDPH,IF(N707=Miss,0,""))</f>
        <v/>
      </c>
      <c r="S707" s="328" t="str">
        <f>IF(O707=Hit,Fleet1Ship1WepDPH,IF(O707=Miss,0,""))</f>
        <v/>
      </c>
      <c r="T707" s="332" t="str">
        <f>if($C707=Attacking,COUNTIF(P707:S707,"&gt;0"),"")</f>
        <v/>
      </c>
      <c r="U707" s="333" t="str">
        <f>IF($C707=Attacking,SUM(P707:S707),"")</f>
        <v/>
      </c>
      <c r="V707" s="334" t="str">
        <f>iferror(if(W705="","",IF(W705=Alive,$V$4,IF(W705=Dead,"")),""),"")</f>
        <v/>
      </c>
      <c r="W707" s="323" t="str">
        <f>iferror(if($X707="","",IF($X707&gt;0,Alive,if($X707=0,"")),""),"")</f>
        <v/>
      </c>
      <c r="X707" s="353" t="str">
        <f>iferror(if(C707="","",IF(C707=Attacking,X705-U707,X705)),"")</f>
        <v/>
      </c>
    </row>
    <row r="708" hidden="1">
      <c r="A708" s="336">
        <v>705.0</v>
      </c>
      <c r="B708" s="356" t="str">
        <f>IF(C706=Attacking,B706+1,"")</f>
        <v/>
      </c>
      <c r="C708" s="338" t="str">
        <f>iferror(if(W706="","",IF(W706=Alive,Attacking,if(W706=Dead,"")),""),"")</f>
        <v/>
      </c>
      <c r="D708" s="339" t="str">
        <f>iferror(if(E706="","",IF(E706=Alive,$D$4,IF(E706=Dead,"")),""),"")</f>
        <v/>
      </c>
      <c r="E708" s="340" t="str">
        <f>iferror(if($F707="","",IF($F708&gt;0,Alive,if($F708="","")),""),"")</f>
        <v/>
      </c>
      <c r="F708" s="341" t="str">
        <f t="shared" si="4"/>
        <v/>
      </c>
      <c r="G708" s="342" t="str">
        <f>iferror(if(C708="","",if(C708=BattleEnd,"",if(D708=Fleet1Ship1,Fleet1Ship1Wep,Fleet2Ship1Wep))),"")</f>
        <v/>
      </c>
      <c r="H708" s="343" t="str">
        <f>iferror(IF($C708=BattleEnd,"",IF($C708="","",IF($C708=Attacking,RANDBETWEEN(1,100),""))),"")</f>
        <v/>
      </c>
      <c r="I708" s="344" t="str">
        <f>iferror(IF($C708=BattleEnd,"",IF($C708="","",IF($C708=Attacking,RANDBETWEEN(1,100),""))),"")</f>
        <v/>
      </c>
      <c r="J708" s="344" t="str">
        <f>iferror(IF($C708=BattleEnd,"",IF($C708="","",IF($C708=Attacking,RANDBETWEEN(1,100),""))),"")</f>
        <v/>
      </c>
      <c r="K708" s="345" t="str">
        <f>iferror(IF($C708=BattleEnd,"",IF($C708="","",IF($C708=Attacking,RANDBETWEEN(1,100),""))),"")</f>
        <v/>
      </c>
      <c r="L708" s="346" t="str">
        <f>if($C708=Attacking,if(H708&gt;70,Hit,Miss),"")</f>
        <v/>
      </c>
      <c r="M708" s="347" t="str">
        <f>if($C708=Attacking,if(I708&gt;70,Hit,Miss),"")</f>
        <v/>
      </c>
      <c r="N708" s="347" t="str">
        <f>if($C708=Attacking,if(J708&gt;70,Hit,Miss),"")</f>
        <v/>
      </c>
      <c r="O708" s="348" t="str">
        <f>if($C708=Attacking,if(K708&gt;70,Hit,Miss),"")</f>
        <v/>
      </c>
      <c r="P708" s="343" t="str">
        <f>IF(L708=Hit,Fleet1Ship1WepDPH,IF(L708=Miss,0,""))</f>
        <v/>
      </c>
      <c r="Q708" s="344" t="str">
        <f>IF(M708=Hit,Fleet1Ship1WepDPH,IF(M708=Miss,0,""))</f>
        <v/>
      </c>
      <c r="R708" s="344" t="str">
        <f>IF(N708=Hit,Fleet1Ship1WepDPH,IF(N708=Miss,0,""))</f>
        <v/>
      </c>
      <c r="S708" s="345" t="str">
        <f>IF(O708=Hit,Fleet1Ship1WepDPH,IF(O708=Miss,0,""))</f>
        <v/>
      </c>
      <c r="T708" s="349" t="str">
        <f>if($C708=Attacking,COUNTIF(P708:S708,"&gt;0"),"")</f>
        <v/>
      </c>
      <c r="U708" s="350" t="str">
        <f>IF($C708=Attacking,SUM(P708:S708),"")</f>
        <v/>
      </c>
      <c r="V708" s="351" t="str">
        <f>iferror(if(W706="","",IF(W706=Alive,$V$4,IF(W706=Dead,"")),""),"")</f>
        <v/>
      </c>
      <c r="W708" s="340" t="str">
        <f>iferror(if($X708="","",IF($X708&gt;0,Alive,if($X708=0,"")),""),"")</f>
        <v/>
      </c>
      <c r="X708" s="352" t="str">
        <f>iferror(if(C708="","",IF(C708=Attacking,X706-U708,X706)),"")</f>
        <v/>
      </c>
    </row>
    <row r="709" hidden="1">
      <c r="A709" s="319">
        <v>706.0</v>
      </c>
      <c r="B709" s="357" t="str">
        <f>IF(C707=Attacking,B707+1,"")</f>
        <v/>
      </c>
      <c r="C709" s="321" t="str">
        <f>iferror(if(W707="","",IF(W707=Alive,Attacking,if(W707=Dead,"")),""),"")</f>
        <v/>
      </c>
      <c r="D709" s="322" t="str">
        <f>iferror(if(E707="","",IF(E707=Alive,$D$4,IF(E707=Dead,"")),""),"")</f>
        <v/>
      </c>
      <c r="E709" s="323" t="str">
        <f>iferror(if($F708="","",IF($F709&gt;0,Alive,if($F709="","")),""),"")</f>
        <v/>
      </c>
      <c r="F709" s="324" t="str">
        <f t="shared" si="4"/>
        <v/>
      </c>
      <c r="G709" s="325" t="str">
        <f>iferror(if(C709="","",if(C709=BattleEnd,"",if(D709=Fleet1Ship1,Fleet1Ship1Wep,Fleet2Ship1Wep))),"")</f>
        <v/>
      </c>
      <c r="H709" s="326" t="str">
        <f>iferror(IF($C709=BattleEnd,"",IF($C709="","",IF($C709=Attacking,RANDBETWEEN(1,100),""))),"")</f>
        <v/>
      </c>
      <c r="I709" s="327" t="str">
        <f>iferror(IF($C709=BattleEnd,"",IF($C709="","",IF($C709=Attacking,RANDBETWEEN(1,100),""))),"")</f>
        <v/>
      </c>
      <c r="J709" s="327" t="str">
        <f>iferror(IF($C709=BattleEnd,"",IF($C709="","",IF($C709=Attacking,RANDBETWEEN(1,100),""))),"")</f>
        <v/>
      </c>
      <c r="K709" s="328" t="str">
        <f>iferror(IF($C709=BattleEnd,"",IF($C709="","",IF($C709=Attacking,RANDBETWEEN(1,100),""))),"")</f>
        <v/>
      </c>
      <c r="L709" s="329" t="str">
        <f>if($C709=Attacking,if(H709&gt;70,Hit,Miss),"")</f>
        <v/>
      </c>
      <c r="M709" s="330" t="str">
        <f>if($C709=Attacking,if(I709&gt;70,Hit,Miss),"")</f>
        <v/>
      </c>
      <c r="N709" s="330" t="str">
        <f>if($C709=Attacking,if(J709&gt;70,Hit,Miss),"")</f>
        <v/>
      </c>
      <c r="O709" s="331" t="str">
        <f>if($C709=Attacking,if(K709&gt;70,Hit,Miss),"")</f>
        <v/>
      </c>
      <c r="P709" s="326" t="str">
        <f>IF(L709=Hit,Fleet1Ship1WepDPH,IF(L709=Miss,0,""))</f>
        <v/>
      </c>
      <c r="Q709" s="327" t="str">
        <f>IF(M709=Hit,Fleet1Ship1WepDPH,IF(M709=Miss,0,""))</f>
        <v/>
      </c>
      <c r="R709" s="327" t="str">
        <f>IF(N709=Hit,Fleet1Ship1WepDPH,IF(N709=Miss,0,""))</f>
        <v/>
      </c>
      <c r="S709" s="328" t="str">
        <f>IF(O709=Hit,Fleet1Ship1WepDPH,IF(O709=Miss,0,""))</f>
        <v/>
      </c>
      <c r="T709" s="332" t="str">
        <f>if($C709=Attacking,COUNTIF(P709:S709,"&gt;0"),"")</f>
        <v/>
      </c>
      <c r="U709" s="333" t="str">
        <f>IF($C709=Attacking,SUM(P709:S709),"")</f>
        <v/>
      </c>
      <c r="V709" s="334" t="str">
        <f>iferror(if(W707="","",IF(W707=Alive,$V$4,IF(W707=Dead,"")),""),"")</f>
        <v/>
      </c>
      <c r="W709" s="323" t="str">
        <f>iferror(if($X709="","",IF($X709&gt;0,Alive,if($X709=0,"")),""),"")</f>
        <v/>
      </c>
      <c r="X709" s="353" t="str">
        <f>iferror(if(C709="","",IF(C709=Attacking,X707-U709,X707)),"")</f>
        <v/>
      </c>
    </row>
    <row r="710" hidden="1">
      <c r="A710" s="336">
        <v>707.0</v>
      </c>
      <c r="B710" s="356" t="str">
        <f>IF(C708=Attacking,B708+1,"")</f>
        <v/>
      </c>
      <c r="C710" s="338" t="str">
        <f>iferror(if(W708="","",IF(W708=Alive,Attacking,if(W708=Dead,"")),""),"")</f>
        <v/>
      </c>
      <c r="D710" s="339" t="str">
        <f>iferror(if(E708="","",IF(E708=Alive,$D$4,IF(E708=Dead,"")),""),"")</f>
        <v/>
      </c>
      <c r="E710" s="340" t="str">
        <f>iferror(if($F709="","",IF($F710&gt;0,Alive,if($F710="","")),""),"")</f>
        <v/>
      </c>
      <c r="F710" s="341" t="str">
        <f t="shared" si="4"/>
        <v/>
      </c>
      <c r="G710" s="342" t="str">
        <f>iferror(if(C710="","",if(C710=BattleEnd,"",if(D710=Fleet1Ship1,Fleet1Ship1Wep,Fleet2Ship1Wep))),"")</f>
        <v/>
      </c>
      <c r="H710" s="343" t="str">
        <f>iferror(IF($C710=BattleEnd,"",IF($C710="","",IF($C710=Attacking,RANDBETWEEN(1,100),""))),"")</f>
        <v/>
      </c>
      <c r="I710" s="344" t="str">
        <f>iferror(IF($C710=BattleEnd,"",IF($C710="","",IF($C710=Attacking,RANDBETWEEN(1,100),""))),"")</f>
        <v/>
      </c>
      <c r="J710" s="344" t="str">
        <f>iferror(IF($C710=BattleEnd,"",IF($C710="","",IF($C710=Attacking,RANDBETWEEN(1,100),""))),"")</f>
        <v/>
      </c>
      <c r="K710" s="345" t="str">
        <f>iferror(IF($C710=BattleEnd,"",IF($C710="","",IF($C710=Attacking,RANDBETWEEN(1,100),""))),"")</f>
        <v/>
      </c>
      <c r="L710" s="346" t="str">
        <f>if($C710=Attacking,if(H710&gt;70,Hit,Miss),"")</f>
        <v/>
      </c>
      <c r="M710" s="347" t="str">
        <f>if($C710=Attacking,if(I710&gt;70,Hit,Miss),"")</f>
        <v/>
      </c>
      <c r="N710" s="347" t="str">
        <f>if($C710=Attacking,if(J710&gt;70,Hit,Miss),"")</f>
        <v/>
      </c>
      <c r="O710" s="348" t="str">
        <f>if($C710=Attacking,if(K710&gt;70,Hit,Miss),"")</f>
        <v/>
      </c>
      <c r="P710" s="343" t="str">
        <f>IF(L710=Hit,Fleet1Ship1WepDPH,IF(L710=Miss,0,""))</f>
        <v/>
      </c>
      <c r="Q710" s="344" t="str">
        <f>IF(M710=Hit,Fleet1Ship1WepDPH,IF(M710=Miss,0,""))</f>
        <v/>
      </c>
      <c r="R710" s="344" t="str">
        <f>IF(N710=Hit,Fleet1Ship1WepDPH,IF(N710=Miss,0,""))</f>
        <v/>
      </c>
      <c r="S710" s="345" t="str">
        <f>IF(O710=Hit,Fleet1Ship1WepDPH,IF(O710=Miss,0,""))</f>
        <v/>
      </c>
      <c r="T710" s="349" t="str">
        <f>if($C710=Attacking,COUNTIF(P710:S710,"&gt;0"),"")</f>
        <v/>
      </c>
      <c r="U710" s="350" t="str">
        <f>IF($C710=Attacking,SUM(P710:S710),"")</f>
        <v/>
      </c>
      <c r="V710" s="351" t="str">
        <f>iferror(if(W708="","",IF(W708=Alive,$V$4,IF(W708=Dead,"")),""),"")</f>
        <v/>
      </c>
      <c r="W710" s="340" t="str">
        <f>iferror(if($X710="","",IF($X710&gt;0,Alive,if($X710=0,"")),""),"")</f>
        <v/>
      </c>
      <c r="X710" s="352" t="str">
        <f>iferror(if(C710="","",IF(C710=Attacking,X708-U710,X708)),"")</f>
        <v/>
      </c>
    </row>
    <row r="711" hidden="1">
      <c r="A711" s="319">
        <v>708.0</v>
      </c>
      <c r="B711" s="357" t="str">
        <f>IF(C709=Attacking,B709+1,"")</f>
        <v/>
      </c>
      <c r="C711" s="321" t="str">
        <f>iferror(if(W709="","",IF(W709=Alive,Attacking,if(W709=Dead,"")),""),"")</f>
        <v/>
      </c>
      <c r="D711" s="322" t="str">
        <f>iferror(if(E709="","",IF(E709=Alive,$D$4,IF(E709=Dead,"")),""),"")</f>
        <v/>
      </c>
      <c r="E711" s="323" t="str">
        <f>iferror(if($F710="","",IF($F711&gt;0,Alive,if($F711="","")),""),"")</f>
        <v/>
      </c>
      <c r="F711" s="324" t="str">
        <f t="shared" si="4"/>
        <v/>
      </c>
      <c r="G711" s="325" t="str">
        <f>iferror(if(C711="","",if(C711=BattleEnd,"",if(D711=Fleet1Ship1,Fleet1Ship1Wep,Fleet2Ship1Wep))),"")</f>
        <v/>
      </c>
      <c r="H711" s="326" t="str">
        <f>iferror(IF($C711=BattleEnd,"",IF($C711="","",IF($C711=Attacking,RANDBETWEEN(1,100),""))),"")</f>
        <v/>
      </c>
      <c r="I711" s="327" t="str">
        <f>iferror(IF($C711=BattleEnd,"",IF($C711="","",IF($C711=Attacking,RANDBETWEEN(1,100),""))),"")</f>
        <v/>
      </c>
      <c r="J711" s="327" t="str">
        <f>iferror(IF($C711=BattleEnd,"",IF($C711="","",IF($C711=Attacking,RANDBETWEEN(1,100),""))),"")</f>
        <v/>
      </c>
      <c r="K711" s="328" t="str">
        <f>iferror(IF($C711=BattleEnd,"",IF($C711="","",IF($C711=Attacking,RANDBETWEEN(1,100),""))),"")</f>
        <v/>
      </c>
      <c r="L711" s="329" t="str">
        <f>if($C711=Attacking,if(H711&gt;70,Hit,Miss),"")</f>
        <v/>
      </c>
      <c r="M711" s="330" t="str">
        <f>if($C711=Attacking,if(I711&gt;70,Hit,Miss),"")</f>
        <v/>
      </c>
      <c r="N711" s="330" t="str">
        <f>if($C711=Attacking,if(J711&gt;70,Hit,Miss),"")</f>
        <v/>
      </c>
      <c r="O711" s="331" t="str">
        <f>if($C711=Attacking,if(K711&gt;70,Hit,Miss),"")</f>
        <v/>
      </c>
      <c r="P711" s="326" t="str">
        <f>IF(L711=Hit,Fleet1Ship1WepDPH,IF(L711=Miss,0,""))</f>
        <v/>
      </c>
      <c r="Q711" s="327" t="str">
        <f>IF(M711=Hit,Fleet1Ship1WepDPH,IF(M711=Miss,0,""))</f>
        <v/>
      </c>
      <c r="R711" s="327" t="str">
        <f>IF(N711=Hit,Fleet1Ship1WepDPH,IF(N711=Miss,0,""))</f>
        <v/>
      </c>
      <c r="S711" s="328" t="str">
        <f>IF(O711=Hit,Fleet1Ship1WepDPH,IF(O711=Miss,0,""))</f>
        <v/>
      </c>
      <c r="T711" s="332" t="str">
        <f>if($C711=Attacking,COUNTIF(P711:S711,"&gt;0"),"")</f>
        <v/>
      </c>
      <c r="U711" s="333" t="str">
        <f>IF($C711=Attacking,SUM(P711:S711),"")</f>
        <v/>
      </c>
      <c r="V711" s="334" t="str">
        <f>iferror(if(W709="","",IF(W709=Alive,$V$4,IF(W709=Dead,"")),""),"")</f>
        <v/>
      </c>
      <c r="W711" s="323" t="str">
        <f>iferror(if($X711="","",IF($X711&gt;0,Alive,if($X711=0,"")),""),"")</f>
        <v/>
      </c>
      <c r="X711" s="353" t="str">
        <f>iferror(if(C711="","",IF(C711=Attacking,X709-U711,X709)),"")</f>
        <v/>
      </c>
    </row>
    <row r="712" hidden="1">
      <c r="A712" s="336">
        <v>709.0</v>
      </c>
      <c r="B712" s="356" t="str">
        <f>IF(C710=Attacking,B710+1,"")</f>
        <v/>
      </c>
      <c r="C712" s="338" t="str">
        <f>iferror(if(W710="","",IF(W710=Alive,Attacking,if(W710=Dead,"")),""),"")</f>
        <v/>
      </c>
      <c r="D712" s="339" t="str">
        <f>iferror(if(E710="","",IF(E710=Alive,$D$4,IF(E710=Dead,"")),""),"")</f>
        <v/>
      </c>
      <c r="E712" s="340" t="str">
        <f>iferror(if($F711="","",IF($F712&gt;0,Alive,if($F712="","")),""),"")</f>
        <v/>
      </c>
      <c r="F712" s="341" t="str">
        <f t="shared" si="4"/>
        <v/>
      </c>
      <c r="G712" s="342" t="str">
        <f>iferror(if(C712="","",if(C712=BattleEnd,"",if(D712=Fleet1Ship1,Fleet1Ship1Wep,Fleet2Ship1Wep))),"")</f>
        <v/>
      </c>
      <c r="H712" s="343" t="str">
        <f>iferror(IF($C712=BattleEnd,"",IF($C712="","",IF($C712=Attacking,RANDBETWEEN(1,100),""))),"")</f>
        <v/>
      </c>
      <c r="I712" s="344" t="str">
        <f>iferror(IF($C712=BattleEnd,"",IF($C712="","",IF($C712=Attacking,RANDBETWEEN(1,100),""))),"")</f>
        <v/>
      </c>
      <c r="J712" s="344" t="str">
        <f>iferror(IF($C712=BattleEnd,"",IF($C712="","",IF($C712=Attacking,RANDBETWEEN(1,100),""))),"")</f>
        <v/>
      </c>
      <c r="K712" s="345" t="str">
        <f>iferror(IF($C712=BattleEnd,"",IF($C712="","",IF($C712=Attacking,RANDBETWEEN(1,100),""))),"")</f>
        <v/>
      </c>
      <c r="L712" s="346" t="str">
        <f>if($C712=Attacking,if(H712&gt;70,Hit,Miss),"")</f>
        <v/>
      </c>
      <c r="M712" s="347" t="str">
        <f>if($C712=Attacking,if(I712&gt;70,Hit,Miss),"")</f>
        <v/>
      </c>
      <c r="N712" s="347" t="str">
        <f>if($C712=Attacking,if(J712&gt;70,Hit,Miss),"")</f>
        <v/>
      </c>
      <c r="O712" s="348" t="str">
        <f>if($C712=Attacking,if(K712&gt;70,Hit,Miss),"")</f>
        <v/>
      </c>
      <c r="P712" s="343" t="str">
        <f>IF(L712=Hit,Fleet1Ship1WepDPH,IF(L712=Miss,0,""))</f>
        <v/>
      </c>
      <c r="Q712" s="344" t="str">
        <f>IF(M712=Hit,Fleet1Ship1WepDPH,IF(M712=Miss,0,""))</f>
        <v/>
      </c>
      <c r="R712" s="344" t="str">
        <f>IF(N712=Hit,Fleet1Ship1WepDPH,IF(N712=Miss,0,""))</f>
        <v/>
      </c>
      <c r="S712" s="345" t="str">
        <f>IF(O712=Hit,Fleet1Ship1WepDPH,IF(O712=Miss,0,""))</f>
        <v/>
      </c>
      <c r="T712" s="349" t="str">
        <f>if($C712=Attacking,COUNTIF(P712:S712,"&gt;0"),"")</f>
        <v/>
      </c>
      <c r="U712" s="350" t="str">
        <f>IF($C712=Attacking,SUM(P712:S712),"")</f>
        <v/>
      </c>
      <c r="V712" s="351" t="str">
        <f>iferror(if(W710="","",IF(W710=Alive,$V$4,IF(W710=Dead,"")),""),"")</f>
        <v/>
      </c>
      <c r="W712" s="340" t="str">
        <f>iferror(if($X712="","",IF($X712&gt;0,Alive,if($X712=0,"")),""),"")</f>
        <v/>
      </c>
      <c r="X712" s="352" t="str">
        <f>iferror(if(C712="","",IF(C712=Attacking,X710-U712,X710)),"")</f>
        <v/>
      </c>
    </row>
    <row r="713" hidden="1">
      <c r="A713" s="319">
        <v>710.0</v>
      </c>
      <c r="B713" s="357" t="str">
        <f>IF(C711=Attacking,B711+1,"")</f>
        <v/>
      </c>
      <c r="C713" s="321" t="str">
        <f>iferror(if(W711="","",IF(W711=Alive,Attacking,if(W711=Dead,"")),""),"")</f>
        <v/>
      </c>
      <c r="D713" s="322" t="str">
        <f>iferror(if(E711="","",IF(E711=Alive,$D$4,IF(E711=Dead,"")),""),"")</f>
        <v/>
      </c>
      <c r="E713" s="323" t="str">
        <f>iferror(if($F712="","",IF($F713&gt;0,Alive,if($F713="","")),""),"")</f>
        <v/>
      </c>
      <c r="F713" s="324" t="str">
        <f t="shared" si="4"/>
        <v/>
      </c>
      <c r="G713" s="325" t="str">
        <f>iferror(if(C713="","",if(C713=BattleEnd,"",if(D713=Fleet1Ship1,Fleet1Ship1Wep,Fleet2Ship1Wep))),"")</f>
        <v/>
      </c>
      <c r="H713" s="326" t="str">
        <f>iferror(IF($C713=BattleEnd,"",IF($C713="","",IF($C713=Attacking,RANDBETWEEN(1,100),""))),"")</f>
        <v/>
      </c>
      <c r="I713" s="327" t="str">
        <f>iferror(IF($C713=BattleEnd,"",IF($C713="","",IF($C713=Attacking,RANDBETWEEN(1,100),""))),"")</f>
        <v/>
      </c>
      <c r="J713" s="327" t="str">
        <f>iferror(IF($C713=BattleEnd,"",IF($C713="","",IF($C713=Attacking,RANDBETWEEN(1,100),""))),"")</f>
        <v/>
      </c>
      <c r="K713" s="328" t="str">
        <f>iferror(IF($C713=BattleEnd,"",IF($C713="","",IF($C713=Attacking,RANDBETWEEN(1,100),""))),"")</f>
        <v/>
      </c>
      <c r="L713" s="329" t="str">
        <f>if($C713=Attacking,if(H713&gt;70,Hit,Miss),"")</f>
        <v/>
      </c>
      <c r="M713" s="330" t="str">
        <f>if($C713=Attacking,if(I713&gt;70,Hit,Miss),"")</f>
        <v/>
      </c>
      <c r="N713" s="330" t="str">
        <f>if($C713=Attacking,if(J713&gt;70,Hit,Miss),"")</f>
        <v/>
      </c>
      <c r="O713" s="331" t="str">
        <f>if($C713=Attacking,if(K713&gt;70,Hit,Miss),"")</f>
        <v/>
      </c>
      <c r="P713" s="326" t="str">
        <f>IF(L713=Hit,Fleet1Ship1WepDPH,IF(L713=Miss,0,""))</f>
        <v/>
      </c>
      <c r="Q713" s="327" t="str">
        <f>IF(M713=Hit,Fleet1Ship1WepDPH,IF(M713=Miss,0,""))</f>
        <v/>
      </c>
      <c r="R713" s="327" t="str">
        <f>IF(N713=Hit,Fleet1Ship1WepDPH,IF(N713=Miss,0,""))</f>
        <v/>
      </c>
      <c r="S713" s="328" t="str">
        <f>IF(O713=Hit,Fleet1Ship1WepDPH,IF(O713=Miss,0,""))</f>
        <v/>
      </c>
      <c r="T713" s="332" t="str">
        <f>if($C713=Attacking,COUNTIF(P713:S713,"&gt;0"),"")</f>
        <v/>
      </c>
      <c r="U713" s="333" t="str">
        <f>IF($C713=Attacking,SUM(P713:S713),"")</f>
        <v/>
      </c>
      <c r="V713" s="334" t="str">
        <f>iferror(if(W711="","",IF(W711=Alive,$V$4,IF(W711=Dead,"")),""),"")</f>
        <v/>
      </c>
      <c r="W713" s="323" t="str">
        <f>iferror(if($X713="","",IF($X713&gt;0,Alive,if($X713=0,"")),""),"")</f>
        <v/>
      </c>
      <c r="X713" s="353" t="str">
        <f>iferror(if(C713="","",IF(C713=Attacking,X711-U713,X711)),"")</f>
        <v/>
      </c>
    </row>
    <row r="714" hidden="1">
      <c r="A714" s="336">
        <v>711.0</v>
      </c>
      <c r="B714" s="356" t="str">
        <f>IF(C712=Reloading,B712+1,"")</f>
        <v/>
      </c>
      <c r="C714" s="338" t="str">
        <f>iferror(if(W712="","",IF(W712=Alive,Attacking,if(W712=Dead,"")),""),"")</f>
        <v/>
      </c>
      <c r="D714" s="339" t="str">
        <f>iferror(if(E712="","",IF(E712=Alive,$D$4,IF(E712=Dead,"")),""),"")</f>
        <v/>
      </c>
      <c r="E714" s="340" t="str">
        <f>iferror(if($F713="","",IF($F714&gt;0,Alive,if($F714="","")),""),"")</f>
        <v/>
      </c>
      <c r="F714" s="341" t="str">
        <f t="shared" si="4"/>
        <v/>
      </c>
      <c r="G714" s="342" t="str">
        <f>iferror(if(C714="","",if(C714=BattleEnd,"",if(D714=Fleet1Ship1,Fleet1Ship1Wep,Fleet2Ship1Wep))),"")</f>
        <v/>
      </c>
      <c r="H714" s="343" t="str">
        <f>iferror(IF($C714=BattleEnd,"",IF($C714="","",IF($C714=Attacking,RANDBETWEEN(1,100),""))),"")</f>
        <v/>
      </c>
      <c r="I714" s="344" t="str">
        <f>iferror(IF($C714=BattleEnd,"",IF($C714="","",IF($C714=Attacking,RANDBETWEEN(1,100),""))),"")</f>
        <v/>
      </c>
      <c r="J714" s="344" t="str">
        <f>iferror(IF($C714=BattleEnd,"",IF($C714="","",IF($C714=Attacking,RANDBETWEEN(1,100),""))),"")</f>
        <v/>
      </c>
      <c r="K714" s="345" t="str">
        <f>iferror(IF($C714=BattleEnd,"",IF($C714="","",IF($C714=Attacking,RANDBETWEEN(1,100),""))),"")</f>
        <v/>
      </c>
      <c r="L714" s="346" t="str">
        <f>if($C714=Attacking,if(H714&gt;70,Hit,Miss),"")</f>
        <v/>
      </c>
      <c r="M714" s="347" t="str">
        <f>if($C714=Attacking,if(I714&gt;70,Hit,Miss),"")</f>
        <v/>
      </c>
      <c r="N714" s="347" t="str">
        <f>if($C714=Attacking,if(J714&gt;70,Hit,Miss),"")</f>
        <v/>
      </c>
      <c r="O714" s="348" t="str">
        <f>if($C714=Attacking,if(K714&gt;70,Hit,Miss),"")</f>
        <v/>
      </c>
      <c r="P714" s="343" t="str">
        <f>IF(L714=Hit,Fleet1Ship1WepDPH,IF(L714=Miss,0,""))</f>
        <v/>
      </c>
      <c r="Q714" s="344" t="str">
        <f>IF(M714=Hit,Fleet1Ship1WepDPH,IF(M714=Miss,0,""))</f>
        <v/>
      </c>
      <c r="R714" s="344" t="str">
        <f>IF(N714=Hit,Fleet1Ship1WepDPH,IF(N714=Miss,0,""))</f>
        <v/>
      </c>
      <c r="S714" s="345" t="str">
        <f>IF(O714=Hit,Fleet1Ship1WepDPH,IF(O714=Miss,0,""))</f>
        <v/>
      </c>
      <c r="T714" s="349" t="str">
        <f>if($C714=Attacking,COUNTIF(P714:S714,"&gt;0"),"")</f>
        <v/>
      </c>
      <c r="U714" s="350" t="str">
        <f>IF($C714=Attacking,SUM(P714:S714),"")</f>
        <v/>
      </c>
      <c r="V714" s="351" t="str">
        <f>iferror(if(W712="","",IF(W712=Alive,$V$4,IF(W712=Dead,"")),""),"")</f>
        <v/>
      </c>
      <c r="W714" s="340" t="str">
        <f>iferror(if($X714="","",IF($X714&gt;0,Alive,if($X714=0,"")),""),"")</f>
        <v/>
      </c>
      <c r="X714" s="352" t="str">
        <f>iferror(if(C714="","",IF(C714=Attacking,X712-U714,X712)),"")</f>
        <v/>
      </c>
    </row>
    <row r="715" hidden="1">
      <c r="A715" s="319">
        <v>712.0</v>
      </c>
      <c r="B715" s="357" t="str">
        <f>IF(C713=Reloading,B713+1,"")</f>
        <v/>
      </c>
      <c r="C715" s="321" t="str">
        <f>iferror(if(W713="","",IF(W713=Alive,Attacking,if(W713=Dead,"")),""),"")</f>
        <v/>
      </c>
      <c r="D715" s="322" t="str">
        <f>iferror(if(E713="","",IF(E713=Alive,$D$4,IF(E713=Dead,"")),""),"")</f>
        <v/>
      </c>
      <c r="E715" s="323" t="str">
        <f>iferror(if($F714="","",IF($F715&gt;0,Alive,if($F715="","")),""),"")</f>
        <v/>
      </c>
      <c r="F715" s="324" t="str">
        <f t="shared" si="4"/>
        <v/>
      </c>
      <c r="G715" s="325" t="str">
        <f>iferror(if(C715="","",if(C715=BattleEnd,"",if(D715=Fleet1Ship1,Fleet1Ship1Wep,Fleet2Ship1Wep))),"")</f>
        <v/>
      </c>
      <c r="H715" s="326" t="str">
        <f>iferror(IF($C715=BattleEnd,"",IF($C715="","",IF($C715=Attacking,RANDBETWEEN(1,100),""))),"")</f>
        <v/>
      </c>
      <c r="I715" s="327" t="str">
        <f>iferror(IF($C715=BattleEnd,"",IF($C715="","",IF($C715=Attacking,RANDBETWEEN(1,100),""))),"")</f>
        <v/>
      </c>
      <c r="J715" s="327" t="str">
        <f>iferror(IF($C715=BattleEnd,"",IF($C715="","",IF($C715=Attacking,RANDBETWEEN(1,100),""))),"")</f>
        <v/>
      </c>
      <c r="K715" s="328" t="str">
        <f>iferror(IF($C715=BattleEnd,"",IF($C715="","",IF($C715=Attacking,RANDBETWEEN(1,100),""))),"")</f>
        <v/>
      </c>
      <c r="L715" s="329" t="str">
        <f>if($C715=Attacking,if(H715&gt;70,Hit,Miss),"")</f>
        <v/>
      </c>
      <c r="M715" s="330" t="str">
        <f>if($C715=Attacking,if(I715&gt;70,Hit,Miss),"")</f>
        <v/>
      </c>
      <c r="N715" s="330" t="str">
        <f>if($C715=Attacking,if(J715&gt;70,Hit,Miss),"")</f>
        <v/>
      </c>
      <c r="O715" s="331" t="str">
        <f>if($C715=Attacking,if(K715&gt;70,Hit,Miss),"")</f>
        <v/>
      </c>
      <c r="P715" s="326" t="str">
        <f>IF(L715=Hit,Fleet1Ship1WepDPH,IF(L715=Miss,0,""))</f>
        <v/>
      </c>
      <c r="Q715" s="327" t="str">
        <f>IF(M715=Hit,Fleet1Ship1WepDPH,IF(M715=Miss,0,""))</f>
        <v/>
      </c>
      <c r="R715" s="327" t="str">
        <f>IF(N715=Hit,Fleet1Ship1WepDPH,IF(N715=Miss,0,""))</f>
        <v/>
      </c>
      <c r="S715" s="328" t="str">
        <f>IF(O715=Hit,Fleet1Ship1WepDPH,IF(O715=Miss,0,""))</f>
        <v/>
      </c>
      <c r="T715" s="332" t="str">
        <f>if($C715=Attacking,COUNTIF(P715:S715,"&gt;0"),"")</f>
        <v/>
      </c>
      <c r="U715" s="333" t="str">
        <f>IF($C715=Attacking,SUM(P715:S715),"")</f>
        <v/>
      </c>
      <c r="V715" s="334" t="str">
        <f>iferror(if(W713="","",IF(W713=Alive,$V$4,IF(W713=Dead,"")),""),"")</f>
        <v/>
      </c>
      <c r="W715" s="323" t="str">
        <f>iferror(if($X715="","",IF($X715&gt;0,Alive,if($X715=0,"")),""),"")</f>
        <v/>
      </c>
      <c r="X715" s="353" t="str">
        <f>iferror(if(C715="","",IF(C715=Attacking,X713-U715,X713)),"")</f>
        <v/>
      </c>
    </row>
    <row r="716" hidden="1">
      <c r="A716" s="336">
        <v>713.0</v>
      </c>
      <c r="B716" s="356" t="str">
        <f>IF(C714=Attacking,B714+1,"")</f>
        <v/>
      </c>
      <c r="C716" s="338" t="str">
        <f>iferror(if(W714="","",IF(W714=Alive,Attacking,if(W714=Dead,"")),""),"")</f>
        <v/>
      </c>
      <c r="D716" s="339" t="str">
        <f>iferror(if(E714="","",IF(E714=Alive,$D$4,IF(E714=Dead,"")),""),"")</f>
        <v/>
      </c>
      <c r="E716" s="340" t="str">
        <f>iferror(if($F715="","",IF($F716&gt;0,Alive,if($F716="","")),""),"")</f>
        <v/>
      </c>
      <c r="F716" s="341" t="str">
        <f t="shared" si="4"/>
        <v/>
      </c>
      <c r="G716" s="342" t="str">
        <f>iferror(if(C716="","",if(C716=BattleEnd,"",if(D716=Fleet1Ship1,Fleet1Ship1Wep,Fleet2Ship1Wep))),"")</f>
        <v/>
      </c>
      <c r="H716" s="343" t="str">
        <f>iferror(IF($C716=BattleEnd,"",IF($C716="","",IF($C716=Attacking,RANDBETWEEN(1,100),""))),"")</f>
        <v/>
      </c>
      <c r="I716" s="344" t="str">
        <f>iferror(IF($C716=BattleEnd,"",IF($C716="","",IF($C716=Attacking,RANDBETWEEN(1,100),""))),"")</f>
        <v/>
      </c>
      <c r="J716" s="344" t="str">
        <f>iferror(IF($C716=BattleEnd,"",IF($C716="","",IF($C716=Attacking,RANDBETWEEN(1,100),""))),"")</f>
        <v/>
      </c>
      <c r="K716" s="345" t="str">
        <f>iferror(IF($C716=BattleEnd,"",IF($C716="","",IF($C716=Attacking,RANDBETWEEN(1,100),""))),"")</f>
        <v/>
      </c>
      <c r="L716" s="346" t="str">
        <f>if($C716=Attacking,if(H716&gt;70,Hit,Miss),"")</f>
        <v/>
      </c>
      <c r="M716" s="347" t="str">
        <f>if($C716=Attacking,if(I716&gt;70,Hit,Miss),"")</f>
        <v/>
      </c>
      <c r="N716" s="347" t="str">
        <f>if($C716=Attacking,if(J716&gt;70,Hit,Miss),"")</f>
        <v/>
      </c>
      <c r="O716" s="348" t="str">
        <f>if($C716=Attacking,if(K716&gt;70,Hit,Miss),"")</f>
        <v/>
      </c>
      <c r="P716" s="343" t="str">
        <f>IF(L716=Hit,Fleet1Ship1WepDPH,IF(L716=Miss,0,""))</f>
        <v/>
      </c>
      <c r="Q716" s="344" t="str">
        <f>IF(M716=Hit,Fleet1Ship1WepDPH,IF(M716=Miss,0,""))</f>
        <v/>
      </c>
      <c r="R716" s="344" t="str">
        <f>IF(N716=Hit,Fleet1Ship1WepDPH,IF(N716=Miss,0,""))</f>
        <v/>
      </c>
      <c r="S716" s="345" t="str">
        <f>IF(O716=Hit,Fleet1Ship1WepDPH,IF(O716=Miss,0,""))</f>
        <v/>
      </c>
      <c r="T716" s="349" t="str">
        <f>if($C716=Attacking,COUNTIF(P716:S716,"&gt;0"),"")</f>
        <v/>
      </c>
      <c r="U716" s="350" t="str">
        <f>IF($C716=Attacking,SUM(P716:S716),"")</f>
        <v/>
      </c>
      <c r="V716" s="351" t="str">
        <f>iferror(if(W714="","",IF(W714=Alive,$V$4,IF(W714=Dead,"")),""),"")</f>
        <v/>
      </c>
      <c r="W716" s="340" t="str">
        <f>iferror(if($X716="","",IF($X716&gt;0,Alive,if($X716=0,"")),""),"")</f>
        <v/>
      </c>
      <c r="X716" s="352" t="str">
        <f>iferror(if(C716="","",IF(C716=Attacking,X714-U716,X714)),"")</f>
        <v/>
      </c>
    </row>
    <row r="717" hidden="1">
      <c r="A717" s="319">
        <v>714.0</v>
      </c>
      <c r="B717" s="357" t="str">
        <f>IF(C715=Attacking,B715+1,"")</f>
        <v/>
      </c>
      <c r="C717" s="321" t="str">
        <f>iferror(if(W715="","",IF(W715=Alive,Attacking,if(W715=Dead,"")),""),"")</f>
        <v/>
      </c>
      <c r="D717" s="322" t="str">
        <f>iferror(if(E715="","",IF(E715=Alive,$D$4,IF(E715=Dead,"")),""),"")</f>
        <v/>
      </c>
      <c r="E717" s="323" t="str">
        <f>iferror(if($F716="","",IF($F717&gt;0,Alive,if($F717="","")),""),"")</f>
        <v/>
      </c>
      <c r="F717" s="324" t="str">
        <f t="shared" si="4"/>
        <v/>
      </c>
      <c r="G717" s="325" t="str">
        <f>iferror(if(C717="","",if(C717=BattleEnd,"",if(D717=Fleet1Ship1,Fleet1Ship1Wep,Fleet2Ship1Wep))),"")</f>
        <v/>
      </c>
      <c r="H717" s="326" t="str">
        <f>iferror(IF($C717=BattleEnd,"",IF($C717="","",IF($C717=Attacking,RANDBETWEEN(1,100),""))),"")</f>
        <v/>
      </c>
      <c r="I717" s="327" t="str">
        <f>iferror(IF($C717=BattleEnd,"",IF($C717="","",IF($C717=Attacking,RANDBETWEEN(1,100),""))),"")</f>
        <v/>
      </c>
      <c r="J717" s="327" t="str">
        <f>iferror(IF($C717=BattleEnd,"",IF($C717="","",IF($C717=Attacking,RANDBETWEEN(1,100),""))),"")</f>
        <v/>
      </c>
      <c r="K717" s="328" t="str">
        <f>iferror(IF($C717=BattleEnd,"",IF($C717="","",IF($C717=Attacking,RANDBETWEEN(1,100),""))),"")</f>
        <v/>
      </c>
      <c r="L717" s="329" t="str">
        <f>if($C717=Attacking,if(H717&gt;70,Hit,Miss),"")</f>
        <v/>
      </c>
      <c r="M717" s="330" t="str">
        <f>if($C717=Attacking,if(I717&gt;70,Hit,Miss),"")</f>
        <v/>
      </c>
      <c r="N717" s="330" t="str">
        <f>if($C717=Attacking,if(J717&gt;70,Hit,Miss),"")</f>
        <v/>
      </c>
      <c r="O717" s="331" t="str">
        <f>if($C717=Attacking,if(K717&gt;70,Hit,Miss),"")</f>
        <v/>
      </c>
      <c r="P717" s="326" t="str">
        <f>IF(L717=Hit,Fleet1Ship1WepDPH,IF(L717=Miss,0,""))</f>
        <v/>
      </c>
      <c r="Q717" s="327" t="str">
        <f>IF(M717=Hit,Fleet1Ship1WepDPH,IF(M717=Miss,0,""))</f>
        <v/>
      </c>
      <c r="R717" s="327" t="str">
        <f>IF(N717=Hit,Fleet1Ship1WepDPH,IF(N717=Miss,0,""))</f>
        <v/>
      </c>
      <c r="S717" s="328" t="str">
        <f>IF(O717=Hit,Fleet1Ship1WepDPH,IF(O717=Miss,0,""))</f>
        <v/>
      </c>
      <c r="T717" s="332" t="str">
        <f>if($C717=Attacking,COUNTIF(P717:S717,"&gt;0"),"")</f>
        <v/>
      </c>
      <c r="U717" s="333" t="str">
        <f>IF($C717=Attacking,SUM(P717:S717),"")</f>
        <v/>
      </c>
      <c r="V717" s="334" t="str">
        <f>iferror(if(W715="","",IF(W715=Alive,$V$4,IF(W715=Dead,"")),""),"")</f>
        <v/>
      </c>
      <c r="W717" s="323" t="str">
        <f>iferror(if($X717="","",IF($X717&gt;0,Alive,if($X717=0,"")),""),"")</f>
        <v/>
      </c>
      <c r="X717" s="353" t="str">
        <f>iferror(if(C717="","",IF(C717=Attacking,X715-U717,X715)),"")</f>
        <v/>
      </c>
    </row>
    <row r="718" hidden="1">
      <c r="A718" s="336">
        <v>715.0</v>
      </c>
      <c r="B718" s="356" t="str">
        <f>IF(C716=Attacking,B716+1,"")</f>
        <v/>
      </c>
      <c r="C718" s="338" t="str">
        <f>iferror(if(W716="","",IF(W716=Alive,Attacking,if(W716=Dead,"")),""),"")</f>
        <v/>
      </c>
      <c r="D718" s="339" t="str">
        <f>iferror(if(E716="","",IF(E716=Alive,$D$4,IF(E716=Dead,"")),""),"")</f>
        <v/>
      </c>
      <c r="E718" s="340" t="str">
        <f>iferror(if($F717="","",IF($F718&gt;0,Alive,if($F718="","")),""),"")</f>
        <v/>
      </c>
      <c r="F718" s="341" t="str">
        <f t="shared" si="4"/>
        <v/>
      </c>
      <c r="G718" s="342" t="str">
        <f>iferror(if(C718="","",if(C718=BattleEnd,"",if(D718=Fleet1Ship1,Fleet1Ship1Wep,Fleet2Ship1Wep))),"")</f>
        <v/>
      </c>
      <c r="H718" s="343" t="str">
        <f>iferror(IF($C718=BattleEnd,"",IF($C718="","",IF($C718=Attacking,RANDBETWEEN(1,100),""))),"")</f>
        <v/>
      </c>
      <c r="I718" s="344" t="str">
        <f>iferror(IF($C718=BattleEnd,"",IF($C718="","",IF($C718=Attacking,RANDBETWEEN(1,100),""))),"")</f>
        <v/>
      </c>
      <c r="J718" s="344" t="str">
        <f>iferror(IF($C718=BattleEnd,"",IF($C718="","",IF($C718=Attacking,RANDBETWEEN(1,100),""))),"")</f>
        <v/>
      </c>
      <c r="K718" s="345" t="str">
        <f>iferror(IF($C718=BattleEnd,"",IF($C718="","",IF($C718=Attacking,RANDBETWEEN(1,100),""))),"")</f>
        <v/>
      </c>
      <c r="L718" s="346" t="str">
        <f>if($C718=Attacking,if(H718&gt;70,Hit,Miss),"")</f>
        <v/>
      </c>
      <c r="M718" s="347" t="str">
        <f>if($C718=Attacking,if(I718&gt;70,Hit,Miss),"")</f>
        <v/>
      </c>
      <c r="N718" s="347" t="str">
        <f>if($C718=Attacking,if(J718&gt;70,Hit,Miss),"")</f>
        <v/>
      </c>
      <c r="O718" s="348" t="str">
        <f>if($C718=Attacking,if(K718&gt;70,Hit,Miss),"")</f>
        <v/>
      </c>
      <c r="P718" s="343" t="str">
        <f>IF(L718=Hit,Fleet1Ship1WepDPH,IF(L718=Miss,0,""))</f>
        <v/>
      </c>
      <c r="Q718" s="344" t="str">
        <f>IF(M718=Hit,Fleet1Ship1WepDPH,IF(M718=Miss,0,""))</f>
        <v/>
      </c>
      <c r="R718" s="344" t="str">
        <f>IF(N718=Hit,Fleet1Ship1WepDPH,IF(N718=Miss,0,""))</f>
        <v/>
      </c>
      <c r="S718" s="345" t="str">
        <f>IF(O718=Hit,Fleet1Ship1WepDPH,IF(O718=Miss,0,""))</f>
        <v/>
      </c>
      <c r="T718" s="349" t="str">
        <f>if($C718=Attacking,COUNTIF(P718:S718,"&gt;0"),"")</f>
        <v/>
      </c>
      <c r="U718" s="350" t="str">
        <f>IF($C718=Attacking,SUM(P718:S718),"")</f>
        <v/>
      </c>
      <c r="V718" s="351" t="str">
        <f>iferror(if(W716="","",IF(W716=Alive,$V$4,IF(W716=Dead,"")),""),"")</f>
        <v/>
      </c>
      <c r="W718" s="340" t="str">
        <f>iferror(if($X718="","",IF($X718&gt;0,Alive,if($X718=0,"")),""),"")</f>
        <v/>
      </c>
      <c r="X718" s="352" t="str">
        <f>iferror(if(C718="","",IF(C718=Attacking,X716-U718,X716)),"")</f>
        <v/>
      </c>
    </row>
    <row r="719" hidden="1">
      <c r="A719" s="319">
        <v>716.0</v>
      </c>
      <c r="B719" s="357" t="str">
        <f>IF(C717=Attacking,B717+1,"")</f>
        <v/>
      </c>
      <c r="C719" s="321" t="str">
        <f>iferror(if(W717="","",IF(W717=Alive,Attacking,if(W717=Dead,"")),""),"")</f>
        <v/>
      </c>
      <c r="D719" s="322" t="str">
        <f>iferror(if(E717="","",IF(E717=Alive,$D$4,IF(E717=Dead,"")),""),"")</f>
        <v/>
      </c>
      <c r="E719" s="323" t="str">
        <f>iferror(if($F718="","",IF($F719&gt;0,Alive,if($F719="","")),""),"")</f>
        <v/>
      </c>
      <c r="F719" s="324" t="str">
        <f t="shared" si="4"/>
        <v/>
      </c>
      <c r="G719" s="325" t="str">
        <f>iferror(if(C719="","",if(C719=BattleEnd,"",if(D719=Fleet1Ship1,Fleet1Ship1Wep,Fleet2Ship1Wep))),"")</f>
        <v/>
      </c>
      <c r="H719" s="326" t="str">
        <f>iferror(IF($C719=BattleEnd,"",IF($C719="","",IF($C719=Attacking,RANDBETWEEN(1,100),""))),"")</f>
        <v/>
      </c>
      <c r="I719" s="327" t="str">
        <f>iferror(IF($C719=BattleEnd,"",IF($C719="","",IF($C719=Attacking,RANDBETWEEN(1,100),""))),"")</f>
        <v/>
      </c>
      <c r="J719" s="327" t="str">
        <f>iferror(IF($C719=BattleEnd,"",IF($C719="","",IF($C719=Attacking,RANDBETWEEN(1,100),""))),"")</f>
        <v/>
      </c>
      <c r="K719" s="328" t="str">
        <f>iferror(IF($C719=BattleEnd,"",IF($C719="","",IF($C719=Attacking,RANDBETWEEN(1,100),""))),"")</f>
        <v/>
      </c>
      <c r="L719" s="329" t="str">
        <f>if($C719=Attacking,if(H719&gt;70,Hit,Miss),"")</f>
        <v/>
      </c>
      <c r="M719" s="330" t="str">
        <f>if($C719=Attacking,if(I719&gt;70,Hit,Miss),"")</f>
        <v/>
      </c>
      <c r="N719" s="330" t="str">
        <f>if($C719=Attacking,if(J719&gt;70,Hit,Miss),"")</f>
        <v/>
      </c>
      <c r="O719" s="331" t="str">
        <f>if($C719=Attacking,if(K719&gt;70,Hit,Miss),"")</f>
        <v/>
      </c>
      <c r="P719" s="326" t="str">
        <f>IF(L719=Hit,Fleet1Ship1WepDPH,IF(L719=Miss,0,""))</f>
        <v/>
      </c>
      <c r="Q719" s="327" t="str">
        <f>IF(M719=Hit,Fleet1Ship1WepDPH,IF(M719=Miss,0,""))</f>
        <v/>
      </c>
      <c r="R719" s="327" t="str">
        <f>IF(N719=Hit,Fleet1Ship1WepDPH,IF(N719=Miss,0,""))</f>
        <v/>
      </c>
      <c r="S719" s="328" t="str">
        <f>IF(O719=Hit,Fleet1Ship1WepDPH,IF(O719=Miss,0,""))</f>
        <v/>
      </c>
      <c r="T719" s="332" t="str">
        <f>if($C719=Attacking,COUNTIF(P719:S719,"&gt;0"),"")</f>
        <v/>
      </c>
      <c r="U719" s="333" t="str">
        <f>IF($C719=Attacking,SUM(P719:S719),"")</f>
        <v/>
      </c>
      <c r="V719" s="334" t="str">
        <f>iferror(if(W717="","",IF(W717=Alive,$V$4,IF(W717=Dead,"")),""),"")</f>
        <v/>
      </c>
      <c r="W719" s="323" t="str">
        <f>iferror(if($X719="","",IF($X719&gt;0,Alive,if($X719=0,"")),""),"")</f>
        <v/>
      </c>
      <c r="X719" s="353" t="str">
        <f>iferror(if(C719="","",IF(C719=Attacking,X717-U719,X717)),"")</f>
        <v/>
      </c>
    </row>
    <row r="720" hidden="1">
      <c r="A720" s="336">
        <v>717.0</v>
      </c>
      <c r="B720" s="356" t="str">
        <f>IF(C718=Attacking,B718+1,"")</f>
        <v/>
      </c>
      <c r="C720" s="338" t="str">
        <f>iferror(if(W718="","",IF(W718=Alive,Attacking,if(W718=Dead,"")),""),"")</f>
        <v/>
      </c>
      <c r="D720" s="339" t="str">
        <f>iferror(if(E718="","",IF(E718=Alive,$D$4,IF(E718=Dead,"")),""),"")</f>
        <v/>
      </c>
      <c r="E720" s="340" t="str">
        <f>iferror(if($F719="","",IF($F720&gt;0,Alive,if($F720="","")),""),"")</f>
        <v/>
      </c>
      <c r="F720" s="341" t="str">
        <f t="shared" si="4"/>
        <v/>
      </c>
      <c r="G720" s="342" t="str">
        <f>iferror(if(C720="","",if(C720=BattleEnd,"",if(D720=Fleet1Ship1,Fleet1Ship1Wep,Fleet2Ship1Wep))),"")</f>
        <v/>
      </c>
      <c r="H720" s="343" t="str">
        <f>iferror(IF($C720=BattleEnd,"",IF($C720="","",IF($C720=Attacking,RANDBETWEEN(1,100),""))),"")</f>
        <v/>
      </c>
      <c r="I720" s="344" t="str">
        <f>iferror(IF($C720=BattleEnd,"",IF($C720="","",IF($C720=Attacking,RANDBETWEEN(1,100),""))),"")</f>
        <v/>
      </c>
      <c r="J720" s="344" t="str">
        <f>iferror(IF($C720=BattleEnd,"",IF($C720="","",IF($C720=Attacking,RANDBETWEEN(1,100),""))),"")</f>
        <v/>
      </c>
      <c r="K720" s="345" t="str">
        <f>iferror(IF($C720=BattleEnd,"",IF($C720="","",IF($C720=Attacking,RANDBETWEEN(1,100),""))),"")</f>
        <v/>
      </c>
      <c r="L720" s="346" t="str">
        <f>if($C720=Attacking,if(H720&gt;70,Hit,Miss),"")</f>
        <v/>
      </c>
      <c r="M720" s="347" t="str">
        <f>if($C720=Attacking,if(I720&gt;70,Hit,Miss),"")</f>
        <v/>
      </c>
      <c r="N720" s="347" t="str">
        <f>if($C720=Attacking,if(J720&gt;70,Hit,Miss),"")</f>
        <v/>
      </c>
      <c r="O720" s="348" t="str">
        <f>if($C720=Attacking,if(K720&gt;70,Hit,Miss),"")</f>
        <v/>
      </c>
      <c r="P720" s="343" t="str">
        <f>IF(L720=Hit,Fleet1Ship1WepDPH,IF(L720=Miss,0,""))</f>
        <v/>
      </c>
      <c r="Q720" s="344" t="str">
        <f>IF(M720=Hit,Fleet1Ship1WepDPH,IF(M720=Miss,0,""))</f>
        <v/>
      </c>
      <c r="R720" s="344" t="str">
        <f>IF(N720=Hit,Fleet1Ship1WepDPH,IF(N720=Miss,0,""))</f>
        <v/>
      </c>
      <c r="S720" s="345" t="str">
        <f>IF(O720=Hit,Fleet1Ship1WepDPH,IF(O720=Miss,0,""))</f>
        <v/>
      </c>
      <c r="T720" s="349" t="str">
        <f>if($C720=Attacking,COUNTIF(P720:S720,"&gt;0"),"")</f>
        <v/>
      </c>
      <c r="U720" s="350" t="str">
        <f>IF($C720=Attacking,SUM(P720:S720),"")</f>
        <v/>
      </c>
      <c r="V720" s="351" t="str">
        <f>iferror(if(W718="","",IF(W718=Alive,$V$4,IF(W718=Dead,"")),""),"")</f>
        <v/>
      </c>
      <c r="W720" s="340" t="str">
        <f>iferror(if($X720="","",IF($X720&gt;0,Alive,if($X720=0,"")),""),"")</f>
        <v/>
      </c>
      <c r="X720" s="352" t="str">
        <f>iferror(if(C720="","",IF(C720=Attacking,X718-U720,X718)),"")</f>
        <v/>
      </c>
    </row>
    <row r="721" hidden="1">
      <c r="A721" s="319">
        <v>718.0</v>
      </c>
      <c r="B721" s="357" t="str">
        <f>IF(C719=Attacking,B719+1,"")</f>
        <v/>
      </c>
      <c r="C721" s="321" t="str">
        <f>iferror(if(W719="","",IF(W719=Alive,Attacking,if(W719=Dead,"")),""),"")</f>
        <v/>
      </c>
      <c r="D721" s="322" t="str">
        <f>iferror(if(E719="","",IF(E719=Alive,$D$4,IF(E719=Dead,"")),""),"")</f>
        <v/>
      </c>
      <c r="E721" s="323" t="str">
        <f>iferror(if($F720="","",IF($F721&gt;0,Alive,if($F721="","")),""),"")</f>
        <v/>
      </c>
      <c r="F721" s="324" t="str">
        <f t="shared" si="4"/>
        <v/>
      </c>
      <c r="G721" s="325" t="str">
        <f>iferror(if(C721="","",if(C721=BattleEnd,"",if(D721=Fleet1Ship1,Fleet1Ship1Wep,Fleet2Ship1Wep))),"")</f>
        <v/>
      </c>
      <c r="H721" s="326" t="str">
        <f>iferror(IF($C721=BattleEnd,"",IF($C721="","",IF($C721=Attacking,RANDBETWEEN(1,100),""))),"")</f>
        <v/>
      </c>
      <c r="I721" s="327" t="str">
        <f>iferror(IF($C721=BattleEnd,"",IF($C721="","",IF($C721=Attacking,RANDBETWEEN(1,100),""))),"")</f>
        <v/>
      </c>
      <c r="J721" s="327" t="str">
        <f>iferror(IF($C721=BattleEnd,"",IF($C721="","",IF($C721=Attacking,RANDBETWEEN(1,100),""))),"")</f>
        <v/>
      </c>
      <c r="K721" s="328" t="str">
        <f>iferror(IF($C721=BattleEnd,"",IF($C721="","",IF($C721=Attacking,RANDBETWEEN(1,100),""))),"")</f>
        <v/>
      </c>
      <c r="L721" s="329" t="str">
        <f>if($C721=Attacking,if(H721&gt;70,Hit,Miss),"")</f>
        <v/>
      </c>
      <c r="M721" s="330" t="str">
        <f>if($C721=Attacking,if(I721&gt;70,Hit,Miss),"")</f>
        <v/>
      </c>
      <c r="N721" s="330" t="str">
        <f>if($C721=Attacking,if(J721&gt;70,Hit,Miss),"")</f>
        <v/>
      </c>
      <c r="O721" s="331" t="str">
        <f>if($C721=Attacking,if(K721&gt;70,Hit,Miss),"")</f>
        <v/>
      </c>
      <c r="P721" s="326" t="str">
        <f>IF(L721=Hit,Fleet1Ship1WepDPH,IF(L721=Miss,0,""))</f>
        <v/>
      </c>
      <c r="Q721" s="327" t="str">
        <f>IF(M721=Hit,Fleet1Ship1WepDPH,IF(M721=Miss,0,""))</f>
        <v/>
      </c>
      <c r="R721" s="327" t="str">
        <f>IF(N721=Hit,Fleet1Ship1WepDPH,IF(N721=Miss,0,""))</f>
        <v/>
      </c>
      <c r="S721" s="328" t="str">
        <f>IF(O721=Hit,Fleet1Ship1WepDPH,IF(O721=Miss,0,""))</f>
        <v/>
      </c>
      <c r="T721" s="332" t="str">
        <f>if($C721=Attacking,COUNTIF(P721:S721,"&gt;0"),"")</f>
        <v/>
      </c>
      <c r="U721" s="333" t="str">
        <f>IF($C721=Attacking,SUM(P721:S721),"")</f>
        <v/>
      </c>
      <c r="V721" s="334" t="str">
        <f>iferror(if(W719="","",IF(W719=Alive,$V$4,IF(W719=Dead,"")),""),"")</f>
        <v/>
      </c>
      <c r="W721" s="323" t="str">
        <f>iferror(if($X721="","",IF($X721&gt;0,Alive,if($X721=0,"")),""),"")</f>
        <v/>
      </c>
      <c r="X721" s="353" t="str">
        <f>iferror(if(C721="","",IF(C721=Attacking,X719-U721,X719)),"")</f>
        <v/>
      </c>
    </row>
    <row r="722" hidden="1">
      <c r="A722" s="336">
        <v>719.0</v>
      </c>
      <c r="B722" s="356" t="str">
        <f>IF(C720=Reloading,B720+1,"")</f>
        <v/>
      </c>
      <c r="C722" s="338" t="str">
        <f>iferror(if(W720="","",IF(W720=Alive,Attacking,if(W720=Dead,"")),""),"")</f>
        <v/>
      </c>
      <c r="D722" s="339" t="str">
        <f>iferror(if(E720="","",IF(E720=Alive,$D$4,IF(E720=Dead,"")),""),"")</f>
        <v/>
      </c>
      <c r="E722" s="340" t="str">
        <f>iferror(if($F721="","",IF($F722&gt;0,Alive,if($F722="","")),""),"")</f>
        <v/>
      </c>
      <c r="F722" s="341" t="str">
        <f t="shared" si="4"/>
        <v/>
      </c>
      <c r="G722" s="342" t="str">
        <f>iferror(if(C722="","",if(C722=BattleEnd,"",if(D722=Fleet1Ship1,Fleet1Ship1Wep,Fleet2Ship1Wep))),"")</f>
        <v/>
      </c>
      <c r="H722" s="343" t="str">
        <f>iferror(IF($C722=BattleEnd,"",IF($C722="","",IF($C722=Attacking,RANDBETWEEN(1,100),""))),"")</f>
        <v/>
      </c>
      <c r="I722" s="344" t="str">
        <f>iferror(IF($C722=BattleEnd,"",IF($C722="","",IF($C722=Attacking,RANDBETWEEN(1,100),""))),"")</f>
        <v/>
      </c>
      <c r="J722" s="344" t="str">
        <f>iferror(IF($C722=BattleEnd,"",IF($C722="","",IF($C722=Attacking,RANDBETWEEN(1,100),""))),"")</f>
        <v/>
      </c>
      <c r="K722" s="345" t="str">
        <f>iferror(IF($C722=BattleEnd,"",IF($C722="","",IF($C722=Attacking,RANDBETWEEN(1,100),""))),"")</f>
        <v/>
      </c>
      <c r="L722" s="346" t="str">
        <f>if($C722=Attacking,if(H722&gt;70,Hit,Miss),"")</f>
        <v/>
      </c>
      <c r="M722" s="347" t="str">
        <f>if($C722=Attacking,if(I722&gt;70,Hit,Miss),"")</f>
        <v/>
      </c>
      <c r="N722" s="347" t="str">
        <f>if($C722=Attacking,if(J722&gt;70,Hit,Miss),"")</f>
        <v/>
      </c>
      <c r="O722" s="348" t="str">
        <f>if($C722=Attacking,if(K722&gt;70,Hit,Miss),"")</f>
        <v/>
      </c>
      <c r="P722" s="343" t="str">
        <f>IF(L722=Hit,Fleet1Ship1WepDPH,IF(L722=Miss,0,""))</f>
        <v/>
      </c>
      <c r="Q722" s="344" t="str">
        <f>IF(M722=Hit,Fleet1Ship1WepDPH,IF(M722=Miss,0,""))</f>
        <v/>
      </c>
      <c r="R722" s="344" t="str">
        <f>IF(N722=Hit,Fleet1Ship1WepDPH,IF(N722=Miss,0,""))</f>
        <v/>
      </c>
      <c r="S722" s="345" t="str">
        <f>IF(O722=Hit,Fleet1Ship1WepDPH,IF(O722=Miss,0,""))</f>
        <v/>
      </c>
      <c r="T722" s="349" t="str">
        <f>if($C722=Attacking,COUNTIF(P722:S722,"&gt;0"),"")</f>
        <v/>
      </c>
      <c r="U722" s="350" t="str">
        <f>IF($C722=Attacking,SUM(P722:S722),"")</f>
        <v/>
      </c>
      <c r="V722" s="351" t="str">
        <f>iferror(if(W720="","",IF(W720=Alive,$V$4,IF(W720=Dead,"")),""),"")</f>
        <v/>
      </c>
      <c r="W722" s="340" t="str">
        <f>iferror(if($X722="","",IF($X722&gt;0,Alive,if($X722=0,"")),""),"")</f>
        <v/>
      </c>
      <c r="X722" s="352" t="str">
        <f>iferror(if(C722="","",IF(C722=Attacking,X720-U722,X720)),"")</f>
        <v/>
      </c>
    </row>
    <row r="723" hidden="1">
      <c r="A723" s="319">
        <v>720.0</v>
      </c>
      <c r="B723" s="357" t="str">
        <f>IF(C721=Reloading,B721+1,"")</f>
        <v/>
      </c>
      <c r="C723" s="321" t="str">
        <f>iferror(if(W721="","",IF(W721=Alive,Attacking,if(W721=Dead,"")),""),"")</f>
        <v/>
      </c>
      <c r="D723" s="322" t="str">
        <f>iferror(if(E721="","",IF(E721=Alive,$D$4,IF(E721=Dead,"")),""),"")</f>
        <v/>
      </c>
      <c r="E723" s="323" t="str">
        <f>iferror(if($F722="","",IF($F723&gt;0,Alive,if($F723="","")),""),"")</f>
        <v/>
      </c>
      <c r="F723" s="324" t="str">
        <f t="shared" si="4"/>
        <v/>
      </c>
      <c r="G723" s="325" t="str">
        <f>iferror(if(C723="","",if(C723=BattleEnd,"",if(D723=Fleet1Ship1,Fleet1Ship1Wep,Fleet2Ship1Wep))),"")</f>
        <v/>
      </c>
      <c r="H723" s="326" t="str">
        <f>iferror(IF($C723=BattleEnd,"",IF($C723="","",IF($C723=Attacking,RANDBETWEEN(1,100),""))),"")</f>
        <v/>
      </c>
      <c r="I723" s="327" t="str">
        <f>iferror(IF($C723=BattleEnd,"",IF($C723="","",IF($C723=Attacking,RANDBETWEEN(1,100),""))),"")</f>
        <v/>
      </c>
      <c r="J723" s="327" t="str">
        <f>iferror(IF($C723=BattleEnd,"",IF($C723="","",IF($C723=Attacking,RANDBETWEEN(1,100),""))),"")</f>
        <v/>
      </c>
      <c r="K723" s="328" t="str">
        <f>iferror(IF($C723=BattleEnd,"",IF($C723="","",IF($C723=Attacking,RANDBETWEEN(1,100),""))),"")</f>
        <v/>
      </c>
      <c r="L723" s="329" t="str">
        <f>if($C723=Attacking,if(H723&gt;70,Hit,Miss),"")</f>
        <v/>
      </c>
      <c r="M723" s="330" t="str">
        <f>if($C723=Attacking,if(I723&gt;70,Hit,Miss),"")</f>
        <v/>
      </c>
      <c r="N723" s="330" t="str">
        <f>if($C723=Attacking,if(J723&gt;70,Hit,Miss),"")</f>
        <v/>
      </c>
      <c r="O723" s="331" t="str">
        <f>if($C723=Attacking,if(K723&gt;70,Hit,Miss),"")</f>
        <v/>
      </c>
      <c r="P723" s="326" t="str">
        <f>IF(L723=Hit,Fleet1Ship1WepDPH,IF(L723=Miss,0,""))</f>
        <v/>
      </c>
      <c r="Q723" s="327" t="str">
        <f>IF(M723=Hit,Fleet1Ship1WepDPH,IF(M723=Miss,0,""))</f>
        <v/>
      </c>
      <c r="R723" s="327" t="str">
        <f>IF(N723=Hit,Fleet1Ship1WepDPH,IF(N723=Miss,0,""))</f>
        <v/>
      </c>
      <c r="S723" s="328" t="str">
        <f>IF(O723=Hit,Fleet1Ship1WepDPH,IF(O723=Miss,0,""))</f>
        <v/>
      </c>
      <c r="T723" s="332" t="str">
        <f>if($C723=Attacking,COUNTIF(P723:S723,"&gt;0"),"")</f>
        <v/>
      </c>
      <c r="U723" s="333" t="str">
        <f>IF($C723=Attacking,SUM(P723:S723),"")</f>
        <v/>
      </c>
      <c r="V723" s="334" t="str">
        <f>iferror(if(W721="","",IF(W721=Alive,$V$4,IF(W721=Dead,"")),""),"")</f>
        <v/>
      </c>
      <c r="W723" s="323" t="str">
        <f>iferror(if($X723="","",IF($X723&gt;0,Alive,if($X723=0,"")),""),"")</f>
        <v/>
      </c>
      <c r="X723" s="353" t="str">
        <f>iferror(if(C723="","",IF(C723=Attacking,X721-U723,X721)),"")</f>
        <v/>
      </c>
    </row>
    <row r="724" hidden="1">
      <c r="A724" s="336">
        <v>721.0</v>
      </c>
      <c r="B724" s="337" t="str">
        <f>IF(C722=Attacking,B722+1,"")</f>
        <v/>
      </c>
      <c r="C724" s="338" t="str">
        <f>iferror(if(W722="","",IF(W722=Alive,Attacking,if(W722=Dead,"")),""),"")</f>
        <v/>
      </c>
      <c r="D724" s="339" t="str">
        <f>iferror(if(E722="","",IF(E722=Alive,$D$4,IF(E722=Dead,"")),""),"")</f>
        <v/>
      </c>
      <c r="E724" s="340" t="str">
        <f>iferror(if($F723="","",IF($F724&gt;0,Alive,if($F724="","")),""),"")</f>
        <v/>
      </c>
      <c r="F724" s="341" t="str">
        <f t="shared" si="4"/>
        <v/>
      </c>
      <c r="G724" s="342" t="str">
        <f>iferror(if(C724="","",if(C724=BattleEnd,"",if(D724=Fleet1Ship1,Fleet1Ship1Wep,Fleet2Ship1Wep))),"")</f>
        <v/>
      </c>
      <c r="H724" s="343" t="str">
        <f>iferror(IF($C724=BattleEnd,"",IF($C724="","",IF($C724=Attacking,RANDBETWEEN(1,100),""))),"")</f>
        <v/>
      </c>
      <c r="I724" s="344" t="str">
        <f>iferror(IF($C724=BattleEnd,"",IF($C724="","",IF($C724=Attacking,RANDBETWEEN(1,100),""))),"")</f>
        <v/>
      </c>
      <c r="J724" s="344" t="str">
        <f>iferror(IF($C724=BattleEnd,"",IF($C724="","",IF($C724=Attacking,RANDBETWEEN(1,100),""))),"")</f>
        <v/>
      </c>
      <c r="K724" s="345" t="str">
        <f>iferror(IF($C724=BattleEnd,"",IF($C724="","",IF($C724=Attacking,RANDBETWEEN(1,100),""))),"")</f>
        <v/>
      </c>
      <c r="L724" s="346" t="str">
        <f>if($C724=Attacking,if(H724&gt;70,Hit,Miss),"")</f>
        <v/>
      </c>
      <c r="M724" s="347" t="str">
        <f>if($C724=Attacking,if(I724&gt;70,Hit,Miss),"")</f>
        <v/>
      </c>
      <c r="N724" s="347" t="str">
        <f>if($C724=Attacking,if(J724&gt;70,Hit,Miss),"")</f>
        <v/>
      </c>
      <c r="O724" s="348" t="str">
        <f>if($C724=Attacking,if(K724&gt;70,Hit,Miss),"")</f>
        <v/>
      </c>
      <c r="P724" s="343" t="str">
        <f>IF(L724=Hit,Fleet1Ship1WepDPH,IF(L724=Miss,0,""))</f>
        <v/>
      </c>
      <c r="Q724" s="344" t="str">
        <f>IF(M724=Hit,Fleet1Ship1WepDPH,IF(M724=Miss,0,""))</f>
        <v/>
      </c>
      <c r="R724" s="344" t="str">
        <f>IF(N724=Hit,Fleet1Ship1WepDPH,IF(N724=Miss,0,""))</f>
        <v/>
      </c>
      <c r="S724" s="345" t="str">
        <f>IF(O724=Hit,Fleet1Ship1WepDPH,IF(O724=Miss,0,""))</f>
        <v/>
      </c>
      <c r="T724" s="349" t="str">
        <f>if($C724=Attacking,COUNTIF(P724:S724,"&gt;0"),"")</f>
        <v/>
      </c>
      <c r="U724" s="350" t="str">
        <f>IF($C724=Attacking,SUM(P724:S724),"")</f>
        <v/>
      </c>
      <c r="V724" s="351" t="str">
        <f>iferror(if(W722="","",IF(W722=Alive,$V$4,IF(W722=Dead,"")),""),"")</f>
        <v/>
      </c>
      <c r="W724" s="340" t="str">
        <f>iferror(if($X724="","",IF($X724&gt;0,Alive,if($X724=0,"")),""),"")</f>
        <v/>
      </c>
      <c r="X724" s="352" t="str">
        <f>iferror(if(C724="","",IF(C724=Attacking,X722-U724,X722)),"")</f>
        <v/>
      </c>
    </row>
    <row r="725" hidden="1">
      <c r="A725" s="319">
        <v>722.0</v>
      </c>
      <c r="B725" s="320" t="str">
        <f>IF(C723=Attacking,B723+1,"")</f>
        <v/>
      </c>
      <c r="C725" s="321" t="str">
        <f>iferror(if(W723="","",IF(W723=Alive,Attacking,if(W723=Dead,"")),""),"")</f>
        <v/>
      </c>
      <c r="D725" s="322" t="str">
        <f>iferror(if(E723="","",IF(E723=Alive,$D$4,IF(E723=Dead,"")),""),"")</f>
        <v/>
      </c>
      <c r="E725" s="323" t="str">
        <f>iferror(if($F724="","",IF($F725&gt;0,Alive,if($F725="","")),""),"")</f>
        <v/>
      </c>
      <c r="F725" s="324" t="str">
        <f t="shared" si="4"/>
        <v/>
      </c>
      <c r="G725" s="325" t="str">
        <f>iferror(if(C725="","",if(C725=BattleEnd,"",if(D725=Fleet1Ship1,Fleet1Ship1Wep,Fleet2Ship1Wep))),"")</f>
        <v/>
      </c>
      <c r="H725" s="326" t="str">
        <f>iferror(IF($C725=BattleEnd,"",IF($C725="","",IF($C725=Attacking,RANDBETWEEN(1,100),""))),"")</f>
        <v/>
      </c>
      <c r="I725" s="327" t="str">
        <f>iferror(IF($C725=BattleEnd,"",IF($C725="","",IF($C725=Attacking,RANDBETWEEN(1,100),""))),"")</f>
        <v/>
      </c>
      <c r="J725" s="327" t="str">
        <f>iferror(IF($C725=BattleEnd,"",IF($C725="","",IF($C725=Attacking,RANDBETWEEN(1,100),""))),"")</f>
        <v/>
      </c>
      <c r="K725" s="328" t="str">
        <f>iferror(IF($C725=BattleEnd,"",IF($C725="","",IF($C725=Attacking,RANDBETWEEN(1,100),""))),"")</f>
        <v/>
      </c>
      <c r="L725" s="329" t="str">
        <f>if($C725=Attacking,if(H725&gt;70,Hit,Miss),"")</f>
        <v/>
      </c>
      <c r="M725" s="330" t="str">
        <f>if($C725=Attacking,if(I725&gt;70,Hit,Miss),"")</f>
        <v/>
      </c>
      <c r="N725" s="330" t="str">
        <f>if($C725=Attacking,if(J725&gt;70,Hit,Miss),"")</f>
        <v/>
      </c>
      <c r="O725" s="331" t="str">
        <f>if($C725=Attacking,if(K725&gt;70,Hit,Miss),"")</f>
        <v/>
      </c>
      <c r="P725" s="326" t="str">
        <f>IF(L725=Hit,Fleet1Ship1WepDPH,IF(L725=Miss,0,""))</f>
        <v/>
      </c>
      <c r="Q725" s="327" t="str">
        <f>IF(M725=Hit,Fleet1Ship1WepDPH,IF(M725=Miss,0,""))</f>
        <v/>
      </c>
      <c r="R725" s="327" t="str">
        <f>IF(N725=Hit,Fleet1Ship1WepDPH,IF(N725=Miss,0,""))</f>
        <v/>
      </c>
      <c r="S725" s="328" t="str">
        <f>IF(O725=Hit,Fleet1Ship1WepDPH,IF(O725=Miss,0,""))</f>
        <v/>
      </c>
      <c r="T725" s="332" t="str">
        <f>if($C725=Attacking,COUNTIF(P725:S725,"&gt;0"),"")</f>
        <v/>
      </c>
      <c r="U725" s="333" t="str">
        <f>IF($C725=Attacking,SUM(P725:S725),"")</f>
        <v/>
      </c>
      <c r="V725" s="334" t="str">
        <f>iferror(if(W723="","",IF(W723=Alive,$V$4,IF(W723=Dead,"")),""),"")</f>
        <v/>
      </c>
      <c r="W725" s="323" t="str">
        <f>iferror(if($X725="","",IF($X725&gt;0,Alive,if($X725=0,"")),""),"")</f>
        <v/>
      </c>
      <c r="X725" s="353" t="str">
        <f>iferror(if(C725="","",IF(C725=Attacking,X723-U725,X723)),"")</f>
        <v/>
      </c>
    </row>
    <row r="726" hidden="1">
      <c r="A726" s="336">
        <v>723.0</v>
      </c>
      <c r="B726" s="337" t="str">
        <f>IF(C724=Attacking,B724+1,"")</f>
        <v/>
      </c>
      <c r="C726" s="338" t="str">
        <f>iferror(if(W724="","",IF(W724=Alive,Attacking,if(W724=Dead,"")),""),"")</f>
        <v/>
      </c>
      <c r="D726" s="339" t="str">
        <f>iferror(if(E724="","",IF(E724=Alive,$D$4,IF(E724=Dead,"")),""),"")</f>
        <v/>
      </c>
      <c r="E726" s="340" t="str">
        <f>iferror(if($F725="","",IF($F726&gt;0,Alive,if($F726="","")),""),"")</f>
        <v/>
      </c>
      <c r="F726" s="341" t="str">
        <f t="shared" si="4"/>
        <v/>
      </c>
      <c r="G726" s="342" t="str">
        <f>iferror(if(C726="","",if(C726=BattleEnd,"",if(D726=Fleet1Ship1,Fleet1Ship1Wep,Fleet2Ship1Wep))),"")</f>
        <v/>
      </c>
      <c r="H726" s="343" t="str">
        <f>iferror(IF($C726=BattleEnd,"",IF($C726="","",IF($C726=Attacking,RANDBETWEEN(1,100),""))),"")</f>
        <v/>
      </c>
      <c r="I726" s="344" t="str">
        <f>iferror(IF($C726=BattleEnd,"",IF($C726="","",IF($C726=Attacking,RANDBETWEEN(1,100),""))),"")</f>
        <v/>
      </c>
      <c r="J726" s="344" t="str">
        <f>iferror(IF($C726=BattleEnd,"",IF($C726="","",IF($C726=Attacking,RANDBETWEEN(1,100),""))),"")</f>
        <v/>
      </c>
      <c r="K726" s="345" t="str">
        <f>iferror(IF($C726=BattleEnd,"",IF($C726="","",IF($C726=Attacking,RANDBETWEEN(1,100),""))),"")</f>
        <v/>
      </c>
      <c r="L726" s="346" t="str">
        <f>if($C726=Attacking,if(H726&gt;70,Hit,Miss),"")</f>
        <v/>
      </c>
      <c r="M726" s="347" t="str">
        <f>if($C726=Attacking,if(I726&gt;70,Hit,Miss),"")</f>
        <v/>
      </c>
      <c r="N726" s="347" t="str">
        <f>if($C726=Attacking,if(J726&gt;70,Hit,Miss),"")</f>
        <v/>
      </c>
      <c r="O726" s="348" t="str">
        <f>if($C726=Attacking,if(K726&gt;70,Hit,Miss),"")</f>
        <v/>
      </c>
      <c r="P726" s="343" t="str">
        <f>IF(L726=Hit,Fleet1Ship1WepDPH,IF(L726=Miss,0,""))</f>
        <v/>
      </c>
      <c r="Q726" s="344" t="str">
        <f>IF(M726=Hit,Fleet1Ship1WepDPH,IF(M726=Miss,0,""))</f>
        <v/>
      </c>
      <c r="R726" s="344" t="str">
        <f>IF(N726=Hit,Fleet1Ship1WepDPH,IF(N726=Miss,0,""))</f>
        <v/>
      </c>
      <c r="S726" s="345" t="str">
        <f>IF(O726=Hit,Fleet1Ship1WepDPH,IF(O726=Miss,0,""))</f>
        <v/>
      </c>
      <c r="T726" s="349" t="str">
        <f>if($C726=Attacking,COUNTIF(P726:S726,"&gt;0"),"")</f>
        <v/>
      </c>
      <c r="U726" s="350" t="str">
        <f>IF($C726=Attacking,SUM(P726:S726),"")</f>
        <v/>
      </c>
      <c r="V726" s="351" t="str">
        <f>iferror(if(W724="","",IF(W724=Alive,$V$4,IF(W724=Dead,"")),""),"")</f>
        <v/>
      </c>
      <c r="W726" s="340" t="str">
        <f>iferror(if($X726="","",IF($X726&gt;0,Alive,if($X726=0,"")),""),"")</f>
        <v/>
      </c>
      <c r="X726" s="352" t="str">
        <f>iferror(if(C726="","",IF(C726=Attacking,X724-U726,X724)),"")</f>
        <v/>
      </c>
    </row>
    <row r="727" hidden="1">
      <c r="A727" s="319">
        <v>724.0</v>
      </c>
      <c r="B727" s="320" t="str">
        <f>IF(C725=Attacking,B725+1,"")</f>
        <v/>
      </c>
      <c r="C727" s="321" t="str">
        <f>iferror(if(W725="","",IF(W725=Alive,Attacking,if(W725=Dead,"")),""),"")</f>
        <v/>
      </c>
      <c r="D727" s="322" t="str">
        <f>iferror(if(E725="","",IF(E725=Alive,$D$4,IF(E725=Dead,"")),""),"")</f>
        <v/>
      </c>
      <c r="E727" s="323" t="str">
        <f>iferror(if($F726="","",IF($F727&gt;0,Alive,if($F727="","")),""),"")</f>
        <v/>
      </c>
      <c r="F727" s="324" t="str">
        <f t="shared" si="4"/>
        <v/>
      </c>
      <c r="G727" s="325" t="str">
        <f>iferror(if(C727="","",if(C727=BattleEnd,"",if(D727=Fleet1Ship1,Fleet1Ship1Wep,Fleet2Ship1Wep))),"")</f>
        <v/>
      </c>
      <c r="H727" s="326" t="str">
        <f>iferror(IF($C727=BattleEnd,"",IF($C727="","",IF($C727=Attacking,RANDBETWEEN(1,100),""))),"")</f>
        <v/>
      </c>
      <c r="I727" s="327" t="str">
        <f>iferror(IF($C727=BattleEnd,"",IF($C727="","",IF($C727=Attacking,RANDBETWEEN(1,100),""))),"")</f>
        <v/>
      </c>
      <c r="J727" s="327" t="str">
        <f>iferror(IF($C727=BattleEnd,"",IF($C727="","",IF($C727=Attacking,RANDBETWEEN(1,100),""))),"")</f>
        <v/>
      </c>
      <c r="K727" s="328" t="str">
        <f>iferror(IF($C727=BattleEnd,"",IF($C727="","",IF($C727=Attacking,RANDBETWEEN(1,100),""))),"")</f>
        <v/>
      </c>
      <c r="L727" s="329" t="str">
        <f>if($C727=Attacking,if(H727&gt;70,Hit,Miss),"")</f>
        <v/>
      </c>
      <c r="M727" s="330" t="str">
        <f>if($C727=Attacking,if(I727&gt;70,Hit,Miss),"")</f>
        <v/>
      </c>
      <c r="N727" s="330" t="str">
        <f>if($C727=Attacking,if(J727&gt;70,Hit,Miss),"")</f>
        <v/>
      </c>
      <c r="O727" s="331" t="str">
        <f>if($C727=Attacking,if(K727&gt;70,Hit,Miss),"")</f>
        <v/>
      </c>
      <c r="P727" s="326" t="str">
        <f>IF(L727=Hit,Fleet1Ship1WepDPH,IF(L727=Miss,0,""))</f>
        <v/>
      </c>
      <c r="Q727" s="327" t="str">
        <f>IF(M727=Hit,Fleet1Ship1WepDPH,IF(M727=Miss,0,""))</f>
        <v/>
      </c>
      <c r="R727" s="327" t="str">
        <f>IF(N727=Hit,Fleet1Ship1WepDPH,IF(N727=Miss,0,""))</f>
        <v/>
      </c>
      <c r="S727" s="328" t="str">
        <f>IF(O727=Hit,Fleet1Ship1WepDPH,IF(O727=Miss,0,""))</f>
        <v/>
      </c>
      <c r="T727" s="332" t="str">
        <f>if($C727=Attacking,COUNTIF(P727:S727,"&gt;0"),"")</f>
        <v/>
      </c>
      <c r="U727" s="333" t="str">
        <f>IF($C727=Attacking,SUM(P727:S727),"")</f>
        <v/>
      </c>
      <c r="V727" s="334" t="str">
        <f>iferror(if(W725="","",IF(W725=Alive,$V$4,IF(W725=Dead,"")),""),"")</f>
        <v/>
      </c>
      <c r="W727" s="323" t="str">
        <f>iferror(if($X727="","",IF($X727&gt;0,Alive,if($X727=0,"")),""),"")</f>
        <v/>
      </c>
      <c r="X727" s="353" t="str">
        <f>iferror(if(C727="","",IF(C727=Attacking,X725-U727,X725)),"")</f>
        <v/>
      </c>
    </row>
    <row r="728" hidden="1">
      <c r="A728" s="336">
        <v>725.0</v>
      </c>
      <c r="B728" s="337" t="str">
        <f>IF(C726=Attacking,B726+1,"")</f>
        <v/>
      </c>
      <c r="C728" s="338" t="str">
        <f>iferror(if(W726="","",IF(W726=Alive,Attacking,if(W726=Dead,"")),""),"")</f>
        <v/>
      </c>
      <c r="D728" s="339" t="str">
        <f>iferror(if(E726="","",IF(E726=Alive,$D$4,IF(E726=Dead,"")),""),"")</f>
        <v/>
      </c>
      <c r="E728" s="340" t="str">
        <f>iferror(if($F727="","",IF($F728&gt;0,Alive,if($F728="","")),""),"")</f>
        <v/>
      </c>
      <c r="F728" s="341" t="str">
        <f t="shared" si="4"/>
        <v/>
      </c>
      <c r="G728" s="342" t="str">
        <f>iferror(if(C728="","",if(C728=BattleEnd,"",if(D728=Fleet1Ship1,Fleet1Ship1Wep,Fleet2Ship1Wep))),"")</f>
        <v/>
      </c>
      <c r="H728" s="343" t="str">
        <f>iferror(IF($C728=BattleEnd,"",IF($C728="","",IF($C728=Attacking,RANDBETWEEN(1,100),""))),"")</f>
        <v/>
      </c>
      <c r="I728" s="344" t="str">
        <f>iferror(IF($C728=BattleEnd,"",IF($C728="","",IF($C728=Attacking,RANDBETWEEN(1,100),""))),"")</f>
        <v/>
      </c>
      <c r="J728" s="344" t="str">
        <f>iferror(IF($C728=BattleEnd,"",IF($C728="","",IF($C728=Attacking,RANDBETWEEN(1,100),""))),"")</f>
        <v/>
      </c>
      <c r="K728" s="345" t="str">
        <f>iferror(IF($C728=BattleEnd,"",IF($C728="","",IF($C728=Attacking,RANDBETWEEN(1,100),""))),"")</f>
        <v/>
      </c>
      <c r="L728" s="346" t="str">
        <f>if($C728=Attacking,if(H728&gt;70,Hit,Miss),"")</f>
        <v/>
      </c>
      <c r="M728" s="347" t="str">
        <f>if($C728=Attacking,if(I728&gt;70,Hit,Miss),"")</f>
        <v/>
      </c>
      <c r="N728" s="347" t="str">
        <f>if($C728=Attacking,if(J728&gt;70,Hit,Miss),"")</f>
        <v/>
      </c>
      <c r="O728" s="348" t="str">
        <f>if($C728=Attacking,if(K728&gt;70,Hit,Miss),"")</f>
        <v/>
      </c>
      <c r="P728" s="343" t="str">
        <f>IF(L728=Hit,Fleet1Ship1WepDPH,IF(L728=Miss,0,""))</f>
        <v/>
      </c>
      <c r="Q728" s="344" t="str">
        <f>IF(M728=Hit,Fleet1Ship1WepDPH,IF(M728=Miss,0,""))</f>
        <v/>
      </c>
      <c r="R728" s="344" t="str">
        <f>IF(N728=Hit,Fleet1Ship1WepDPH,IF(N728=Miss,0,""))</f>
        <v/>
      </c>
      <c r="S728" s="345" t="str">
        <f>IF(O728=Hit,Fleet1Ship1WepDPH,IF(O728=Miss,0,""))</f>
        <v/>
      </c>
      <c r="T728" s="349" t="str">
        <f>if($C728=Attacking,COUNTIF(P728:S728,"&gt;0"),"")</f>
        <v/>
      </c>
      <c r="U728" s="350" t="str">
        <f>IF($C728=Attacking,SUM(P728:S728),"")</f>
        <v/>
      </c>
      <c r="V728" s="351" t="str">
        <f>iferror(if(W726="","",IF(W726=Alive,$V$4,IF(W726=Dead,"")),""),"")</f>
        <v/>
      </c>
      <c r="W728" s="340" t="str">
        <f>iferror(if($X728="","",IF($X728&gt;0,Alive,if($X728=0,"")),""),"")</f>
        <v/>
      </c>
      <c r="X728" s="352" t="str">
        <f>iferror(if(C728="","",IF(C728=Attacking,X726-U728,X726)),"")</f>
        <v/>
      </c>
    </row>
    <row r="729" hidden="1">
      <c r="A729" s="319">
        <v>726.0</v>
      </c>
      <c r="B729" s="320" t="str">
        <f>IF(C727=Attacking,B727+1,"")</f>
        <v/>
      </c>
      <c r="C729" s="321" t="str">
        <f>iferror(if(W727="","",IF(W727=Alive,Attacking,if(W727=Dead,"")),""),"")</f>
        <v/>
      </c>
      <c r="D729" s="322" t="str">
        <f>iferror(if(E727="","",IF(E727=Alive,$D$4,IF(E727=Dead,"")),""),"")</f>
        <v/>
      </c>
      <c r="E729" s="323" t="str">
        <f>iferror(if($F728="","",IF($F729&gt;0,Alive,if($F729="","")),""),"")</f>
        <v/>
      </c>
      <c r="F729" s="324" t="str">
        <f t="shared" si="4"/>
        <v/>
      </c>
      <c r="G729" s="325" t="str">
        <f>iferror(if(C729="","",if(C729=BattleEnd,"",if(D729=Fleet1Ship1,Fleet1Ship1Wep,Fleet2Ship1Wep))),"")</f>
        <v/>
      </c>
      <c r="H729" s="326" t="str">
        <f>iferror(IF($C729=BattleEnd,"",IF($C729="","",IF($C729=Attacking,RANDBETWEEN(1,100),""))),"")</f>
        <v/>
      </c>
      <c r="I729" s="327" t="str">
        <f>iferror(IF($C729=BattleEnd,"",IF($C729="","",IF($C729=Attacking,RANDBETWEEN(1,100),""))),"")</f>
        <v/>
      </c>
      <c r="J729" s="327" t="str">
        <f>iferror(IF($C729=BattleEnd,"",IF($C729="","",IF($C729=Attacking,RANDBETWEEN(1,100),""))),"")</f>
        <v/>
      </c>
      <c r="K729" s="328" t="str">
        <f>iferror(IF($C729=BattleEnd,"",IF($C729="","",IF($C729=Attacking,RANDBETWEEN(1,100),""))),"")</f>
        <v/>
      </c>
      <c r="L729" s="329" t="str">
        <f>if($C729=Attacking,if(H729&gt;70,Hit,Miss),"")</f>
        <v/>
      </c>
      <c r="M729" s="330" t="str">
        <f>if($C729=Attacking,if(I729&gt;70,Hit,Miss),"")</f>
        <v/>
      </c>
      <c r="N729" s="330" t="str">
        <f>if($C729=Attacking,if(J729&gt;70,Hit,Miss),"")</f>
        <v/>
      </c>
      <c r="O729" s="331" t="str">
        <f>if($C729=Attacking,if(K729&gt;70,Hit,Miss),"")</f>
        <v/>
      </c>
      <c r="P729" s="326" t="str">
        <f>IF(L729=Hit,Fleet1Ship1WepDPH,IF(L729=Miss,0,""))</f>
        <v/>
      </c>
      <c r="Q729" s="327" t="str">
        <f>IF(M729=Hit,Fleet1Ship1WepDPH,IF(M729=Miss,0,""))</f>
        <v/>
      </c>
      <c r="R729" s="327" t="str">
        <f>IF(N729=Hit,Fleet1Ship1WepDPH,IF(N729=Miss,0,""))</f>
        <v/>
      </c>
      <c r="S729" s="328" t="str">
        <f>IF(O729=Hit,Fleet1Ship1WepDPH,IF(O729=Miss,0,""))</f>
        <v/>
      </c>
      <c r="T729" s="332" t="str">
        <f>if($C729=Attacking,COUNTIF(P729:S729,"&gt;0"),"")</f>
        <v/>
      </c>
      <c r="U729" s="333" t="str">
        <f>IF($C729=Attacking,SUM(P729:S729),"")</f>
        <v/>
      </c>
      <c r="V729" s="334" t="str">
        <f>iferror(if(W727="","",IF(W727=Alive,$V$4,IF(W727=Dead,"")),""),"")</f>
        <v/>
      </c>
      <c r="W729" s="323" t="str">
        <f>iferror(if($X729="","",IF($X729&gt;0,Alive,if($X729=0,"")),""),"")</f>
        <v/>
      </c>
      <c r="X729" s="353" t="str">
        <f>iferror(if(C729="","",IF(C729=Attacking,X727-U729,X727)),"")</f>
        <v/>
      </c>
    </row>
    <row r="730" hidden="1">
      <c r="A730" s="336">
        <v>727.0</v>
      </c>
      <c r="B730" s="337" t="str">
        <f>IF(C728=Reloading,B728+1,"")</f>
        <v/>
      </c>
      <c r="C730" s="338" t="str">
        <f>iferror(if(W728="","",IF(W728=Alive,Attacking,if(W728=Dead,"")),""),"")</f>
        <v/>
      </c>
      <c r="D730" s="339" t="str">
        <f>iferror(if(E728="","",IF(E728=Alive,$D$4,IF(E728=Dead,"")),""),"")</f>
        <v/>
      </c>
      <c r="E730" s="340" t="str">
        <f>iferror(if($F729="","",IF($F730&gt;0,Alive,if($F730="","")),""),"")</f>
        <v/>
      </c>
      <c r="F730" s="341" t="str">
        <f t="shared" si="4"/>
        <v/>
      </c>
      <c r="G730" s="342" t="str">
        <f>iferror(if(C730="","",if(C730=BattleEnd,"",if(D730=Fleet1Ship1,Fleet1Ship1Wep,Fleet2Ship1Wep))),"")</f>
        <v/>
      </c>
      <c r="H730" s="343" t="str">
        <f>iferror(IF($C730=BattleEnd,"",IF($C730="","",IF($C730=Attacking,RANDBETWEEN(1,100),""))),"")</f>
        <v/>
      </c>
      <c r="I730" s="344" t="str">
        <f>iferror(IF($C730=BattleEnd,"",IF($C730="","",IF($C730=Attacking,RANDBETWEEN(1,100),""))),"")</f>
        <v/>
      </c>
      <c r="J730" s="344" t="str">
        <f>iferror(IF($C730=BattleEnd,"",IF($C730="","",IF($C730=Attacking,RANDBETWEEN(1,100),""))),"")</f>
        <v/>
      </c>
      <c r="K730" s="345" t="str">
        <f>iferror(IF($C730=BattleEnd,"",IF($C730="","",IF($C730=Attacking,RANDBETWEEN(1,100),""))),"")</f>
        <v/>
      </c>
      <c r="L730" s="346" t="str">
        <f>if($C730=Attacking,if(H730&gt;70,Hit,Miss),"")</f>
        <v/>
      </c>
      <c r="M730" s="347" t="str">
        <f>if($C730=Attacking,if(I730&gt;70,Hit,Miss),"")</f>
        <v/>
      </c>
      <c r="N730" s="347" t="str">
        <f>if($C730=Attacking,if(J730&gt;70,Hit,Miss),"")</f>
        <v/>
      </c>
      <c r="O730" s="348" t="str">
        <f>if($C730=Attacking,if(K730&gt;70,Hit,Miss),"")</f>
        <v/>
      </c>
      <c r="P730" s="343" t="str">
        <f>IF(L730=Hit,Fleet1Ship1WepDPH,IF(L730=Miss,0,""))</f>
        <v/>
      </c>
      <c r="Q730" s="344" t="str">
        <f>IF(M730=Hit,Fleet1Ship1WepDPH,IF(M730=Miss,0,""))</f>
        <v/>
      </c>
      <c r="R730" s="344" t="str">
        <f>IF(N730=Hit,Fleet1Ship1WepDPH,IF(N730=Miss,0,""))</f>
        <v/>
      </c>
      <c r="S730" s="345" t="str">
        <f>IF(O730=Hit,Fleet1Ship1WepDPH,IF(O730=Miss,0,""))</f>
        <v/>
      </c>
      <c r="T730" s="349" t="str">
        <f>if($C730=Attacking,COUNTIF(P730:S730,"&gt;0"),"")</f>
        <v/>
      </c>
      <c r="U730" s="350" t="str">
        <f>IF($C730=Attacking,SUM(P730:S730),"")</f>
        <v/>
      </c>
      <c r="V730" s="351" t="str">
        <f>iferror(if(W728="","",IF(W728=Alive,$V$4,IF(W728=Dead,"")),""),"")</f>
        <v/>
      </c>
      <c r="W730" s="340" t="str">
        <f>iferror(if($X730="","",IF($X730&gt;0,Alive,if($X730=0,"")),""),"")</f>
        <v/>
      </c>
      <c r="X730" s="352" t="str">
        <f>iferror(if(C730="","",IF(C730=Attacking,X728-U730,X728)),"")</f>
        <v/>
      </c>
    </row>
    <row r="731" hidden="1">
      <c r="A731" s="319">
        <v>728.0</v>
      </c>
      <c r="B731" s="320" t="str">
        <f>IF(C729=Reloading,B729+1,"")</f>
        <v/>
      </c>
      <c r="C731" s="321" t="str">
        <f>iferror(if(W729="","",IF(W729=Alive,Attacking,if(W729=Dead,"")),""),"")</f>
        <v/>
      </c>
      <c r="D731" s="322" t="str">
        <f>iferror(if(E729="","",IF(E729=Alive,$D$4,IF(E729=Dead,"")),""),"")</f>
        <v/>
      </c>
      <c r="E731" s="323" t="str">
        <f>iferror(if($F730="","",IF($F731&gt;0,Alive,if($F731="","")),""),"")</f>
        <v/>
      </c>
      <c r="F731" s="324" t="str">
        <f t="shared" si="4"/>
        <v/>
      </c>
      <c r="G731" s="325" t="str">
        <f>iferror(if(C731="","",if(C731=BattleEnd,"",if(D731=Fleet1Ship1,Fleet1Ship1Wep,Fleet2Ship1Wep))),"")</f>
        <v/>
      </c>
      <c r="H731" s="326" t="str">
        <f>iferror(IF($C731=BattleEnd,"",IF($C731="","",IF($C731=Attacking,RANDBETWEEN(1,100),""))),"")</f>
        <v/>
      </c>
      <c r="I731" s="327" t="str">
        <f>iferror(IF($C731=BattleEnd,"",IF($C731="","",IF($C731=Attacking,RANDBETWEEN(1,100),""))),"")</f>
        <v/>
      </c>
      <c r="J731" s="327" t="str">
        <f>iferror(IF($C731=BattleEnd,"",IF($C731="","",IF($C731=Attacking,RANDBETWEEN(1,100),""))),"")</f>
        <v/>
      </c>
      <c r="K731" s="328" t="str">
        <f>iferror(IF($C731=BattleEnd,"",IF($C731="","",IF($C731=Attacking,RANDBETWEEN(1,100),""))),"")</f>
        <v/>
      </c>
      <c r="L731" s="329" t="str">
        <f>if($C731=Attacking,if(H731&gt;70,Hit,Miss),"")</f>
        <v/>
      </c>
      <c r="M731" s="330" t="str">
        <f>if($C731=Attacking,if(I731&gt;70,Hit,Miss),"")</f>
        <v/>
      </c>
      <c r="N731" s="330" t="str">
        <f>if($C731=Attacking,if(J731&gt;70,Hit,Miss),"")</f>
        <v/>
      </c>
      <c r="O731" s="331" t="str">
        <f>if($C731=Attacking,if(K731&gt;70,Hit,Miss),"")</f>
        <v/>
      </c>
      <c r="P731" s="326" t="str">
        <f>IF(L731=Hit,Fleet1Ship1WepDPH,IF(L731=Miss,0,""))</f>
        <v/>
      </c>
      <c r="Q731" s="327" t="str">
        <f>IF(M731=Hit,Fleet1Ship1WepDPH,IF(M731=Miss,0,""))</f>
        <v/>
      </c>
      <c r="R731" s="327" t="str">
        <f>IF(N731=Hit,Fleet1Ship1WepDPH,IF(N731=Miss,0,""))</f>
        <v/>
      </c>
      <c r="S731" s="328" t="str">
        <f>IF(O731=Hit,Fleet1Ship1WepDPH,IF(O731=Miss,0,""))</f>
        <v/>
      </c>
      <c r="T731" s="332" t="str">
        <f>if($C731=Attacking,COUNTIF(P731:S731,"&gt;0"),"")</f>
        <v/>
      </c>
      <c r="U731" s="333" t="str">
        <f>IF($C731=Attacking,SUM(P731:S731),"")</f>
        <v/>
      </c>
      <c r="V731" s="334" t="str">
        <f>iferror(if(W729="","",IF(W729=Alive,$V$4,IF(W729=Dead,"")),""),"")</f>
        <v/>
      </c>
      <c r="W731" s="323" t="str">
        <f>iferror(if($X731="","",IF($X731&gt;0,Alive,if($X731=0,"")),""),"")</f>
        <v/>
      </c>
      <c r="X731" s="353" t="str">
        <f>iferror(if(C731="","",IF(C731=Attacking,X729-U731,X729)),"")</f>
        <v/>
      </c>
    </row>
    <row r="732" hidden="1">
      <c r="A732" s="336">
        <v>729.0</v>
      </c>
      <c r="B732" s="356" t="str">
        <f>IF(C730=Attacking,B730+1,"")</f>
        <v/>
      </c>
      <c r="C732" s="338" t="str">
        <f>iferror(if(W730="","",IF(W730=Alive,Attacking,if(W730=Dead,"")),""),"")</f>
        <v/>
      </c>
      <c r="D732" s="339" t="str">
        <f>iferror(if(E730="","",IF(E730=Alive,$D$4,IF(E730=Dead,"")),""),"")</f>
        <v/>
      </c>
      <c r="E732" s="340" t="str">
        <f>iferror(if($F731="","",IF($F732&gt;0,Alive,if($F732="","")),""),"")</f>
        <v/>
      </c>
      <c r="F732" s="341" t="str">
        <f t="shared" si="4"/>
        <v/>
      </c>
      <c r="G732" s="342" t="str">
        <f>iferror(if(C732="","",if(C732=BattleEnd,"",if(D732=Fleet1Ship1,Fleet1Ship1Wep,Fleet2Ship1Wep))),"")</f>
        <v/>
      </c>
      <c r="H732" s="343" t="str">
        <f>iferror(IF($C732=BattleEnd,"",IF($C732="","",IF($C732=Attacking,RANDBETWEEN(1,100),""))),"")</f>
        <v/>
      </c>
      <c r="I732" s="344" t="str">
        <f>iferror(IF($C732=BattleEnd,"",IF($C732="","",IF($C732=Attacking,RANDBETWEEN(1,100),""))),"")</f>
        <v/>
      </c>
      <c r="J732" s="344" t="str">
        <f>iferror(IF($C732=BattleEnd,"",IF($C732="","",IF($C732=Attacking,RANDBETWEEN(1,100),""))),"")</f>
        <v/>
      </c>
      <c r="K732" s="345" t="str">
        <f>iferror(IF($C732=BattleEnd,"",IF($C732="","",IF($C732=Attacking,RANDBETWEEN(1,100),""))),"")</f>
        <v/>
      </c>
      <c r="L732" s="346" t="str">
        <f>if($C732=Attacking,if(H732&gt;70,Hit,Miss),"")</f>
        <v/>
      </c>
      <c r="M732" s="347" t="str">
        <f>if($C732=Attacking,if(I732&gt;70,Hit,Miss),"")</f>
        <v/>
      </c>
      <c r="N732" s="347" t="str">
        <f>if($C732=Attacking,if(J732&gt;70,Hit,Miss),"")</f>
        <v/>
      </c>
      <c r="O732" s="348" t="str">
        <f>if($C732=Attacking,if(K732&gt;70,Hit,Miss),"")</f>
        <v/>
      </c>
      <c r="P732" s="343" t="str">
        <f>IF(L732=Hit,Fleet1Ship1WepDPH,IF(L732=Miss,0,""))</f>
        <v/>
      </c>
      <c r="Q732" s="344" t="str">
        <f>IF(M732=Hit,Fleet1Ship1WepDPH,IF(M732=Miss,0,""))</f>
        <v/>
      </c>
      <c r="R732" s="344" t="str">
        <f>IF(N732=Hit,Fleet1Ship1WepDPH,IF(N732=Miss,0,""))</f>
        <v/>
      </c>
      <c r="S732" s="345" t="str">
        <f>IF(O732=Hit,Fleet1Ship1WepDPH,IF(O732=Miss,0,""))</f>
        <v/>
      </c>
      <c r="T732" s="349" t="str">
        <f>if($C732=Attacking,COUNTIF(P732:S732,"&gt;0"),"")</f>
        <v/>
      </c>
      <c r="U732" s="350" t="str">
        <f>IF($C732=Attacking,SUM(P732:S732),"")</f>
        <v/>
      </c>
      <c r="V732" s="351" t="str">
        <f>iferror(if(W730="","",IF(W730=Alive,$V$4,IF(W730=Dead,"")),""),"")</f>
        <v/>
      </c>
      <c r="W732" s="340" t="str">
        <f>iferror(if($X732="","",IF($X732&gt;0,Alive,if($X732=0,"")),""),"")</f>
        <v/>
      </c>
      <c r="X732" s="352" t="str">
        <f>iferror(if(C732="","",IF(C732=Attacking,X730-U732,X730)),"")</f>
        <v/>
      </c>
    </row>
    <row r="733" hidden="1">
      <c r="A733" s="319">
        <v>730.0</v>
      </c>
      <c r="B733" s="357" t="str">
        <f>IF(C731=Attacking,B731+1,"")</f>
        <v/>
      </c>
      <c r="C733" s="321" t="str">
        <f>iferror(if(W731="","",IF(W731=Alive,Attacking,if(W731=Dead,"")),""),"")</f>
        <v/>
      </c>
      <c r="D733" s="322" t="str">
        <f>iferror(if(E731="","",IF(E731=Alive,$D$4,IF(E731=Dead,"")),""),"")</f>
        <v/>
      </c>
      <c r="E733" s="323" t="str">
        <f>iferror(if($F732="","",IF($F733&gt;0,Alive,if($F733="","")),""),"")</f>
        <v/>
      </c>
      <c r="F733" s="324" t="str">
        <f t="shared" si="4"/>
        <v/>
      </c>
      <c r="G733" s="325" t="str">
        <f>iferror(if(C733="","",if(C733=BattleEnd,"",if(D733=Fleet1Ship1,Fleet1Ship1Wep,Fleet2Ship1Wep))),"")</f>
        <v/>
      </c>
      <c r="H733" s="326" t="str">
        <f>iferror(IF($C733=BattleEnd,"",IF($C733="","",IF($C733=Attacking,RANDBETWEEN(1,100),""))),"")</f>
        <v/>
      </c>
      <c r="I733" s="327" t="str">
        <f>iferror(IF($C733=BattleEnd,"",IF($C733="","",IF($C733=Attacking,RANDBETWEEN(1,100),""))),"")</f>
        <v/>
      </c>
      <c r="J733" s="327" t="str">
        <f>iferror(IF($C733=BattleEnd,"",IF($C733="","",IF($C733=Attacking,RANDBETWEEN(1,100),""))),"")</f>
        <v/>
      </c>
      <c r="K733" s="328" t="str">
        <f>iferror(IF($C733=BattleEnd,"",IF($C733="","",IF($C733=Attacking,RANDBETWEEN(1,100),""))),"")</f>
        <v/>
      </c>
      <c r="L733" s="329" t="str">
        <f>if($C733=Attacking,if(H733&gt;70,Hit,Miss),"")</f>
        <v/>
      </c>
      <c r="M733" s="330" t="str">
        <f>if($C733=Attacking,if(I733&gt;70,Hit,Miss),"")</f>
        <v/>
      </c>
      <c r="N733" s="330" t="str">
        <f>if($C733=Attacking,if(J733&gt;70,Hit,Miss),"")</f>
        <v/>
      </c>
      <c r="O733" s="331" t="str">
        <f>if($C733=Attacking,if(K733&gt;70,Hit,Miss),"")</f>
        <v/>
      </c>
      <c r="P733" s="326" t="str">
        <f>IF(L733=Hit,Fleet1Ship1WepDPH,IF(L733=Miss,0,""))</f>
        <v/>
      </c>
      <c r="Q733" s="327" t="str">
        <f>IF(M733=Hit,Fleet1Ship1WepDPH,IF(M733=Miss,0,""))</f>
        <v/>
      </c>
      <c r="R733" s="327" t="str">
        <f>IF(N733=Hit,Fleet1Ship1WepDPH,IF(N733=Miss,0,""))</f>
        <v/>
      </c>
      <c r="S733" s="328" t="str">
        <f>IF(O733=Hit,Fleet1Ship1WepDPH,IF(O733=Miss,0,""))</f>
        <v/>
      </c>
      <c r="T733" s="332" t="str">
        <f>if($C733=Attacking,COUNTIF(P733:S733,"&gt;0"),"")</f>
        <v/>
      </c>
      <c r="U733" s="333" t="str">
        <f>IF($C733=Attacking,SUM(P733:S733),"")</f>
        <v/>
      </c>
      <c r="V733" s="334" t="str">
        <f>iferror(if(W731="","",IF(W731=Alive,$V$4,IF(W731=Dead,"")),""),"")</f>
        <v/>
      </c>
      <c r="W733" s="323" t="str">
        <f>iferror(if($X733="","",IF($X733&gt;0,Alive,if($X733=0,"")),""),"")</f>
        <v/>
      </c>
      <c r="X733" s="353" t="str">
        <f>iferror(if(C733="","",IF(C733=Attacking,X731-U733,X731)),"")</f>
        <v/>
      </c>
    </row>
    <row r="734" hidden="1">
      <c r="A734" s="336">
        <v>731.0</v>
      </c>
      <c r="B734" s="356" t="str">
        <f>IF(C732=Attacking,B732+1,"")</f>
        <v/>
      </c>
      <c r="C734" s="338" t="str">
        <f>iferror(if(W732="","",IF(W732=Alive,Attacking,if(W732=Dead,"")),""),"")</f>
        <v/>
      </c>
      <c r="D734" s="339" t="str">
        <f>iferror(if(E732="","",IF(E732=Alive,$D$4,IF(E732=Dead,"")),""),"")</f>
        <v/>
      </c>
      <c r="E734" s="340" t="str">
        <f>iferror(if($F733="","",IF($F734&gt;0,Alive,if($F734="","")),""),"")</f>
        <v/>
      </c>
      <c r="F734" s="341" t="str">
        <f t="shared" si="4"/>
        <v/>
      </c>
      <c r="G734" s="342" t="str">
        <f>iferror(if(C734="","",if(C734=BattleEnd,"",if(D734=Fleet1Ship1,Fleet1Ship1Wep,Fleet2Ship1Wep))),"")</f>
        <v/>
      </c>
      <c r="H734" s="343" t="str">
        <f>iferror(IF($C734=BattleEnd,"",IF($C734="","",IF($C734=Attacking,RANDBETWEEN(1,100),""))),"")</f>
        <v/>
      </c>
      <c r="I734" s="344" t="str">
        <f>iferror(IF($C734=BattleEnd,"",IF($C734="","",IF($C734=Attacking,RANDBETWEEN(1,100),""))),"")</f>
        <v/>
      </c>
      <c r="J734" s="344" t="str">
        <f>iferror(IF($C734=BattleEnd,"",IF($C734="","",IF($C734=Attacking,RANDBETWEEN(1,100),""))),"")</f>
        <v/>
      </c>
      <c r="K734" s="345" t="str">
        <f>iferror(IF($C734=BattleEnd,"",IF($C734="","",IF($C734=Attacking,RANDBETWEEN(1,100),""))),"")</f>
        <v/>
      </c>
      <c r="L734" s="346" t="str">
        <f>if($C734=Attacking,if(H734&gt;70,Hit,Miss),"")</f>
        <v/>
      </c>
      <c r="M734" s="347" t="str">
        <f>if($C734=Attacking,if(I734&gt;70,Hit,Miss),"")</f>
        <v/>
      </c>
      <c r="N734" s="347" t="str">
        <f>if($C734=Attacking,if(J734&gt;70,Hit,Miss),"")</f>
        <v/>
      </c>
      <c r="O734" s="348" t="str">
        <f>if($C734=Attacking,if(K734&gt;70,Hit,Miss),"")</f>
        <v/>
      </c>
      <c r="P734" s="343" t="str">
        <f>IF(L734=Hit,Fleet1Ship1WepDPH,IF(L734=Miss,0,""))</f>
        <v/>
      </c>
      <c r="Q734" s="344" t="str">
        <f>IF(M734=Hit,Fleet1Ship1WepDPH,IF(M734=Miss,0,""))</f>
        <v/>
      </c>
      <c r="R734" s="344" t="str">
        <f>IF(N734=Hit,Fleet1Ship1WepDPH,IF(N734=Miss,0,""))</f>
        <v/>
      </c>
      <c r="S734" s="345" t="str">
        <f>IF(O734=Hit,Fleet1Ship1WepDPH,IF(O734=Miss,0,""))</f>
        <v/>
      </c>
      <c r="T734" s="349" t="str">
        <f>if($C734=Attacking,COUNTIF(P734:S734,"&gt;0"),"")</f>
        <v/>
      </c>
      <c r="U734" s="350" t="str">
        <f>IF($C734=Attacking,SUM(P734:S734),"")</f>
        <v/>
      </c>
      <c r="V734" s="351" t="str">
        <f>iferror(if(W732="","",IF(W732=Alive,$V$4,IF(W732=Dead,"")),""),"")</f>
        <v/>
      </c>
      <c r="W734" s="340" t="str">
        <f>iferror(if($X734="","",IF($X734&gt;0,Alive,if($X734=0,"")),""),"")</f>
        <v/>
      </c>
      <c r="X734" s="352" t="str">
        <f>iferror(if(C734="","",IF(C734=Attacking,X732-U734,X732)),"")</f>
        <v/>
      </c>
    </row>
    <row r="735" hidden="1">
      <c r="A735" s="319">
        <v>732.0</v>
      </c>
      <c r="B735" s="357" t="str">
        <f>IF(C733=Attacking,B733+1,"")</f>
        <v/>
      </c>
      <c r="C735" s="321" t="str">
        <f>iferror(if(W733="","",IF(W733=Alive,Attacking,if(W733=Dead,"")),""),"")</f>
        <v/>
      </c>
      <c r="D735" s="322" t="str">
        <f>iferror(if(E733="","",IF(E733=Alive,$D$4,IF(E733=Dead,"")),""),"")</f>
        <v/>
      </c>
      <c r="E735" s="323" t="str">
        <f>iferror(if($F734="","",IF($F735&gt;0,Alive,if($F735="","")),""),"")</f>
        <v/>
      </c>
      <c r="F735" s="324" t="str">
        <f t="shared" si="4"/>
        <v/>
      </c>
      <c r="G735" s="325" t="str">
        <f>iferror(if(C735="","",if(C735=BattleEnd,"",if(D735=Fleet1Ship1,Fleet1Ship1Wep,Fleet2Ship1Wep))),"")</f>
        <v/>
      </c>
      <c r="H735" s="326" t="str">
        <f>iferror(IF($C735=BattleEnd,"",IF($C735="","",IF($C735=Attacking,RANDBETWEEN(1,100),""))),"")</f>
        <v/>
      </c>
      <c r="I735" s="327" t="str">
        <f>iferror(IF($C735=BattleEnd,"",IF($C735="","",IF($C735=Attacking,RANDBETWEEN(1,100),""))),"")</f>
        <v/>
      </c>
      <c r="J735" s="327" t="str">
        <f>iferror(IF($C735=BattleEnd,"",IF($C735="","",IF($C735=Attacking,RANDBETWEEN(1,100),""))),"")</f>
        <v/>
      </c>
      <c r="K735" s="328" t="str">
        <f>iferror(IF($C735=BattleEnd,"",IF($C735="","",IF($C735=Attacking,RANDBETWEEN(1,100),""))),"")</f>
        <v/>
      </c>
      <c r="L735" s="329" t="str">
        <f>if($C735=Attacking,if(H735&gt;70,Hit,Miss),"")</f>
        <v/>
      </c>
      <c r="M735" s="330" t="str">
        <f>if($C735=Attacking,if(I735&gt;70,Hit,Miss),"")</f>
        <v/>
      </c>
      <c r="N735" s="330" t="str">
        <f>if($C735=Attacking,if(J735&gt;70,Hit,Miss),"")</f>
        <v/>
      </c>
      <c r="O735" s="331" t="str">
        <f>if($C735=Attacking,if(K735&gt;70,Hit,Miss),"")</f>
        <v/>
      </c>
      <c r="P735" s="326" t="str">
        <f>IF(L735=Hit,Fleet1Ship1WepDPH,IF(L735=Miss,0,""))</f>
        <v/>
      </c>
      <c r="Q735" s="327" t="str">
        <f>IF(M735=Hit,Fleet1Ship1WepDPH,IF(M735=Miss,0,""))</f>
        <v/>
      </c>
      <c r="R735" s="327" t="str">
        <f>IF(N735=Hit,Fleet1Ship1WepDPH,IF(N735=Miss,0,""))</f>
        <v/>
      </c>
      <c r="S735" s="328" t="str">
        <f>IF(O735=Hit,Fleet1Ship1WepDPH,IF(O735=Miss,0,""))</f>
        <v/>
      </c>
      <c r="T735" s="332" t="str">
        <f>if($C735=Attacking,COUNTIF(P735:S735,"&gt;0"),"")</f>
        <v/>
      </c>
      <c r="U735" s="333" t="str">
        <f>IF($C735=Attacking,SUM(P735:S735),"")</f>
        <v/>
      </c>
      <c r="V735" s="334" t="str">
        <f>iferror(if(W733="","",IF(W733=Alive,$V$4,IF(W733=Dead,"")),""),"")</f>
        <v/>
      </c>
      <c r="W735" s="323" t="str">
        <f>iferror(if($X735="","",IF($X735&gt;0,Alive,if($X735=0,"")),""),"")</f>
        <v/>
      </c>
      <c r="X735" s="353" t="str">
        <f>iferror(if(C735="","",IF(C735=Attacking,X733-U735,X733)),"")</f>
        <v/>
      </c>
    </row>
    <row r="736" hidden="1">
      <c r="A736" s="336">
        <v>733.0</v>
      </c>
      <c r="B736" s="356" t="str">
        <f>IF(C734=Attacking,B734+1,"")</f>
        <v/>
      </c>
      <c r="C736" s="338" t="str">
        <f>iferror(if(W734="","",IF(W734=Alive,Attacking,if(W734=Dead,"")),""),"")</f>
        <v/>
      </c>
      <c r="D736" s="339" t="str">
        <f>iferror(if(E734="","",IF(E734=Alive,$D$4,IF(E734=Dead,"")),""),"")</f>
        <v/>
      </c>
      <c r="E736" s="340" t="str">
        <f>iferror(if($F735="","",IF($F736&gt;0,Alive,if($F736="","")),""),"")</f>
        <v/>
      </c>
      <c r="F736" s="341" t="str">
        <f t="shared" si="4"/>
        <v/>
      </c>
      <c r="G736" s="342" t="str">
        <f>iferror(if(C736="","",if(C736=BattleEnd,"",if(D736=Fleet1Ship1,Fleet1Ship1Wep,Fleet2Ship1Wep))),"")</f>
        <v/>
      </c>
      <c r="H736" s="343" t="str">
        <f>iferror(IF($C736=BattleEnd,"",IF($C736="","",IF($C736=Attacking,RANDBETWEEN(1,100),""))),"")</f>
        <v/>
      </c>
      <c r="I736" s="344" t="str">
        <f>iferror(IF($C736=BattleEnd,"",IF($C736="","",IF($C736=Attacking,RANDBETWEEN(1,100),""))),"")</f>
        <v/>
      </c>
      <c r="J736" s="344" t="str">
        <f>iferror(IF($C736=BattleEnd,"",IF($C736="","",IF($C736=Attacking,RANDBETWEEN(1,100),""))),"")</f>
        <v/>
      </c>
      <c r="K736" s="345" t="str">
        <f>iferror(IF($C736=BattleEnd,"",IF($C736="","",IF($C736=Attacking,RANDBETWEEN(1,100),""))),"")</f>
        <v/>
      </c>
      <c r="L736" s="346" t="str">
        <f>if($C736=Attacking,if(H736&gt;70,Hit,Miss),"")</f>
        <v/>
      </c>
      <c r="M736" s="347" t="str">
        <f>if($C736=Attacking,if(I736&gt;70,Hit,Miss),"")</f>
        <v/>
      </c>
      <c r="N736" s="347" t="str">
        <f>if($C736=Attacking,if(J736&gt;70,Hit,Miss),"")</f>
        <v/>
      </c>
      <c r="O736" s="348" t="str">
        <f>if($C736=Attacking,if(K736&gt;70,Hit,Miss),"")</f>
        <v/>
      </c>
      <c r="P736" s="343" t="str">
        <f>IF(L736=Hit,Fleet1Ship1WepDPH,IF(L736=Miss,0,""))</f>
        <v/>
      </c>
      <c r="Q736" s="344" t="str">
        <f>IF(M736=Hit,Fleet1Ship1WepDPH,IF(M736=Miss,0,""))</f>
        <v/>
      </c>
      <c r="R736" s="344" t="str">
        <f>IF(N736=Hit,Fleet1Ship1WepDPH,IF(N736=Miss,0,""))</f>
        <v/>
      </c>
      <c r="S736" s="345" t="str">
        <f>IF(O736=Hit,Fleet1Ship1WepDPH,IF(O736=Miss,0,""))</f>
        <v/>
      </c>
      <c r="T736" s="349" t="str">
        <f>if($C736=Attacking,COUNTIF(P736:S736,"&gt;0"),"")</f>
        <v/>
      </c>
      <c r="U736" s="350" t="str">
        <f>IF($C736=Attacking,SUM(P736:S736),"")</f>
        <v/>
      </c>
      <c r="V736" s="351" t="str">
        <f>iferror(if(W734="","",IF(W734=Alive,$V$4,IF(W734=Dead,"")),""),"")</f>
        <v/>
      </c>
      <c r="W736" s="340" t="str">
        <f>iferror(if($X736="","",IF($X736&gt;0,Alive,if($X736=0,"")),""),"")</f>
        <v/>
      </c>
      <c r="X736" s="352" t="str">
        <f>iferror(if(C736="","",IF(C736=Attacking,X734-U736,X734)),"")</f>
        <v/>
      </c>
    </row>
    <row r="737" hidden="1">
      <c r="A737" s="319">
        <v>734.0</v>
      </c>
      <c r="B737" s="357" t="str">
        <f>IF(C735=Attacking,B735+1,"")</f>
        <v/>
      </c>
      <c r="C737" s="321" t="str">
        <f>iferror(if(W735="","",IF(W735=Alive,Attacking,if(W735=Dead,"")),""),"")</f>
        <v/>
      </c>
      <c r="D737" s="322" t="str">
        <f>iferror(if(E735="","",IF(E735=Alive,$D$4,IF(E735=Dead,"")),""),"")</f>
        <v/>
      </c>
      <c r="E737" s="323" t="str">
        <f>iferror(if($F736="","",IF($F737&gt;0,Alive,if($F737="","")),""),"")</f>
        <v/>
      </c>
      <c r="F737" s="324" t="str">
        <f t="shared" si="4"/>
        <v/>
      </c>
      <c r="G737" s="325" t="str">
        <f>iferror(if(C737="","",if(C737=BattleEnd,"",if(D737=Fleet1Ship1,Fleet1Ship1Wep,Fleet2Ship1Wep))),"")</f>
        <v/>
      </c>
      <c r="H737" s="326" t="str">
        <f>iferror(IF($C737=BattleEnd,"",IF($C737="","",IF($C737=Attacking,RANDBETWEEN(1,100),""))),"")</f>
        <v/>
      </c>
      <c r="I737" s="327" t="str">
        <f>iferror(IF($C737=BattleEnd,"",IF($C737="","",IF($C737=Attacking,RANDBETWEEN(1,100),""))),"")</f>
        <v/>
      </c>
      <c r="J737" s="327" t="str">
        <f>iferror(IF($C737=BattleEnd,"",IF($C737="","",IF($C737=Attacking,RANDBETWEEN(1,100),""))),"")</f>
        <v/>
      </c>
      <c r="K737" s="328" t="str">
        <f>iferror(IF($C737=BattleEnd,"",IF($C737="","",IF($C737=Attacking,RANDBETWEEN(1,100),""))),"")</f>
        <v/>
      </c>
      <c r="L737" s="329" t="str">
        <f>if($C737=Attacking,if(H737&gt;70,Hit,Miss),"")</f>
        <v/>
      </c>
      <c r="M737" s="330" t="str">
        <f>if($C737=Attacking,if(I737&gt;70,Hit,Miss),"")</f>
        <v/>
      </c>
      <c r="N737" s="330" t="str">
        <f>if($C737=Attacking,if(J737&gt;70,Hit,Miss),"")</f>
        <v/>
      </c>
      <c r="O737" s="331" t="str">
        <f>if($C737=Attacking,if(K737&gt;70,Hit,Miss),"")</f>
        <v/>
      </c>
      <c r="P737" s="326" t="str">
        <f>IF(L737=Hit,Fleet1Ship1WepDPH,IF(L737=Miss,0,""))</f>
        <v/>
      </c>
      <c r="Q737" s="327" t="str">
        <f>IF(M737=Hit,Fleet1Ship1WepDPH,IF(M737=Miss,0,""))</f>
        <v/>
      </c>
      <c r="R737" s="327" t="str">
        <f>IF(N737=Hit,Fleet1Ship1WepDPH,IF(N737=Miss,0,""))</f>
        <v/>
      </c>
      <c r="S737" s="328" t="str">
        <f>IF(O737=Hit,Fleet1Ship1WepDPH,IF(O737=Miss,0,""))</f>
        <v/>
      </c>
      <c r="T737" s="332" t="str">
        <f>if($C737=Attacking,COUNTIF(P737:S737,"&gt;0"),"")</f>
        <v/>
      </c>
      <c r="U737" s="333" t="str">
        <f>IF($C737=Attacking,SUM(P737:S737),"")</f>
        <v/>
      </c>
      <c r="V737" s="334" t="str">
        <f>iferror(if(W735="","",IF(W735=Alive,$V$4,IF(W735=Dead,"")),""),"")</f>
        <v/>
      </c>
      <c r="W737" s="323" t="str">
        <f>iferror(if($X737="","",IF($X737&gt;0,Alive,if($X737=0,"")),""),"")</f>
        <v/>
      </c>
      <c r="X737" s="353" t="str">
        <f>iferror(if(C737="","",IF(C737=Attacking,X735-U737,X735)),"")</f>
        <v/>
      </c>
    </row>
    <row r="738" hidden="1">
      <c r="A738" s="336">
        <v>735.0</v>
      </c>
      <c r="B738" s="356" t="str">
        <f>IF(C736=Reloading,B736+1,"")</f>
        <v/>
      </c>
      <c r="C738" s="338" t="str">
        <f>iferror(if(W736="","",IF(W736=Alive,Attacking,if(W736=Dead,"")),""),"")</f>
        <v/>
      </c>
      <c r="D738" s="339" t="str">
        <f>iferror(if(E736="","",IF(E736=Alive,$D$4,IF(E736=Dead,"")),""),"")</f>
        <v/>
      </c>
      <c r="E738" s="340" t="str">
        <f>iferror(if($F737="","",IF($F738&gt;0,Alive,if($F738="","")),""),"")</f>
        <v/>
      </c>
      <c r="F738" s="341" t="str">
        <f t="shared" si="4"/>
        <v/>
      </c>
      <c r="G738" s="342" t="str">
        <f>iferror(if(C738="","",if(C738=BattleEnd,"",if(D738=Fleet1Ship1,Fleet1Ship1Wep,Fleet2Ship1Wep))),"")</f>
        <v/>
      </c>
      <c r="H738" s="343" t="str">
        <f>iferror(IF($C738=BattleEnd,"",IF($C738="","",IF($C738=Attacking,RANDBETWEEN(1,100),""))),"")</f>
        <v/>
      </c>
      <c r="I738" s="344" t="str">
        <f>iferror(IF($C738=BattleEnd,"",IF($C738="","",IF($C738=Attacking,RANDBETWEEN(1,100),""))),"")</f>
        <v/>
      </c>
      <c r="J738" s="344" t="str">
        <f>iferror(IF($C738=BattleEnd,"",IF($C738="","",IF($C738=Attacking,RANDBETWEEN(1,100),""))),"")</f>
        <v/>
      </c>
      <c r="K738" s="345" t="str">
        <f>iferror(IF($C738=BattleEnd,"",IF($C738="","",IF($C738=Attacking,RANDBETWEEN(1,100),""))),"")</f>
        <v/>
      </c>
      <c r="L738" s="346" t="str">
        <f>if($C738=Attacking,if(H738&gt;70,Hit,Miss),"")</f>
        <v/>
      </c>
      <c r="M738" s="347" t="str">
        <f>if($C738=Attacking,if(I738&gt;70,Hit,Miss),"")</f>
        <v/>
      </c>
      <c r="N738" s="347" t="str">
        <f>if($C738=Attacking,if(J738&gt;70,Hit,Miss),"")</f>
        <v/>
      </c>
      <c r="O738" s="348" t="str">
        <f>if($C738=Attacking,if(K738&gt;70,Hit,Miss),"")</f>
        <v/>
      </c>
      <c r="P738" s="343" t="str">
        <f>IF(L738=Hit,Fleet1Ship1WepDPH,IF(L738=Miss,0,""))</f>
        <v/>
      </c>
      <c r="Q738" s="344" t="str">
        <f>IF(M738=Hit,Fleet1Ship1WepDPH,IF(M738=Miss,0,""))</f>
        <v/>
      </c>
      <c r="R738" s="344" t="str">
        <f>IF(N738=Hit,Fleet1Ship1WepDPH,IF(N738=Miss,0,""))</f>
        <v/>
      </c>
      <c r="S738" s="345" t="str">
        <f>IF(O738=Hit,Fleet1Ship1WepDPH,IF(O738=Miss,0,""))</f>
        <v/>
      </c>
      <c r="T738" s="349" t="str">
        <f>if($C738=Attacking,COUNTIF(P738:S738,"&gt;0"),"")</f>
        <v/>
      </c>
      <c r="U738" s="350" t="str">
        <f>IF($C738=Attacking,SUM(P738:S738),"")</f>
        <v/>
      </c>
      <c r="V738" s="351" t="str">
        <f>iferror(if(W736="","",IF(W736=Alive,$V$4,IF(W736=Dead,"")),""),"")</f>
        <v/>
      </c>
      <c r="W738" s="340" t="str">
        <f>iferror(if($X738="","",IF($X738&gt;0,Alive,if($X738=0,"")),""),"")</f>
        <v/>
      </c>
      <c r="X738" s="352" t="str">
        <f>iferror(if(C738="","",IF(C738=Attacking,X736-U738,X736)),"")</f>
        <v/>
      </c>
    </row>
    <row r="739" hidden="1">
      <c r="A739" s="319">
        <v>736.0</v>
      </c>
      <c r="B739" s="357" t="str">
        <f>IF(C737=Reloading,B737+1,"")</f>
        <v/>
      </c>
      <c r="C739" s="321" t="str">
        <f>iferror(if(W737="","",IF(W737=Alive,Attacking,if(W737=Dead,"")),""),"")</f>
        <v/>
      </c>
      <c r="D739" s="322" t="str">
        <f>iferror(if(E737="","",IF(E737=Alive,$D$4,IF(E737=Dead,"")),""),"")</f>
        <v/>
      </c>
      <c r="E739" s="323" t="str">
        <f>iferror(if($F738="","",IF($F739&gt;0,Alive,if($F739="","")),""),"")</f>
        <v/>
      </c>
      <c r="F739" s="324" t="str">
        <f t="shared" si="4"/>
        <v/>
      </c>
      <c r="G739" s="325" t="str">
        <f>iferror(if(C739="","",if(C739=BattleEnd,"",if(D739=Fleet1Ship1,Fleet1Ship1Wep,Fleet2Ship1Wep))),"")</f>
        <v/>
      </c>
      <c r="H739" s="326" t="str">
        <f>iferror(IF($C739=BattleEnd,"",IF($C739="","",IF($C739=Attacking,RANDBETWEEN(1,100),""))),"")</f>
        <v/>
      </c>
      <c r="I739" s="327" t="str">
        <f>iferror(IF($C739=BattleEnd,"",IF($C739="","",IF($C739=Attacking,RANDBETWEEN(1,100),""))),"")</f>
        <v/>
      </c>
      <c r="J739" s="327" t="str">
        <f>iferror(IF($C739=BattleEnd,"",IF($C739="","",IF($C739=Attacking,RANDBETWEEN(1,100),""))),"")</f>
        <v/>
      </c>
      <c r="K739" s="328" t="str">
        <f>iferror(IF($C739=BattleEnd,"",IF($C739="","",IF($C739=Attacking,RANDBETWEEN(1,100),""))),"")</f>
        <v/>
      </c>
      <c r="L739" s="329" t="str">
        <f>if($C739=Attacking,if(H739&gt;70,Hit,Miss),"")</f>
        <v/>
      </c>
      <c r="M739" s="330" t="str">
        <f>if($C739=Attacking,if(I739&gt;70,Hit,Miss),"")</f>
        <v/>
      </c>
      <c r="N739" s="330" t="str">
        <f>if($C739=Attacking,if(J739&gt;70,Hit,Miss),"")</f>
        <v/>
      </c>
      <c r="O739" s="331" t="str">
        <f>if($C739=Attacking,if(K739&gt;70,Hit,Miss),"")</f>
        <v/>
      </c>
      <c r="P739" s="326" t="str">
        <f>IF(L739=Hit,Fleet1Ship1WepDPH,IF(L739=Miss,0,""))</f>
        <v/>
      </c>
      <c r="Q739" s="327" t="str">
        <f>IF(M739=Hit,Fleet1Ship1WepDPH,IF(M739=Miss,0,""))</f>
        <v/>
      </c>
      <c r="R739" s="327" t="str">
        <f>IF(N739=Hit,Fleet1Ship1WepDPH,IF(N739=Miss,0,""))</f>
        <v/>
      </c>
      <c r="S739" s="328" t="str">
        <f>IF(O739=Hit,Fleet1Ship1WepDPH,IF(O739=Miss,0,""))</f>
        <v/>
      </c>
      <c r="T739" s="332" t="str">
        <f>if($C739=Attacking,COUNTIF(P739:S739,"&gt;0"),"")</f>
        <v/>
      </c>
      <c r="U739" s="333" t="str">
        <f>IF($C739=Attacking,SUM(P739:S739),"")</f>
        <v/>
      </c>
      <c r="V739" s="334" t="str">
        <f>iferror(if(W737="","",IF(W737=Alive,$V$4,IF(W737=Dead,"")),""),"")</f>
        <v/>
      </c>
      <c r="W739" s="323" t="str">
        <f>iferror(if($X739="","",IF($X739&gt;0,Alive,if($X739=0,"")),""),"")</f>
        <v/>
      </c>
      <c r="X739" s="353" t="str">
        <f>iferror(if(C739="","",IF(C739=Attacking,X737-U739,X737)),"")</f>
        <v/>
      </c>
    </row>
    <row r="740" hidden="1">
      <c r="A740" s="336">
        <v>737.0</v>
      </c>
      <c r="B740" s="356" t="str">
        <f>IF(C738=Attacking,B738+1,"")</f>
        <v/>
      </c>
      <c r="C740" s="338" t="str">
        <f>iferror(if(W738="","",IF(W738=Alive,Attacking,if(W738=Dead,"")),""),"")</f>
        <v/>
      </c>
      <c r="D740" s="339" t="str">
        <f>iferror(if(E738="","",IF(E738=Alive,$D$4,IF(E738=Dead,"")),""),"")</f>
        <v/>
      </c>
      <c r="E740" s="340" t="str">
        <f>iferror(if($F739="","",IF($F740&gt;0,Alive,if($F740="","")),""),"")</f>
        <v/>
      </c>
      <c r="F740" s="341" t="str">
        <f t="shared" si="4"/>
        <v/>
      </c>
      <c r="G740" s="342" t="str">
        <f>iferror(if(C740="","",if(C740=BattleEnd,"",if(D740=Fleet1Ship1,Fleet1Ship1Wep,Fleet2Ship1Wep))),"")</f>
        <v/>
      </c>
      <c r="H740" s="343" t="str">
        <f>iferror(IF($C740=BattleEnd,"",IF($C740="","",IF($C740=Attacking,RANDBETWEEN(1,100),""))),"")</f>
        <v/>
      </c>
      <c r="I740" s="344" t="str">
        <f>iferror(IF($C740=BattleEnd,"",IF($C740="","",IF($C740=Attacking,RANDBETWEEN(1,100),""))),"")</f>
        <v/>
      </c>
      <c r="J740" s="344" t="str">
        <f>iferror(IF($C740=BattleEnd,"",IF($C740="","",IF($C740=Attacking,RANDBETWEEN(1,100),""))),"")</f>
        <v/>
      </c>
      <c r="K740" s="345" t="str">
        <f>iferror(IF($C740=BattleEnd,"",IF($C740="","",IF($C740=Attacking,RANDBETWEEN(1,100),""))),"")</f>
        <v/>
      </c>
      <c r="L740" s="346" t="str">
        <f>if($C740=Attacking,if(H740&gt;70,Hit,Miss),"")</f>
        <v/>
      </c>
      <c r="M740" s="347" t="str">
        <f>if($C740=Attacking,if(I740&gt;70,Hit,Miss),"")</f>
        <v/>
      </c>
      <c r="N740" s="347" t="str">
        <f>if($C740=Attacking,if(J740&gt;70,Hit,Miss),"")</f>
        <v/>
      </c>
      <c r="O740" s="348" t="str">
        <f>if($C740=Attacking,if(K740&gt;70,Hit,Miss),"")</f>
        <v/>
      </c>
      <c r="P740" s="343" t="str">
        <f>IF(L740=Hit,Fleet1Ship1WepDPH,IF(L740=Miss,0,""))</f>
        <v/>
      </c>
      <c r="Q740" s="344" t="str">
        <f>IF(M740=Hit,Fleet1Ship1WepDPH,IF(M740=Miss,0,""))</f>
        <v/>
      </c>
      <c r="R740" s="344" t="str">
        <f>IF(N740=Hit,Fleet1Ship1WepDPH,IF(N740=Miss,0,""))</f>
        <v/>
      </c>
      <c r="S740" s="345" t="str">
        <f>IF(O740=Hit,Fleet1Ship1WepDPH,IF(O740=Miss,0,""))</f>
        <v/>
      </c>
      <c r="T740" s="349" t="str">
        <f>if($C740=Attacking,COUNTIF(P740:S740,"&gt;0"),"")</f>
        <v/>
      </c>
      <c r="U740" s="350" t="str">
        <f>IF($C740=Attacking,SUM(P740:S740),"")</f>
        <v/>
      </c>
      <c r="V740" s="351" t="str">
        <f>iferror(if(W738="","",IF(W738=Alive,$V$4,IF(W738=Dead,"")),""),"")</f>
        <v/>
      </c>
      <c r="W740" s="340" t="str">
        <f>iferror(if($X740="","",IF($X740&gt;0,Alive,if($X740=0,"")),""),"")</f>
        <v/>
      </c>
      <c r="X740" s="352" t="str">
        <f>iferror(if(C740="","",IF(C740=Attacking,X738-U740,X738)),"")</f>
        <v/>
      </c>
    </row>
    <row r="741" hidden="1">
      <c r="A741" s="319">
        <v>738.0</v>
      </c>
      <c r="B741" s="357" t="str">
        <f>IF(C739=Attacking,B739+1,"")</f>
        <v/>
      </c>
      <c r="C741" s="321" t="str">
        <f>iferror(if(W739="","",IF(W739=Alive,Attacking,if(W739=Dead,"")),""),"")</f>
        <v/>
      </c>
      <c r="D741" s="322" t="str">
        <f>iferror(if(E739="","",IF(E739=Alive,$D$4,IF(E739=Dead,"")),""),"")</f>
        <v/>
      </c>
      <c r="E741" s="323" t="str">
        <f>iferror(if($F740="","",IF($F741&gt;0,Alive,if($F741="","")),""),"")</f>
        <v/>
      </c>
      <c r="F741" s="324" t="str">
        <f t="shared" si="4"/>
        <v/>
      </c>
      <c r="G741" s="325" t="str">
        <f>iferror(if(C741="","",if(C741=BattleEnd,"",if(D741=Fleet1Ship1,Fleet1Ship1Wep,Fleet2Ship1Wep))),"")</f>
        <v/>
      </c>
      <c r="H741" s="326" t="str">
        <f>iferror(IF($C741=BattleEnd,"",IF($C741="","",IF($C741=Attacking,RANDBETWEEN(1,100),""))),"")</f>
        <v/>
      </c>
      <c r="I741" s="327" t="str">
        <f>iferror(IF($C741=BattleEnd,"",IF($C741="","",IF($C741=Attacking,RANDBETWEEN(1,100),""))),"")</f>
        <v/>
      </c>
      <c r="J741" s="327" t="str">
        <f>iferror(IF($C741=BattleEnd,"",IF($C741="","",IF($C741=Attacking,RANDBETWEEN(1,100),""))),"")</f>
        <v/>
      </c>
      <c r="K741" s="328" t="str">
        <f>iferror(IF($C741=BattleEnd,"",IF($C741="","",IF($C741=Attacking,RANDBETWEEN(1,100),""))),"")</f>
        <v/>
      </c>
      <c r="L741" s="329" t="str">
        <f>if($C741=Attacking,if(H741&gt;70,Hit,Miss),"")</f>
        <v/>
      </c>
      <c r="M741" s="330" t="str">
        <f>if($C741=Attacking,if(I741&gt;70,Hit,Miss),"")</f>
        <v/>
      </c>
      <c r="N741" s="330" t="str">
        <f>if($C741=Attacking,if(J741&gt;70,Hit,Miss),"")</f>
        <v/>
      </c>
      <c r="O741" s="331" t="str">
        <f>if($C741=Attacking,if(K741&gt;70,Hit,Miss),"")</f>
        <v/>
      </c>
      <c r="P741" s="326" t="str">
        <f>IF(L741=Hit,Fleet1Ship1WepDPH,IF(L741=Miss,0,""))</f>
        <v/>
      </c>
      <c r="Q741" s="327" t="str">
        <f>IF(M741=Hit,Fleet1Ship1WepDPH,IF(M741=Miss,0,""))</f>
        <v/>
      </c>
      <c r="R741" s="327" t="str">
        <f>IF(N741=Hit,Fleet1Ship1WepDPH,IF(N741=Miss,0,""))</f>
        <v/>
      </c>
      <c r="S741" s="328" t="str">
        <f>IF(O741=Hit,Fleet1Ship1WepDPH,IF(O741=Miss,0,""))</f>
        <v/>
      </c>
      <c r="T741" s="332" t="str">
        <f>if($C741=Attacking,COUNTIF(P741:S741,"&gt;0"),"")</f>
        <v/>
      </c>
      <c r="U741" s="333" t="str">
        <f>IF($C741=Attacking,SUM(P741:S741),"")</f>
        <v/>
      </c>
      <c r="V741" s="334" t="str">
        <f>iferror(if(W739="","",IF(W739=Alive,$V$4,IF(W739=Dead,"")),""),"")</f>
        <v/>
      </c>
      <c r="W741" s="323" t="str">
        <f>iferror(if($X741="","",IF($X741&gt;0,Alive,if($X741=0,"")),""),"")</f>
        <v/>
      </c>
      <c r="X741" s="353" t="str">
        <f>iferror(if(C741="","",IF(C741=Attacking,X739-U741,X739)),"")</f>
        <v/>
      </c>
    </row>
    <row r="742" hidden="1">
      <c r="A742" s="336">
        <v>739.0</v>
      </c>
      <c r="B742" s="356" t="str">
        <f>IF(C740=Attacking,B740+1,"")</f>
        <v/>
      </c>
      <c r="C742" s="338" t="str">
        <f>iferror(if(W740="","",IF(W740=Alive,Attacking,if(W740=Dead,"")),""),"")</f>
        <v/>
      </c>
      <c r="D742" s="339" t="str">
        <f>iferror(if(E740="","",IF(E740=Alive,$D$4,IF(E740=Dead,"")),""),"")</f>
        <v/>
      </c>
      <c r="E742" s="340" t="str">
        <f>iferror(if($F741="","",IF($F742&gt;0,Alive,if($F742="","")),""),"")</f>
        <v/>
      </c>
      <c r="F742" s="341" t="str">
        <f t="shared" si="4"/>
        <v/>
      </c>
      <c r="G742" s="342" t="str">
        <f>iferror(if(C742="","",if(C742=BattleEnd,"",if(D742=Fleet1Ship1,Fleet1Ship1Wep,Fleet2Ship1Wep))),"")</f>
        <v/>
      </c>
      <c r="H742" s="343" t="str">
        <f>iferror(IF($C742=BattleEnd,"",IF($C742="","",IF($C742=Attacking,RANDBETWEEN(1,100),""))),"")</f>
        <v/>
      </c>
      <c r="I742" s="344" t="str">
        <f>iferror(IF($C742=BattleEnd,"",IF($C742="","",IF($C742=Attacking,RANDBETWEEN(1,100),""))),"")</f>
        <v/>
      </c>
      <c r="J742" s="344" t="str">
        <f>iferror(IF($C742=BattleEnd,"",IF($C742="","",IF($C742=Attacking,RANDBETWEEN(1,100),""))),"")</f>
        <v/>
      </c>
      <c r="K742" s="345" t="str">
        <f>iferror(IF($C742=BattleEnd,"",IF($C742="","",IF($C742=Attacking,RANDBETWEEN(1,100),""))),"")</f>
        <v/>
      </c>
      <c r="L742" s="346" t="str">
        <f>if($C742=Attacking,if(H742&gt;70,Hit,Miss),"")</f>
        <v/>
      </c>
      <c r="M742" s="347" t="str">
        <f>if($C742=Attacking,if(I742&gt;70,Hit,Miss),"")</f>
        <v/>
      </c>
      <c r="N742" s="347" t="str">
        <f>if($C742=Attacking,if(J742&gt;70,Hit,Miss),"")</f>
        <v/>
      </c>
      <c r="O742" s="348" t="str">
        <f>if($C742=Attacking,if(K742&gt;70,Hit,Miss),"")</f>
        <v/>
      </c>
      <c r="P742" s="343" t="str">
        <f>IF(L742=Hit,Fleet1Ship1WepDPH,IF(L742=Miss,0,""))</f>
        <v/>
      </c>
      <c r="Q742" s="344" t="str">
        <f>IF(M742=Hit,Fleet1Ship1WepDPH,IF(M742=Miss,0,""))</f>
        <v/>
      </c>
      <c r="R742" s="344" t="str">
        <f>IF(N742=Hit,Fleet1Ship1WepDPH,IF(N742=Miss,0,""))</f>
        <v/>
      </c>
      <c r="S742" s="345" t="str">
        <f>IF(O742=Hit,Fleet1Ship1WepDPH,IF(O742=Miss,0,""))</f>
        <v/>
      </c>
      <c r="T742" s="349" t="str">
        <f>if($C742=Attacking,COUNTIF(P742:S742,"&gt;0"),"")</f>
        <v/>
      </c>
      <c r="U742" s="350" t="str">
        <f>IF($C742=Attacking,SUM(P742:S742),"")</f>
        <v/>
      </c>
      <c r="V742" s="351" t="str">
        <f>iferror(if(W740="","",IF(W740=Alive,$V$4,IF(W740=Dead,"")),""),"")</f>
        <v/>
      </c>
      <c r="W742" s="340" t="str">
        <f>iferror(if($X742="","",IF($X742&gt;0,Alive,if($X742=0,"")),""),"")</f>
        <v/>
      </c>
      <c r="X742" s="352" t="str">
        <f>iferror(if(C742="","",IF(C742=Attacking,X740-U742,X740)),"")</f>
        <v/>
      </c>
    </row>
    <row r="743" hidden="1">
      <c r="A743" s="319">
        <v>740.0</v>
      </c>
      <c r="B743" s="357" t="str">
        <f>IF(C741=Attacking,B741+1,"")</f>
        <v/>
      </c>
      <c r="C743" s="321" t="str">
        <f>iferror(if(W741="","",IF(W741=Alive,Attacking,if(W741=Dead,"")),""),"")</f>
        <v/>
      </c>
      <c r="D743" s="322" t="str">
        <f>iferror(if(E741="","",IF(E741=Alive,$D$4,IF(E741=Dead,"")),""),"")</f>
        <v/>
      </c>
      <c r="E743" s="323" t="str">
        <f>iferror(if($F742="","",IF($F743&gt;0,Alive,if($F743="","")),""),"")</f>
        <v/>
      </c>
      <c r="F743" s="324" t="str">
        <f t="shared" si="4"/>
        <v/>
      </c>
      <c r="G743" s="325" t="str">
        <f>iferror(if(C743="","",if(C743=BattleEnd,"",if(D743=Fleet1Ship1,Fleet1Ship1Wep,Fleet2Ship1Wep))),"")</f>
        <v/>
      </c>
      <c r="H743" s="326" t="str">
        <f>iferror(IF($C743=BattleEnd,"",IF($C743="","",IF($C743=Attacking,RANDBETWEEN(1,100),""))),"")</f>
        <v/>
      </c>
      <c r="I743" s="327" t="str">
        <f>iferror(IF($C743=BattleEnd,"",IF($C743="","",IF($C743=Attacking,RANDBETWEEN(1,100),""))),"")</f>
        <v/>
      </c>
      <c r="J743" s="327" t="str">
        <f>iferror(IF($C743=BattleEnd,"",IF($C743="","",IF($C743=Attacking,RANDBETWEEN(1,100),""))),"")</f>
        <v/>
      </c>
      <c r="K743" s="328" t="str">
        <f>iferror(IF($C743=BattleEnd,"",IF($C743="","",IF($C743=Attacking,RANDBETWEEN(1,100),""))),"")</f>
        <v/>
      </c>
      <c r="L743" s="329" t="str">
        <f>if($C743=Attacking,if(H743&gt;70,Hit,Miss),"")</f>
        <v/>
      </c>
      <c r="M743" s="330" t="str">
        <f>if($C743=Attacking,if(I743&gt;70,Hit,Miss),"")</f>
        <v/>
      </c>
      <c r="N743" s="330" t="str">
        <f>if($C743=Attacking,if(J743&gt;70,Hit,Miss),"")</f>
        <v/>
      </c>
      <c r="O743" s="331" t="str">
        <f>if($C743=Attacking,if(K743&gt;70,Hit,Miss),"")</f>
        <v/>
      </c>
      <c r="P743" s="326" t="str">
        <f>IF(L743=Hit,Fleet1Ship1WepDPH,IF(L743=Miss,0,""))</f>
        <v/>
      </c>
      <c r="Q743" s="327" t="str">
        <f>IF(M743=Hit,Fleet1Ship1WepDPH,IF(M743=Miss,0,""))</f>
        <v/>
      </c>
      <c r="R743" s="327" t="str">
        <f>IF(N743=Hit,Fleet1Ship1WepDPH,IF(N743=Miss,0,""))</f>
        <v/>
      </c>
      <c r="S743" s="328" t="str">
        <f>IF(O743=Hit,Fleet1Ship1WepDPH,IF(O743=Miss,0,""))</f>
        <v/>
      </c>
      <c r="T743" s="332" t="str">
        <f>if($C743=Attacking,COUNTIF(P743:S743,"&gt;0"),"")</f>
        <v/>
      </c>
      <c r="U743" s="333" t="str">
        <f>IF($C743=Attacking,SUM(P743:S743),"")</f>
        <v/>
      </c>
      <c r="V743" s="334" t="str">
        <f>iferror(if(W741="","",IF(W741=Alive,$V$4,IF(W741=Dead,"")),""),"")</f>
        <v/>
      </c>
      <c r="W743" s="323" t="str">
        <f>iferror(if($X743="","",IF($X743&gt;0,Alive,if($X743=0,"")),""),"")</f>
        <v/>
      </c>
      <c r="X743" s="353" t="str">
        <f>iferror(if(C743="","",IF(C743=Attacking,X741-U743,X741)),"")</f>
        <v/>
      </c>
    </row>
    <row r="744" hidden="1">
      <c r="A744" s="336">
        <v>741.0</v>
      </c>
      <c r="B744" s="356" t="str">
        <f>IF(C742=Attacking,B742+1,"")</f>
        <v/>
      </c>
      <c r="C744" s="338" t="str">
        <f>iferror(if(W742="","",IF(W742=Alive,Attacking,if(W742=Dead,"")),""),"")</f>
        <v/>
      </c>
      <c r="D744" s="339" t="str">
        <f>iferror(if(E742="","",IF(E742=Alive,$D$4,IF(E742=Dead,"")),""),"")</f>
        <v/>
      </c>
      <c r="E744" s="340" t="str">
        <f>iferror(if($F743="","",IF($F744&gt;0,Alive,if($F744="","")),""),"")</f>
        <v/>
      </c>
      <c r="F744" s="341" t="str">
        <f t="shared" si="4"/>
        <v/>
      </c>
      <c r="G744" s="342" t="str">
        <f>iferror(if(C744="","",if(C744=BattleEnd,"",if(D744=Fleet1Ship1,Fleet1Ship1Wep,Fleet2Ship1Wep))),"")</f>
        <v/>
      </c>
      <c r="H744" s="343" t="str">
        <f>iferror(IF($C744=BattleEnd,"",IF($C744="","",IF($C744=Attacking,RANDBETWEEN(1,100),""))),"")</f>
        <v/>
      </c>
      <c r="I744" s="344" t="str">
        <f>iferror(IF($C744=BattleEnd,"",IF($C744="","",IF($C744=Attacking,RANDBETWEEN(1,100),""))),"")</f>
        <v/>
      </c>
      <c r="J744" s="344" t="str">
        <f>iferror(IF($C744=BattleEnd,"",IF($C744="","",IF($C744=Attacking,RANDBETWEEN(1,100),""))),"")</f>
        <v/>
      </c>
      <c r="K744" s="345" t="str">
        <f>iferror(IF($C744=BattleEnd,"",IF($C744="","",IF($C744=Attacking,RANDBETWEEN(1,100),""))),"")</f>
        <v/>
      </c>
      <c r="L744" s="346" t="str">
        <f>if($C744=Attacking,if(H744&gt;70,Hit,Miss),"")</f>
        <v/>
      </c>
      <c r="M744" s="347" t="str">
        <f>if($C744=Attacking,if(I744&gt;70,Hit,Miss),"")</f>
        <v/>
      </c>
      <c r="N744" s="347" t="str">
        <f>if($C744=Attacking,if(J744&gt;70,Hit,Miss),"")</f>
        <v/>
      </c>
      <c r="O744" s="348" t="str">
        <f>if($C744=Attacking,if(K744&gt;70,Hit,Miss),"")</f>
        <v/>
      </c>
      <c r="P744" s="343" t="str">
        <f>IF(L744=Hit,Fleet1Ship1WepDPH,IF(L744=Miss,0,""))</f>
        <v/>
      </c>
      <c r="Q744" s="344" t="str">
        <f>IF(M744=Hit,Fleet1Ship1WepDPH,IF(M744=Miss,0,""))</f>
        <v/>
      </c>
      <c r="R744" s="344" t="str">
        <f>IF(N744=Hit,Fleet1Ship1WepDPH,IF(N744=Miss,0,""))</f>
        <v/>
      </c>
      <c r="S744" s="345" t="str">
        <f>IF(O744=Hit,Fleet1Ship1WepDPH,IF(O744=Miss,0,""))</f>
        <v/>
      </c>
      <c r="T744" s="349" t="str">
        <f>if($C744=Attacking,COUNTIF(P744:S744,"&gt;0"),"")</f>
        <v/>
      </c>
      <c r="U744" s="350" t="str">
        <f>IF($C744=Attacking,SUM(P744:S744),"")</f>
        <v/>
      </c>
      <c r="V744" s="351" t="str">
        <f>iferror(if(W742="","",IF(W742=Alive,$V$4,IF(W742=Dead,"")),""),"")</f>
        <v/>
      </c>
      <c r="W744" s="340" t="str">
        <f>iferror(if($X744="","",IF($X744&gt;0,Alive,if($X744=0,"")),""),"")</f>
        <v/>
      </c>
      <c r="X744" s="352" t="str">
        <f>iferror(if(C744="","",IF(C744=Attacking,X742-U744,X742)),"")</f>
        <v/>
      </c>
    </row>
    <row r="745" hidden="1">
      <c r="A745" s="319">
        <v>742.0</v>
      </c>
      <c r="B745" s="357" t="str">
        <f>IF(C743=Attacking,B743+1,"")</f>
        <v/>
      </c>
      <c r="C745" s="321" t="str">
        <f>iferror(if(W743="","",IF(W743=Alive,Attacking,if(W743=Dead,"")),""),"")</f>
        <v/>
      </c>
      <c r="D745" s="322" t="str">
        <f>iferror(if(E743="","",IF(E743=Alive,$D$4,IF(E743=Dead,"")),""),"")</f>
        <v/>
      </c>
      <c r="E745" s="323" t="str">
        <f>iferror(if($F744="","",IF($F745&gt;0,Alive,if($F745="","")),""),"")</f>
        <v/>
      </c>
      <c r="F745" s="324" t="str">
        <f t="shared" si="4"/>
        <v/>
      </c>
      <c r="G745" s="325" t="str">
        <f>iferror(if(C745="","",if(C745=BattleEnd,"",if(D745=Fleet1Ship1,Fleet1Ship1Wep,Fleet2Ship1Wep))),"")</f>
        <v/>
      </c>
      <c r="H745" s="326" t="str">
        <f>iferror(IF($C745=BattleEnd,"",IF($C745="","",IF($C745=Attacking,RANDBETWEEN(1,100),""))),"")</f>
        <v/>
      </c>
      <c r="I745" s="327" t="str">
        <f>iferror(IF($C745=BattleEnd,"",IF($C745="","",IF($C745=Attacking,RANDBETWEEN(1,100),""))),"")</f>
        <v/>
      </c>
      <c r="J745" s="327" t="str">
        <f>iferror(IF($C745=BattleEnd,"",IF($C745="","",IF($C745=Attacking,RANDBETWEEN(1,100),""))),"")</f>
        <v/>
      </c>
      <c r="K745" s="328" t="str">
        <f>iferror(IF($C745=BattleEnd,"",IF($C745="","",IF($C745=Attacking,RANDBETWEEN(1,100),""))),"")</f>
        <v/>
      </c>
      <c r="L745" s="329" t="str">
        <f>if($C745=Attacking,if(H745&gt;70,Hit,Miss),"")</f>
        <v/>
      </c>
      <c r="M745" s="330" t="str">
        <f>if($C745=Attacking,if(I745&gt;70,Hit,Miss),"")</f>
        <v/>
      </c>
      <c r="N745" s="330" t="str">
        <f>if($C745=Attacking,if(J745&gt;70,Hit,Miss),"")</f>
        <v/>
      </c>
      <c r="O745" s="331" t="str">
        <f>if($C745=Attacking,if(K745&gt;70,Hit,Miss),"")</f>
        <v/>
      </c>
      <c r="P745" s="326" t="str">
        <f>IF(L745=Hit,Fleet1Ship1WepDPH,IF(L745=Miss,0,""))</f>
        <v/>
      </c>
      <c r="Q745" s="327" t="str">
        <f>IF(M745=Hit,Fleet1Ship1WepDPH,IF(M745=Miss,0,""))</f>
        <v/>
      </c>
      <c r="R745" s="327" t="str">
        <f>IF(N745=Hit,Fleet1Ship1WepDPH,IF(N745=Miss,0,""))</f>
        <v/>
      </c>
      <c r="S745" s="328" t="str">
        <f>IF(O745=Hit,Fleet1Ship1WepDPH,IF(O745=Miss,0,""))</f>
        <v/>
      </c>
      <c r="T745" s="332" t="str">
        <f>if($C745=Attacking,COUNTIF(P745:S745,"&gt;0"),"")</f>
        <v/>
      </c>
      <c r="U745" s="333" t="str">
        <f>IF($C745=Attacking,SUM(P745:S745),"")</f>
        <v/>
      </c>
      <c r="V745" s="334" t="str">
        <f>iferror(if(W743="","",IF(W743=Alive,$V$4,IF(W743=Dead,"")),""),"")</f>
        <v/>
      </c>
      <c r="W745" s="323" t="str">
        <f>iferror(if($X745="","",IF($X745&gt;0,Alive,if($X745=0,"")),""),"")</f>
        <v/>
      </c>
      <c r="X745" s="353" t="str">
        <f>iferror(if(C745="","",IF(C745=Attacking,X743-U745,X743)),"")</f>
        <v/>
      </c>
    </row>
    <row r="746" hidden="1">
      <c r="A746" s="336">
        <v>743.0</v>
      </c>
      <c r="B746" s="356" t="str">
        <f>IF(C744=Reloading,B744+1,"")</f>
        <v/>
      </c>
      <c r="C746" s="338" t="str">
        <f>iferror(if(W744="","",IF(W744=Alive,Attacking,if(W744=Dead,"")),""),"")</f>
        <v/>
      </c>
      <c r="D746" s="339" t="str">
        <f>iferror(if(E744="","",IF(E744=Alive,$D$4,IF(E744=Dead,"")),""),"")</f>
        <v/>
      </c>
      <c r="E746" s="340" t="str">
        <f>iferror(if($F745="","",IF($F746&gt;0,Alive,if($F746="","")),""),"")</f>
        <v/>
      </c>
      <c r="F746" s="341" t="str">
        <f t="shared" si="4"/>
        <v/>
      </c>
      <c r="G746" s="342" t="str">
        <f>iferror(if(C746="","",if(C746=BattleEnd,"",if(D746=Fleet1Ship1,Fleet1Ship1Wep,Fleet2Ship1Wep))),"")</f>
        <v/>
      </c>
      <c r="H746" s="343" t="str">
        <f>iferror(IF($C746=BattleEnd,"",IF($C746="","",IF($C746=Attacking,RANDBETWEEN(1,100),""))),"")</f>
        <v/>
      </c>
      <c r="I746" s="344" t="str">
        <f>iferror(IF($C746=BattleEnd,"",IF($C746="","",IF($C746=Attacking,RANDBETWEEN(1,100),""))),"")</f>
        <v/>
      </c>
      <c r="J746" s="344" t="str">
        <f>iferror(IF($C746=BattleEnd,"",IF($C746="","",IF($C746=Attacking,RANDBETWEEN(1,100),""))),"")</f>
        <v/>
      </c>
      <c r="K746" s="345" t="str">
        <f>iferror(IF($C746=BattleEnd,"",IF($C746="","",IF($C746=Attacking,RANDBETWEEN(1,100),""))),"")</f>
        <v/>
      </c>
      <c r="L746" s="346" t="str">
        <f>if($C746=Attacking,if(H746&gt;70,Hit,Miss),"")</f>
        <v/>
      </c>
      <c r="M746" s="347" t="str">
        <f>if($C746=Attacking,if(I746&gt;70,Hit,Miss),"")</f>
        <v/>
      </c>
      <c r="N746" s="347" t="str">
        <f>if($C746=Attacking,if(J746&gt;70,Hit,Miss),"")</f>
        <v/>
      </c>
      <c r="O746" s="348" t="str">
        <f>if($C746=Attacking,if(K746&gt;70,Hit,Miss),"")</f>
        <v/>
      </c>
      <c r="P746" s="343" t="str">
        <f>IF(L746=Hit,Fleet1Ship1WepDPH,IF(L746=Miss,0,""))</f>
        <v/>
      </c>
      <c r="Q746" s="344" t="str">
        <f>IF(M746=Hit,Fleet1Ship1WepDPH,IF(M746=Miss,0,""))</f>
        <v/>
      </c>
      <c r="R746" s="344" t="str">
        <f>IF(N746=Hit,Fleet1Ship1WepDPH,IF(N746=Miss,0,""))</f>
        <v/>
      </c>
      <c r="S746" s="345" t="str">
        <f>IF(O746=Hit,Fleet1Ship1WepDPH,IF(O746=Miss,0,""))</f>
        <v/>
      </c>
      <c r="T746" s="349" t="str">
        <f>if($C746=Attacking,COUNTIF(P746:S746,"&gt;0"),"")</f>
        <v/>
      </c>
      <c r="U746" s="350" t="str">
        <f>IF($C746=Attacking,SUM(P746:S746),"")</f>
        <v/>
      </c>
      <c r="V746" s="351" t="str">
        <f>iferror(if(W744="","",IF(W744=Alive,$V$4,IF(W744=Dead,"")),""),"")</f>
        <v/>
      </c>
      <c r="W746" s="340" t="str">
        <f>iferror(if($X746="","",IF($X746&gt;0,Alive,if($X746=0,"")),""),"")</f>
        <v/>
      </c>
      <c r="X746" s="352" t="str">
        <f>iferror(if(C746="","",IF(C746=Attacking,X744-U746,X744)),"")</f>
        <v/>
      </c>
    </row>
    <row r="747" hidden="1">
      <c r="A747" s="319">
        <v>744.0</v>
      </c>
      <c r="B747" s="357" t="str">
        <f>IF(C745=Reloading,B745+1,"")</f>
        <v/>
      </c>
      <c r="C747" s="321" t="str">
        <f>iferror(if(W745="","",IF(W745=Alive,Attacking,if(W745=Dead,"")),""),"")</f>
        <v/>
      </c>
      <c r="D747" s="322" t="str">
        <f>iferror(if(E745="","",IF(E745=Alive,$D$4,IF(E745=Dead,"")),""),"")</f>
        <v/>
      </c>
      <c r="E747" s="323" t="str">
        <f>iferror(if($F746="","",IF($F747&gt;0,Alive,if($F747="","")),""),"")</f>
        <v/>
      </c>
      <c r="F747" s="324" t="str">
        <f t="shared" si="4"/>
        <v/>
      </c>
      <c r="G747" s="325" t="str">
        <f>iferror(if(C747="","",if(C747=BattleEnd,"",if(D747=Fleet1Ship1,Fleet1Ship1Wep,Fleet2Ship1Wep))),"")</f>
        <v/>
      </c>
      <c r="H747" s="326" t="str">
        <f>iferror(IF($C747=BattleEnd,"",IF($C747="","",IF($C747=Attacking,RANDBETWEEN(1,100),""))),"")</f>
        <v/>
      </c>
      <c r="I747" s="327" t="str">
        <f>iferror(IF($C747=BattleEnd,"",IF($C747="","",IF($C747=Attacking,RANDBETWEEN(1,100),""))),"")</f>
        <v/>
      </c>
      <c r="J747" s="327" t="str">
        <f>iferror(IF($C747=BattleEnd,"",IF($C747="","",IF($C747=Attacking,RANDBETWEEN(1,100),""))),"")</f>
        <v/>
      </c>
      <c r="K747" s="328" t="str">
        <f>iferror(IF($C747=BattleEnd,"",IF($C747="","",IF($C747=Attacking,RANDBETWEEN(1,100),""))),"")</f>
        <v/>
      </c>
      <c r="L747" s="329" t="str">
        <f>if($C747=Attacking,if(H747&gt;70,Hit,Miss),"")</f>
        <v/>
      </c>
      <c r="M747" s="330" t="str">
        <f>if($C747=Attacking,if(I747&gt;70,Hit,Miss),"")</f>
        <v/>
      </c>
      <c r="N747" s="330" t="str">
        <f>if($C747=Attacking,if(J747&gt;70,Hit,Miss),"")</f>
        <v/>
      </c>
      <c r="O747" s="331" t="str">
        <f>if($C747=Attacking,if(K747&gt;70,Hit,Miss),"")</f>
        <v/>
      </c>
      <c r="P747" s="326" t="str">
        <f>IF(L747=Hit,Fleet1Ship1WepDPH,IF(L747=Miss,0,""))</f>
        <v/>
      </c>
      <c r="Q747" s="327" t="str">
        <f>IF(M747=Hit,Fleet1Ship1WepDPH,IF(M747=Miss,0,""))</f>
        <v/>
      </c>
      <c r="R747" s="327" t="str">
        <f>IF(N747=Hit,Fleet1Ship1WepDPH,IF(N747=Miss,0,""))</f>
        <v/>
      </c>
      <c r="S747" s="328" t="str">
        <f>IF(O747=Hit,Fleet1Ship1WepDPH,IF(O747=Miss,0,""))</f>
        <v/>
      </c>
      <c r="T747" s="332" t="str">
        <f>if($C747=Attacking,COUNTIF(P747:S747,"&gt;0"),"")</f>
        <v/>
      </c>
      <c r="U747" s="333" t="str">
        <f>IF($C747=Attacking,SUM(P747:S747),"")</f>
        <v/>
      </c>
      <c r="V747" s="334" t="str">
        <f>iferror(if(W745="","",IF(W745=Alive,$V$4,IF(W745=Dead,"")),""),"")</f>
        <v/>
      </c>
      <c r="W747" s="323" t="str">
        <f>iferror(if($X747="","",IF($X747&gt;0,Alive,if($X747=0,"")),""),"")</f>
        <v/>
      </c>
      <c r="X747" s="353" t="str">
        <f>iferror(if(C747="","",IF(C747=Attacking,X745-U747,X745)),"")</f>
        <v/>
      </c>
    </row>
    <row r="748" hidden="1">
      <c r="A748" s="336">
        <v>745.0</v>
      </c>
      <c r="B748" s="356" t="str">
        <f>IF(C746=Attacking,B746+1,"")</f>
        <v/>
      </c>
      <c r="C748" s="338" t="str">
        <f>iferror(if(W746="","",IF(W746=Alive,Attacking,if(W746=Dead,"")),""),"")</f>
        <v/>
      </c>
      <c r="D748" s="339" t="str">
        <f>iferror(if(E746="","",IF(E746=Alive,$D$4,IF(E746=Dead,"")),""),"")</f>
        <v/>
      </c>
      <c r="E748" s="340" t="str">
        <f>iferror(if($F747="","",IF($F748&gt;0,Alive,if($F748="","")),""),"")</f>
        <v/>
      </c>
      <c r="F748" s="341" t="str">
        <f t="shared" si="4"/>
        <v/>
      </c>
      <c r="G748" s="342" t="str">
        <f>iferror(if(C748="","",if(C748=BattleEnd,"",if(D748=Fleet1Ship1,Fleet1Ship1Wep,Fleet2Ship1Wep))),"")</f>
        <v/>
      </c>
      <c r="H748" s="343" t="str">
        <f>iferror(IF($C748=BattleEnd,"",IF($C748="","",IF($C748=Attacking,RANDBETWEEN(1,100),""))),"")</f>
        <v/>
      </c>
      <c r="I748" s="344" t="str">
        <f>iferror(IF($C748=BattleEnd,"",IF($C748="","",IF($C748=Attacking,RANDBETWEEN(1,100),""))),"")</f>
        <v/>
      </c>
      <c r="J748" s="344" t="str">
        <f>iferror(IF($C748=BattleEnd,"",IF($C748="","",IF($C748=Attacking,RANDBETWEEN(1,100),""))),"")</f>
        <v/>
      </c>
      <c r="K748" s="345" t="str">
        <f>iferror(IF($C748=BattleEnd,"",IF($C748="","",IF($C748=Attacking,RANDBETWEEN(1,100),""))),"")</f>
        <v/>
      </c>
      <c r="L748" s="346" t="str">
        <f>if($C748=Attacking,if(H748&gt;70,Hit,Miss),"")</f>
        <v/>
      </c>
      <c r="M748" s="347" t="str">
        <f>if($C748=Attacking,if(I748&gt;70,Hit,Miss),"")</f>
        <v/>
      </c>
      <c r="N748" s="347" t="str">
        <f>if($C748=Attacking,if(J748&gt;70,Hit,Miss),"")</f>
        <v/>
      </c>
      <c r="O748" s="348" t="str">
        <f>if($C748=Attacking,if(K748&gt;70,Hit,Miss),"")</f>
        <v/>
      </c>
      <c r="P748" s="343" t="str">
        <f>IF(L748=Hit,Fleet1Ship1WepDPH,IF(L748=Miss,0,""))</f>
        <v/>
      </c>
      <c r="Q748" s="344" t="str">
        <f>IF(M748=Hit,Fleet1Ship1WepDPH,IF(M748=Miss,0,""))</f>
        <v/>
      </c>
      <c r="R748" s="344" t="str">
        <f>IF(N748=Hit,Fleet1Ship1WepDPH,IF(N748=Miss,0,""))</f>
        <v/>
      </c>
      <c r="S748" s="345" t="str">
        <f>IF(O748=Hit,Fleet1Ship1WepDPH,IF(O748=Miss,0,""))</f>
        <v/>
      </c>
      <c r="T748" s="349" t="str">
        <f>if($C748=Attacking,COUNTIF(P748:S748,"&gt;0"),"")</f>
        <v/>
      </c>
      <c r="U748" s="350" t="str">
        <f>IF($C748=Attacking,SUM(P748:S748),"")</f>
        <v/>
      </c>
      <c r="V748" s="351" t="str">
        <f>iferror(if(W746="","",IF(W746=Alive,$V$4,IF(W746=Dead,"")),""),"")</f>
        <v/>
      </c>
      <c r="W748" s="340" t="str">
        <f>iferror(if($X748="","",IF($X748&gt;0,Alive,if($X748=0,"")),""),"")</f>
        <v/>
      </c>
      <c r="X748" s="352" t="str">
        <f>iferror(if(C748="","",IF(C748=Attacking,X746-U748,X746)),"")</f>
        <v/>
      </c>
    </row>
    <row r="749" hidden="1">
      <c r="A749" s="319">
        <v>746.0</v>
      </c>
      <c r="B749" s="357" t="str">
        <f>IF(C747=Attacking,B747+1,"")</f>
        <v/>
      </c>
      <c r="C749" s="321" t="str">
        <f>iferror(if(W747="","",IF(W747=Alive,Attacking,if(W747=Dead,"")),""),"")</f>
        <v/>
      </c>
      <c r="D749" s="322" t="str">
        <f>iferror(if(E747="","",IF(E747=Alive,$D$4,IF(E747=Dead,"")),""),"")</f>
        <v/>
      </c>
      <c r="E749" s="323" t="str">
        <f>iferror(if($F748="","",IF($F749&gt;0,Alive,if($F749="","")),""),"")</f>
        <v/>
      </c>
      <c r="F749" s="324" t="str">
        <f t="shared" si="4"/>
        <v/>
      </c>
      <c r="G749" s="325" t="str">
        <f>iferror(if(C749="","",if(C749=BattleEnd,"",if(D749=Fleet1Ship1,Fleet1Ship1Wep,Fleet2Ship1Wep))),"")</f>
        <v/>
      </c>
      <c r="H749" s="326" t="str">
        <f>iferror(IF($C749=BattleEnd,"",IF($C749="","",IF($C749=Attacking,RANDBETWEEN(1,100),""))),"")</f>
        <v/>
      </c>
      <c r="I749" s="327" t="str">
        <f>iferror(IF($C749=BattleEnd,"",IF($C749="","",IF($C749=Attacking,RANDBETWEEN(1,100),""))),"")</f>
        <v/>
      </c>
      <c r="J749" s="327" t="str">
        <f>iferror(IF($C749=BattleEnd,"",IF($C749="","",IF($C749=Attacking,RANDBETWEEN(1,100),""))),"")</f>
        <v/>
      </c>
      <c r="K749" s="328" t="str">
        <f>iferror(IF($C749=BattleEnd,"",IF($C749="","",IF($C749=Attacking,RANDBETWEEN(1,100),""))),"")</f>
        <v/>
      </c>
      <c r="L749" s="329" t="str">
        <f>if($C749=Attacking,if(H749&gt;70,Hit,Miss),"")</f>
        <v/>
      </c>
      <c r="M749" s="330" t="str">
        <f>if($C749=Attacking,if(I749&gt;70,Hit,Miss),"")</f>
        <v/>
      </c>
      <c r="N749" s="330" t="str">
        <f>if($C749=Attacking,if(J749&gt;70,Hit,Miss),"")</f>
        <v/>
      </c>
      <c r="O749" s="331" t="str">
        <f>if($C749=Attacking,if(K749&gt;70,Hit,Miss),"")</f>
        <v/>
      </c>
      <c r="P749" s="326" t="str">
        <f>IF(L749=Hit,Fleet1Ship1WepDPH,IF(L749=Miss,0,""))</f>
        <v/>
      </c>
      <c r="Q749" s="327" t="str">
        <f>IF(M749=Hit,Fleet1Ship1WepDPH,IF(M749=Miss,0,""))</f>
        <v/>
      </c>
      <c r="R749" s="327" t="str">
        <f>IF(N749=Hit,Fleet1Ship1WepDPH,IF(N749=Miss,0,""))</f>
        <v/>
      </c>
      <c r="S749" s="328" t="str">
        <f>IF(O749=Hit,Fleet1Ship1WepDPH,IF(O749=Miss,0,""))</f>
        <v/>
      </c>
      <c r="T749" s="332" t="str">
        <f>if($C749=Attacking,COUNTIF(P749:S749,"&gt;0"),"")</f>
        <v/>
      </c>
      <c r="U749" s="333" t="str">
        <f>IF($C749=Attacking,SUM(P749:S749),"")</f>
        <v/>
      </c>
      <c r="V749" s="334" t="str">
        <f>iferror(if(W747="","",IF(W747=Alive,$V$4,IF(W747=Dead,"")),""),"")</f>
        <v/>
      </c>
      <c r="W749" s="323" t="str">
        <f>iferror(if($X749="","",IF($X749&gt;0,Alive,if($X749=0,"")),""),"")</f>
        <v/>
      </c>
      <c r="X749" s="353" t="str">
        <f>iferror(if(C749="","",IF(C749=Attacking,X747-U749,X747)),"")</f>
        <v/>
      </c>
    </row>
    <row r="750" hidden="1">
      <c r="A750" s="336">
        <v>747.0</v>
      </c>
      <c r="B750" s="356" t="str">
        <f>IF(C748=Attacking,B748+1,"")</f>
        <v/>
      </c>
      <c r="C750" s="338" t="str">
        <f>iferror(if(W748="","",IF(W748=Alive,Attacking,if(W748=Dead,"")),""),"")</f>
        <v/>
      </c>
      <c r="D750" s="339" t="str">
        <f>iferror(if(E748="","",IF(E748=Alive,$D$4,IF(E748=Dead,"")),""),"")</f>
        <v/>
      </c>
      <c r="E750" s="340" t="str">
        <f>iferror(if($F749="","",IF($F750&gt;0,Alive,if($F750="","")),""),"")</f>
        <v/>
      </c>
      <c r="F750" s="341" t="str">
        <f t="shared" si="4"/>
        <v/>
      </c>
      <c r="G750" s="342" t="str">
        <f>iferror(if(C750="","",if(C750=BattleEnd,"",if(D750=Fleet1Ship1,Fleet1Ship1Wep,Fleet2Ship1Wep))),"")</f>
        <v/>
      </c>
      <c r="H750" s="343" t="str">
        <f>iferror(IF($C750=BattleEnd,"",IF($C750="","",IF($C750=Attacking,RANDBETWEEN(1,100),""))),"")</f>
        <v/>
      </c>
      <c r="I750" s="344" t="str">
        <f>iferror(IF($C750=BattleEnd,"",IF($C750="","",IF($C750=Attacking,RANDBETWEEN(1,100),""))),"")</f>
        <v/>
      </c>
      <c r="J750" s="344" t="str">
        <f>iferror(IF($C750=BattleEnd,"",IF($C750="","",IF($C750=Attacking,RANDBETWEEN(1,100),""))),"")</f>
        <v/>
      </c>
      <c r="K750" s="345" t="str">
        <f>iferror(IF($C750=BattleEnd,"",IF($C750="","",IF($C750=Attacking,RANDBETWEEN(1,100),""))),"")</f>
        <v/>
      </c>
      <c r="L750" s="346" t="str">
        <f>if($C750=Attacking,if(H750&gt;70,Hit,Miss),"")</f>
        <v/>
      </c>
      <c r="M750" s="347" t="str">
        <f>if($C750=Attacking,if(I750&gt;70,Hit,Miss),"")</f>
        <v/>
      </c>
      <c r="N750" s="347" t="str">
        <f>if($C750=Attacking,if(J750&gt;70,Hit,Miss),"")</f>
        <v/>
      </c>
      <c r="O750" s="348" t="str">
        <f>if($C750=Attacking,if(K750&gt;70,Hit,Miss),"")</f>
        <v/>
      </c>
      <c r="P750" s="343" t="str">
        <f>IF(L750=Hit,Fleet1Ship1WepDPH,IF(L750=Miss,0,""))</f>
        <v/>
      </c>
      <c r="Q750" s="344" t="str">
        <f>IF(M750=Hit,Fleet1Ship1WepDPH,IF(M750=Miss,0,""))</f>
        <v/>
      </c>
      <c r="R750" s="344" t="str">
        <f>IF(N750=Hit,Fleet1Ship1WepDPH,IF(N750=Miss,0,""))</f>
        <v/>
      </c>
      <c r="S750" s="345" t="str">
        <f>IF(O750=Hit,Fleet1Ship1WepDPH,IF(O750=Miss,0,""))</f>
        <v/>
      </c>
      <c r="T750" s="349" t="str">
        <f>if($C750=Attacking,COUNTIF(P750:S750,"&gt;0"),"")</f>
        <v/>
      </c>
      <c r="U750" s="350" t="str">
        <f>IF($C750=Attacking,SUM(P750:S750),"")</f>
        <v/>
      </c>
      <c r="V750" s="351" t="str">
        <f>iferror(if(W748="","",IF(W748=Alive,$V$4,IF(W748=Dead,"")),""),"")</f>
        <v/>
      </c>
      <c r="W750" s="340" t="str">
        <f>iferror(if($X750="","",IF($X750&gt;0,Alive,if($X750=0,"")),""),"")</f>
        <v/>
      </c>
      <c r="X750" s="352" t="str">
        <f>iferror(if(C750="","",IF(C750=Attacking,X748-U750,X748)),"")</f>
        <v/>
      </c>
    </row>
    <row r="751" hidden="1">
      <c r="A751" s="319">
        <v>748.0</v>
      </c>
      <c r="B751" s="357" t="str">
        <f>IF(C749=Attacking,B749+1,"")</f>
        <v/>
      </c>
      <c r="C751" s="321" t="str">
        <f>iferror(if(W749="","",IF(W749=Alive,Attacking,if(W749=Dead,"")),""),"")</f>
        <v/>
      </c>
      <c r="D751" s="322" t="str">
        <f>iferror(if(E749="","",IF(E749=Alive,$D$4,IF(E749=Dead,"")),""),"")</f>
        <v/>
      </c>
      <c r="E751" s="323" t="str">
        <f>iferror(if($F750="","",IF($F751&gt;0,Alive,if($F751="","")),""),"")</f>
        <v/>
      </c>
      <c r="F751" s="324" t="str">
        <f t="shared" si="4"/>
        <v/>
      </c>
      <c r="G751" s="325" t="str">
        <f>iferror(if(C751="","",if(C751=BattleEnd,"",if(D751=Fleet1Ship1,Fleet1Ship1Wep,Fleet2Ship1Wep))),"")</f>
        <v/>
      </c>
      <c r="H751" s="326" t="str">
        <f>iferror(IF($C751=BattleEnd,"",IF($C751="","",IF($C751=Attacking,RANDBETWEEN(1,100),""))),"")</f>
        <v/>
      </c>
      <c r="I751" s="327" t="str">
        <f>iferror(IF($C751=BattleEnd,"",IF($C751="","",IF($C751=Attacking,RANDBETWEEN(1,100),""))),"")</f>
        <v/>
      </c>
      <c r="J751" s="327" t="str">
        <f>iferror(IF($C751=BattleEnd,"",IF($C751="","",IF($C751=Attacking,RANDBETWEEN(1,100),""))),"")</f>
        <v/>
      </c>
      <c r="K751" s="328" t="str">
        <f>iferror(IF($C751=BattleEnd,"",IF($C751="","",IF($C751=Attacking,RANDBETWEEN(1,100),""))),"")</f>
        <v/>
      </c>
      <c r="L751" s="329" t="str">
        <f>if($C751=Attacking,if(H751&gt;70,Hit,Miss),"")</f>
        <v/>
      </c>
      <c r="M751" s="330" t="str">
        <f>if($C751=Attacking,if(I751&gt;70,Hit,Miss),"")</f>
        <v/>
      </c>
      <c r="N751" s="330" t="str">
        <f>if($C751=Attacking,if(J751&gt;70,Hit,Miss),"")</f>
        <v/>
      </c>
      <c r="O751" s="331" t="str">
        <f>if($C751=Attacking,if(K751&gt;70,Hit,Miss),"")</f>
        <v/>
      </c>
      <c r="P751" s="326" t="str">
        <f>IF(L751=Hit,Fleet1Ship1WepDPH,IF(L751=Miss,0,""))</f>
        <v/>
      </c>
      <c r="Q751" s="327" t="str">
        <f>IF(M751=Hit,Fleet1Ship1WepDPH,IF(M751=Miss,0,""))</f>
        <v/>
      </c>
      <c r="R751" s="327" t="str">
        <f>IF(N751=Hit,Fleet1Ship1WepDPH,IF(N751=Miss,0,""))</f>
        <v/>
      </c>
      <c r="S751" s="328" t="str">
        <f>IF(O751=Hit,Fleet1Ship1WepDPH,IF(O751=Miss,0,""))</f>
        <v/>
      </c>
      <c r="T751" s="332" t="str">
        <f>if($C751=Attacking,COUNTIF(P751:S751,"&gt;0"),"")</f>
        <v/>
      </c>
      <c r="U751" s="333" t="str">
        <f>IF($C751=Attacking,SUM(P751:S751),"")</f>
        <v/>
      </c>
      <c r="V751" s="334" t="str">
        <f>iferror(if(W749="","",IF(W749=Alive,$V$4,IF(W749=Dead,"")),""),"")</f>
        <v/>
      </c>
      <c r="W751" s="323" t="str">
        <f>iferror(if($X751="","",IF($X751&gt;0,Alive,if($X751=0,"")),""),"")</f>
        <v/>
      </c>
      <c r="X751" s="353" t="str">
        <f>iferror(if(C751="","",IF(C751=Attacking,X749-U751,X749)),"")</f>
        <v/>
      </c>
    </row>
    <row r="752" hidden="1">
      <c r="A752" s="336">
        <v>749.0</v>
      </c>
      <c r="B752" s="356" t="str">
        <f>IF(C750=Attacking,B750+1,"")</f>
        <v/>
      </c>
      <c r="C752" s="338" t="str">
        <f>iferror(if(W750="","",IF(W750=Alive,Attacking,if(W750=Dead,"")),""),"")</f>
        <v/>
      </c>
      <c r="D752" s="339" t="str">
        <f>iferror(if(E750="","",IF(E750=Alive,$D$4,IF(E750=Dead,"")),""),"")</f>
        <v/>
      </c>
      <c r="E752" s="340" t="str">
        <f>iferror(if($F751="","",IF($F752&gt;0,Alive,if($F752="","")),""),"")</f>
        <v/>
      </c>
      <c r="F752" s="341" t="str">
        <f t="shared" si="4"/>
        <v/>
      </c>
      <c r="G752" s="342" t="str">
        <f>iferror(if(C752="","",if(C752=BattleEnd,"",if(D752=Fleet1Ship1,Fleet1Ship1Wep,Fleet2Ship1Wep))),"")</f>
        <v/>
      </c>
      <c r="H752" s="343" t="str">
        <f>iferror(IF($C752=BattleEnd,"",IF($C752="","",IF($C752=Attacking,RANDBETWEEN(1,100),""))),"")</f>
        <v/>
      </c>
      <c r="I752" s="344" t="str">
        <f>iferror(IF($C752=BattleEnd,"",IF($C752="","",IF($C752=Attacking,RANDBETWEEN(1,100),""))),"")</f>
        <v/>
      </c>
      <c r="J752" s="344" t="str">
        <f>iferror(IF($C752=BattleEnd,"",IF($C752="","",IF($C752=Attacking,RANDBETWEEN(1,100),""))),"")</f>
        <v/>
      </c>
      <c r="K752" s="345" t="str">
        <f>iferror(IF($C752=BattleEnd,"",IF($C752="","",IF($C752=Attacking,RANDBETWEEN(1,100),""))),"")</f>
        <v/>
      </c>
      <c r="L752" s="346" t="str">
        <f>if($C752=Attacking,if(H752&gt;70,Hit,Miss),"")</f>
        <v/>
      </c>
      <c r="M752" s="347" t="str">
        <f>if($C752=Attacking,if(I752&gt;70,Hit,Miss),"")</f>
        <v/>
      </c>
      <c r="N752" s="347" t="str">
        <f>if($C752=Attacking,if(J752&gt;70,Hit,Miss),"")</f>
        <v/>
      </c>
      <c r="O752" s="348" t="str">
        <f>if($C752=Attacking,if(K752&gt;70,Hit,Miss),"")</f>
        <v/>
      </c>
      <c r="P752" s="343" t="str">
        <f>IF(L752=Hit,Fleet1Ship1WepDPH,IF(L752=Miss,0,""))</f>
        <v/>
      </c>
      <c r="Q752" s="344" t="str">
        <f>IF(M752=Hit,Fleet1Ship1WepDPH,IF(M752=Miss,0,""))</f>
        <v/>
      </c>
      <c r="R752" s="344" t="str">
        <f>IF(N752=Hit,Fleet1Ship1WepDPH,IF(N752=Miss,0,""))</f>
        <v/>
      </c>
      <c r="S752" s="345" t="str">
        <f>IF(O752=Hit,Fleet1Ship1WepDPH,IF(O752=Miss,0,""))</f>
        <v/>
      </c>
      <c r="T752" s="349" t="str">
        <f>if($C752=Attacking,COUNTIF(P752:S752,"&gt;0"),"")</f>
        <v/>
      </c>
      <c r="U752" s="350" t="str">
        <f>IF($C752=Attacking,SUM(P752:S752),"")</f>
        <v/>
      </c>
      <c r="V752" s="351" t="str">
        <f>iferror(if(W750="","",IF(W750=Alive,$V$4,IF(W750=Dead,"")),""),"")</f>
        <v/>
      </c>
      <c r="W752" s="340" t="str">
        <f>iferror(if($X752="","",IF($X752&gt;0,Alive,if($X752=0,"")),""),"")</f>
        <v/>
      </c>
      <c r="X752" s="352" t="str">
        <f>iferror(if(C752="","",IF(C752=Attacking,X750-U752,X750)),"")</f>
        <v/>
      </c>
    </row>
    <row r="753" hidden="1">
      <c r="A753" s="319">
        <v>750.0</v>
      </c>
      <c r="B753" s="357" t="str">
        <f>IF(C751=Attacking,B751+1,"")</f>
        <v/>
      </c>
      <c r="C753" s="321" t="str">
        <f>iferror(if(W751="","",IF(W751=Alive,Attacking,if(W751=Dead,"")),""),"")</f>
        <v/>
      </c>
      <c r="D753" s="322" t="str">
        <f>iferror(if(E751="","",IF(E751=Alive,$D$4,IF(E751=Dead,"")),""),"")</f>
        <v/>
      </c>
      <c r="E753" s="323" t="str">
        <f>iferror(if($F752="","",IF($F753&gt;0,Alive,if($F753="","")),""),"")</f>
        <v/>
      </c>
      <c r="F753" s="324" t="str">
        <f t="shared" si="4"/>
        <v/>
      </c>
      <c r="G753" s="325" t="str">
        <f>iferror(if(C753="","",if(C753=BattleEnd,"",if(D753=Fleet1Ship1,Fleet1Ship1Wep,Fleet2Ship1Wep))),"")</f>
        <v/>
      </c>
      <c r="H753" s="326" t="str">
        <f>iferror(IF($C753=BattleEnd,"",IF($C753="","",IF($C753=Attacking,RANDBETWEEN(1,100),""))),"")</f>
        <v/>
      </c>
      <c r="I753" s="327" t="str">
        <f>iferror(IF($C753=BattleEnd,"",IF($C753="","",IF($C753=Attacking,RANDBETWEEN(1,100),""))),"")</f>
        <v/>
      </c>
      <c r="J753" s="327" t="str">
        <f>iferror(IF($C753=BattleEnd,"",IF($C753="","",IF($C753=Attacking,RANDBETWEEN(1,100),""))),"")</f>
        <v/>
      </c>
      <c r="K753" s="328" t="str">
        <f>iferror(IF($C753=BattleEnd,"",IF($C753="","",IF($C753=Attacking,RANDBETWEEN(1,100),""))),"")</f>
        <v/>
      </c>
      <c r="L753" s="329" t="str">
        <f>if($C753=Attacking,if(H753&gt;70,Hit,Miss),"")</f>
        <v/>
      </c>
      <c r="M753" s="330" t="str">
        <f>if($C753=Attacking,if(I753&gt;70,Hit,Miss),"")</f>
        <v/>
      </c>
      <c r="N753" s="330" t="str">
        <f>if($C753=Attacking,if(J753&gt;70,Hit,Miss),"")</f>
        <v/>
      </c>
      <c r="O753" s="331" t="str">
        <f>if($C753=Attacking,if(K753&gt;70,Hit,Miss),"")</f>
        <v/>
      </c>
      <c r="P753" s="326" t="str">
        <f>IF(L753=Hit,Fleet1Ship1WepDPH,IF(L753=Miss,0,""))</f>
        <v/>
      </c>
      <c r="Q753" s="327" t="str">
        <f>IF(M753=Hit,Fleet1Ship1WepDPH,IF(M753=Miss,0,""))</f>
        <v/>
      </c>
      <c r="R753" s="327" t="str">
        <f>IF(N753=Hit,Fleet1Ship1WepDPH,IF(N753=Miss,0,""))</f>
        <v/>
      </c>
      <c r="S753" s="328" t="str">
        <f>IF(O753=Hit,Fleet1Ship1WepDPH,IF(O753=Miss,0,""))</f>
        <v/>
      </c>
      <c r="T753" s="332" t="str">
        <f>if($C753=Attacking,COUNTIF(P753:S753,"&gt;0"),"")</f>
        <v/>
      </c>
      <c r="U753" s="333" t="str">
        <f>IF($C753=Attacking,SUM(P753:S753),"")</f>
        <v/>
      </c>
      <c r="V753" s="334" t="str">
        <f>iferror(if(W751="","",IF(W751=Alive,$V$4,IF(W751=Dead,"")),""),"")</f>
        <v/>
      </c>
      <c r="W753" s="323" t="str">
        <f>iferror(if($X753="","",IF($X753&gt;0,Alive,if($X753=0,"")),""),"")</f>
        <v/>
      </c>
      <c r="X753" s="353" t="str">
        <f>iferror(if(C753="","",IF(C753=Attacking,X751-U753,X751)),"")</f>
        <v/>
      </c>
    </row>
    <row r="754" hidden="1">
      <c r="A754" s="336">
        <v>751.0</v>
      </c>
      <c r="B754" s="356" t="str">
        <f>IF(C752=Reloading,B752+1,"")</f>
        <v/>
      </c>
      <c r="C754" s="338" t="str">
        <f>iferror(if(W752="","",IF(W752=Alive,Attacking,if(W752=Dead,"")),""),"")</f>
        <v/>
      </c>
      <c r="D754" s="339" t="str">
        <f>iferror(if(E752="","",IF(E752=Alive,$D$4,IF(E752=Dead,"")),""),"")</f>
        <v/>
      </c>
      <c r="E754" s="340" t="str">
        <f>iferror(if($F753="","",IF($F754&gt;0,Alive,if($F754="","")),""),"")</f>
        <v/>
      </c>
      <c r="F754" s="341" t="str">
        <f t="shared" si="4"/>
        <v/>
      </c>
      <c r="G754" s="342" t="str">
        <f>iferror(if(C754="","",if(C754=BattleEnd,"",if(D754=Fleet1Ship1,Fleet1Ship1Wep,Fleet2Ship1Wep))),"")</f>
        <v/>
      </c>
      <c r="H754" s="343" t="str">
        <f>iferror(IF($C754=BattleEnd,"",IF($C754="","",IF($C754=Attacking,RANDBETWEEN(1,100),""))),"")</f>
        <v/>
      </c>
      <c r="I754" s="344" t="str">
        <f>iferror(IF($C754=BattleEnd,"",IF($C754="","",IF($C754=Attacking,RANDBETWEEN(1,100),""))),"")</f>
        <v/>
      </c>
      <c r="J754" s="344" t="str">
        <f>iferror(IF($C754=BattleEnd,"",IF($C754="","",IF($C754=Attacking,RANDBETWEEN(1,100),""))),"")</f>
        <v/>
      </c>
      <c r="K754" s="345" t="str">
        <f>iferror(IF($C754=BattleEnd,"",IF($C754="","",IF($C754=Attacking,RANDBETWEEN(1,100),""))),"")</f>
        <v/>
      </c>
      <c r="L754" s="346" t="str">
        <f>if($C754=Attacking,if(H754&gt;70,Hit,Miss),"")</f>
        <v/>
      </c>
      <c r="M754" s="347" t="str">
        <f>if($C754=Attacking,if(I754&gt;70,Hit,Miss),"")</f>
        <v/>
      </c>
      <c r="N754" s="347" t="str">
        <f>if($C754=Attacking,if(J754&gt;70,Hit,Miss),"")</f>
        <v/>
      </c>
      <c r="O754" s="348" t="str">
        <f>if($C754=Attacking,if(K754&gt;70,Hit,Miss),"")</f>
        <v/>
      </c>
      <c r="P754" s="343" t="str">
        <f>IF(L754=Hit,Fleet1Ship1WepDPH,IF(L754=Miss,0,""))</f>
        <v/>
      </c>
      <c r="Q754" s="344" t="str">
        <f>IF(M754=Hit,Fleet1Ship1WepDPH,IF(M754=Miss,0,""))</f>
        <v/>
      </c>
      <c r="R754" s="344" t="str">
        <f>IF(N754=Hit,Fleet1Ship1WepDPH,IF(N754=Miss,0,""))</f>
        <v/>
      </c>
      <c r="S754" s="345" t="str">
        <f>IF(O754=Hit,Fleet1Ship1WepDPH,IF(O754=Miss,0,""))</f>
        <v/>
      </c>
      <c r="T754" s="349" t="str">
        <f>if($C754=Attacking,COUNTIF(P754:S754,"&gt;0"),"")</f>
        <v/>
      </c>
      <c r="U754" s="350" t="str">
        <f>IF($C754=Attacking,SUM(P754:S754),"")</f>
        <v/>
      </c>
      <c r="V754" s="351" t="str">
        <f>iferror(if(W752="","",IF(W752=Alive,$V$4,IF(W752=Dead,"")),""),"")</f>
        <v/>
      </c>
      <c r="W754" s="340" t="str">
        <f>iferror(if($X754="","",IF($X754&gt;0,Alive,if($X754=0,"")),""),"")</f>
        <v/>
      </c>
      <c r="X754" s="352" t="str">
        <f>iferror(if(C754="","",IF(C754=Attacking,X752-U754,X752)),"")</f>
        <v/>
      </c>
    </row>
    <row r="755" hidden="1">
      <c r="A755" s="319">
        <v>752.0</v>
      </c>
      <c r="B755" s="357" t="str">
        <f>IF(C753=Reloading,B753+1,"")</f>
        <v/>
      </c>
      <c r="C755" s="321" t="str">
        <f>iferror(if(W753="","",IF(W753=Alive,Attacking,if(W753=Dead,"")),""),"")</f>
        <v/>
      </c>
      <c r="D755" s="322" t="str">
        <f>iferror(if(E753="","",IF(E753=Alive,$D$4,IF(E753=Dead,"")),""),"")</f>
        <v/>
      </c>
      <c r="E755" s="323" t="str">
        <f>iferror(if($F754="","",IF($F755&gt;0,Alive,if($F755="","")),""),"")</f>
        <v/>
      </c>
      <c r="F755" s="324" t="str">
        <f t="shared" si="4"/>
        <v/>
      </c>
      <c r="G755" s="325" t="str">
        <f>iferror(if(C755="","",if(C755=BattleEnd,"",if(D755=Fleet1Ship1,Fleet1Ship1Wep,Fleet2Ship1Wep))),"")</f>
        <v/>
      </c>
      <c r="H755" s="326" t="str">
        <f>iferror(IF($C755=BattleEnd,"",IF($C755="","",IF($C755=Attacking,RANDBETWEEN(1,100),""))),"")</f>
        <v/>
      </c>
      <c r="I755" s="327" t="str">
        <f>iferror(IF($C755=BattleEnd,"",IF($C755="","",IF($C755=Attacking,RANDBETWEEN(1,100),""))),"")</f>
        <v/>
      </c>
      <c r="J755" s="327" t="str">
        <f>iferror(IF($C755=BattleEnd,"",IF($C755="","",IF($C755=Attacking,RANDBETWEEN(1,100),""))),"")</f>
        <v/>
      </c>
      <c r="K755" s="328" t="str">
        <f>iferror(IF($C755=BattleEnd,"",IF($C755="","",IF($C755=Attacking,RANDBETWEEN(1,100),""))),"")</f>
        <v/>
      </c>
      <c r="L755" s="329" t="str">
        <f>if($C755=Attacking,if(H755&gt;70,Hit,Miss),"")</f>
        <v/>
      </c>
      <c r="M755" s="330" t="str">
        <f>if($C755=Attacking,if(I755&gt;70,Hit,Miss),"")</f>
        <v/>
      </c>
      <c r="N755" s="330" t="str">
        <f>if($C755=Attacking,if(J755&gt;70,Hit,Miss),"")</f>
        <v/>
      </c>
      <c r="O755" s="331" t="str">
        <f>if($C755=Attacking,if(K755&gt;70,Hit,Miss),"")</f>
        <v/>
      </c>
      <c r="P755" s="326" t="str">
        <f>IF(L755=Hit,Fleet1Ship1WepDPH,IF(L755=Miss,0,""))</f>
        <v/>
      </c>
      <c r="Q755" s="327" t="str">
        <f>IF(M755=Hit,Fleet1Ship1WepDPH,IF(M755=Miss,0,""))</f>
        <v/>
      </c>
      <c r="R755" s="327" t="str">
        <f>IF(N755=Hit,Fleet1Ship1WepDPH,IF(N755=Miss,0,""))</f>
        <v/>
      </c>
      <c r="S755" s="328" t="str">
        <f>IF(O755=Hit,Fleet1Ship1WepDPH,IF(O755=Miss,0,""))</f>
        <v/>
      </c>
      <c r="T755" s="332" t="str">
        <f>if($C755=Attacking,COUNTIF(P755:S755,"&gt;0"),"")</f>
        <v/>
      </c>
      <c r="U755" s="333" t="str">
        <f>IF($C755=Attacking,SUM(P755:S755),"")</f>
        <v/>
      </c>
      <c r="V755" s="334" t="str">
        <f>iferror(if(W753="","",IF(W753=Alive,$V$4,IF(W753=Dead,"")),""),"")</f>
        <v/>
      </c>
      <c r="W755" s="323" t="str">
        <f>iferror(if($X755="","",IF($X755&gt;0,Alive,if($X755=0,"")),""),"")</f>
        <v/>
      </c>
      <c r="X755" s="353" t="str">
        <f>iferror(if(C755="","",IF(C755=Attacking,X753-U755,X753)),"")</f>
        <v/>
      </c>
    </row>
    <row r="756" hidden="1">
      <c r="A756" s="336">
        <v>753.0</v>
      </c>
      <c r="B756" s="356" t="str">
        <f>IF(C754=Attacking,B754+1,"")</f>
        <v/>
      </c>
      <c r="C756" s="338" t="str">
        <f>iferror(if(W754="","",IF(W754=Alive,Attacking,if(W754=Dead,"")),""),"")</f>
        <v/>
      </c>
      <c r="D756" s="339" t="str">
        <f>iferror(if(E754="","",IF(E754=Alive,$D$4,IF(E754=Dead,"")),""),"")</f>
        <v/>
      </c>
      <c r="E756" s="340" t="str">
        <f>iferror(if($F755="","",IF($F756&gt;0,Alive,if($F756="","")),""),"")</f>
        <v/>
      </c>
      <c r="F756" s="341" t="str">
        <f t="shared" si="4"/>
        <v/>
      </c>
      <c r="G756" s="342" t="str">
        <f>iferror(if(C756="","",if(C756=BattleEnd,"",if(D756=Fleet1Ship1,Fleet1Ship1Wep,Fleet2Ship1Wep))),"")</f>
        <v/>
      </c>
      <c r="H756" s="343" t="str">
        <f>iferror(IF($C756=BattleEnd,"",IF($C756="","",IF($C756=Attacking,RANDBETWEEN(1,100),""))),"")</f>
        <v/>
      </c>
      <c r="I756" s="344" t="str">
        <f>iferror(IF($C756=BattleEnd,"",IF($C756="","",IF($C756=Attacking,RANDBETWEEN(1,100),""))),"")</f>
        <v/>
      </c>
      <c r="J756" s="344" t="str">
        <f>iferror(IF($C756=BattleEnd,"",IF($C756="","",IF($C756=Attacking,RANDBETWEEN(1,100),""))),"")</f>
        <v/>
      </c>
      <c r="K756" s="345" t="str">
        <f>iferror(IF($C756=BattleEnd,"",IF($C756="","",IF($C756=Attacking,RANDBETWEEN(1,100),""))),"")</f>
        <v/>
      </c>
      <c r="L756" s="346" t="str">
        <f>if($C756=Attacking,if(H756&gt;70,Hit,Miss),"")</f>
        <v/>
      </c>
      <c r="M756" s="347" t="str">
        <f>if($C756=Attacking,if(I756&gt;70,Hit,Miss),"")</f>
        <v/>
      </c>
      <c r="N756" s="347" t="str">
        <f>if($C756=Attacking,if(J756&gt;70,Hit,Miss),"")</f>
        <v/>
      </c>
      <c r="O756" s="348" t="str">
        <f>if($C756=Attacking,if(K756&gt;70,Hit,Miss),"")</f>
        <v/>
      </c>
      <c r="P756" s="343" t="str">
        <f>IF(L756=Hit,Fleet1Ship1WepDPH,IF(L756=Miss,0,""))</f>
        <v/>
      </c>
      <c r="Q756" s="344" t="str">
        <f>IF(M756=Hit,Fleet1Ship1WepDPH,IF(M756=Miss,0,""))</f>
        <v/>
      </c>
      <c r="R756" s="344" t="str">
        <f>IF(N756=Hit,Fleet1Ship1WepDPH,IF(N756=Miss,0,""))</f>
        <v/>
      </c>
      <c r="S756" s="345" t="str">
        <f>IF(O756=Hit,Fleet1Ship1WepDPH,IF(O756=Miss,0,""))</f>
        <v/>
      </c>
      <c r="T756" s="349" t="str">
        <f>if($C756=Attacking,COUNTIF(P756:S756,"&gt;0"),"")</f>
        <v/>
      </c>
      <c r="U756" s="350" t="str">
        <f>IF($C756=Attacking,SUM(P756:S756),"")</f>
        <v/>
      </c>
      <c r="V756" s="351" t="str">
        <f>iferror(if(W754="","",IF(W754=Alive,$V$4,IF(W754=Dead,"")),""),"")</f>
        <v/>
      </c>
      <c r="W756" s="340" t="str">
        <f>iferror(if($X756="","",IF($X756&gt;0,Alive,if($X756=0,"")),""),"")</f>
        <v/>
      </c>
      <c r="X756" s="352" t="str">
        <f>iferror(if(C756="","",IF(C756=Attacking,X754-U756,X754)),"")</f>
        <v/>
      </c>
    </row>
    <row r="757" hidden="1">
      <c r="A757" s="319">
        <v>754.0</v>
      </c>
      <c r="B757" s="357" t="str">
        <f>IF(C755=Attacking,B755+1,"")</f>
        <v/>
      </c>
      <c r="C757" s="321" t="str">
        <f>iferror(if(W755="","",IF(W755=Alive,Attacking,if(W755=Dead,"")),""),"")</f>
        <v/>
      </c>
      <c r="D757" s="322" t="str">
        <f>iferror(if(E755="","",IF(E755=Alive,$D$4,IF(E755=Dead,"")),""),"")</f>
        <v/>
      </c>
      <c r="E757" s="323" t="str">
        <f>iferror(if($F756="","",IF($F757&gt;0,Alive,if($F757="","")),""),"")</f>
        <v/>
      </c>
      <c r="F757" s="324" t="str">
        <f t="shared" si="4"/>
        <v/>
      </c>
      <c r="G757" s="325" t="str">
        <f>iferror(if(C757="","",if(C757=BattleEnd,"",if(D757=Fleet1Ship1,Fleet1Ship1Wep,Fleet2Ship1Wep))),"")</f>
        <v/>
      </c>
      <c r="H757" s="326" t="str">
        <f>iferror(IF($C757=BattleEnd,"",IF($C757="","",IF($C757=Attacking,RANDBETWEEN(1,100),""))),"")</f>
        <v/>
      </c>
      <c r="I757" s="327" t="str">
        <f>iferror(IF($C757=BattleEnd,"",IF($C757="","",IF($C757=Attacking,RANDBETWEEN(1,100),""))),"")</f>
        <v/>
      </c>
      <c r="J757" s="327" t="str">
        <f>iferror(IF($C757=BattleEnd,"",IF($C757="","",IF($C757=Attacking,RANDBETWEEN(1,100),""))),"")</f>
        <v/>
      </c>
      <c r="K757" s="328" t="str">
        <f>iferror(IF($C757=BattleEnd,"",IF($C757="","",IF($C757=Attacking,RANDBETWEEN(1,100),""))),"")</f>
        <v/>
      </c>
      <c r="L757" s="329" t="str">
        <f>if($C757=Attacking,if(H757&gt;70,Hit,Miss),"")</f>
        <v/>
      </c>
      <c r="M757" s="330" t="str">
        <f>if($C757=Attacking,if(I757&gt;70,Hit,Miss),"")</f>
        <v/>
      </c>
      <c r="N757" s="330" t="str">
        <f>if($C757=Attacking,if(J757&gt;70,Hit,Miss),"")</f>
        <v/>
      </c>
      <c r="O757" s="331" t="str">
        <f>if($C757=Attacking,if(K757&gt;70,Hit,Miss),"")</f>
        <v/>
      </c>
      <c r="P757" s="326" t="str">
        <f>IF(L757=Hit,Fleet1Ship1WepDPH,IF(L757=Miss,0,""))</f>
        <v/>
      </c>
      <c r="Q757" s="327" t="str">
        <f>IF(M757=Hit,Fleet1Ship1WepDPH,IF(M757=Miss,0,""))</f>
        <v/>
      </c>
      <c r="R757" s="327" t="str">
        <f>IF(N757=Hit,Fleet1Ship1WepDPH,IF(N757=Miss,0,""))</f>
        <v/>
      </c>
      <c r="S757" s="328" t="str">
        <f>IF(O757=Hit,Fleet1Ship1WepDPH,IF(O757=Miss,0,""))</f>
        <v/>
      </c>
      <c r="T757" s="332" t="str">
        <f>if($C757=Attacking,COUNTIF(P757:S757,"&gt;0"),"")</f>
        <v/>
      </c>
      <c r="U757" s="333" t="str">
        <f>IF($C757=Attacking,SUM(P757:S757),"")</f>
        <v/>
      </c>
      <c r="V757" s="334" t="str">
        <f>iferror(if(W755="","",IF(W755=Alive,$V$4,IF(W755=Dead,"")),""),"")</f>
        <v/>
      </c>
      <c r="W757" s="323" t="str">
        <f>iferror(if($X757="","",IF($X757&gt;0,Alive,if($X757=0,"")),""),"")</f>
        <v/>
      </c>
      <c r="X757" s="353" t="str">
        <f>iferror(if(C757="","",IF(C757=Attacking,X755-U757,X755)),"")</f>
        <v/>
      </c>
    </row>
    <row r="758" hidden="1">
      <c r="A758" s="336">
        <v>755.0</v>
      </c>
      <c r="B758" s="356" t="str">
        <f>IF(C756=Attacking,B756+1,"")</f>
        <v/>
      </c>
      <c r="C758" s="338" t="str">
        <f>iferror(if(W756="","",IF(W756=Alive,Attacking,if(W756=Dead,"")),""),"")</f>
        <v/>
      </c>
      <c r="D758" s="339" t="str">
        <f>iferror(if(E756="","",IF(E756=Alive,$D$4,IF(E756=Dead,"")),""),"")</f>
        <v/>
      </c>
      <c r="E758" s="340" t="str">
        <f>iferror(if($F757="","",IF($F758&gt;0,Alive,if($F758="","")),""),"")</f>
        <v/>
      </c>
      <c r="F758" s="341" t="str">
        <f t="shared" si="4"/>
        <v/>
      </c>
      <c r="G758" s="342" t="str">
        <f>iferror(if(C758="","",if(C758=BattleEnd,"",if(D758=Fleet1Ship1,Fleet1Ship1Wep,Fleet2Ship1Wep))),"")</f>
        <v/>
      </c>
      <c r="H758" s="343" t="str">
        <f>iferror(IF($C758=BattleEnd,"",IF($C758="","",IF($C758=Attacking,RANDBETWEEN(1,100),""))),"")</f>
        <v/>
      </c>
      <c r="I758" s="344" t="str">
        <f>iferror(IF($C758=BattleEnd,"",IF($C758="","",IF($C758=Attacking,RANDBETWEEN(1,100),""))),"")</f>
        <v/>
      </c>
      <c r="J758" s="344" t="str">
        <f>iferror(IF($C758=BattleEnd,"",IF($C758="","",IF($C758=Attacking,RANDBETWEEN(1,100),""))),"")</f>
        <v/>
      </c>
      <c r="K758" s="345" t="str">
        <f>iferror(IF($C758=BattleEnd,"",IF($C758="","",IF($C758=Attacking,RANDBETWEEN(1,100),""))),"")</f>
        <v/>
      </c>
      <c r="L758" s="346" t="str">
        <f>if($C758=Attacking,if(H758&gt;70,Hit,Miss),"")</f>
        <v/>
      </c>
      <c r="M758" s="347" t="str">
        <f>if($C758=Attacking,if(I758&gt;70,Hit,Miss),"")</f>
        <v/>
      </c>
      <c r="N758" s="347" t="str">
        <f>if($C758=Attacking,if(J758&gt;70,Hit,Miss),"")</f>
        <v/>
      </c>
      <c r="O758" s="348" t="str">
        <f>if($C758=Attacking,if(K758&gt;70,Hit,Miss),"")</f>
        <v/>
      </c>
      <c r="P758" s="343" t="str">
        <f>IF(L758=Hit,Fleet1Ship1WepDPH,IF(L758=Miss,0,""))</f>
        <v/>
      </c>
      <c r="Q758" s="344" t="str">
        <f>IF(M758=Hit,Fleet1Ship1WepDPH,IF(M758=Miss,0,""))</f>
        <v/>
      </c>
      <c r="R758" s="344" t="str">
        <f>IF(N758=Hit,Fleet1Ship1WepDPH,IF(N758=Miss,0,""))</f>
        <v/>
      </c>
      <c r="S758" s="345" t="str">
        <f>IF(O758=Hit,Fleet1Ship1WepDPH,IF(O758=Miss,0,""))</f>
        <v/>
      </c>
      <c r="T758" s="349" t="str">
        <f>if($C758=Attacking,COUNTIF(P758:S758,"&gt;0"),"")</f>
        <v/>
      </c>
      <c r="U758" s="350" t="str">
        <f>IF($C758=Attacking,SUM(P758:S758),"")</f>
        <v/>
      </c>
      <c r="V758" s="351" t="str">
        <f>iferror(if(W756="","",IF(W756=Alive,$V$4,IF(W756=Dead,"")),""),"")</f>
        <v/>
      </c>
      <c r="W758" s="340" t="str">
        <f>iferror(if($X758="","",IF($X758&gt;0,Alive,if($X758=0,"")),""),"")</f>
        <v/>
      </c>
      <c r="X758" s="352" t="str">
        <f>iferror(if(C758="","",IF(C758=Attacking,X756-U758,X756)),"")</f>
        <v/>
      </c>
    </row>
    <row r="759" hidden="1">
      <c r="A759" s="319">
        <v>756.0</v>
      </c>
      <c r="B759" s="357" t="str">
        <f>IF(C757=Attacking,B757+1,"")</f>
        <v/>
      </c>
      <c r="C759" s="321" t="str">
        <f>iferror(if(W757="","",IF(W757=Alive,Attacking,if(W757=Dead,"")),""),"")</f>
        <v/>
      </c>
      <c r="D759" s="322" t="str">
        <f>iferror(if(E757="","",IF(E757=Alive,$D$4,IF(E757=Dead,"")),""),"")</f>
        <v/>
      </c>
      <c r="E759" s="323" t="str">
        <f>iferror(if($F758="","",IF($F759&gt;0,Alive,if($F759="","")),""),"")</f>
        <v/>
      </c>
      <c r="F759" s="324" t="str">
        <f t="shared" si="4"/>
        <v/>
      </c>
      <c r="G759" s="325" t="str">
        <f>iferror(if(C759="","",if(C759=BattleEnd,"",if(D759=Fleet1Ship1,Fleet1Ship1Wep,Fleet2Ship1Wep))),"")</f>
        <v/>
      </c>
      <c r="H759" s="326" t="str">
        <f>iferror(IF($C759=BattleEnd,"",IF($C759="","",IF($C759=Attacking,RANDBETWEEN(1,100),""))),"")</f>
        <v/>
      </c>
      <c r="I759" s="327" t="str">
        <f>iferror(IF($C759=BattleEnd,"",IF($C759="","",IF($C759=Attacking,RANDBETWEEN(1,100),""))),"")</f>
        <v/>
      </c>
      <c r="J759" s="327" t="str">
        <f>iferror(IF($C759=BattleEnd,"",IF($C759="","",IF($C759=Attacking,RANDBETWEEN(1,100),""))),"")</f>
        <v/>
      </c>
      <c r="K759" s="328" t="str">
        <f>iferror(IF($C759=BattleEnd,"",IF($C759="","",IF($C759=Attacking,RANDBETWEEN(1,100),""))),"")</f>
        <v/>
      </c>
      <c r="L759" s="329" t="str">
        <f>if($C759=Attacking,if(H759&gt;70,Hit,Miss),"")</f>
        <v/>
      </c>
      <c r="M759" s="330" t="str">
        <f>if($C759=Attacking,if(I759&gt;70,Hit,Miss),"")</f>
        <v/>
      </c>
      <c r="N759" s="330" t="str">
        <f>if($C759=Attacking,if(J759&gt;70,Hit,Miss),"")</f>
        <v/>
      </c>
      <c r="O759" s="331" t="str">
        <f>if($C759=Attacking,if(K759&gt;70,Hit,Miss),"")</f>
        <v/>
      </c>
      <c r="P759" s="326" t="str">
        <f>IF(L759=Hit,Fleet1Ship1WepDPH,IF(L759=Miss,0,""))</f>
        <v/>
      </c>
      <c r="Q759" s="327" t="str">
        <f>IF(M759=Hit,Fleet1Ship1WepDPH,IF(M759=Miss,0,""))</f>
        <v/>
      </c>
      <c r="R759" s="327" t="str">
        <f>IF(N759=Hit,Fleet1Ship1WepDPH,IF(N759=Miss,0,""))</f>
        <v/>
      </c>
      <c r="S759" s="328" t="str">
        <f>IF(O759=Hit,Fleet1Ship1WepDPH,IF(O759=Miss,0,""))</f>
        <v/>
      </c>
      <c r="T759" s="332" t="str">
        <f>if($C759=Attacking,COUNTIF(P759:S759,"&gt;0"),"")</f>
        <v/>
      </c>
      <c r="U759" s="333" t="str">
        <f>IF($C759=Attacking,SUM(P759:S759),"")</f>
        <v/>
      </c>
      <c r="V759" s="334" t="str">
        <f>iferror(if(W757="","",IF(W757=Alive,$V$4,IF(W757=Dead,"")),""),"")</f>
        <v/>
      </c>
      <c r="W759" s="323" t="str">
        <f>iferror(if($X759="","",IF($X759&gt;0,Alive,if($X759=0,"")),""),"")</f>
        <v/>
      </c>
      <c r="X759" s="353" t="str">
        <f>iferror(if(C759="","",IF(C759=Attacking,X757-U759,X757)),"")</f>
        <v/>
      </c>
    </row>
    <row r="760" hidden="1">
      <c r="A760" s="336">
        <v>757.0</v>
      </c>
      <c r="B760" s="356" t="str">
        <f>IF(C758=Attacking,B758+1,"")</f>
        <v/>
      </c>
      <c r="C760" s="338" t="str">
        <f>iferror(if(W758="","",IF(W758=Alive,Attacking,if(W758=Dead,"")),""),"")</f>
        <v/>
      </c>
      <c r="D760" s="339" t="str">
        <f>iferror(if(E758="","",IF(E758=Alive,$D$4,IF(E758=Dead,"")),""),"")</f>
        <v/>
      </c>
      <c r="E760" s="340" t="str">
        <f>iferror(if($F759="","",IF($F760&gt;0,Alive,if($F760="","")),""),"")</f>
        <v/>
      </c>
      <c r="F760" s="341" t="str">
        <f t="shared" si="4"/>
        <v/>
      </c>
      <c r="G760" s="342" t="str">
        <f>iferror(if(C760="","",if(C760=BattleEnd,"",if(D760=Fleet1Ship1,Fleet1Ship1Wep,Fleet2Ship1Wep))),"")</f>
        <v/>
      </c>
      <c r="H760" s="343" t="str">
        <f>iferror(IF($C760=BattleEnd,"",IF($C760="","",IF($C760=Attacking,RANDBETWEEN(1,100),""))),"")</f>
        <v/>
      </c>
      <c r="I760" s="344" t="str">
        <f>iferror(IF($C760=BattleEnd,"",IF($C760="","",IF($C760=Attacking,RANDBETWEEN(1,100),""))),"")</f>
        <v/>
      </c>
      <c r="J760" s="344" t="str">
        <f>iferror(IF($C760=BattleEnd,"",IF($C760="","",IF($C760=Attacking,RANDBETWEEN(1,100),""))),"")</f>
        <v/>
      </c>
      <c r="K760" s="345" t="str">
        <f>iferror(IF($C760=BattleEnd,"",IF($C760="","",IF($C760=Attacking,RANDBETWEEN(1,100),""))),"")</f>
        <v/>
      </c>
      <c r="L760" s="346" t="str">
        <f>if($C760=Attacking,if(H760&gt;70,Hit,Miss),"")</f>
        <v/>
      </c>
      <c r="M760" s="347" t="str">
        <f>if($C760=Attacking,if(I760&gt;70,Hit,Miss),"")</f>
        <v/>
      </c>
      <c r="N760" s="347" t="str">
        <f>if($C760=Attacking,if(J760&gt;70,Hit,Miss),"")</f>
        <v/>
      </c>
      <c r="O760" s="348" t="str">
        <f>if($C760=Attacking,if(K760&gt;70,Hit,Miss),"")</f>
        <v/>
      </c>
      <c r="P760" s="343" t="str">
        <f>IF(L760=Hit,Fleet1Ship1WepDPH,IF(L760=Miss,0,""))</f>
        <v/>
      </c>
      <c r="Q760" s="344" t="str">
        <f>IF(M760=Hit,Fleet1Ship1WepDPH,IF(M760=Miss,0,""))</f>
        <v/>
      </c>
      <c r="R760" s="344" t="str">
        <f>IF(N760=Hit,Fleet1Ship1WepDPH,IF(N760=Miss,0,""))</f>
        <v/>
      </c>
      <c r="S760" s="345" t="str">
        <f>IF(O760=Hit,Fleet1Ship1WepDPH,IF(O760=Miss,0,""))</f>
        <v/>
      </c>
      <c r="T760" s="349" t="str">
        <f>if($C760=Attacking,COUNTIF(P760:S760,"&gt;0"),"")</f>
        <v/>
      </c>
      <c r="U760" s="350" t="str">
        <f>IF($C760=Attacking,SUM(P760:S760),"")</f>
        <v/>
      </c>
      <c r="V760" s="351" t="str">
        <f>iferror(if(W758="","",IF(W758=Alive,$V$4,IF(W758=Dead,"")),""),"")</f>
        <v/>
      </c>
      <c r="W760" s="340" t="str">
        <f>iferror(if($X760="","",IF($X760&gt;0,Alive,if($X760=0,"")),""),"")</f>
        <v/>
      </c>
      <c r="X760" s="352" t="str">
        <f>iferror(if(C760="","",IF(C760=Attacking,X758-U760,X758)),"")</f>
        <v/>
      </c>
    </row>
    <row r="761" hidden="1">
      <c r="A761" s="319">
        <v>758.0</v>
      </c>
      <c r="B761" s="357" t="str">
        <f>IF(C759=Attacking,B759+1,"")</f>
        <v/>
      </c>
      <c r="C761" s="321" t="str">
        <f>iferror(if(W759="","",IF(W759=Alive,Attacking,if(W759=Dead,"")),""),"")</f>
        <v/>
      </c>
      <c r="D761" s="322" t="str">
        <f>iferror(if(E759="","",IF(E759=Alive,$D$4,IF(E759=Dead,"")),""),"")</f>
        <v/>
      </c>
      <c r="E761" s="323" t="str">
        <f>iferror(if($F760="","",IF($F761&gt;0,Alive,if($F761="","")),""),"")</f>
        <v/>
      </c>
      <c r="F761" s="324" t="str">
        <f t="shared" si="4"/>
        <v/>
      </c>
      <c r="G761" s="325" t="str">
        <f>iferror(if(C761="","",if(C761=BattleEnd,"",if(D761=Fleet1Ship1,Fleet1Ship1Wep,Fleet2Ship1Wep))),"")</f>
        <v/>
      </c>
      <c r="H761" s="326" t="str">
        <f>iferror(IF($C761=BattleEnd,"",IF($C761="","",IF($C761=Attacking,RANDBETWEEN(1,100),""))),"")</f>
        <v/>
      </c>
      <c r="I761" s="327" t="str">
        <f>iferror(IF($C761=BattleEnd,"",IF($C761="","",IF($C761=Attacking,RANDBETWEEN(1,100),""))),"")</f>
        <v/>
      </c>
      <c r="J761" s="327" t="str">
        <f>iferror(IF($C761=BattleEnd,"",IF($C761="","",IF($C761=Attacking,RANDBETWEEN(1,100),""))),"")</f>
        <v/>
      </c>
      <c r="K761" s="328" t="str">
        <f>iferror(IF($C761=BattleEnd,"",IF($C761="","",IF($C761=Attacking,RANDBETWEEN(1,100),""))),"")</f>
        <v/>
      </c>
      <c r="L761" s="329" t="str">
        <f>if($C761=Attacking,if(H761&gt;70,Hit,Miss),"")</f>
        <v/>
      </c>
      <c r="M761" s="330" t="str">
        <f>if($C761=Attacking,if(I761&gt;70,Hit,Miss),"")</f>
        <v/>
      </c>
      <c r="N761" s="330" t="str">
        <f>if($C761=Attacking,if(J761&gt;70,Hit,Miss),"")</f>
        <v/>
      </c>
      <c r="O761" s="331" t="str">
        <f>if($C761=Attacking,if(K761&gt;70,Hit,Miss),"")</f>
        <v/>
      </c>
      <c r="P761" s="326" t="str">
        <f>IF(L761=Hit,Fleet1Ship1WepDPH,IF(L761=Miss,0,""))</f>
        <v/>
      </c>
      <c r="Q761" s="327" t="str">
        <f>IF(M761=Hit,Fleet1Ship1WepDPH,IF(M761=Miss,0,""))</f>
        <v/>
      </c>
      <c r="R761" s="327" t="str">
        <f>IF(N761=Hit,Fleet1Ship1WepDPH,IF(N761=Miss,0,""))</f>
        <v/>
      </c>
      <c r="S761" s="328" t="str">
        <f>IF(O761=Hit,Fleet1Ship1WepDPH,IF(O761=Miss,0,""))</f>
        <v/>
      </c>
      <c r="T761" s="332" t="str">
        <f>if($C761=Attacking,COUNTIF(P761:S761,"&gt;0"),"")</f>
        <v/>
      </c>
      <c r="U761" s="333" t="str">
        <f>IF($C761=Attacking,SUM(P761:S761),"")</f>
        <v/>
      </c>
      <c r="V761" s="334" t="str">
        <f>iferror(if(W759="","",IF(W759=Alive,$V$4,IF(W759=Dead,"")),""),"")</f>
        <v/>
      </c>
      <c r="W761" s="323" t="str">
        <f>iferror(if($X761="","",IF($X761&gt;0,Alive,if($X761=0,"")),""),"")</f>
        <v/>
      </c>
      <c r="X761" s="353" t="str">
        <f>iferror(if(C761="","",IF(C761=Attacking,X759-U761,X759)),"")</f>
        <v/>
      </c>
    </row>
    <row r="762" hidden="1">
      <c r="A762" s="336">
        <v>759.0</v>
      </c>
      <c r="B762" s="356" t="str">
        <f>IF(C760=Reloading,B760+1,"")</f>
        <v/>
      </c>
      <c r="C762" s="338" t="str">
        <f>iferror(if(W760="","",IF(W760=Alive,Attacking,if(W760=Dead,"")),""),"")</f>
        <v/>
      </c>
      <c r="D762" s="339" t="str">
        <f>iferror(if(E760="","",IF(E760=Alive,$D$4,IF(E760=Dead,"")),""),"")</f>
        <v/>
      </c>
      <c r="E762" s="340" t="str">
        <f>iferror(if($F761="","",IF($F762&gt;0,Alive,if($F762="","")),""),"")</f>
        <v/>
      </c>
      <c r="F762" s="341" t="str">
        <f t="shared" si="4"/>
        <v/>
      </c>
      <c r="G762" s="342" t="str">
        <f>iferror(if(C762="","",if(C762=BattleEnd,"",if(D762=Fleet1Ship1,Fleet1Ship1Wep,Fleet2Ship1Wep))),"")</f>
        <v/>
      </c>
      <c r="H762" s="343" t="str">
        <f>iferror(IF($C762=BattleEnd,"",IF($C762="","",IF($C762=Attacking,RANDBETWEEN(1,100),""))),"")</f>
        <v/>
      </c>
      <c r="I762" s="344" t="str">
        <f>iferror(IF($C762=BattleEnd,"",IF($C762="","",IF($C762=Attacking,RANDBETWEEN(1,100),""))),"")</f>
        <v/>
      </c>
      <c r="J762" s="344" t="str">
        <f>iferror(IF($C762=BattleEnd,"",IF($C762="","",IF($C762=Attacking,RANDBETWEEN(1,100),""))),"")</f>
        <v/>
      </c>
      <c r="K762" s="345" t="str">
        <f>iferror(IF($C762=BattleEnd,"",IF($C762="","",IF($C762=Attacking,RANDBETWEEN(1,100),""))),"")</f>
        <v/>
      </c>
      <c r="L762" s="346" t="str">
        <f>if($C762=Attacking,if(H762&gt;70,Hit,Miss),"")</f>
        <v/>
      </c>
      <c r="M762" s="347" t="str">
        <f>if($C762=Attacking,if(I762&gt;70,Hit,Miss),"")</f>
        <v/>
      </c>
      <c r="N762" s="347" t="str">
        <f>if($C762=Attacking,if(J762&gt;70,Hit,Miss),"")</f>
        <v/>
      </c>
      <c r="O762" s="348" t="str">
        <f>if($C762=Attacking,if(K762&gt;70,Hit,Miss),"")</f>
        <v/>
      </c>
      <c r="P762" s="343" t="str">
        <f>IF(L762=Hit,Fleet1Ship1WepDPH,IF(L762=Miss,0,""))</f>
        <v/>
      </c>
      <c r="Q762" s="344" t="str">
        <f>IF(M762=Hit,Fleet1Ship1WepDPH,IF(M762=Miss,0,""))</f>
        <v/>
      </c>
      <c r="R762" s="344" t="str">
        <f>IF(N762=Hit,Fleet1Ship1WepDPH,IF(N762=Miss,0,""))</f>
        <v/>
      </c>
      <c r="S762" s="345" t="str">
        <f>IF(O762=Hit,Fleet1Ship1WepDPH,IF(O762=Miss,0,""))</f>
        <v/>
      </c>
      <c r="T762" s="349" t="str">
        <f>if($C762=Attacking,COUNTIF(P762:S762,"&gt;0"),"")</f>
        <v/>
      </c>
      <c r="U762" s="350" t="str">
        <f>IF($C762=Attacking,SUM(P762:S762),"")</f>
        <v/>
      </c>
      <c r="V762" s="351" t="str">
        <f>iferror(if(W760="","",IF(W760=Alive,$V$4,IF(W760=Dead,"")),""),"")</f>
        <v/>
      </c>
      <c r="W762" s="340" t="str">
        <f>iferror(if($X762="","",IF($X762&gt;0,Alive,if($X762=0,"")),""),"")</f>
        <v/>
      </c>
      <c r="X762" s="352" t="str">
        <f>iferror(if(C762="","",IF(C762=Attacking,X760-U762,X760)),"")</f>
        <v/>
      </c>
    </row>
    <row r="763" hidden="1">
      <c r="A763" s="319">
        <v>760.0</v>
      </c>
      <c r="B763" s="357" t="str">
        <f>IF(C761=Reloading,B761+1,"")</f>
        <v/>
      </c>
      <c r="C763" s="321" t="str">
        <f>iferror(if(W761="","",IF(W761=Alive,Attacking,if(W761=Dead,"")),""),"")</f>
        <v/>
      </c>
      <c r="D763" s="322" t="str">
        <f>iferror(if(E761="","",IF(E761=Alive,$D$4,IF(E761=Dead,"")),""),"")</f>
        <v/>
      </c>
      <c r="E763" s="323" t="str">
        <f>iferror(if($F762="","",IF($F763&gt;0,Alive,if($F763="","")),""),"")</f>
        <v/>
      </c>
      <c r="F763" s="324" t="str">
        <f t="shared" si="4"/>
        <v/>
      </c>
      <c r="G763" s="325" t="str">
        <f>iferror(if(C763="","",if(C763=BattleEnd,"",if(D763=Fleet1Ship1,Fleet1Ship1Wep,Fleet2Ship1Wep))),"")</f>
        <v/>
      </c>
      <c r="H763" s="326" t="str">
        <f>iferror(IF($C763=BattleEnd,"",IF($C763="","",IF($C763=Attacking,RANDBETWEEN(1,100),""))),"")</f>
        <v/>
      </c>
      <c r="I763" s="327" t="str">
        <f>iferror(IF($C763=BattleEnd,"",IF($C763="","",IF($C763=Attacking,RANDBETWEEN(1,100),""))),"")</f>
        <v/>
      </c>
      <c r="J763" s="327" t="str">
        <f>iferror(IF($C763=BattleEnd,"",IF($C763="","",IF($C763=Attacking,RANDBETWEEN(1,100),""))),"")</f>
        <v/>
      </c>
      <c r="K763" s="328" t="str">
        <f>iferror(IF($C763=BattleEnd,"",IF($C763="","",IF($C763=Attacking,RANDBETWEEN(1,100),""))),"")</f>
        <v/>
      </c>
      <c r="L763" s="329" t="str">
        <f>if($C763=Attacking,if(H763&gt;70,Hit,Miss),"")</f>
        <v/>
      </c>
      <c r="M763" s="330" t="str">
        <f>if($C763=Attacking,if(I763&gt;70,Hit,Miss),"")</f>
        <v/>
      </c>
      <c r="N763" s="330" t="str">
        <f>if($C763=Attacking,if(J763&gt;70,Hit,Miss),"")</f>
        <v/>
      </c>
      <c r="O763" s="331" t="str">
        <f>if($C763=Attacking,if(K763&gt;70,Hit,Miss),"")</f>
        <v/>
      </c>
      <c r="P763" s="326" t="str">
        <f>IF(L763=Hit,Fleet1Ship1WepDPH,IF(L763=Miss,0,""))</f>
        <v/>
      </c>
      <c r="Q763" s="327" t="str">
        <f>IF(M763=Hit,Fleet1Ship1WepDPH,IF(M763=Miss,0,""))</f>
        <v/>
      </c>
      <c r="R763" s="327" t="str">
        <f>IF(N763=Hit,Fleet1Ship1WepDPH,IF(N763=Miss,0,""))</f>
        <v/>
      </c>
      <c r="S763" s="328" t="str">
        <f>IF(O763=Hit,Fleet1Ship1WepDPH,IF(O763=Miss,0,""))</f>
        <v/>
      </c>
      <c r="T763" s="332" t="str">
        <f>if($C763=Attacking,COUNTIF(P763:S763,"&gt;0"),"")</f>
        <v/>
      </c>
      <c r="U763" s="333" t="str">
        <f>IF($C763=Attacking,SUM(P763:S763),"")</f>
        <v/>
      </c>
      <c r="V763" s="334" t="str">
        <f>iferror(if(W761="","",IF(W761=Alive,$V$4,IF(W761=Dead,"")),""),"")</f>
        <v/>
      </c>
      <c r="W763" s="323" t="str">
        <f>iferror(if($X763="","",IF($X763&gt;0,Alive,if($X763=0,"")),""),"")</f>
        <v/>
      </c>
      <c r="X763" s="353" t="str">
        <f>iferror(if(C763="","",IF(C763=Attacking,X761-U763,X761)),"")</f>
        <v/>
      </c>
    </row>
    <row r="764" hidden="1">
      <c r="A764" s="336">
        <v>761.0</v>
      </c>
      <c r="B764" s="356" t="str">
        <f>IF(C762=Attacking,B762+1,"")</f>
        <v/>
      </c>
      <c r="C764" s="338" t="str">
        <f>iferror(if(W762="","",IF(W762=Alive,Attacking,if(W762=Dead,"")),""),"")</f>
        <v/>
      </c>
      <c r="D764" s="339" t="str">
        <f>iferror(if(E762="","",IF(E762=Alive,$D$4,IF(E762=Dead,"")),""),"")</f>
        <v/>
      </c>
      <c r="E764" s="340" t="str">
        <f>iferror(if($F763="","",IF($F764&gt;0,Alive,if($F764="","")),""),"")</f>
        <v/>
      </c>
      <c r="F764" s="341" t="str">
        <f t="shared" si="4"/>
        <v/>
      </c>
      <c r="G764" s="342" t="str">
        <f>iferror(if(C764="","",if(C764=BattleEnd,"",if(D764=Fleet1Ship1,Fleet1Ship1Wep,Fleet2Ship1Wep))),"")</f>
        <v/>
      </c>
      <c r="H764" s="343" t="str">
        <f>iferror(IF($C764=BattleEnd,"",IF($C764="","",IF($C764=Attacking,RANDBETWEEN(1,100),""))),"")</f>
        <v/>
      </c>
      <c r="I764" s="344" t="str">
        <f>iferror(IF($C764=BattleEnd,"",IF($C764="","",IF($C764=Attacking,RANDBETWEEN(1,100),""))),"")</f>
        <v/>
      </c>
      <c r="J764" s="344" t="str">
        <f>iferror(IF($C764=BattleEnd,"",IF($C764="","",IF($C764=Attacking,RANDBETWEEN(1,100),""))),"")</f>
        <v/>
      </c>
      <c r="K764" s="345" t="str">
        <f>iferror(IF($C764=BattleEnd,"",IF($C764="","",IF($C764=Attacking,RANDBETWEEN(1,100),""))),"")</f>
        <v/>
      </c>
      <c r="L764" s="346" t="str">
        <f>if($C764=Attacking,if(H764&gt;70,Hit,Miss),"")</f>
        <v/>
      </c>
      <c r="M764" s="347" t="str">
        <f>if($C764=Attacking,if(I764&gt;70,Hit,Miss),"")</f>
        <v/>
      </c>
      <c r="N764" s="347" t="str">
        <f>if($C764=Attacking,if(J764&gt;70,Hit,Miss),"")</f>
        <v/>
      </c>
      <c r="O764" s="348" t="str">
        <f>if($C764=Attacking,if(K764&gt;70,Hit,Miss),"")</f>
        <v/>
      </c>
      <c r="P764" s="343" t="str">
        <f>IF(L764=Hit,Fleet1Ship1WepDPH,IF(L764=Miss,0,""))</f>
        <v/>
      </c>
      <c r="Q764" s="344" t="str">
        <f>IF(M764=Hit,Fleet1Ship1WepDPH,IF(M764=Miss,0,""))</f>
        <v/>
      </c>
      <c r="R764" s="344" t="str">
        <f>IF(N764=Hit,Fleet1Ship1WepDPH,IF(N764=Miss,0,""))</f>
        <v/>
      </c>
      <c r="S764" s="345" t="str">
        <f>IF(O764=Hit,Fleet1Ship1WepDPH,IF(O764=Miss,0,""))</f>
        <v/>
      </c>
      <c r="T764" s="349" t="str">
        <f>if($C764=Attacking,COUNTIF(P764:S764,"&gt;0"),"")</f>
        <v/>
      </c>
      <c r="U764" s="350" t="str">
        <f>IF($C764=Attacking,SUM(P764:S764),"")</f>
        <v/>
      </c>
      <c r="V764" s="351" t="str">
        <f>iferror(if(W762="","",IF(W762=Alive,$V$4,IF(W762=Dead,"")),""),"")</f>
        <v/>
      </c>
      <c r="W764" s="340" t="str">
        <f>iferror(if($X764="","",IF($X764&gt;0,Alive,if($X764=0,"")),""),"")</f>
        <v/>
      </c>
      <c r="X764" s="352" t="str">
        <f>iferror(if(C764="","",IF(C764=Attacking,X762-U764,X762)),"")</f>
        <v/>
      </c>
    </row>
    <row r="765" hidden="1">
      <c r="A765" s="319">
        <v>762.0</v>
      </c>
      <c r="B765" s="357" t="str">
        <f>IF(C763=Attacking,B763+1,"")</f>
        <v/>
      </c>
      <c r="C765" s="321" t="str">
        <f>iferror(if(W763="","",IF(W763=Alive,Attacking,if(W763=Dead,"")),""),"")</f>
        <v/>
      </c>
      <c r="D765" s="322" t="str">
        <f>iferror(if(E763="","",IF(E763=Alive,$D$4,IF(E763=Dead,"")),""),"")</f>
        <v/>
      </c>
      <c r="E765" s="323" t="str">
        <f>iferror(if($F764="","",IF($F765&gt;0,Alive,if($F765="","")),""),"")</f>
        <v/>
      </c>
      <c r="F765" s="324" t="str">
        <f t="shared" si="4"/>
        <v/>
      </c>
      <c r="G765" s="325" t="str">
        <f>iferror(if(C765="","",if(C765=BattleEnd,"",if(D765=Fleet1Ship1,Fleet1Ship1Wep,Fleet2Ship1Wep))),"")</f>
        <v/>
      </c>
      <c r="H765" s="326" t="str">
        <f>iferror(IF($C765=BattleEnd,"",IF($C765="","",IF($C765=Attacking,RANDBETWEEN(1,100),""))),"")</f>
        <v/>
      </c>
      <c r="I765" s="327" t="str">
        <f>iferror(IF($C765=BattleEnd,"",IF($C765="","",IF($C765=Attacking,RANDBETWEEN(1,100),""))),"")</f>
        <v/>
      </c>
      <c r="J765" s="327" t="str">
        <f>iferror(IF($C765=BattleEnd,"",IF($C765="","",IF($C765=Attacking,RANDBETWEEN(1,100),""))),"")</f>
        <v/>
      </c>
      <c r="K765" s="328" t="str">
        <f>iferror(IF($C765=BattleEnd,"",IF($C765="","",IF($C765=Attacking,RANDBETWEEN(1,100),""))),"")</f>
        <v/>
      </c>
      <c r="L765" s="329" t="str">
        <f>if($C765=Attacking,if(H765&gt;70,Hit,Miss),"")</f>
        <v/>
      </c>
      <c r="M765" s="330" t="str">
        <f>if($C765=Attacking,if(I765&gt;70,Hit,Miss),"")</f>
        <v/>
      </c>
      <c r="N765" s="330" t="str">
        <f>if($C765=Attacking,if(J765&gt;70,Hit,Miss),"")</f>
        <v/>
      </c>
      <c r="O765" s="331" t="str">
        <f>if($C765=Attacking,if(K765&gt;70,Hit,Miss),"")</f>
        <v/>
      </c>
      <c r="P765" s="326" t="str">
        <f>IF(L765=Hit,Fleet1Ship1WepDPH,IF(L765=Miss,0,""))</f>
        <v/>
      </c>
      <c r="Q765" s="327" t="str">
        <f>IF(M765=Hit,Fleet1Ship1WepDPH,IF(M765=Miss,0,""))</f>
        <v/>
      </c>
      <c r="R765" s="327" t="str">
        <f>IF(N765=Hit,Fleet1Ship1WepDPH,IF(N765=Miss,0,""))</f>
        <v/>
      </c>
      <c r="S765" s="328" t="str">
        <f>IF(O765=Hit,Fleet1Ship1WepDPH,IF(O765=Miss,0,""))</f>
        <v/>
      </c>
      <c r="T765" s="332" t="str">
        <f>if($C765=Attacking,COUNTIF(P765:S765,"&gt;0"),"")</f>
        <v/>
      </c>
      <c r="U765" s="333" t="str">
        <f>IF($C765=Attacking,SUM(P765:S765),"")</f>
        <v/>
      </c>
      <c r="V765" s="334" t="str">
        <f>iferror(if(W763="","",IF(W763=Alive,$V$4,IF(W763=Dead,"")),""),"")</f>
        <v/>
      </c>
      <c r="W765" s="323" t="str">
        <f>iferror(if($X765="","",IF($X765&gt;0,Alive,if($X765=0,"")),""),"")</f>
        <v/>
      </c>
      <c r="X765" s="353" t="str">
        <f>iferror(if(C765="","",IF(C765=Attacking,X763-U765,X763)),"")</f>
        <v/>
      </c>
    </row>
    <row r="766" hidden="1">
      <c r="A766" s="336">
        <v>763.0</v>
      </c>
      <c r="B766" s="356" t="str">
        <f>IF(C764=Attacking,B764+1,"")</f>
        <v/>
      </c>
      <c r="C766" s="338" t="str">
        <f>iferror(if(W764="","",IF(W764=Alive,Attacking,if(W764=Dead,"")),""),"")</f>
        <v/>
      </c>
      <c r="D766" s="339" t="str">
        <f>iferror(if(E764="","",IF(E764=Alive,$D$4,IF(E764=Dead,"")),""),"")</f>
        <v/>
      </c>
      <c r="E766" s="340" t="str">
        <f>iferror(if($F765="","",IF($F766&gt;0,Alive,if($F766="","")),""),"")</f>
        <v/>
      </c>
      <c r="F766" s="341" t="str">
        <f t="shared" si="4"/>
        <v/>
      </c>
      <c r="G766" s="342" t="str">
        <f>iferror(if(C766="","",if(C766=BattleEnd,"",if(D766=Fleet1Ship1,Fleet1Ship1Wep,Fleet2Ship1Wep))),"")</f>
        <v/>
      </c>
      <c r="H766" s="343" t="str">
        <f>iferror(IF($C766=BattleEnd,"",IF($C766="","",IF($C766=Attacking,RANDBETWEEN(1,100),""))),"")</f>
        <v/>
      </c>
      <c r="I766" s="344" t="str">
        <f>iferror(IF($C766=BattleEnd,"",IF($C766="","",IF($C766=Attacking,RANDBETWEEN(1,100),""))),"")</f>
        <v/>
      </c>
      <c r="J766" s="344" t="str">
        <f>iferror(IF($C766=BattleEnd,"",IF($C766="","",IF($C766=Attacking,RANDBETWEEN(1,100),""))),"")</f>
        <v/>
      </c>
      <c r="K766" s="345" t="str">
        <f>iferror(IF($C766=BattleEnd,"",IF($C766="","",IF($C766=Attacking,RANDBETWEEN(1,100),""))),"")</f>
        <v/>
      </c>
      <c r="L766" s="346" t="str">
        <f>if($C766=Attacking,if(H766&gt;70,Hit,Miss),"")</f>
        <v/>
      </c>
      <c r="M766" s="347" t="str">
        <f>if($C766=Attacking,if(I766&gt;70,Hit,Miss),"")</f>
        <v/>
      </c>
      <c r="N766" s="347" t="str">
        <f>if($C766=Attacking,if(J766&gt;70,Hit,Miss),"")</f>
        <v/>
      </c>
      <c r="O766" s="348" t="str">
        <f>if($C766=Attacking,if(K766&gt;70,Hit,Miss),"")</f>
        <v/>
      </c>
      <c r="P766" s="343" t="str">
        <f>IF(L766=Hit,Fleet1Ship1WepDPH,IF(L766=Miss,0,""))</f>
        <v/>
      </c>
      <c r="Q766" s="344" t="str">
        <f>IF(M766=Hit,Fleet1Ship1WepDPH,IF(M766=Miss,0,""))</f>
        <v/>
      </c>
      <c r="R766" s="344" t="str">
        <f>IF(N766=Hit,Fleet1Ship1WepDPH,IF(N766=Miss,0,""))</f>
        <v/>
      </c>
      <c r="S766" s="345" t="str">
        <f>IF(O766=Hit,Fleet1Ship1WepDPH,IF(O766=Miss,0,""))</f>
        <v/>
      </c>
      <c r="T766" s="349" t="str">
        <f>if($C766=Attacking,COUNTIF(P766:S766,"&gt;0"),"")</f>
        <v/>
      </c>
      <c r="U766" s="350" t="str">
        <f>IF($C766=Attacking,SUM(P766:S766),"")</f>
        <v/>
      </c>
      <c r="V766" s="351" t="str">
        <f>iferror(if(W764="","",IF(W764=Alive,$V$4,IF(W764=Dead,"")),""),"")</f>
        <v/>
      </c>
      <c r="W766" s="340" t="str">
        <f>iferror(if($X766="","",IF($X766&gt;0,Alive,if($X766=0,"")),""),"")</f>
        <v/>
      </c>
      <c r="X766" s="352" t="str">
        <f>iferror(if(C766="","",IF(C766=Attacking,X764-U766,X764)),"")</f>
        <v/>
      </c>
    </row>
    <row r="767" hidden="1">
      <c r="A767" s="319">
        <v>764.0</v>
      </c>
      <c r="B767" s="357" t="str">
        <f>IF(C765=Attacking,B765+1,"")</f>
        <v/>
      </c>
      <c r="C767" s="321" t="str">
        <f>iferror(if(W765="","",IF(W765=Alive,Attacking,if(W765=Dead,"")),""),"")</f>
        <v/>
      </c>
      <c r="D767" s="322" t="str">
        <f>iferror(if(E765="","",IF(E765=Alive,$D$4,IF(E765=Dead,"")),""),"")</f>
        <v/>
      </c>
      <c r="E767" s="323" t="str">
        <f>iferror(if($F766="","",IF($F767&gt;0,Alive,if($F767="","")),""),"")</f>
        <v/>
      </c>
      <c r="F767" s="324" t="str">
        <f t="shared" si="4"/>
        <v/>
      </c>
      <c r="G767" s="325" t="str">
        <f>iferror(if(C767="","",if(C767=BattleEnd,"",if(D767=Fleet1Ship1,Fleet1Ship1Wep,Fleet2Ship1Wep))),"")</f>
        <v/>
      </c>
      <c r="H767" s="326" t="str">
        <f>iferror(IF($C767=BattleEnd,"",IF($C767="","",IF($C767=Attacking,RANDBETWEEN(1,100),""))),"")</f>
        <v/>
      </c>
      <c r="I767" s="327" t="str">
        <f>iferror(IF($C767=BattleEnd,"",IF($C767="","",IF($C767=Attacking,RANDBETWEEN(1,100),""))),"")</f>
        <v/>
      </c>
      <c r="J767" s="327" t="str">
        <f>iferror(IF($C767=BattleEnd,"",IF($C767="","",IF($C767=Attacking,RANDBETWEEN(1,100),""))),"")</f>
        <v/>
      </c>
      <c r="K767" s="328" t="str">
        <f>iferror(IF($C767=BattleEnd,"",IF($C767="","",IF($C767=Attacking,RANDBETWEEN(1,100),""))),"")</f>
        <v/>
      </c>
      <c r="L767" s="329" t="str">
        <f>if($C767=Attacking,if(H767&gt;70,Hit,Miss),"")</f>
        <v/>
      </c>
      <c r="M767" s="330" t="str">
        <f>if($C767=Attacking,if(I767&gt;70,Hit,Miss),"")</f>
        <v/>
      </c>
      <c r="N767" s="330" t="str">
        <f>if($C767=Attacking,if(J767&gt;70,Hit,Miss),"")</f>
        <v/>
      </c>
      <c r="O767" s="331" t="str">
        <f>if($C767=Attacking,if(K767&gt;70,Hit,Miss),"")</f>
        <v/>
      </c>
      <c r="P767" s="326" t="str">
        <f>IF(L767=Hit,Fleet1Ship1WepDPH,IF(L767=Miss,0,""))</f>
        <v/>
      </c>
      <c r="Q767" s="327" t="str">
        <f>IF(M767=Hit,Fleet1Ship1WepDPH,IF(M767=Miss,0,""))</f>
        <v/>
      </c>
      <c r="R767" s="327" t="str">
        <f>IF(N767=Hit,Fleet1Ship1WepDPH,IF(N767=Miss,0,""))</f>
        <v/>
      </c>
      <c r="S767" s="328" t="str">
        <f>IF(O767=Hit,Fleet1Ship1WepDPH,IF(O767=Miss,0,""))</f>
        <v/>
      </c>
      <c r="T767" s="332" t="str">
        <f>if($C767=Attacking,COUNTIF(P767:S767,"&gt;0"),"")</f>
        <v/>
      </c>
      <c r="U767" s="333" t="str">
        <f>IF($C767=Attacking,SUM(P767:S767),"")</f>
        <v/>
      </c>
      <c r="V767" s="334" t="str">
        <f>iferror(if(W765="","",IF(W765=Alive,$V$4,IF(W765=Dead,"")),""),"")</f>
        <v/>
      </c>
      <c r="W767" s="323" t="str">
        <f>iferror(if($X767="","",IF($X767&gt;0,Alive,if($X767=0,"")),""),"")</f>
        <v/>
      </c>
      <c r="X767" s="353" t="str">
        <f>iferror(if(C767="","",IF(C767=Attacking,X765-U767,X765)),"")</f>
        <v/>
      </c>
    </row>
    <row r="768" hidden="1">
      <c r="A768" s="336">
        <v>765.0</v>
      </c>
      <c r="B768" s="356" t="str">
        <f>IF(C766=Attacking,B766+1,"")</f>
        <v/>
      </c>
      <c r="C768" s="338" t="str">
        <f>iferror(if(W766="","",IF(W766=Alive,Attacking,if(W766=Dead,"")),""),"")</f>
        <v/>
      </c>
      <c r="D768" s="339" t="str">
        <f>iferror(if(E766="","",IF(E766=Alive,$D$4,IF(E766=Dead,"")),""),"")</f>
        <v/>
      </c>
      <c r="E768" s="340" t="str">
        <f>iferror(if($F767="","",IF($F768&gt;0,Alive,if($F768="","")),""),"")</f>
        <v/>
      </c>
      <c r="F768" s="341" t="str">
        <f t="shared" si="4"/>
        <v/>
      </c>
      <c r="G768" s="342" t="str">
        <f>iferror(if(C768="","",if(C768=BattleEnd,"",if(D768=Fleet1Ship1,Fleet1Ship1Wep,Fleet2Ship1Wep))),"")</f>
        <v/>
      </c>
      <c r="H768" s="343" t="str">
        <f>iferror(IF($C768=BattleEnd,"",IF($C768="","",IF($C768=Attacking,RANDBETWEEN(1,100),""))),"")</f>
        <v/>
      </c>
      <c r="I768" s="344" t="str">
        <f>iferror(IF($C768=BattleEnd,"",IF($C768="","",IF($C768=Attacking,RANDBETWEEN(1,100),""))),"")</f>
        <v/>
      </c>
      <c r="J768" s="344" t="str">
        <f>iferror(IF($C768=BattleEnd,"",IF($C768="","",IF($C768=Attacking,RANDBETWEEN(1,100),""))),"")</f>
        <v/>
      </c>
      <c r="K768" s="345" t="str">
        <f>iferror(IF($C768=BattleEnd,"",IF($C768="","",IF($C768=Attacking,RANDBETWEEN(1,100),""))),"")</f>
        <v/>
      </c>
      <c r="L768" s="346" t="str">
        <f>if($C768=Attacking,if(H768&gt;70,Hit,Miss),"")</f>
        <v/>
      </c>
      <c r="M768" s="347" t="str">
        <f>if($C768=Attacking,if(I768&gt;70,Hit,Miss),"")</f>
        <v/>
      </c>
      <c r="N768" s="347" t="str">
        <f>if($C768=Attacking,if(J768&gt;70,Hit,Miss),"")</f>
        <v/>
      </c>
      <c r="O768" s="348" t="str">
        <f>if($C768=Attacking,if(K768&gt;70,Hit,Miss),"")</f>
        <v/>
      </c>
      <c r="P768" s="343" t="str">
        <f>IF(L768=Hit,Fleet1Ship1WepDPH,IF(L768=Miss,0,""))</f>
        <v/>
      </c>
      <c r="Q768" s="344" t="str">
        <f>IF(M768=Hit,Fleet1Ship1WepDPH,IF(M768=Miss,0,""))</f>
        <v/>
      </c>
      <c r="R768" s="344" t="str">
        <f>IF(N768=Hit,Fleet1Ship1WepDPH,IF(N768=Miss,0,""))</f>
        <v/>
      </c>
      <c r="S768" s="345" t="str">
        <f>IF(O768=Hit,Fleet1Ship1WepDPH,IF(O768=Miss,0,""))</f>
        <v/>
      </c>
      <c r="T768" s="349" t="str">
        <f>if($C768=Attacking,COUNTIF(P768:S768,"&gt;0"),"")</f>
        <v/>
      </c>
      <c r="U768" s="350" t="str">
        <f>IF($C768=Attacking,SUM(P768:S768),"")</f>
        <v/>
      </c>
      <c r="V768" s="351" t="str">
        <f>iferror(if(W766="","",IF(W766=Alive,$V$4,IF(W766=Dead,"")),""),"")</f>
        <v/>
      </c>
      <c r="W768" s="340" t="str">
        <f>iferror(if($X768="","",IF($X768&gt;0,Alive,if($X768=0,"")),""),"")</f>
        <v/>
      </c>
      <c r="X768" s="352" t="str">
        <f>iferror(if(C768="","",IF(C768=Attacking,X766-U768,X766)),"")</f>
        <v/>
      </c>
    </row>
    <row r="769" hidden="1">
      <c r="A769" s="319">
        <v>766.0</v>
      </c>
      <c r="B769" s="357" t="str">
        <f>IF(C767=Attacking,B767+1,"")</f>
        <v/>
      </c>
      <c r="C769" s="321" t="str">
        <f>iferror(if(W767="","",IF(W767=Alive,Attacking,if(W767=Dead,"")),""),"")</f>
        <v/>
      </c>
      <c r="D769" s="322" t="str">
        <f>iferror(if(E767="","",IF(E767=Alive,$D$4,IF(E767=Dead,"")),""),"")</f>
        <v/>
      </c>
      <c r="E769" s="323" t="str">
        <f>iferror(if($F768="","",IF($F769&gt;0,Alive,if($F769="","")),""),"")</f>
        <v/>
      </c>
      <c r="F769" s="324" t="str">
        <f t="shared" si="4"/>
        <v/>
      </c>
      <c r="G769" s="325" t="str">
        <f>iferror(if(C769="","",if(C769=BattleEnd,"",if(D769=Fleet1Ship1,Fleet1Ship1Wep,Fleet2Ship1Wep))),"")</f>
        <v/>
      </c>
      <c r="H769" s="326" t="str">
        <f>iferror(IF($C769=BattleEnd,"",IF($C769="","",IF($C769=Attacking,RANDBETWEEN(1,100),""))),"")</f>
        <v/>
      </c>
      <c r="I769" s="327" t="str">
        <f>iferror(IF($C769=BattleEnd,"",IF($C769="","",IF($C769=Attacking,RANDBETWEEN(1,100),""))),"")</f>
        <v/>
      </c>
      <c r="J769" s="327" t="str">
        <f>iferror(IF($C769=BattleEnd,"",IF($C769="","",IF($C769=Attacking,RANDBETWEEN(1,100),""))),"")</f>
        <v/>
      </c>
      <c r="K769" s="328" t="str">
        <f>iferror(IF($C769=BattleEnd,"",IF($C769="","",IF($C769=Attacking,RANDBETWEEN(1,100),""))),"")</f>
        <v/>
      </c>
      <c r="L769" s="329" t="str">
        <f>if($C769=Attacking,if(H769&gt;70,Hit,Miss),"")</f>
        <v/>
      </c>
      <c r="M769" s="330" t="str">
        <f>if($C769=Attacking,if(I769&gt;70,Hit,Miss),"")</f>
        <v/>
      </c>
      <c r="N769" s="330" t="str">
        <f>if($C769=Attacking,if(J769&gt;70,Hit,Miss),"")</f>
        <v/>
      </c>
      <c r="O769" s="331" t="str">
        <f>if($C769=Attacking,if(K769&gt;70,Hit,Miss),"")</f>
        <v/>
      </c>
      <c r="P769" s="326" t="str">
        <f>IF(L769=Hit,Fleet1Ship1WepDPH,IF(L769=Miss,0,""))</f>
        <v/>
      </c>
      <c r="Q769" s="327" t="str">
        <f>IF(M769=Hit,Fleet1Ship1WepDPH,IF(M769=Miss,0,""))</f>
        <v/>
      </c>
      <c r="R769" s="327" t="str">
        <f>IF(N769=Hit,Fleet1Ship1WepDPH,IF(N769=Miss,0,""))</f>
        <v/>
      </c>
      <c r="S769" s="328" t="str">
        <f>IF(O769=Hit,Fleet1Ship1WepDPH,IF(O769=Miss,0,""))</f>
        <v/>
      </c>
      <c r="T769" s="332" t="str">
        <f>if($C769=Attacking,COUNTIF(P769:S769,"&gt;0"),"")</f>
        <v/>
      </c>
      <c r="U769" s="333" t="str">
        <f>IF($C769=Attacking,SUM(P769:S769),"")</f>
        <v/>
      </c>
      <c r="V769" s="334" t="str">
        <f>iferror(if(W767="","",IF(W767=Alive,$V$4,IF(W767=Dead,"")),""),"")</f>
        <v/>
      </c>
      <c r="W769" s="323" t="str">
        <f>iferror(if($X769="","",IF($X769&gt;0,Alive,if($X769=0,"")),""),"")</f>
        <v/>
      </c>
      <c r="X769" s="353" t="str">
        <f>iferror(if(C769="","",IF(C769=Attacking,X767-U769,X767)),"")</f>
        <v/>
      </c>
    </row>
    <row r="770" hidden="1">
      <c r="A770" s="336">
        <v>767.0</v>
      </c>
      <c r="B770" s="356" t="str">
        <f>IF(C768=Reloading,B768+1,"")</f>
        <v/>
      </c>
      <c r="C770" s="338" t="str">
        <f>iferror(if(W768="","",IF(W768=Alive,Attacking,if(W768=Dead,"")),""),"")</f>
        <v/>
      </c>
      <c r="D770" s="339" t="str">
        <f>iferror(if(E768="","",IF(E768=Alive,$D$4,IF(E768=Dead,"")),""),"")</f>
        <v/>
      </c>
      <c r="E770" s="340" t="str">
        <f>iferror(if($F769="","",IF($F770&gt;0,Alive,if($F770="","")),""),"")</f>
        <v/>
      </c>
      <c r="F770" s="341" t="str">
        <f t="shared" si="4"/>
        <v/>
      </c>
      <c r="G770" s="342" t="str">
        <f>iferror(if(C770="","",if(C770=BattleEnd,"",if(D770=Fleet1Ship1,Fleet1Ship1Wep,Fleet2Ship1Wep))),"")</f>
        <v/>
      </c>
      <c r="H770" s="343" t="str">
        <f>iferror(IF($C770=BattleEnd,"",IF($C770="","",IF($C770=Attacking,RANDBETWEEN(1,100),""))),"")</f>
        <v/>
      </c>
      <c r="I770" s="344" t="str">
        <f>iferror(IF($C770=BattleEnd,"",IF($C770="","",IF($C770=Attacking,RANDBETWEEN(1,100),""))),"")</f>
        <v/>
      </c>
      <c r="J770" s="344" t="str">
        <f>iferror(IF($C770=BattleEnd,"",IF($C770="","",IF($C770=Attacking,RANDBETWEEN(1,100),""))),"")</f>
        <v/>
      </c>
      <c r="K770" s="345" t="str">
        <f>iferror(IF($C770=BattleEnd,"",IF($C770="","",IF($C770=Attacking,RANDBETWEEN(1,100),""))),"")</f>
        <v/>
      </c>
      <c r="L770" s="346" t="str">
        <f>if($C770=Attacking,if(H770&gt;70,Hit,Miss),"")</f>
        <v/>
      </c>
      <c r="M770" s="347" t="str">
        <f>if($C770=Attacking,if(I770&gt;70,Hit,Miss),"")</f>
        <v/>
      </c>
      <c r="N770" s="347" t="str">
        <f>if($C770=Attacking,if(J770&gt;70,Hit,Miss),"")</f>
        <v/>
      </c>
      <c r="O770" s="348" t="str">
        <f>if($C770=Attacking,if(K770&gt;70,Hit,Miss),"")</f>
        <v/>
      </c>
      <c r="P770" s="343" t="str">
        <f>IF(L770=Hit,Fleet1Ship1WepDPH,IF(L770=Miss,0,""))</f>
        <v/>
      </c>
      <c r="Q770" s="344" t="str">
        <f>IF(M770=Hit,Fleet1Ship1WepDPH,IF(M770=Miss,0,""))</f>
        <v/>
      </c>
      <c r="R770" s="344" t="str">
        <f>IF(N770=Hit,Fleet1Ship1WepDPH,IF(N770=Miss,0,""))</f>
        <v/>
      </c>
      <c r="S770" s="345" t="str">
        <f>IF(O770=Hit,Fleet1Ship1WepDPH,IF(O770=Miss,0,""))</f>
        <v/>
      </c>
      <c r="T770" s="349" t="str">
        <f>if($C770=Attacking,COUNTIF(P770:S770,"&gt;0"),"")</f>
        <v/>
      </c>
      <c r="U770" s="350" t="str">
        <f>IF($C770=Attacking,SUM(P770:S770),"")</f>
        <v/>
      </c>
      <c r="V770" s="351" t="str">
        <f>iferror(if(W768="","",IF(W768=Alive,$V$4,IF(W768=Dead,"")),""),"")</f>
        <v/>
      </c>
      <c r="W770" s="340" t="str">
        <f>iferror(if($X770="","",IF($X770&gt;0,Alive,if($X770=0,"")),""),"")</f>
        <v/>
      </c>
      <c r="X770" s="352" t="str">
        <f>iferror(if(C770="","",IF(C770=Attacking,X768-U770,X768)),"")</f>
        <v/>
      </c>
    </row>
    <row r="771" hidden="1">
      <c r="A771" s="319">
        <v>768.0</v>
      </c>
      <c r="B771" s="357" t="str">
        <f>IF(C769=Reloading,B769+1,"")</f>
        <v/>
      </c>
      <c r="C771" s="321" t="str">
        <f>iferror(if(W769="","",IF(W769=Alive,Attacking,if(W769=Dead,"")),""),"")</f>
        <v/>
      </c>
      <c r="D771" s="322" t="str">
        <f>iferror(if(E769="","",IF(E769=Alive,$D$4,IF(E769=Dead,"")),""),"")</f>
        <v/>
      </c>
      <c r="E771" s="323" t="str">
        <f>iferror(if($F770="","",IF($F771&gt;0,Alive,if($F771="","")),""),"")</f>
        <v/>
      </c>
      <c r="F771" s="324" t="str">
        <f t="shared" si="4"/>
        <v/>
      </c>
      <c r="G771" s="325" t="str">
        <f>iferror(if(C771="","",if(C771=BattleEnd,"",if(D771=Fleet1Ship1,Fleet1Ship1Wep,Fleet2Ship1Wep))),"")</f>
        <v/>
      </c>
      <c r="H771" s="326" t="str">
        <f>iferror(IF($C771=BattleEnd,"",IF($C771="","",IF($C771=Attacking,RANDBETWEEN(1,100),""))),"")</f>
        <v/>
      </c>
      <c r="I771" s="327" t="str">
        <f>iferror(IF($C771=BattleEnd,"",IF($C771="","",IF($C771=Attacking,RANDBETWEEN(1,100),""))),"")</f>
        <v/>
      </c>
      <c r="J771" s="327" t="str">
        <f>iferror(IF($C771=BattleEnd,"",IF($C771="","",IF($C771=Attacking,RANDBETWEEN(1,100),""))),"")</f>
        <v/>
      </c>
      <c r="K771" s="328" t="str">
        <f>iferror(IF($C771=BattleEnd,"",IF($C771="","",IF($C771=Attacking,RANDBETWEEN(1,100),""))),"")</f>
        <v/>
      </c>
      <c r="L771" s="329" t="str">
        <f>if($C771=Attacking,if(H771&gt;70,Hit,Miss),"")</f>
        <v/>
      </c>
      <c r="M771" s="330" t="str">
        <f>if($C771=Attacking,if(I771&gt;70,Hit,Miss),"")</f>
        <v/>
      </c>
      <c r="N771" s="330" t="str">
        <f>if($C771=Attacking,if(J771&gt;70,Hit,Miss),"")</f>
        <v/>
      </c>
      <c r="O771" s="331" t="str">
        <f>if($C771=Attacking,if(K771&gt;70,Hit,Miss),"")</f>
        <v/>
      </c>
      <c r="P771" s="326" t="str">
        <f>IF(L771=Hit,Fleet1Ship1WepDPH,IF(L771=Miss,0,""))</f>
        <v/>
      </c>
      <c r="Q771" s="327" t="str">
        <f>IF(M771=Hit,Fleet1Ship1WepDPH,IF(M771=Miss,0,""))</f>
        <v/>
      </c>
      <c r="R771" s="327" t="str">
        <f>IF(N771=Hit,Fleet1Ship1WepDPH,IF(N771=Miss,0,""))</f>
        <v/>
      </c>
      <c r="S771" s="328" t="str">
        <f>IF(O771=Hit,Fleet1Ship1WepDPH,IF(O771=Miss,0,""))</f>
        <v/>
      </c>
      <c r="T771" s="332" t="str">
        <f>if($C771=Attacking,COUNTIF(P771:S771,"&gt;0"),"")</f>
        <v/>
      </c>
      <c r="U771" s="333" t="str">
        <f>IF($C771=Attacking,SUM(P771:S771),"")</f>
        <v/>
      </c>
      <c r="V771" s="334" t="str">
        <f>iferror(if(W769="","",IF(W769=Alive,$V$4,IF(W769=Dead,"")),""),"")</f>
        <v/>
      </c>
      <c r="W771" s="323" t="str">
        <f>iferror(if($X771="","",IF($X771&gt;0,Alive,if($X771=0,"")),""),"")</f>
        <v/>
      </c>
      <c r="X771" s="353" t="str">
        <f>iferror(if(C771="","",IF(C771=Attacking,X769-U771,X769)),"")</f>
        <v/>
      </c>
    </row>
    <row r="772" hidden="1">
      <c r="A772" s="336">
        <v>769.0</v>
      </c>
      <c r="B772" s="356" t="str">
        <f>IF(C770=Attacking,B770+1,"")</f>
        <v/>
      </c>
      <c r="C772" s="338" t="str">
        <f>iferror(if(W770="","",IF(W770=Alive,Attacking,if(W770=Dead,"")),""),"")</f>
        <v/>
      </c>
      <c r="D772" s="339" t="str">
        <f>iferror(if(E770="","",IF(E770=Alive,$D$4,IF(E770=Dead,"")),""),"")</f>
        <v/>
      </c>
      <c r="E772" s="340" t="str">
        <f>iferror(if($F771="","",IF($F772&gt;0,Alive,if($F772="","")),""),"")</f>
        <v/>
      </c>
      <c r="F772" s="341" t="str">
        <f t="shared" si="4"/>
        <v/>
      </c>
      <c r="G772" s="342" t="str">
        <f>iferror(if(C772="","",if(C772=BattleEnd,"",if(D772=Fleet1Ship1,Fleet1Ship1Wep,Fleet2Ship1Wep))),"")</f>
        <v/>
      </c>
      <c r="H772" s="343" t="str">
        <f>iferror(IF($C772=BattleEnd,"",IF($C772="","",IF($C772=Attacking,RANDBETWEEN(1,100),""))),"")</f>
        <v/>
      </c>
      <c r="I772" s="344" t="str">
        <f>iferror(IF($C772=BattleEnd,"",IF($C772="","",IF($C772=Attacking,RANDBETWEEN(1,100),""))),"")</f>
        <v/>
      </c>
      <c r="J772" s="344" t="str">
        <f>iferror(IF($C772=BattleEnd,"",IF($C772="","",IF($C772=Attacking,RANDBETWEEN(1,100),""))),"")</f>
        <v/>
      </c>
      <c r="K772" s="345" t="str">
        <f>iferror(IF($C772=BattleEnd,"",IF($C772="","",IF($C772=Attacking,RANDBETWEEN(1,100),""))),"")</f>
        <v/>
      </c>
      <c r="L772" s="346" t="str">
        <f>if($C772=Attacking,if(H772&gt;70,Hit,Miss),"")</f>
        <v/>
      </c>
      <c r="M772" s="347" t="str">
        <f>if($C772=Attacking,if(I772&gt;70,Hit,Miss),"")</f>
        <v/>
      </c>
      <c r="N772" s="347" t="str">
        <f>if($C772=Attacking,if(J772&gt;70,Hit,Miss),"")</f>
        <v/>
      </c>
      <c r="O772" s="348" t="str">
        <f>if($C772=Attacking,if(K772&gt;70,Hit,Miss),"")</f>
        <v/>
      </c>
      <c r="P772" s="343" t="str">
        <f>IF(L772=Hit,Fleet1Ship1WepDPH,IF(L772=Miss,0,""))</f>
        <v/>
      </c>
      <c r="Q772" s="344" t="str">
        <f>IF(M772=Hit,Fleet1Ship1WepDPH,IF(M772=Miss,0,""))</f>
        <v/>
      </c>
      <c r="R772" s="344" t="str">
        <f>IF(N772=Hit,Fleet1Ship1WepDPH,IF(N772=Miss,0,""))</f>
        <v/>
      </c>
      <c r="S772" s="345" t="str">
        <f>IF(O772=Hit,Fleet1Ship1WepDPH,IF(O772=Miss,0,""))</f>
        <v/>
      </c>
      <c r="T772" s="349" t="str">
        <f>if($C772=Attacking,COUNTIF(P772:S772,"&gt;0"),"")</f>
        <v/>
      </c>
      <c r="U772" s="350" t="str">
        <f>IF($C772=Attacking,SUM(P772:S772),"")</f>
        <v/>
      </c>
      <c r="V772" s="351" t="str">
        <f>iferror(if(W770="","",IF(W770=Alive,$V$4,IF(W770=Dead,"")),""),"")</f>
        <v/>
      </c>
      <c r="W772" s="340" t="str">
        <f>iferror(if($X772="","",IF($X772&gt;0,Alive,if($X772=0,"")),""),"")</f>
        <v/>
      </c>
      <c r="X772" s="352" t="str">
        <f>iferror(if(C772="","",IF(C772=Attacking,X770-U772,X770)),"")</f>
        <v/>
      </c>
    </row>
    <row r="773" hidden="1">
      <c r="A773" s="319">
        <v>770.0</v>
      </c>
      <c r="B773" s="357" t="str">
        <f>IF(C771=Attacking,B771+1,"")</f>
        <v/>
      </c>
      <c r="C773" s="321" t="str">
        <f>iferror(if(W771="","",IF(W771=Alive,Attacking,if(W771=Dead,"")),""),"")</f>
        <v/>
      </c>
      <c r="D773" s="322" t="str">
        <f>iferror(if(E771="","",IF(E771=Alive,$D$4,IF(E771=Dead,"")),""),"")</f>
        <v/>
      </c>
      <c r="E773" s="323" t="str">
        <f>iferror(if($F772="","",IF($F773&gt;0,Alive,if($F773="","")),""),"")</f>
        <v/>
      </c>
      <c r="F773" s="324" t="str">
        <f t="shared" si="4"/>
        <v/>
      </c>
      <c r="G773" s="325" t="str">
        <f>iferror(if(C773="","",if(C773=BattleEnd,"",if(D773=Fleet1Ship1,Fleet1Ship1Wep,Fleet2Ship1Wep))),"")</f>
        <v/>
      </c>
      <c r="H773" s="326" t="str">
        <f>iferror(IF($C773=BattleEnd,"",IF($C773="","",IF($C773=Attacking,RANDBETWEEN(1,100),""))),"")</f>
        <v/>
      </c>
      <c r="I773" s="327" t="str">
        <f>iferror(IF($C773=BattleEnd,"",IF($C773="","",IF($C773=Attacking,RANDBETWEEN(1,100),""))),"")</f>
        <v/>
      </c>
      <c r="J773" s="327" t="str">
        <f>iferror(IF($C773=BattleEnd,"",IF($C773="","",IF($C773=Attacking,RANDBETWEEN(1,100),""))),"")</f>
        <v/>
      </c>
      <c r="K773" s="328" t="str">
        <f>iferror(IF($C773=BattleEnd,"",IF($C773="","",IF($C773=Attacking,RANDBETWEEN(1,100),""))),"")</f>
        <v/>
      </c>
      <c r="L773" s="329" t="str">
        <f>if($C773=Attacking,if(H773&gt;70,Hit,Miss),"")</f>
        <v/>
      </c>
      <c r="M773" s="330" t="str">
        <f>if($C773=Attacking,if(I773&gt;70,Hit,Miss),"")</f>
        <v/>
      </c>
      <c r="N773" s="330" t="str">
        <f>if($C773=Attacking,if(J773&gt;70,Hit,Miss),"")</f>
        <v/>
      </c>
      <c r="O773" s="331" t="str">
        <f>if($C773=Attacking,if(K773&gt;70,Hit,Miss),"")</f>
        <v/>
      </c>
      <c r="P773" s="326" t="str">
        <f>IF(L773=Hit,Fleet1Ship1WepDPH,IF(L773=Miss,0,""))</f>
        <v/>
      </c>
      <c r="Q773" s="327" t="str">
        <f>IF(M773=Hit,Fleet1Ship1WepDPH,IF(M773=Miss,0,""))</f>
        <v/>
      </c>
      <c r="R773" s="327" t="str">
        <f>IF(N773=Hit,Fleet1Ship1WepDPH,IF(N773=Miss,0,""))</f>
        <v/>
      </c>
      <c r="S773" s="328" t="str">
        <f>IF(O773=Hit,Fleet1Ship1WepDPH,IF(O773=Miss,0,""))</f>
        <v/>
      </c>
      <c r="T773" s="332" t="str">
        <f>if($C773=Attacking,COUNTIF(P773:S773,"&gt;0"),"")</f>
        <v/>
      </c>
      <c r="U773" s="333" t="str">
        <f>IF($C773=Attacking,SUM(P773:S773),"")</f>
        <v/>
      </c>
      <c r="V773" s="334" t="str">
        <f>iferror(if(W771="","",IF(W771=Alive,$V$4,IF(W771=Dead,"")),""),"")</f>
        <v/>
      </c>
      <c r="W773" s="323" t="str">
        <f>iferror(if($X773="","",IF($X773&gt;0,Alive,if($X773=0,"")),""),"")</f>
        <v/>
      </c>
      <c r="X773" s="353" t="str">
        <f>iferror(if(C773="","",IF(C773=Attacking,X771-U773,X771)),"")</f>
        <v/>
      </c>
    </row>
    <row r="774" hidden="1">
      <c r="A774" s="336">
        <v>771.0</v>
      </c>
      <c r="B774" s="356" t="str">
        <f>IF(C772=Attacking,B772+1,"")</f>
        <v/>
      </c>
      <c r="C774" s="338" t="str">
        <f>iferror(if(W772="","",IF(W772=Alive,Attacking,if(W772=Dead,"")),""),"")</f>
        <v/>
      </c>
      <c r="D774" s="339" t="str">
        <f>iferror(if(E772="","",IF(E772=Alive,$D$4,IF(E772=Dead,"")),""),"")</f>
        <v/>
      </c>
      <c r="E774" s="340" t="str">
        <f>iferror(if($F773="","",IF($F774&gt;0,Alive,if($F774="","")),""),"")</f>
        <v/>
      </c>
      <c r="F774" s="341" t="str">
        <f t="shared" si="4"/>
        <v/>
      </c>
      <c r="G774" s="342" t="str">
        <f>iferror(if(C774="","",if(C774=BattleEnd,"",if(D774=Fleet1Ship1,Fleet1Ship1Wep,Fleet2Ship1Wep))),"")</f>
        <v/>
      </c>
      <c r="H774" s="343" t="str">
        <f>iferror(IF($C774=BattleEnd,"",IF($C774="","",IF($C774=Attacking,RANDBETWEEN(1,100),""))),"")</f>
        <v/>
      </c>
      <c r="I774" s="344" t="str">
        <f>iferror(IF($C774=BattleEnd,"",IF($C774="","",IF($C774=Attacking,RANDBETWEEN(1,100),""))),"")</f>
        <v/>
      </c>
      <c r="J774" s="344" t="str">
        <f>iferror(IF($C774=BattleEnd,"",IF($C774="","",IF($C774=Attacking,RANDBETWEEN(1,100),""))),"")</f>
        <v/>
      </c>
      <c r="K774" s="345" t="str">
        <f>iferror(IF($C774=BattleEnd,"",IF($C774="","",IF($C774=Attacking,RANDBETWEEN(1,100),""))),"")</f>
        <v/>
      </c>
      <c r="L774" s="346" t="str">
        <f>if($C774=Attacking,if(H774&gt;70,Hit,Miss),"")</f>
        <v/>
      </c>
      <c r="M774" s="347" t="str">
        <f>if($C774=Attacking,if(I774&gt;70,Hit,Miss),"")</f>
        <v/>
      </c>
      <c r="N774" s="347" t="str">
        <f>if($C774=Attacking,if(J774&gt;70,Hit,Miss),"")</f>
        <v/>
      </c>
      <c r="O774" s="348" t="str">
        <f>if($C774=Attacking,if(K774&gt;70,Hit,Miss),"")</f>
        <v/>
      </c>
      <c r="P774" s="343" t="str">
        <f>IF(L774=Hit,Fleet1Ship1WepDPH,IF(L774=Miss,0,""))</f>
        <v/>
      </c>
      <c r="Q774" s="344" t="str">
        <f>IF(M774=Hit,Fleet1Ship1WepDPH,IF(M774=Miss,0,""))</f>
        <v/>
      </c>
      <c r="R774" s="344" t="str">
        <f>IF(N774=Hit,Fleet1Ship1WepDPH,IF(N774=Miss,0,""))</f>
        <v/>
      </c>
      <c r="S774" s="345" t="str">
        <f>IF(O774=Hit,Fleet1Ship1WepDPH,IF(O774=Miss,0,""))</f>
        <v/>
      </c>
      <c r="T774" s="349" t="str">
        <f>if($C774=Attacking,COUNTIF(P774:S774,"&gt;0"),"")</f>
        <v/>
      </c>
      <c r="U774" s="350" t="str">
        <f>IF($C774=Attacking,SUM(P774:S774),"")</f>
        <v/>
      </c>
      <c r="V774" s="351" t="str">
        <f>iferror(if(W772="","",IF(W772=Alive,$V$4,IF(W772=Dead,"")),""),"")</f>
        <v/>
      </c>
      <c r="W774" s="340" t="str">
        <f>iferror(if($X774="","",IF($X774&gt;0,Alive,if($X774=0,"")),""),"")</f>
        <v/>
      </c>
      <c r="X774" s="352" t="str">
        <f>iferror(if(C774="","",IF(C774=Attacking,X772-U774,X772)),"")</f>
        <v/>
      </c>
    </row>
    <row r="775" hidden="1">
      <c r="A775" s="319">
        <v>772.0</v>
      </c>
      <c r="B775" s="357" t="str">
        <f>IF(C773=Attacking,B773+1,"")</f>
        <v/>
      </c>
      <c r="C775" s="321" t="str">
        <f>iferror(if(W773="","",IF(W773=Alive,Attacking,if(W773=Dead,"")),""),"")</f>
        <v/>
      </c>
      <c r="D775" s="322" t="str">
        <f>iferror(if(E773="","",IF(E773=Alive,$D$4,IF(E773=Dead,"")),""),"")</f>
        <v/>
      </c>
      <c r="E775" s="323" t="str">
        <f>iferror(if($F774="","",IF($F775&gt;0,Alive,if($F775="","")),""),"")</f>
        <v/>
      </c>
      <c r="F775" s="324" t="str">
        <f t="shared" si="4"/>
        <v/>
      </c>
      <c r="G775" s="325" t="str">
        <f>iferror(if(C775="","",if(C775=BattleEnd,"",if(D775=Fleet1Ship1,Fleet1Ship1Wep,Fleet2Ship1Wep))),"")</f>
        <v/>
      </c>
      <c r="H775" s="326" t="str">
        <f>iferror(IF($C775=BattleEnd,"",IF($C775="","",IF($C775=Attacking,RANDBETWEEN(1,100),""))),"")</f>
        <v/>
      </c>
      <c r="I775" s="327" t="str">
        <f>iferror(IF($C775=BattleEnd,"",IF($C775="","",IF($C775=Attacking,RANDBETWEEN(1,100),""))),"")</f>
        <v/>
      </c>
      <c r="J775" s="327" t="str">
        <f>iferror(IF($C775=BattleEnd,"",IF($C775="","",IF($C775=Attacking,RANDBETWEEN(1,100),""))),"")</f>
        <v/>
      </c>
      <c r="K775" s="328" t="str">
        <f>iferror(IF($C775=BattleEnd,"",IF($C775="","",IF($C775=Attacking,RANDBETWEEN(1,100),""))),"")</f>
        <v/>
      </c>
      <c r="L775" s="329" t="str">
        <f>if($C775=Attacking,if(H775&gt;70,Hit,Miss),"")</f>
        <v/>
      </c>
      <c r="M775" s="330" t="str">
        <f>if($C775=Attacking,if(I775&gt;70,Hit,Miss),"")</f>
        <v/>
      </c>
      <c r="N775" s="330" t="str">
        <f>if($C775=Attacking,if(J775&gt;70,Hit,Miss),"")</f>
        <v/>
      </c>
      <c r="O775" s="331" t="str">
        <f>if($C775=Attacking,if(K775&gt;70,Hit,Miss),"")</f>
        <v/>
      </c>
      <c r="P775" s="326" t="str">
        <f>IF(L775=Hit,Fleet1Ship1WepDPH,IF(L775=Miss,0,""))</f>
        <v/>
      </c>
      <c r="Q775" s="327" t="str">
        <f>IF(M775=Hit,Fleet1Ship1WepDPH,IF(M775=Miss,0,""))</f>
        <v/>
      </c>
      <c r="R775" s="327" t="str">
        <f>IF(N775=Hit,Fleet1Ship1WepDPH,IF(N775=Miss,0,""))</f>
        <v/>
      </c>
      <c r="S775" s="328" t="str">
        <f>IF(O775=Hit,Fleet1Ship1WepDPH,IF(O775=Miss,0,""))</f>
        <v/>
      </c>
      <c r="T775" s="332" t="str">
        <f>if($C775=Attacking,COUNTIF(P775:S775,"&gt;0"),"")</f>
        <v/>
      </c>
      <c r="U775" s="333" t="str">
        <f>IF($C775=Attacking,SUM(P775:S775),"")</f>
        <v/>
      </c>
      <c r="V775" s="334" t="str">
        <f>iferror(if(W773="","",IF(W773=Alive,$V$4,IF(W773=Dead,"")),""),"")</f>
        <v/>
      </c>
      <c r="W775" s="323" t="str">
        <f>iferror(if($X775="","",IF($X775&gt;0,Alive,if($X775=0,"")),""),"")</f>
        <v/>
      </c>
      <c r="X775" s="353" t="str">
        <f>iferror(if(C775="","",IF(C775=Attacking,X773-U775,X773)),"")</f>
        <v/>
      </c>
    </row>
    <row r="776" hidden="1">
      <c r="A776" s="336">
        <v>773.0</v>
      </c>
      <c r="B776" s="356" t="str">
        <f>IF(C774=Attacking,B774+1,"")</f>
        <v/>
      </c>
      <c r="C776" s="338" t="str">
        <f>iferror(if(W774="","",IF(W774=Alive,Attacking,if(W774=Dead,"")),""),"")</f>
        <v/>
      </c>
      <c r="D776" s="339" t="str">
        <f>iferror(if(E774="","",IF(E774=Alive,$D$4,IF(E774=Dead,"")),""),"")</f>
        <v/>
      </c>
      <c r="E776" s="340" t="str">
        <f>iferror(if($F775="","",IF($F776&gt;0,Alive,if($F776="","")),""),"")</f>
        <v/>
      </c>
      <c r="F776" s="341" t="str">
        <f t="shared" si="4"/>
        <v/>
      </c>
      <c r="G776" s="342" t="str">
        <f>iferror(if(C776="","",if(C776=BattleEnd,"",if(D776=Fleet1Ship1,Fleet1Ship1Wep,Fleet2Ship1Wep))),"")</f>
        <v/>
      </c>
      <c r="H776" s="343" t="str">
        <f>iferror(IF($C776=BattleEnd,"",IF($C776="","",IF($C776=Attacking,RANDBETWEEN(1,100),""))),"")</f>
        <v/>
      </c>
      <c r="I776" s="344" t="str">
        <f>iferror(IF($C776=BattleEnd,"",IF($C776="","",IF($C776=Attacking,RANDBETWEEN(1,100),""))),"")</f>
        <v/>
      </c>
      <c r="J776" s="344" t="str">
        <f>iferror(IF($C776=BattleEnd,"",IF($C776="","",IF($C776=Attacking,RANDBETWEEN(1,100),""))),"")</f>
        <v/>
      </c>
      <c r="K776" s="345" t="str">
        <f>iferror(IF($C776=BattleEnd,"",IF($C776="","",IF($C776=Attacking,RANDBETWEEN(1,100),""))),"")</f>
        <v/>
      </c>
      <c r="L776" s="346" t="str">
        <f>if($C776=Attacking,if(H776&gt;70,Hit,Miss),"")</f>
        <v/>
      </c>
      <c r="M776" s="347" t="str">
        <f>if($C776=Attacking,if(I776&gt;70,Hit,Miss),"")</f>
        <v/>
      </c>
      <c r="N776" s="347" t="str">
        <f>if($C776=Attacking,if(J776&gt;70,Hit,Miss),"")</f>
        <v/>
      </c>
      <c r="O776" s="348" t="str">
        <f>if($C776=Attacking,if(K776&gt;70,Hit,Miss),"")</f>
        <v/>
      </c>
      <c r="P776" s="343" t="str">
        <f>IF(L776=Hit,Fleet1Ship1WepDPH,IF(L776=Miss,0,""))</f>
        <v/>
      </c>
      <c r="Q776" s="344" t="str">
        <f>IF(M776=Hit,Fleet1Ship1WepDPH,IF(M776=Miss,0,""))</f>
        <v/>
      </c>
      <c r="R776" s="344" t="str">
        <f>IF(N776=Hit,Fleet1Ship1WepDPH,IF(N776=Miss,0,""))</f>
        <v/>
      </c>
      <c r="S776" s="345" t="str">
        <f>IF(O776=Hit,Fleet1Ship1WepDPH,IF(O776=Miss,0,""))</f>
        <v/>
      </c>
      <c r="T776" s="349" t="str">
        <f>if($C776=Attacking,COUNTIF(P776:S776,"&gt;0"),"")</f>
        <v/>
      </c>
      <c r="U776" s="350" t="str">
        <f>IF($C776=Attacking,SUM(P776:S776),"")</f>
        <v/>
      </c>
      <c r="V776" s="351" t="str">
        <f>iferror(if(W774="","",IF(W774=Alive,$V$4,IF(W774=Dead,"")),""),"")</f>
        <v/>
      </c>
      <c r="W776" s="340" t="str">
        <f>iferror(if($X776="","",IF($X776&gt;0,Alive,if($X776=0,"")),""),"")</f>
        <v/>
      </c>
      <c r="X776" s="352" t="str">
        <f>iferror(if(C776="","",IF(C776=Attacking,X774-U776,X774)),"")</f>
        <v/>
      </c>
    </row>
    <row r="777" hidden="1">
      <c r="A777" s="319">
        <v>774.0</v>
      </c>
      <c r="B777" s="357" t="str">
        <f>IF(C775=Attacking,B775+1,"")</f>
        <v/>
      </c>
      <c r="C777" s="321" t="str">
        <f>iferror(if(W775="","",IF(W775=Alive,Attacking,if(W775=Dead,"")),""),"")</f>
        <v/>
      </c>
      <c r="D777" s="322" t="str">
        <f>iferror(if(E775="","",IF(E775=Alive,$D$4,IF(E775=Dead,"")),""),"")</f>
        <v/>
      </c>
      <c r="E777" s="323" t="str">
        <f>iferror(if($F776="","",IF($F777&gt;0,Alive,if($F777="","")),""),"")</f>
        <v/>
      </c>
      <c r="F777" s="324" t="str">
        <f t="shared" si="4"/>
        <v/>
      </c>
      <c r="G777" s="325" t="str">
        <f>iferror(if(C777="","",if(C777=BattleEnd,"",if(D777=Fleet1Ship1,Fleet1Ship1Wep,Fleet2Ship1Wep))),"")</f>
        <v/>
      </c>
      <c r="H777" s="326" t="str">
        <f>iferror(IF($C777=BattleEnd,"",IF($C777="","",IF($C777=Attacking,RANDBETWEEN(1,100),""))),"")</f>
        <v/>
      </c>
      <c r="I777" s="327" t="str">
        <f>iferror(IF($C777=BattleEnd,"",IF($C777="","",IF($C777=Attacking,RANDBETWEEN(1,100),""))),"")</f>
        <v/>
      </c>
      <c r="J777" s="327" t="str">
        <f>iferror(IF($C777=BattleEnd,"",IF($C777="","",IF($C777=Attacking,RANDBETWEEN(1,100),""))),"")</f>
        <v/>
      </c>
      <c r="K777" s="328" t="str">
        <f>iferror(IF($C777=BattleEnd,"",IF($C777="","",IF($C777=Attacking,RANDBETWEEN(1,100),""))),"")</f>
        <v/>
      </c>
      <c r="L777" s="329" t="str">
        <f>if($C777=Attacking,if(H777&gt;70,Hit,Miss),"")</f>
        <v/>
      </c>
      <c r="M777" s="330" t="str">
        <f>if($C777=Attacking,if(I777&gt;70,Hit,Miss),"")</f>
        <v/>
      </c>
      <c r="N777" s="330" t="str">
        <f>if($C777=Attacking,if(J777&gt;70,Hit,Miss),"")</f>
        <v/>
      </c>
      <c r="O777" s="331" t="str">
        <f>if($C777=Attacking,if(K777&gt;70,Hit,Miss),"")</f>
        <v/>
      </c>
      <c r="P777" s="326" t="str">
        <f>IF(L777=Hit,Fleet1Ship1WepDPH,IF(L777=Miss,0,""))</f>
        <v/>
      </c>
      <c r="Q777" s="327" t="str">
        <f>IF(M777=Hit,Fleet1Ship1WepDPH,IF(M777=Miss,0,""))</f>
        <v/>
      </c>
      <c r="R777" s="327" t="str">
        <f>IF(N777=Hit,Fleet1Ship1WepDPH,IF(N777=Miss,0,""))</f>
        <v/>
      </c>
      <c r="S777" s="328" t="str">
        <f>IF(O777=Hit,Fleet1Ship1WepDPH,IF(O777=Miss,0,""))</f>
        <v/>
      </c>
      <c r="T777" s="332" t="str">
        <f>if($C777=Attacking,COUNTIF(P777:S777,"&gt;0"),"")</f>
        <v/>
      </c>
      <c r="U777" s="333" t="str">
        <f>IF($C777=Attacking,SUM(P777:S777),"")</f>
        <v/>
      </c>
      <c r="V777" s="334" t="str">
        <f>iferror(if(W775="","",IF(W775=Alive,$V$4,IF(W775=Dead,"")),""),"")</f>
        <v/>
      </c>
      <c r="W777" s="323" t="str">
        <f>iferror(if($X777="","",IF($X777&gt;0,Alive,if($X777=0,"")),""),"")</f>
        <v/>
      </c>
      <c r="X777" s="353" t="str">
        <f>iferror(if(C777="","",IF(C777=Attacking,X775-U777,X775)),"")</f>
        <v/>
      </c>
    </row>
    <row r="778" hidden="1">
      <c r="A778" s="336">
        <v>775.0</v>
      </c>
      <c r="B778" s="356" t="str">
        <f>IF(C776=Reloading,B776+1,"")</f>
        <v/>
      </c>
      <c r="C778" s="338" t="str">
        <f>iferror(if(W776="","",IF(W776=Alive,Attacking,if(W776=Dead,"")),""),"")</f>
        <v/>
      </c>
      <c r="D778" s="339" t="str">
        <f>iferror(if(E776="","",IF(E776=Alive,$D$4,IF(E776=Dead,"")),""),"")</f>
        <v/>
      </c>
      <c r="E778" s="340" t="str">
        <f>iferror(if($F777="","",IF($F778&gt;0,Alive,if($F778="","")),""),"")</f>
        <v/>
      </c>
      <c r="F778" s="341" t="str">
        <f t="shared" si="4"/>
        <v/>
      </c>
      <c r="G778" s="342" t="str">
        <f>iferror(if(C778="","",if(C778=BattleEnd,"",if(D778=Fleet1Ship1,Fleet1Ship1Wep,Fleet2Ship1Wep))),"")</f>
        <v/>
      </c>
      <c r="H778" s="343" t="str">
        <f>iferror(IF($C778=BattleEnd,"",IF($C778="","",IF($C778=Attacking,RANDBETWEEN(1,100),""))),"")</f>
        <v/>
      </c>
      <c r="I778" s="344" t="str">
        <f>iferror(IF($C778=BattleEnd,"",IF($C778="","",IF($C778=Attacking,RANDBETWEEN(1,100),""))),"")</f>
        <v/>
      </c>
      <c r="J778" s="344" t="str">
        <f>iferror(IF($C778=BattleEnd,"",IF($C778="","",IF($C778=Attacking,RANDBETWEEN(1,100),""))),"")</f>
        <v/>
      </c>
      <c r="K778" s="345" t="str">
        <f>iferror(IF($C778=BattleEnd,"",IF($C778="","",IF($C778=Attacking,RANDBETWEEN(1,100),""))),"")</f>
        <v/>
      </c>
      <c r="L778" s="346" t="str">
        <f>if($C778=Attacking,if(H778&gt;70,Hit,Miss),"")</f>
        <v/>
      </c>
      <c r="M778" s="347" t="str">
        <f>if($C778=Attacking,if(I778&gt;70,Hit,Miss),"")</f>
        <v/>
      </c>
      <c r="N778" s="347" t="str">
        <f>if($C778=Attacking,if(J778&gt;70,Hit,Miss),"")</f>
        <v/>
      </c>
      <c r="O778" s="348" t="str">
        <f>if($C778=Attacking,if(K778&gt;70,Hit,Miss),"")</f>
        <v/>
      </c>
      <c r="P778" s="343" t="str">
        <f>IF(L778=Hit,Fleet1Ship1WepDPH,IF(L778=Miss,0,""))</f>
        <v/>
      </c>
      <c r="Q778" s="344" t="str">
        <f>IF(M778=Hit,Fleet1Ship1WepDPH,IF(M778=Miss,0,""))</f>
        <v/>
      </c>
      <c r="R778" s="344" t="str">
        <f>IF(N778=Hit,Fleet1Ship1WepDPH,IF(N778=Miss,0,""))</f>
        <v/>
      </c>
      <c r="S778" s="345" t="str">
        <f>IF(O778=Hit,Fleet1Ship1WepDPH,IF(O778=Miss,0,""))</f>
        <v/>
      </c>
      <c r="T778" s="349" t="str">
        <f>if($C778=Attacking,COUNTIF(P778:S778,"&gt;0"),"")</f>
        <v/>
      </c>
      <c r="U778" s="350" t="str">
        <f>IF($C778=Attacking,SUM(P778:S778),"")</f>
        <v/>
      </c>
      <c r="V778" s="351" t="str">
        <f>iferror(if(W776="","",IF(W776=Alive,$V$4,IF(W776=Dead,"")),""),"")</f>
        <v/>
      </c>
      <c r="W778" s="340" t="str">
        <f>iferror(if($X778="","",IF($X778&gt;0,Alive,if($X778=0,"")),""),"")</f>
        <v/>
      </c>
      <c r="X778" s="352" t="str">
        <f>iferror(if(C778="","",IF(C778=Attacking,X776-U778,X776)),"")</f>
        <v/>
      </c>
    </row>
    <row r="779" hidden="1">
      <c r="A779" s="319">
        <v>776.0</v>
      </c>
      <c r="B779" s="357" t="str">
        <f>IF(C777=Reloading,B777+1,"")</f>
        <v/>
      </c>
      <c r="C779" s="321" t="str">
        <f>iferror(if(W777="","",IF(W777=Alive,Attacking,if(W777=Dead,"")),""),"")</f>
        <v/>
      </c>
      <c r="D779" s="322" t="str">
        <f>iferror(if(E777="","",IF(E777=Alive,$D$4,IF(E777=Dead,"")),""),"")</f>
        <v/>
      </c>
      <c r="E779" s="323" t="str">
        <f>iferror(if($F778="","",IF($F779&gt;0,Alive,if($F779="","")),""),"")</f>
        <v/>
      </c>
      <c r="F779" s="324" t="str">
        <f t="shared" si="4"/>
        <v/>
      </c>
      <c r="G779" s="325" t="str">
        <f>iferror(if(C779="","",if(C779=BattleEnd,"",if(D779=Fleet1Ship1,Fleet1Ship1Wep,Fleet2Ship1Wep))),"")</f>
        <v/>
      </c>
      <c r="H779" s="326" t="str">
        <f>iferror(IF($C779=BattleEnd,"",IF($C779="","",IF($C779=Attacking,RANDBETWEEN(1,100),""))),"")</f>
        <v/>
      </c>
      <c r="I779" s="327" t="str">
        <f>iferror(IF($C779=BattleEnd,"",IF($C779="","",IF($C779=Attacking,RANDBETWEEN(1,100),""))),"")</f>
        <v/>
      </c>
      <c r="J779" s="327" t="str">
        <f>iferror(IF($C779=BattleEnd,"",IF($C779="","",IF($C779=Attacking,RANDBETWEEN(1,100),""))),"")</f>
        <v/>
      </c>
      <c r="K779" s="328" t="str">
        <f>iferror(IF($C779=BattleEnd,"",IF($C779="","",IF($C779=Attacking,RANDBETWEEN(1,100),""))),"")</f>
        <v/>
      </c>
      <c r="L779" s="329" t="str">
        <f>if($C779=Attacking,if(H779&gt;70,Hit,Miss),"")</f>
        <v/>
      </c>
      <c r="M779" s="330" t="str">
        <f>if($C779=Attacking,if(I779&gt;70,Hit,Miss),"")</f>
        <v/>
      </c>
      <c r="N779" s="330" t="str">
        <f>if($C779=Attacking,if(J779&gt;70,Hit,Miss),"")</f>
        <v/>
      </c>
      <c r="O779" s="331" t="str">
        <f>if($C779=Attacking,if(K779&gt;70,Hit,Miss),"")</f>
        <v/>
      </c>
      <c r="P779" s="326" t="str">
        <f>IF(L779=Hit,Fleet1Ship1WepDPH,IF(L779=Miss,0,""))</f>
        <v/>
      </c>
      <c r="Q779" s="327" t="str">
        <f>IF(M779=Hit,Fleet1Ship1WepDPH,IF(M779=Miss,0,""))</f>
        <v/>
      </c>
      <c r="R779" s="327" t="str">
        <f>IF(N779=Hit,Fleet1Ship1WepDPH,IF(N779=Miss,0,""))</f>
        <v/>
      </c>
      <c r="S779" s="328" t="str">
        <f>IF(O779=Hit,Fleet1Ship1WepDPH,IF(O779=Miss,0,""))</f>
        <v/>
      </c>
      <c r="T779" s="332" t="str">
        <f>if($C779=Attacking,COUNTIF(P779:S779,"&gt;0"),"")</f>
        <v/>
      </c>
      <c r="U779" s="333" t="str">
        <f>IF($C779=Attacking,SUM(P779:S779),"")</f>
        <v/>
      </c>
      <c r="V779" s="334" t="str">
        <f>iferror(if(W777="","",IF(W777=Alive,$V$4,IF(W777=Dead,"")),""),"")</f>
        <v/>
      </c>
      <c r="W779" s="323" t="str">
        <f>iferror(if($X779="","",IF($X779&gt;0,Alive,if($X779=0,"")),""),"")</f>
        <v/>
      </c>
      <c r="X779" s="353" t="str">
        <f>iferror(if(C779="","",IF(C779=Attacking,X777-U779,X777)),"")</f>
        <v/>
      </c>
    </row>
    <row r="780" hidden="1">
      <c r="A780" s="336">
        <v>777.0</v>
      </c>
      <c r="B780" s="356" t="str">
        <f>IF(C778=Attacking,B778+1,"")</f>
        <v/>
      </c>
      <c r="C780" s="338" t="str">
        <f>iferror(if(W778="","",IF(W778=Alive,Attacking,if(W778=Dead,"")),""),"")</f>
        <v/>
      </c>
      <c r="D780" s="339" t="str">
        <f>iferror(if(E778="","",IF(E778=Alive,$D$4,IF(E778=Dead,"")),""),"")</f>
        <v/>
      </c>
      <c r="E780" s="340" t="str">
        <f>iferror(if($F779="","",IF($F780&gt;0,Alive,if($F780="","")),""),"")</f>
        <v/>
      </c>
      <c r="F780" s="341" t="str">
        <f t="shared" si="4"/>
        <v/>
      </c>
      <c r="G780" s="342" t="str">
        <f>iferror(if(C780="","",if(C780=BattleEnd,"",if(D780=Fleet1Ship1,Fleet1Ship1Wep,Fleet2Ship1Wep))),"")</f>
        <v/>
      </c>
      <c r="H780" s="343" t="str">
        <f>iferror(IF($C780=BattleEnd,"",IF($C780="","",IF($C780=Attacking,RANDBETWEEN(1,100),""))),"")</f>
        <v/>
      </c>
      <c r="I780" s="344" t="str">
        <f>iferror(IF($C780=BattleEnd,"",IF($C780="","",IF($C780=Attacking,RANDBETWEEN(1,100),""))),"")</f>
        <v/>
      </c>
      <c r="J780" s="344" t="str">
        <f>iferror(IF($C780=BattleEnd,"",IF($C780="","",IF($C780=Attacking,RANDBETWEEN(1,100),""))),"")</f>
        <v/>
      </c>
      <c r="K780" s="345" t="str">
        <f>iferror(IF($C780=BattleEnd,"",IF($C780="","",IF($C780=Attacking,RANDBETWEEN(1,100),""))),"")</f>
        <v/>
      </c>
      <c r="L780" s="346" t="str">
        <f>if($C780=Attacking,if(H780&gt;70,Hit,Miss),"")</f>
        <v/>
      </c>
      <c r="M780" s="347" t="str">
        <f>if($C780=Attacking,if(I780&gt;70,Hit,Miss),"")</f>
        <v/>
      </c>
      <c r="N780" s="347" t="str">
        <f>if($C780=Attacking,if(J780&gt;70,Hit,Miss),"")</f>
        <v/>
      </c>
      <c r="O780" s="348" t="str">
        <f>if($C780=Attacking,if(K780&gt;70,Hit,Miss),"")</f>
        <v/>
      </c>
      <c r="P780" s="343" t="str">
        <f>IF(L780=Hit,Fleet1Ship1WepDPH,IF(L780=Miss,0,""))</f>
        <v/>
      </c>
      <c r="Q780" s="344" t="str">
        <f>IF(M780=Hit,Fleet1Ship1WepDPH,IF(M780=Miss,0,""))</f>
        <v/>
      </c>
      <c r="R780" s="344" t="str">
        <f>IF(N780=Hit,Fleet1Ship1WepDPH,IF(N780=Miss,0,""))</f>
        <v/>
      </c>
      <c r="S780" s="345" t="str">
        <f>IF(O780=Hit,Fleet1Ship1WepDPH,IF(O780=Miss,0,""))</f>
        <v/>
      </c>
      <c r="T780" s="349" t="str">
        <f>if($C780=Attacking,COUNTIF(P780:S780,"&gt;0"),"")</f>
        <v/>
      </c>
      <c r="U780" s="350" t="str">
        <f>IF($C780=Attacking,SUM(P780:S780),"")</f>
        <v/>
      </c>
      <c r="V780" s="351" t="str">
        <f>iferror(if(W778="","",IF(W778=Alive,$V$4,IF(W778=Dead,"")),""),"")</f>
        <v/>
      </c>
      <c r="W780" s="340" t="str">
        <f>iferror(if($X780="","",IF($X780&gt;0,Alive,if($X780=0,"")),""),"")</f>
        <v/>
      </c>
      <c r="X780" s="352" t="str">
        <f>iferror(if(C780="","",IF(C780=Attacking,X778-U780,X778)),"")</f>
        <v/>
      </c>
    </row>
    <row r="781" hidden="1">
      <c r="A781" s="319">
        <v>778.0</v>
      </c>
      <c r="B781" s="357" t="str">
        <f>IF(C779=Attacking,B779+1,"")</f>
        <v/>
      </c>
      <c r="C781" s="321" t="str">
        <f>iferror(if(W779="","",IF(W779=Alive,Attacking,if(W779=Dead,"")),""),"")</f>
        <v/>
      </c>
      <c r="D781" s="322" t="str">
        <f>iferror(if(E779="","",IF(E779=Alive,$D$4,IF(E779=Dead,"")),""),"")</f>
        <v/>
      </c>
      <c r="E781" s="323" t="str">
        <f>iferror(if($F780="","",IF($F781&gt;0,Alive,if($F781="","")),""),"")</f>
        <v/>
      </c>
      <c r="F781" s="324" t="str">
        <f t="shared" si="4"/>
        <v/>
      </c>
      <c r="G781" s="325" t="str">
        <f>iferror(if(C781="","",if(C781=BattleEnd,"",if(D781=Fleet1Ship1,Fleet1Ship1Wep,Fleet2Ship1Wep))),"")</f>
        <v/>
      </c>
      <c r="H781" s="326" t="str">
        <f>iferror(IF($C781=BattleEnd,"",IF($C781="","",IF($C781=Attacking,RANDBETWEEN(1,100),""))),"")</f>
        <v/>
      </c>
      <c r="I781" s="327" t="str">
        <f>iferror(IF($C781=BattleEnd,"",IF($C781="","",IF($C781=Attacking,RANDBETWEEN(1,100),""))),"")</f>
        <v/>
      </c>
      <c r="J781" s="327" t="str">
        <f>iferror(IF($C781=BattleEnd,"",IF($C781="","",IF($C781=Attacking,RANDBETWEEN(1,100),""))),"")</f>
        <v/>
      </c>
      <c r="K781" s="328" t="str">
        <f>iferror(IF($C781=BattleEnd,"",IF($C781="","",IF($C781=Attacking,RANDBETWEEN(1,100),""))),"")</f>
        <v/>
      </c>
      <c r="L781" s="329" t="str">
        <f>if($C781=Attacking,if(H781&gt;70,Hit,Miss),"")</f>
        <v/>
      </c>
      <c r="M781" s="330" t="str">
        <f>if($C781=Attacking,if(I781&gt;70,Hit,Miss),"")</f>
        <v/>
      </c>
      <c r="N781" s="330" t="str">
        <f>if($C781=Attacking,if(J781&gt;70,Hit,Miss),"")</f>
        <v/>
      </c>
      <c r="O781" s="331" t="str">
        <f>if($C781=Attacking,if(K781&gt;70,Hit,Miss),"")</f>
        <v/>
      </c>
      <c r="P781" s="326" t="str">
        <f>IF(L781=Hit,Fleet1Ship1WepDPH,IF(L781=Miss,0,""))</f>
        <v/>
      </c>
      <c r="Q781" s="327" t="str">
        <f>IF(M781=Hit,Fleet1Ship1WepDPH,IF(M781=Miss,0,""))</f>
        <v/>
      </c>
      <c r="R781" s="327" t="str">
        <f>IF(N781=Hit,Fleet1Ship1WepDPH,IF(N781=Miss,0,""))</f>
        <v/>
      </c>
      <c r="S781" s="328" t="str">
        <f>IF(O781=Hit,Fleet1Ship1WepDPH,IF(O781=Miss,0,""))</f>
        <v/>
      </c>
      <c r="T781" s="332" t="str">
        <f>if($C781=Attacking,COUNTIF(P781:S781,"&gt;0"),"")</f>
        <v/>
      </c>
      <c r="U781" s="333" t="str">
        <f>IF($C781=Attacking,SUM(P781:S781),"")</f>
        <v/>
      </c>
      <c r="V781" s="334" t="str">
        <f>iferror(if(W779="","",IF(W779=Alive,$V$4,IF(W779=Dead,"")),""),"")</f>
        <v/>
      </c>
      <c r="W781" s="323" t="str">
        <f>iferror(if($X781="","",IF($X781&gt;0,Alive,if($X781=0,"")),""),"")</f>
        <v/>
      </c>
      <c r="X781" s="353" t="str">
        <f>iferror(if(C781="","",IF(C781=Attacking,X779-U781,X779)),"")</f>
        <v/>
      </c>
    </row>
    <row r="782" hidden="1">
      <c r="A782" s="336">
        <v>779.0</v>
      </c>
      <c r="B782" s="356" t="str">
        <f>IF(C780=Attacking,B780+1,"")</f>
        <v/>
      </c>
      <c r="C782" s="338" t="str">
        <f>iferror(if(W780="","",IF(W780=Alive,Attacking,if(W780=Dead,"")),""),"")</f>
        <v/>
      </c>
      <c r="D782" s="339" t="str">
        <f>iferror(if(E780="","",IF(E780=Alive,$D$4,IF(E780=Dead,"")),""),"")</f>
        <v/>
      </c>
      <c r="E782" s="340" t="str">
        <f>iferror(if($F781="","",IF($F782&gt;0,Alive,if($F782="","")),""),"")</f>
        <v/>
      </c>
      <c r="F782" s="341" t="str">
        <f t="shared" si="4"/>
        <v/>
      </c>
      <c r="G782" s="342" t="str">
        <f>iferror(if(C782="","",if(C782=BattleEnd,"",if(D782=Fleet1Ship1,Fleet1Ship1Wep,Fleet2Ship1Wep))),"")</f>
        <v/>
      </c>
      <c r="H782" s="343" t="str">
        <f>iferror(IF($C782=BattleEnd,"",IF($C782="","",IF($C782=Attacking,RANDBETWEEN(1,100),""))),"")</f>
        <v/>
      </c>
      <c r="I782" s="344" t="str">
        <f>iferror(IF($C782=BattleEnd,"",IF($C782="","",IF($C782=Attacking,RANDBETWEEN(1,100),""))),"")</f>
        <v/>
      </c>
      <c r="J782" s="344" t="str">
        <f>iferror(IF($C782=BattleEnd,"",IF($C782="","",IF($C782=Attacking,RANDBETWEEN(1,100),""))),"")</f>
        <v/>
      </c>
      <c r="K782" s="345" t="str">
        <f>iferror(IF($C782=BattleEnd,"",IF($C782="","",IF($C782=Attacking,RANDBETWEEN(1,100),""))),"")</f>
        <v/>
      </c>
      <c r="L782" s="346" t="str">
        <f>if($C782=Attacking,if(H782&gt;70,Hit,Miss),"")</f>
        <v/>
      </c>
      <c r="M782" s="347" t="str">
        <f>if($C782=Attacking,if(I782&gt;70,Hit,Miss),"")</f>
        <v/>
      </c>
      <c r="N782" s="347" t="str">
        <f>if($C782=Attacking,if(J782&gt;70,Hit,Miss),"")</f>
        <v/>
      </c>
      <c r="O782" s="348" t="str">
        <f>if($C782=Attacking,if(K782&gt;70,Hit,Miss),"")</f>
        <v/>
      </c>
      <c r="P782" s="343" t="str">
        <f>IF(L782=Hit,Fleet1Ship1WepDPH,IF(L782=Miss,0,""))</f>
        <v/>
      </c>
      <c r="Q782" s="344" t="str">
        <f>IF(M782=Hit,Fleet1Ship1WepDPH,IF(M782=Miss,0,""))</f>
        <v/>
      </c>
      <c r="R782" s="344" t="str">
        <f>IF(N782=Hit,Fleet1Ship1WepDPH,IF(N782=Miss,0,""))</f>
        <v/>
      </c>
      <c r="S782" s="345" t="str">
        <f>IF(O782=Hit,Fleet1Ship1WepDPH,IF(O782=Miss,0,""))</f>
        <v/>
      </c>
      <c r="T782" s="349" t="str">
        <f>if($C782=Attacking,COUNTIF(P782:S782,"&gt;0"),"")</f>
        <v/>
      </c>
      <c r="U782" s="350" t="str">
        <f>IF($C782=Attacking,SUM(P782:S782),"")</f>
        <v/>
      </c>
      <c r="V782" s="351" t="str">
        <f>iferror(if(W780="","",IF(W780=Alive,$V$4,IF(W780=Dead,"")),""),"")</f>
        <v/>
      </c>
      <c r="W782" s="340" t="str">
        <f>iferror(if($X782="","",IF($X782&gt;0,Alive,if($X782=0,"")),""),"")</f>
        <v/>
      </c>
      <c r="X782" s="352" t="str">
        <f>iferror(if(C782="","",IF(C782=Attacking,X780-U782,X780)),"")</f>
        <v/>
      </c>
    </row>
    <row r="783" hidden="1">
      <c r="A783" s="319">
        <v>780.0</v>
      </c>
      <c r="B783" s="357" t="str">
        <f>IF(C781=Attacking,B781+1,"")</f>
        <v/>
      </c>
      <c r="C783" s="321" t="str">
        <f>iferror(if(W781="","",IF(W781=Alive,Attacking,if(W781=Dead,"")),""),"")</f>
        <v/>
      </c>
      <c r="D783" s="322" t="str">
        <f>iferror(if(E781="","",IF(E781=Alive,$D$4,IF(E781=Dead,"")),""),"")</f>
        <v/>
      </c>
      <c r="E783" s="323" t="str">
        <f>iferror(if($F782="","",IF($F783&gt;0,Alive,if($F783="","")),""),"")</f>
        <v/>
      </c>
      <c r="F783" s="324" t="str">
        <f t="shared" si="4"/>
        <v/>
      </c>
      <c r="G783" s="325" t="str">
        <f>iferror(if(C783="","",if(C783=BattleEnd,"",if(D783=Fleet1Ship1,Fleet1Ship1Wep,Fleet2Ship1Wep))),"")</f>
        <v/>
      </c>
      <c r="H783" s="326" t="str">
        <f>iferror(IF($C783=BattleEnd,"",IF($C783="","",IF($C783=Attacking,RANDBETWEEN(1,100),""))),"")</f>
        <v/>
      </c>
      <c r="I783" s="327" t="str">
        <f>iferror(IF($C783=BattleEnd,"",IF($C783="","",IF($C783=Attacking,RANDBETWEEN(1,100),""))),"")</f>
        <v/>
      </c>
      <c r="J783" s="327" t="str">
        <f>iferror(IF($C783=BattleEnd,"",IF($C783="","",IF($C783=Attacking,RANDBETWEEN(1,100),""))),"")</f>
        <v/>
      </c>
      <c r="K783" s="328" t="str">
        <f>iferror(IF($C783=BattleEnd,"",IF($C783="","",IF($C783=Attacking,RANDBETWEEN(1,100),""))),"")</f>
        <v/>
      </c>
      <c r="L783" s="329" t="str">
        <f>if($C783=Attacking,if(H783&gt;70,Hit,Miss),"")</f>
        <v/>
      </c>
      <c r="M783" s="330" t="str">
        <f>if($C783=Attacking,if(I783&gt;70,Hit,Miss),"")</f>
        <v/>
      </c>
      <c r="N783" s="330" t="str">
        <f>if($C783=Attacking,if(J783&gt;70,Hit,Miss),"")</f>
        <v/>
      </c>
      <c r="O783" s="331" t="str">
        <f>if($C783=Attacking,if(K783&gt;70,Hit,Miss),"")</f>
        <v/>
      </c>
      <c r="P783" s="326" t="str">
        <f>IF(L783=Hit,Fleet1Ship1WepDPH,IF(L783=Miss,0,""))</f>
        <v/>
      </c>
      <c r="Q783" s="327" t="str">
        <f>IF(M783=Hit,Fleet1Ship1WepDPH,IF(M783=Miss,0,""))</f>
        <v/>
      </c>
      <c r="R783" s="327" t="str">
        <f>IF(N783=Hit,Fleet1Ship1WepDPH,IF(N783=Miss,0,""))</f>
        <v/>
      </c>
      <c r="S783" s="328" t="str">
        <f>IF(O783=Hit,Fleet1Ship1WepDPH,IF(O783=Miss,0,""))</f>
        <v/>
      </c>
      <c r="T783" s="332" t="str">
        <f>if($C783=Attacking,COUNTIF(P783:S783,"&gt;0"),"")</f>
        <v/>
      </c>
      <c r="U783" s="333" t="str">
        <f>IF($C783=Attacking,SUM(P783:S783),"")</f>
        <v/>
      </c>
      <c r="V783" s="334" t="str">
        <f>iferror(if(W781="","",IF(W781=Alive,$V$4,IF(W781=Dead,"")),""),"")</f>
        <v/>
      </c>
      <c r="W783" s="323" t="str">
        <f>iferror(if($X783="","",IF($X783&gt;0,Alive,if($X783=0,"")),""),"")</f>
        <v/>
      </c>
      <c r="X783" s="353" t="str">
        <f>iferror(if(C783="","",IF(C783=Attacking,X781-U783,X781)),"")</f>
        <v/>
      </c>
    </row>
    <row r="784" hidden="1">
      <c r="A784" s="336">
        <v>781.0</v>
      </c>
      <c r="B784" s="356" t="str">
        <f>IF(C782=Attacking,B782+1,"")</f>
        <v/>
      </c>
      <c r="C784" s="338" t="str">
        <f>iferror(if(W782="","",IF(W782=Alive,Attacking,if(W782=Dead,"")),""),"")</f>
        <v/>
      </c>
      <c r="D784" s="339" t="str">
        <f>iferror(if(E782="","",IF(E782=Alive,$D$4,IF(E782=Dead,"")),""),"")</f>
        <v/>
      </c>
      <c r="E784" s="340" t="str">
        <f>iferror(if($F783="","",IF($F784&gt;0,Alive,if($F784="","")),""),"")</f>
        <v/>
      </c>
      <c r="F784" s="341" t="str">
        <f t="shared" si="4"/>
        <v/>
      </c>
      <c r="G784" s="342" t="str">
        <f>iferror(if(C784="","",if(C784=BattleEnd,"",if(D784=Fleet1Ship1,Fleet1Ship1Wep,Fleet2Ship1Wep))),"")</f>
        <v/>
      </c>
      <c r="H784" s="343" t="str">
        <f>iferror(IF($C784=BattleEnd,"",IF($C784="","",IF($C784=Attacking,RANDBETWEEN(1,100),""))),"")</f>
        <v/>
      </c>
      <c r="I784" s="344" t="str">
        <f>iferror(IF($C784=BattleEnd,"",IF($C784="","",IF($C784=Attacking,RANDBETWEEN(1,100),""))),"")</f>
        <v/>
      </c>
      <c r="J784" s="344" t="str">
        <f>iferror(IF($C784=BattleEnd,"",IF($C784="","",IF($C784=Attacking,RANDBETWEEN(1,100),""))),"")</f>
        <v/>
      </c>
      <c r="K784" s="345" t="str">
        <f>iferror(IF($C784=BattleEnd,"",IF($C784="","",IF($C784=Attacking,RANDBETWEEN(1,100),""))),"")</f>
        <v/>
      </c>
      <c r="L784" s="346" t="str">
        <f>if($C784=Attacking,if(H784&gt;70,Hit,Miss),"")</f>
        <v/>
      </c>
      <c r="M784" s="347" t="str">
        <f>if($C784=Attacking,if(I784&gt;70,Hit,Miss),"")</f>
        <v/>
      </c>
      <c r="N784" s="347" t="str">
        <f>if($C784=Attacking,if(J784&gt;70,Hit,Miss),"")</f>
        <v/>
      </c>
      <c r="O784" s="348" t="str">
        <f>if($C784=Attacking,if(K784&gt;70,Hit,Miss),"")</f>
        <v/>
      </c>
      <c r="P784" s="343" t="str">
        <f>IF(L784=Hit,Fleet1Ship1WepDPH,IF(L784=Miss,0,""))</f>
        <v/>
      </c>
      <c r="Q784" s="344" t="str">
        <f>IF(M784=Hit,Fleet1Ship1WepDPH,IF(M784=Miss,0,""))</f>
        <v/>
      </c>
      <c r="R784" s="344" t="str">
        <f>IF(N784=Hit,Fleet1Ship1WepDPH,IF(N784=Miss,0,""))</f>
        <v/>
      </c>
      <c r="S784" s="345" t="str">
        <f>IF(O784=Hit,Fleet1Ship1WepDPH,IF(O784=Miss,0,""))</f>
        <v/>
      </c>
      <c r="T784" s="349" t="str">
        <f>if($C784=Attacking,COUNTIF(P784:S784,"&gt;0"),"")</f>
        <v/>
      </c>
      <c r="U784" s="350" t="str">
        <f>IF($C784=Attacking,SUM(P784:S784),"")</f>
        <v/>
      </c>
      <c r="V784" s="351" t="str">
        <f>iferror(if(W782="","",IF(W782=Alive,$V$4,IF(W782=Dead,"")),""),"")</f>
        <v/>
      </c>
      <c r="W784" s="340" t="str">
        <f>iferror(if($X784="","",IF($X784&gt;0,Alive,if($X784=0,"")),""),"")</f>
        <v/>
      </c>
      <c r="X784" s="352" t="str">
        <f>iferror(if(C784="","",IF(C784=Attacking,X782-U784,X782)),"")</f>
        <v/>
      </c>
    </row>
    <row r="785" hidden="1">
      <c r="A785" s="319">
        <v>782.0</v>
      </c>
      <c r="B785" s="357" t="str">
        <f>IF(C783=Attacking,B783+1,"")</f>
        <v/>
      </c>
      <c r="C785" s="321" t="str">
        <f>iferror(if(W783="","",IF(W783=Alive,Attacking,if(W783=Dead,"")),""),"")</f>
        <v/>
      </c>
      <c r="D785" s="322" t="str">
        <f>iferror(if(E783="","",IF(E783=Alive,$D$4,IF(E783=Dead,"")),""),"")</f>
        <v/>
      </c>
      <c r="E785" s="323" t="str">
        <f>iferror(if($F784="","",IF($F785&gt;0,Alive,if($F785="","")),""),"")</f>
        <v/>
      </c>
      <c r="F785" s="324" t="str">
        <f t="shared" si="4"/>
        <v/>
      </c>
      <c r="G785" s="325" t="str">
        <f>iferror(if(C785="","",if(C785=BattleEnd,"",if(D785=Fleet1Ship1,Fleet1Ship1Wep,Fleet2Ship1Wep))),"")</f>
        <v/>
      </c>
      <c r="H785" s="326" t="str">
        <f>iferror(IF($C785=BattleEnd,"",IF($C785="","",IF($C785=Attacking,RANDBETWEEN(1,100),""))),"")</f>
        <v/>
      </c>
      <c r="I785" s="327" t="str">
        <f>iferror(IF($C785=BattleEnd,"",IF($C785="","",IF($C785=Attacking,RANDBETWEEN(1,100),""))),"")</f>
        <v/>
      </c>
      <c r="J785" s="327" t="str">
        <f>iferror(IF($C785=BattleEnd,"",IF($C785="","",IF($C785=Attacking,RANDBETWEEN(1,100),""))),"")</f>
        <v/>
      </c>
      <c r="K785" s="328" t="str">
        <f>iferror(IF($C785=BattleEnd,"",IF($C785="","",IF($C785=Attacking,RANDBETWEEN(1,100),""))),"")</f>
        <v/>
      </c>
      <c r="L785" s="329" t="str">
        <f>if($C785=Attacking,if(H785&gt;70,Hit,Miss),"")</f>
        <v/>
      </c>
      <c r="M785" s="330" t="str">
        <f>if($C785=Attacking,if(I785&gt;70,Hit,Miss),"")</f>
        <v/>
      </c>
      <c r="N785" s="330" t="str">
        <f>if($C785=Attacking,if(J785&gt;70,Hit,Miss),"")</f>
        <v/>
      </c>
      <c r="O785" s="331" t="str">
        <f>if($C785=Attacking,if(K785&gt;70,Hit,Miss),"")</f>
        <v/>
      </c>
      <c r="P785" s="326" t="str">
        <f>IF(L785=Hit,Fleet1Ship1WepDPH,IF(L785=Miss,0,""))</f>
        <v/>
      </c>
      <c r="Q785" s="327" t="str">
        <f>IF(M785=Hit,Fleet1Ship1WepDPH,IF(M785=Miss,0,""))</f>
        <v/>
      </c>
      <c r="R785" s="327" t="str">
        <f>IF(N785=Hit,Fleet1Ship1WepDPH,IF(N785=Miss,0,""))</f>
        <v/>
      </c>
      <c r="S785" s="328" t="str">
        <f>IF(O785=Hit,Fleet1Ship1WepDPH,IF(O785=Miss,0,""))</f>
        <v/>
      </c>
      <c r="T785" s="332" t="str">
        <f>if($C785=Attacking,COUNTIF(P785:S785,"&gt;0"),"")</f>
        <v/>
      </c>
      <c r="U785" s="333" t="str">
        <f>IF($C785=Attacking,SUM(P785:S785),"")</f>
        <v/>
      </c>
      <c r="V785" s="334" t="str">
        <f>iferror(if(W783="","",IF(W783=Alive,$V$4,IF(W783=Dead,"")),""),"")</f>
        <v/>
      </c>
      <c r="W785" s="323" t="str">
        <f>iferror(if($X785="","",IF($X785&gt;0,Alive,if($X785=0,"")),""),"")</f>
        <v/>
      </c>
      <c r="X785" s="353" t="str">
        <f>iferror(if(C785="","",IF(C785=Attacking,X783-U785,X783)),"")</f>
        <v/>
      </c>
    </row>
    <row r="786" hidden="1">
      <c r="A786" s="336">
        <v>783.0</v>
      </c>
      <c r="B786" s="356" t="str">
        <f>IF(C784=Reloading,B784+1,"")</f>
        <v/>
      </c>
      <c r="C786" s="338" t="str">
        <f>iferror(if(W784="","",IF(W784=Alive,Attacking,if(W784=Dead,"")),""),"")</f>
        <v/>
      </c>
      <c r="D786" s="339" t="str">
        <f>iferror(if(E784="","",IF(E784=Alive,$D$4,IF(E784=Dead,"")),""),"")</f>
        <v/>
      </c>
      <c r="E786" s="340" t="str">
        <f>iferror(if($F785="","",IF($F786&gt;0,Alive,if($F786="","")),""),"")</f>
        <v/>
      </c>
      <c r="F786" s="341" t="str">
        <f t="shared" si="4"/>
        <v/>
      </c>
      <c r="G786" s="342" t="str">
        <f>iferror(if(C786="","",if(C786=BattleEnd,"",if(D786=Fleet1Ship1,Fleet1Ship1Wep,Fleet2Ship1Wep))),"")</f>
        <v/>
      </c>
      <c r="H786" s="343" t="str">
        <f>iferror(IF($C786=BattleEnd,"",IF($C786="","",IF($C786=Attacking,RANDBETWEEN(1,100),""))),"")</f>
        <v/>
      </c>
      <c r="I786" s="344" t="str">
        <f>iferror(IF($C786=BattleEnd,"",IF($C786="","",IF($C786=Attacking,RANDBETWEEN(1,100),""))),"")</f>
        <v/>
      </c>
      <c r="J786" s="344" t="str">
        <f>iferror(IF($C786=BattleEnd,"",IF($C786="","",IF($C786=Attacking,RANDBETWEEN(1,100),""))),"")</f>
        <v/>
      </c>
      <c r="K786" s="345" t="str">
        <f>iferror(IF($C786=BattleEnd,"",IF($C786="","",IF($C786=Attacking,RANDBETWEEN(1,100),""))),"")</f>
        <v/>
      </c>
      <c r="L786" s="346" t="str">
        <f>if($C786=Attacking,if(H786&gt;70,Hit,Miss),"")</f>
        <v/>
      </c>
      <c r="M786" s="347" t="str">
        <f>if($C786=Attacking,if(I786&gt;70,Hit,Miss),"")</f>
        <v/>
      </c>
      <c r="N786" s="347" t="str">
        <f>if($C786=Attacking,if(J786&gt;70,Hit,Miss),"")</f>
        <v/>
      </c>
      <c r="O786" s="348" t="str">
        <f>if($C786=Attacking,if(K786&gt;70,Hit,Miss),"")</f>
        <v/>
      </c>
      <c r="P786" s="343" t="str">
        <f>IF(L786=Hit,Fleet1Ship1WepDPH,IF(L786=Miss,0,""))</f>
        <v/>
      </c>
      <c r="Q786" s="344" t="str">
        <f>IF(M786=Hit,Fleet1Ship1WepDPH,IF(M786=Miss,0,""))</f>
        <v/>
      </c>
      <c r="R786" s="344" t="str">
        <f>IF(N786=Hit,Fleet1Ship1WepDPH,IF(N786=Miss,0,""))</f>
        <v/>
      </c>
      <c r="S786" s="345" t="str">
        <f>IF(O786=Hit,Fleet1Ship1WepDPH,IF(O786=Miss,0,""))</f>
        <v/>
      </c>
      <c r="T786" s="349" t="str">
        <f>if($C786=Attacking,COUNTIF(P786:S786,"&gt;0"),"")</f>
        <v/>
      </c>
      <c r="U786" s="350" t="str">
        <f>IF($C786=Attacking,SUM(P786:S786),"")</f>
        <v/>
      </c>
      <c r="V786" s="351" t="str">
        <f>iferror(if(W784="","",IF(W784=Alive,$V$4,IF(W784=Dead,"")),""),"")</f>
        <v/>
      </c>
      <c r="W786" s="340" t="str">
        <f>iferror(if($X786="","",IF($X786&gt;0,Alive,if($X786=0,"")),""),"")</f>
        <v/>
      </c>
      <c r="X786" s="352" t="str">
        <f>iferror(if(C786="","",IF(C786=Attacking,X784-U786,X784)),"")</f>
        <v/>
      </c>
    </row>
    <row r="787" hidden="1">
      <c r="A787" s="319">
        <v>784.0</v>
      </c>
      <c r="B787" s="357" t="str">
        <f>IF(C785=Reloading,B785+1,"")</f>
        <v/>
      </c>
      <c r="C787" s="321" t="str">
        <f>iferror(if(W785="","",IF(W785=Alive,Attacking,if(W785=Dead,"")),""),"")</f>
        <v/>
      </c>
      <c r="D787" s="322" t="str">
        <f>iferror(if(E785="","",IF(E785=Alive,$D$4,IF(E785=Dead,"")),""),"")</f>
        <v/>
      </c>
      <c r="E787" s="323" t="str">
        <f>iferror(if($F786="","",IF($F787&gt;0,Alive,if($F787="","")),""),"")</f>
        <v/>
      </c>
      <c r="F787" s="324" t="str">
        <f t="shared" si="4"/>
        <v/>
      </c>
      <c r="G787" s="325" t="str">
        <f>iferror(if(C787="","",if(C787=BattleEnd,"",if(D787=Fleet1Ship1,Fleet1Ship1Wep,Fleet2Ship1Wep))),"")</f>
        <v/>
      </c>
      <c r="H787" s="326" t="str">
        <f>iferror(IF($C787=BattleEnd,"",IF($C787="","",IF($C787=Attacking,RANDBETWEEN(1,100),""))),"")</f>
        <v/>
      </c>
      <c r="I787" s="327" t="str">
        <f>iferror(IF($C787=BattleEnd,"",IF($C787="","",IF($C787=Attacking,RANDBETWEEN(1,100),""))),"")</f>
        <v/>
      </c>
      <c r="J787" s="327" t="str">
        <f>iferror(IF($C787=BattleEnd,"",IF($C787="","",IF($C787=Attacking,RANDBETWEEN(1,100),""))),"")</f>
        <v/>
      </c>
      <c r="K787" s="328" t="str">
        <f>iferror(IF($C787=BattleEnd,"",IF($C787="","",IF($C787=Attacking,RANDBETWEEN(1,100),""))),"")</f>
        <v/>
      </c>
      <c r="L787" s="329" t="str">
        <f>if($C787=Attacking,if(H787&gt;70,Hit,Miss),"")</f>
        <v/>
      </c>
      <c r="M787" s="330" t="str">
        <f>if($C787=Attacking,if(I787&gt;70,Hit,Miss),"")</f>
        <v/>
      </c>
      <c r="N787" s="330" t="str">
        <f>if($C787=Attacking,if(J787&gt;70,Hit,Miss),"")</f>
        <v/>
      </c>
      <c r="O787" s="331" t="str">
        <f>if($C787=Attacking,if(K787&gt;70,Hit,Miss),"")</f>
        <v/>
      </c>
      <c r="P787" s="326" t="str">
        <f>IF(L787=Hit,Fleet1Ship1WepDPH,IF(L787=Miss,0,""))</f>
        <v/>
      </c>
      <c r="Q787" s="327" t="str">
        <f>IF(M787=Hit,Fleet1Ship1WepDPH,IF(M787=Miss,0,""))</f>
        <v/>
      </c>
      <c r="R787" s="327" t="str">
        <f>IF(N787=Hit,Fleet1Ship1WepDPH,IF(N787=Miss,0,""))</f>
        <v/>
      </c>
      <c r="S787" s="328" t="str">
        <f>IF(O787=Hit,Fleet1Ship1WepDPH,IF(O787=Miss,0,""))</f>
        <v/>
      </c>
      <c r="T787" s="332" t="str">
        <f>if($C787=Attacking,COUNTIF(P787:S787,"&gt;0"),"")</f>
        <v/>
      </c>
      <c r="U787" s="333" t="str">
        <f>IF($C787=Attacking,SUM(P787:S787),"")</f>
        <v/>
      </c>
      <c r="V787" s="334" t="str">
        <f>iferror(if(W785="","",IF(W785=Alive,$V$4,IF(W785=Dead,"")),""),"")</f>
        <v/>
      </c>
      <c r="W787" s="323" t="str">
        <f>iferror(if($X787="","",IF($X787&gt;0,Alive,if($X787=0,"")),""),"")</f>
        <v/>
      </c>
      <c r="X787" s="353" t="str">
        <f>iferror(if(C787="","",IF(C787=Attacking,X785-U787,X785)),"")</f>
        <v/>
      </c>
    </row>
    <row r="788" hidden="1">
      <c r="A788" s="336">
        <v>785.0</v>
      </c>
      <c r="B788" s="356" t="str">
        <f>IF(C786=Attacking,B786+1,"")</f>
        <v/>
      </c>
      <c r="C788" s="338" t="str">
        <f>iferror(if(W786="","",IF(W786=Alive,Attacking,if(W786=Dead,"")),""),"")</f>
        <v/>
      </c>
      <c r="D788" s="339" t="str">
        <f>iferror(if(E786="","",IF(E786=Alive,$D$4,IF(E786=Dead,"")),""),"")</f>
        <v/>
      </c>
      <c r="E788" s="340" t="str">
        <f>iferror(if($F787="","",IF($F788&gt;0,Alive,if($F788="","")),""),"")</f>
        <v/>
      </c>
      <c r="F788" s="341" t="str">
        <f t="shared" si="4"/>
        <v/>
      </c>
      <c r="G788" s="342" t="str">
        <f>iferror(if(C788="","",if(C788=BattleEnd,"",if(D788=Fleet1Ship1,Fleet1Ship1Wep,Fleet2Ship1Wep))),"")</f>
        <v/>
      </c>
      <c r="H788" s="343" t="str">
        <f>iferror(IF($C788=BattleEnd,"",IF($C788="","",IF($C788=Attacking,RANDBETWEEN(1,100),""))),"")</f>
        <v/>
      </c>
      <c r="I788" s="344" t="str">
        <f>iferror(IF($C788=BattleEnd,"",IF($C788="","",IF($C788=Attacking,RANDBETWEEN(1,100),""))),"")</f>
        <v/>
      </c>
      <c r="J788" s="344" t="str">
        <f>iferror(IF($C788=BattleEnd,"",IF($C788="","",IF($C788=Attacking,RANDBETWEEN(1,100),""))),"")</f>
        <v/>
      </c>
      <c r="K788" s="345" t="str">
        <f>iferror(IF($C788=BattleEnd,"",IF($C788="","",IF($C788=Attacking,RANDBETWEEN(1,100),""))),"")</f>
        <v/>
      </c>
      <c r="L788" s="346" t="str">
        <f>if($C788=Attacking,if(H788&gt;70,Hit,Miss),"")</f>
        <v/>
      </c>
      <c r="M788" s="347" t="str">
        <f>if($C788=Attacking,if(I788&gt;70,Hit,Miss),"")</f>
        <v/>
      </c>
      <c r="N788" s="347" t="str">
        <f>if($C788=Attacking,if(J788&gt;70,Hit,Miss),"")</f>
        <v/>
      </c>
      <c r="O788" s="348" t="str">
        <f>if($C788=Attacking,if(K788&gt;70,Hit,Miss),"")</f>
        <v/>
      </c>
      <c r="P788" s="343" t="str">
        <f>IF(L788=Hit,Fleet1Ship1WepDPH,IF(L788=Miss,0,""))</f>
        <v/>
      </c>
      <c r="Q788" s="344" t="str">
        <f>IF(M788=Hit,Fleet1Ship1WepDPH,IF(M788=Miss,0,""))</f>
        <v/>
      </c>
      <c r="R788" s="344" t="str">
        <f>IF(N788=Hit,Fleet1Ship1WepDPH,IF(N788=Miss,0,""))</f>
        <v/>
      </c>
      <c r="S788" s="345" t="str">
        <f>IF(O788=Hit,Fleet1Ship1WepDPH,IF(O788=Miss,0,""))</f>
        <v/>
      </c>
      <c r="T788" s="349" t="str">
        <f>if($C788=Attacking,COUNTIF(P788:S788,"&gt;0"),"")</f>
        <v/>
      </c>
      <c r="U788" s="350" t="str">
        <f>IF($C788=Attacking,SUM(P788:S788),"")</f>
        <v/>
      </c>
      <c r="V788" s="351" t="str">
        <f>iferror(if(W786="","",IF(W786=Alive,$V$4,IF(W786=Dead,"")),""),"")</f>
        <v/>
      </c>
      <c r="W788" s="340" t="str">
        <f>iferror(if($X788="","",IF($X788&gt;0,Alive,if($X788=0,"")),""),"")</f>
        <v/>
      </c>
      <c r="X788" s="352" t="str">
        <f>iferror(if(C788="","",IF(C788=Attacking,X786-U788,X786)),"")</f>
        <v/>
      </c>
    </row>
    <row r="789" hidden="1">
      <c r="A789" s="319">
        <v>786.0</v>
      </c>
      <c r="B789" s="357" t="str">
        <f>IF(C787=Attacking,B787+1,"")</f>
        <v/>
      </c>
      <c r="C789" s="321" t="str">
        <f>iferror(if(W787="","",IF(W787=Alive,Attacking,if(W787=Dead,"")),""),"")</f>
        <v/>
      </c>
      <c r="D789" s="322" t="str">
        <f>iferror(if(E787="","",IF(E787=Alive,$D$4,IF(E787=Dead,"")),""),"")</f>
        <v/>
      </c>
      <c r="E789" s="323" t="str">
        <f>iferror(if($F788="","",IF($F789&gt;0,Alive,if($F789="","")),""),"")</f>
        <v/>
      </c>
      <c r="F789" s="324" t="str">
        <f t="shared" si="4"/>
        <v/>
      </c>
      <c r="G789" s="325" t="str">
        <f>iferror(if(C789="","",if(C789=BattleEnd,"",if(D789=Fleet1Ship1,Fleet1Ship1Wep,Fleet2Ship1Wep))),"")</f>
        <v/>
      </c>
      <c r="H789" s="326" t="str">
        <f>iferror(IF($C789=BattleEnd,"",IF($C789="","",IF($C789=Attacking,RANDBETWEEN(1,100),""))),"")</f>
        <v/>
      </c>
      <c r="I789" s="327" t="str">
        <f>iferror(IF($C789=BattleEnd,"",IF($C789="","",IF($C789=Attacking,RANDBETWEEN(1,100),""))),"")</f>
        <v/>
      </c>
      <c r="J789" s="327" t="str">
        <f>iferror(IF($C789=BattleEnd,"",IF($C789="","",IF($C789=Attacking,RANDBETWEEN(1,100),""))),"")</f>
        <v/>
      </c>
      <c r="K789" s="328" t="str">
        <f>iferror(IF($C789=BattleEnd,"",IF($C789="","",IF($C789=Attacking,RANDBETWEEN(1,100),""))),"")</f>
        <v/>
      </c>
      <c r="L789" s="329" t="str">
        <f>if($C789=Attacking,if(H789&gt;70,Hit,Miss),"")</f>
        <v/>
      </c>
      <c r="M789" s="330" t="str">
        <f>if($C789=Attacking,if(I789&gt;70,Hit,Miss),"")</f>
        <v/>
      </c>
      <c r="N789" s="330" t="str">
        <f>if($C789=Attacking,if(J789&gt;70,Hit,Miss),"")</f>
        <v/>
      </c>
      <c r="O789" s="331" t="str">
        <f>if($C789=Attacking,if(K789&gt;70,Hit,Miss),"")</f>
        <v/>
      </c>
      <c r="P789" s="326" t="str">
        <f>IF(L789=Hit,Fleet1Ship1WepDPH,IF(L789=Miss,0,""))</f>
        <v/>
      </c>
      <c r="Q789" s="327" t="str">
        <f>IF(M789=Hit,Fleet1Ship1WepDPH,IF(M789=Miss,0,""))</f>
        <v/>
      </c>
      <c r="R789" s="327" t="str">
        <f>IF(N789=Hit,Fleet1Ship1WepDPH,IF(N789=Miss,0,""))</f>
        <v/>
      </c>
      <c r="S789" s="328" t="str">
        <f>IF(O789=Hit,Fleet1Ship1WepDPH,IF(O789=Miss,0,""))</f>
        <v/>
      </c>
      <c r="T789" s="332" t="str">
        <f>if($C789=Attacking,COUNTIF(P789:S789,"&gt;0"),"")</f>
        <v/>
      </c>
      <c r="U789" s="333" t="str">
        <f>IF($C789=Attacking,SUM(P789:S789),"")</f>
        <v/>
      </c>
      <c r="V789" s="334" t="str">
        <f>iferror(if(W787="","",IF(W787=Alive,$V$4,IF(W787=Dead,"")),""),"")</f>
        <v/>
      </c>
      <c r="W789" s="323" t="str">
        <f>iferror(if($X789="","",IF($X789&gt;0,Alive,if($X789=0,"")),""),"")</f>
        <v/>
      </c>
      <c r="X789" s="353" t="str">
        <f>iferror(if(C789="","",IF(C789=Attacking,X787-U789,X787)),"")</f>
        <v/>
      </c>
    </row>
    <row r="790" hidden="1">
      <c r="A790" s="336">
        <v>787.0</v>
      </c>
      <c r="B790" s="356" t="str">
        <f>IF(C788=Attacking,B788+1,"")</f>
        <v/>
      </c>
      <c r="C790" s="338" t="str">
        <f>iferror(if(W788="","",IF(W788=Alive,Attacking,if(W788=Dead,"")),""),"")</f>
        <v/>
      </c>
      <c r="D790" s="339" t="str">
        <f>iferror(if(E788="","",IF(E788=Alive,$D$4,IF(E788=Dead,"")),""),"")</f>
        <v/>
      </c>
      <c r="E790" s="340" t="str">
        <f>iferror(if($F789="","",IF($F790&gt;0,Alive,if($F790="","")),""),"")</f>
        <v/>
      </c>
      <c r="F790" s="341" t="str">
        <f t="shared" si="4"/>
        <v/>
      </c>
      <c r="G790" s="342" t="str">
        <f>iferror(if(C790="","",if(C790=BattleEnd,"",if(D790=Fleet1Ship1,Fleet1Ship1Wep,Fleet2Ship1Wep))),"")</f>
        <v/>
      </c>
      <c r="H790" s="343" t="str">
        <f>iferror(IF($C790=BattleEnd,"",IF($C790="","",IF($C790=Attacking,RANDBETWEEN(1,100),""))),"")</f>
        <v/>
      </c>
      <c r="I790" s="344" t="str">
        <f>iferror(IF($C790=BattleEnd,"",IF($C790="","",IF($C790=Attacking,RANDBETWEEN(1,100),""))),"")</f>
        <v/>
      </c>
      <c r="J790" s="344" t="str">
        <f>iferror(IF($C790=BattleEnd,"",IF($C790="","",IF($C790=Attacking,RANDBETWEEN(1,100),""))),"")</f>
        <v/>
      </c>
      <c r="K790" s="345" t="str">
        <f>iferror(IF($C790=BattleEnd,"",IF($C790="","",IF($C790=Attacking,RANDBETWEEN(1,100),""))),"")</f>
        <v/>
      </c>
      <c r="L790" s="346" t="str">
        <f>if($C790=Attacking,if(H790&gt;70,Hit,Miss),"")</f>
        <v/>
      </c>
      <c r="M790" s="347" t="str">
        <f>if($C790=Attacking,if(I790&gt;70,Hit,Miss),"")</f>
        <v/>
      </c>
      <c r="N790" s="347" t="str">
        <f>if($C790=Attacking,if(J790&gt;70,Hit,Miss),"")</f>
        <v/>
      </c>
      <c r="O790" s="348" t="str">
        <f>if($C790=Attacking,if(K790&gt;70,Hit,Miss),"")</f>
        <v/>
      </c>
      <c r="P790" s="343" t="str">
        <f>IF(L790=Hit,Fleet1Ship1WepDPH,IF(L790=Miss,0,""))</f>
        <v/>
      </c>
      <c r="Q790" s="344" t="str">
        <f>IF(M790=Hit,Fleet1Ship1WepDPH,IF(M790=Miss,0,""))</f>
        <v/>
      </c>
      <c r="R790" s="344" t="str">
        <f>IF(N790=Hit,Fleet1Ship1WepDPH,IF(N790=Miss,0,""))</f>
        <v/>
      </c>
      <c r="S790" s="345" t="str">
        <f>IF(O790=Hit,Fleet1Ship1WepDPH,IF(O790=Miss,0,""))</f>
        <v/>
      </c>
      <c r="T790" s="349" t="str">
        <f>if($C790=Attacking,COUNTIF(P790:S790,"&gt;0"),"")</f>
        <v/>
      </c>
      <c r="U790" s="350" t="str">
        <f>IF($C790=Attacking,SUM(P790:S790),"")</f>
        <v/>
      </c>
      <c r="V790" s="351" t="str">
        <f>iferror(if(W788="","",IF(W788=Alive,$V$4,IF(W788=Dead,"")),""),"")</f>
        <v/>
      </c>
      <c r="W790" s="340" t="str">
        <f>iferror(if($X790="","",IF($X790&gt;0,Alive,if($X790=0,"")),""),"")</f>
        <v/>
      </c>
      <c r="X790" s="352" t="str">
        <f>iferror(if(C790="","",IF(C790=Attacking,X788-U790,X788)),"")</f>
        <v/>
      </c>
    </row>
    <row r="791" hidden="1">
      <c r="A791" s="319">
        <v>788.0</v>
      </c>
      <c r="B791" s="357" t="str">
        <f>IF(C789=Attacking,B789+1,"")</f>
        <v/>
      </c>
      <c r="C791" s="321" t="str">
        <f>iferror(if(W789="","",IF(W789=Alive,Attacking,if(W789=Dead,"")),""),"")</f>
        <v/>
      </c>
      <c r="D791" s="322" t="str">
        <f>iferror(if(E789="","",IF(E789=Alive,$D$4,IF(E789=Dead,"")),""),"")</f>
        <v/>
      </c>
      <c r="E791" s="323" t="str">
        <f>iferror(if($F790="","",IF($F791&gt;0,Alive,if($F791="","")),""),"")</f>
        <v/>
      </c>
      <c r="F791" s="324" t="str">
        <f t="shared" si="4"/>
        <v/>
      </c>
      <c r="G791" s="325" t="str">
        <f>iferror(if(C791="","",if(C791=BattleEnd,"",if(D791=Fleet1Ship1,Fleet1Ship1Wep,Fleet2Ship1Wep))),"")</f>
        <v/>
      </c>
      <c r="H791" s="326" t="str">
        <f>iferror(IF($C791=BattleEnd,"",IF($C791="","",IF($C791=Attacking,RANDBETWEEN(1,100),""))),"")</f>
        <v/>
      </c>
      <c r="I791" s="327" t="str">
        <f>iferror(IF($C791=BattleEnd,"",IF($C791="","",IF($C791=Attacking,RANDBETWEEN(1,100),""))),"")</f>
        <v/>
      </c>
      <c r="J791" s="327" t="str">
        <f>iferror(IF($C791=BattleEnd,"",IF($C791="","",IF($C791=Attacking,RANDBETWEEN(1,100),""))),"")</f>
        <v/>
      </c>
      <c r="K791" s="328" t="str">
        <f>iferror(IF($C791=BattleEnd,"",IF($C791="","",IF($C791=Attacking,RANDBETWEEN(1,100),""))),"")</f>
        <v/>
      </c>
      <c r="L791" s="329" t="str">
        <f>if($C791=Attacking,if(H791&gt;70,Hit,Miss),"")</f>
        <v/>
      </c>
      <c r="M791" s="330" t="str">
        <f>if($C791=Attacking,if(I791&gt;70,Hit,Miss),"")</f>
        <v/>
      </c>
      <c r="N791" s="330" t="str">
        <f>if($C791=Attacking,if(J791&gt;70,Hit,Miss),"")</f>
        <v/>
      </c>
      <c r="O791" s="331" t="str">
        <f>if($C791=Attacking,if(K791&gt;70,Hit,Miss),"")</f>
        <v/>
      </c>
      <c r="P791" s="326" t="str">
        <f>IF(L791=Hit,Fleet1Ship1WepDPH,IF(L791=Miss,0,""))</f>
        <v/>
      </c>
      <c r="Q791" s="327" t="str">
        <f>IF(M791=Hit,Fleet1Ship1WepDPH,IF(M791=Miss,0,""))</f>
        <v/>
      </c>
      <c r="R791" s="327" t="str">
        <f>IF(N791=Hit,Fleet1Ship1WepDPH,IF(N791=Miss,0,""))</f>
        <v/>
      </c>
      <c r="S791" s="328" t="str">
        <f>IF(O791=Hit,Fleet1Ship1WepDPH,IF(O791=Miss,0,""))</f>
        <v/>
      </c>
      <c r="T791" s="332" t="str">
        <f>if($C791=Attacking,COUNTIF(P791:S791,"&gt;0"),"")</f>
        <v/>
      </c>
      <c r="U791" s="333" t="str">
        <f>IF($C791=Attacking,SUM(P791:S791),"")</f>
        <v/>
      </c>
      <c r="V791" s="334" t="str">
        <f>iferror(if(W789="","",IF(W789=Alive,$V$4,IF(W789=Dead,"")),""),"")</f>
        <v/>
      </c>
      <c r="W791" s="323" t="str">
        <f>iferror(if($X791="","",IF($X791&gt;0,Alive,if($X791=0,"")),""),"")</f>
        <v/>
      </c>
      <c r="X791" s="353" t="str">
        <f>iferror(if(C791="","",IF(C791=Attacking,X789-U791,X789)),"")</f>
        <v/>
      </c>
    </row>
    <row r="792" hidden="1">
      <c r="A792" s="336">
        <v>789.0</v>
      </c>
      <c r="B792" s="356" t="str">
        <f>IF(C790=Attacking,B790+1,"")</f>
        <v/>
      </c>
      <c r="C792" s="338" t="str">
        <f>iferror(if(W790="","",IF(W790=Alive,Attacking,if(W790=Dead,"")),""),"")</f>
        <v/>
      </c>
      <c r="D792" s="339" t="str">
        <f>iferror(if(E790="","",IF(E790=Alive,$D$4,IF(E790=Dead,"")),""),"")</f>
        <v/>
      </c>
      <c r="E792" s="340" t="str">
        <f>iferror(if($F791="","",IF($F792&gt;0,Alive,if($F792="","")),""),"")</f>
        <v/>
      </c>
      <c r="F792" s="341" t="str">
        <f t="shared" si="4"/>
        <v/>
      </c>
      <c r="G792" s="342" t="str">
        <f>iferror(if(C792="","",if(C792=BattleEnd,"",if(D792=Fleet1Ship1,Fleet1Ship1Wep,Fleet2Ship1Wep))),"")</f>
        <v/>
      </c>
      <c r="H792" s="343" t="str">
        <f>iferror(IF($C792=BattleEnd,"",IF($C792="","",IF($C792=Attacking,RANDBETWEEN(1,100),""))),"")</f>
        <v/>
      </c>
      <c r="I792" s="344" t="str">
        <f>iferror(IF($C792=BattleEnd,"",IF($C792="","",IF($C792=Attacking,RANDBETWEEN(1,100),""))),"")</f>
        <v/>
      </c>
      <c r="J792" s="344" t="str">
        <f>iferror(IF($C792=BattleEnd,"",IF($C792="","",IF($C792=Attacking,RANDBETWEEN(1,100),""))),"")</f>
        <v/>
      </c>
      <c r="K792" s="345" t="str">
        <f>iferror(IF($C792=BattleEnd,"",IF($C792="","",IF($C792=Attacking,RANDBETWEEN(1,100),""))),"")</f>
        <v/>
      </c>
      <c r="L792" s="346" t="str">
        <f>if($C792=Attacking,if(H792&gt;70,Hit,Miss),"")</f>
        <v/>
      </c>
      <c r="M792" s="347" t="str">
        <f>if($C792=Attacking,if(I792&gt;70,Hit,Miss),"")</f>
        <v/>
      </c>
      <c r="N792" s="347" t="str">
        <f>if($C792=Attacking,if(J792&gt;70,Hit,Miss),"")</f>
        <v/>
      </c>
      <c r="O792" s="348" t="str">
        <f>if($C792=Attacking,if(K792&gt;70,Hit,Miss),"")</f>
        <v/>
      </c>
      <c r="P792" s="343" t="str">
        <f>IF(L792=Hit,Fleet1Ship1WepDPH,IF(L792=Miss,0,""))</f>
        <v/>
      </c>
      <c r="Q792" s="344" t="str">
        <f>IF(M792=Hit,Fleet1Ship1WepDPH,IF(M792=Miss,0,""))</f>
        <v/>
      </c>
      <c r="R792" s="344" t="str">
        <f>IF(N792=Hit,Fleet1Ship1WepDPH,IF(N792=Miss,0,""))</f>
        <v/>
      </c>
      <c r="S792" s="345" t="str">
        <f>IF(O792=Hit,Fleet1Ship1WepDPH,IF(O792=Miss,0,""))</f>
        <v/>
      </c>
      <c r="T792" s="349" t="str">
        <f>if($C792=Attacking,COUNTIF(P792:S792,"&gt;0"),"")</f>
        <v/>
      </c>
      <c r="U792" s="350" t="str">
        <f>IF($C792=Attacking,SUM(P792:S792),"")</f>
        <v/>
      </c>
      <c r="V792" s="351" t="str">
        <f>iferror(if(W790="","",IF(W790=Alive,$V$4,IF(W790=Dead,"")),""),"")</f>
        <v/>
      </c>
      <c r="W792" s="340" t="str">
        <f>iferror(if($X792="","",IF($X792&gt;0,Alive,if($X792=0,"")),""),"")</f>
        <v/>
      </c>
      <c r="X792" s="352" t="str">
        <f>iferror(if(C792="","",IF(C792=Attacking,X790-U792,X790)),"")</f>
        <v/>
      </c>
    </row>
    <row r="793" hidden="1">
      <c r="A793" s="319">
        <v>790.0</v>
      </c>
      <c r="B793" s="357" t="str">
        <f>IF(C791=Attacking,B791+1,"")</f>
        <v/>
      </c>
      <c r="C793" s="321" t="str">
        <f>iferror(if(W791="","",IF(W791=Alive,Attacking,if(W791=Dead,"")),""),"")</f>
        <v/>
      </c>
      <c r="D793" s="322" t="str">
        <f>iferror(if(E791="","",IF(E791=Alive,$D$4,IF(E791=Dead,"")),""),"")</f>
        <v/>
      </c>
      <c r="E793" s="323" t="str">
        <f>iferror(if($F792="","",IF($F793&gt;0,Alive,if($F793="","")),""),"")</f>
        <v/>
      </c>
      <c r="F793" s="324" t="str">
        <f t="shared" si="4"/>
        <v/>
      </c>
      <c r="G793" s="325" t="str">
        <f>iferror(if(C793="","",if(C793=BattleEnd,"",if(D793=Fleet1Ship1,Fleet1Ship1Wep,Fleet2Ship1Wep))),"")</f>
        <v/>
      </c>
      <c r="H793" s="326" t="str">
        <f>iferror(IF($C793=BattleEnd,"",IF($C793="","",IF($C793=Attacking,RANDBETWEEN(1,100),""))),"")</f>
        <v/>
      </c>
      <c r="I793" s="327" t="str">
        <f>iferror(IF($C793=BattleEnd,"",IF($C793="","",IF($C793=Attacking,RANDBETWEEN(1,100),""))),"")</f>
        <v/>
      </c>
      <c r="J793" s="327" t="str">
        <f>iferror(IF($C793=BattleEnd,"",IF($C793="","",IF($C793=Attacking,RANDBETWEEN(1,100),""))),"")</f>
        <v/>
      </c>
      <c r="K793" s="328" t="str">
        <f>iferror(IF($C793=BattleEnd,"",IF($C793="","",IF($C793=Attacking,RANDBETWEEN(1,100),""))),"")</f>
        <v/>
      </c>
      <c r="L793" s="329" t="str">
        <f>if($C793=Attacking,if(H793&gt;70,Hit,Miss),"")</f>
        <v/>
      </c>
      <c r="M793" s="330" t="str">
        <f>if($C793=Attacking,if(I793&gt;70,Hit,Miss),"")</f>
        <v/>
      </c>
      <c r="N793" s="330" t="str">
        <f>if($C793=Attacking,if(J793&gt;70,Hit,Miss),"")</f>
        <v/>
      </c>
      <c r="O793" s="331" t="str">
        <f>if($C793=Attacking,if(K793&gt;70,Hit,Miss),"")</f>
        <v/>
      </c>
      <c r="P793" s="326" t="str">
        <f>IF(L793=Hit,Fleet1Ship1WepDPH,IF(L793=Miss,0,""))</f>
        <v/>
      </c>
      <c r="Q793" s="327" t="str">
        <f>IF(M793=Hit,Fleet1Ship1WepDPH,IF(M793=Miss,0,""))</f>
        <v/>
      </c>
      <c r="R793" s="327" t="str">
        <f>IF(N793=Hit,Fleet1Ship1WepDPH,IF(N793=Miss,0,""))</f>
        <v/>
      </c>
      <c r="S793" s="328" t="str">
        <f>IF(O793=Hit,Fleet1Ship1WepDPH,IF(O793=Miss,0,""))</f>
        <v/>
      </c>
      <c r="T793" s="332" t="str">
        <f>if($C793=Attacking,COUNTIF(P793:S793,"&gt;0"),"")</f>
        <v/>
      </c>
      <c r="U793" s="333" t="str">
        <f>IF($C793=Attacking,SUM(P793:S793),"")</f>
        <v/>
      </c>
      <c r="V793" s="334" t="str">
        <f>iferror(if(W791="","",IF(W791=Alive,$V$4,IF(W791=Dead,"")),""),"")</f>
        <v/>
      </c>
      <c r="W793" s="323" t="str">
        <f>iferror(if($X793="","",IF($X793&gt;0,Alive,if($X793=0,"")),""),"")</f>
        <v/>
      </c>
      <c r="X793" s="353" t="str">
        <f>iferror(if(C793="","",IF(C793=Attacking,X791-U793,X791)),"")</f>
        <v/>
      </c>
    </row>
    <row r="794" hidden="1">
      <c r="A794" s="336">
        <v>791.0</v>
      </c>
      <c r="B794" s="356" t="str">
        <f>IF(C792=Reloading,B792+1,"")</f>
        <v/>
      </c>
      <c r="C794" s="338" t="str">
        <f>iferror(if(W792="","",IF(W792=Alive,Attacking,if(W792=Dead,"")),""),"")</f>
        <v/>
      </c>
      <c r="D794" s="339" t="str">
        <f>iferror(if(E792="","",IF(E792=Alive,$D$4,IF(E792=Dead,"")),""),"")</f>
        <v/>
      </c>
      <c r="E794" s="340" t="str">
        <f>iferror(if($F793="","",IF($F794&gt;0,Alive,if($F794="","")),""),"")</f>
        <v/>
      </c>
      <c r="F794" s="341" t="str">
        <f t="shared" si="4"/>
        <v/>
      </c>
      <c r="G794" s="342" t="str">
        <f>iferror(if(C794="","",if(C794=BattleEnd,"",if(D794=Fleet1Ship1,Fleet1Ship1Wep,Fleet2Ship1Wep))),"")</f>
        <v/>
      </c>
      <c r="H794" s="343" t="str">
        <f>iferror(IF($C794=BattleEnd,"",IF($C794="","",IF($C794=Attacking,RANDBETWEEN(1,100),""))),"")</f>
        <v/>
      </c>
      <c r="I794" s="344" t="str">
        <f>iferror(IF($C794=BattleEnd,"",IF($C794="","",IF($C794=Attacking,RANDBETWEEN(1,100),""))),"")</f>
        <v/>
      </c>
      <c r="J794" s="344" t="str">
        <f>iferror(IF($C794=BattleEnd,"",IF($C794="","",IF($C794=Attacking,RANDBETWEEN(1,100),""))),"")</f>
        <v/>
      </c>
      <c r="K794" s="345" t="str">
        <f>iferror(IF($C794=BattleEnd,"",IF($C794="","",IF($C794=Attacking,RANDBETWEEN(1,100),""))),"")</f>
        <v/>
      </c>
      <c r="L794" s="346" t="str">
        <f>if($C794=Attacking,if(H794&gt;70,Hit,Miss),"")</f>
        <v/>
      </c>
      <c r="M794" s="347" t="str">
        <f>if($C794=Attacking,if(I794&gt;70,Hit,Miss),"")</f>
        <v/>
      </c>
      <c r="N794" s="347" t="str">
        <f>if($C794=Attacking,if(J794&gt;70,Hit,Miss),"")</f>
        <v/>
      </c>
      <c r="O794" s="348" t="str">
        <f>if($C794=Attacking,if(K794&gt;70,Hit,Miss),"")</f>
        <v/>
      </c>
      <c r="P794" s="343" t="str">
        <f>IF(L794=Hit,Fleet1Ship1WepDPH,IF(L794=Miss,0,""))</f>
        <v/>
      </c>
      <c r="Q794" s="344" t="str">
        <f>IF(M794=Hit,Fleet1Ship1WepDPH,IF(M794=Miss,0,""))</f>
        <v/>
      </c>
      <c r="R794" s="344" t="str">
        <f>IF(N794=Hit,Fleet1Ship1WepDPH,IF(N794=Miss,0,""))</f>
        <v/>
      </c>
      <c r="S794" s="345" t="str">
        <f>IF(O794=Hit,Fleet1Ship1WepDPH,IF(O794=Miss,0,""))</f>
        <v/>
      </c>
      <c r="T794" s="349" t="str">
        <f>if($C794=Attacking,COUNTIF(P794:S794,"&gt;0"),"")</f>
        <v/>
      </c>
      <c r="U794" s="350" t="str">
        <f>IF($C794=Attacking,SUM(P794:S794),"")</f>
        <v/>
      </c>
      <c r="V794" s="351" t="str">
        <f>iferror(if(W792="","",IF(W792=Alive,$V$4,IF(W792=Dead,"")),""),"")</f>
        <v/>
      </c>
      <c r="W794" s="340" t="str">
        <f>iferror(if($X794="","",IF($X794&gt;0,Alive,if($X794=0,"")),""),"")</f>
        <v/>
      </c>
      <c r="X794" s="352" t="str">
        <f>iferror(if(C794="","",IF(C794=Attacking,X792-U794,X792)),"")</f>
        <v/>
      </c>
    </row>
    <row r="795" hidden="1">
      <c r="A795" s="319">
        <v>792.0</v>
      </c>
      <c r="B795" s="357" t="str">
        <f>IF(C793=Reloading,B793+1,"")</f>
        <v/>
      </c>
      <c r="C795" s="321" t="str">
        <f>iferror(if(W793="","",IF(W793=Alive,Attacking,if(W793=Dead,"")),""),"")</f>
        <v/>
      </c>
      <c r="D795" s="322" t="str">
        <f>iferror(if(E793="","",IF(E793=Alive,$D$4,IF(E793=Dead,"")),""),"")</f>
        <v/>
      </c>
      <c r="E795" s="323" t="str">
        <f>iferror(if($F794="","",IF($F795&gt;0,Alive,if($F795="","")),""),"")</f>
        <v/>
      </c>
      <c r="F795" s="324" t="str">
        <f t="shared" si="4"/>
        <v/>
      </c>
      <c r="G795" s="325" t="str">
        <f>iferror(if(C795="","",if(C795=BattleEnd,"",if(D795=Fleet1Ship1,Fleet1Ship1Wep,Fleet2Ship1Wep))),"")</f>
        <v/>
      </c>
      <c r="H795" s="326" t="str">
        <f>iferror(IF($C795=BattleEnd,"",IF($C795="","",IF($C795=Attacking,RANDBETWEEN(1,100),""))),"")</f>
        <v/>
      </c>
      <c r="I795" s="327" t="str">
        <f>iferror(IF($C795=BattleEnd,"",IF($C795="","",IF($C795=Attacking,RANDBETWEEN(1,100),""))),"")</f>
        <v/>
      </c>
      <c r="J795" s="327" t="str">
        <f>iferror(IF($C795=BattleEnd,"",IF($C795="","",IF($C795=Attacking,RANDBETWEEN(1,100),""))),"")</f>
        <v/>
      </c>
      <c r="K795" s="328" t="str">
        <f>iferror(IF($C795=BattleEnd,"",IF($C795="","",IF($C795=Attacking,RANDBETWEEN(1,100),""))),"")</f>
        <v/>
      </c>
      <c r="L795" s="329" t="str">
        <f>if($C795=Attacking,if(H795&gt;70,Hit,Miss),"")</f>
        <v/>
      </c>
      <c r="M795" s="330" t="str">
        <f>if($C795=Attacking,if(I795&gt;70,Hit,Miss),"")</f>
        <v/>
      </c>
      <c r="N795" s="330" t="str">
        <f>if($C795=Attacking,if(J795&gt;70,Hit,Miss),"")</f>
        <v/>
      </c>
      <c r="O795" s="331" t="str">
        <f>if($C795=Attacking,if(K795&gt;70,Hit,Miss),"")</f>
        <v/>
      </c>
      <c r="P795" s="326" t="str">
        <f>IF(L795=Hit,Fleet1Ship1WepDPH,IF(L795=Miss,0,""))</f>
        <v/>
      </c>
      <c r="Q795" s="327" t="str">
        <f>IF(M795=Hit,Fleet1Ship1WepDPH,IF(M795=Miss,0,""))</f>
        <v/>
      </c>
      <c r="R795" s="327" t="str">
        <f>IF(N795=Hit,Fleet1Ship1WepDPH,IF(N795=Miss,0,""))</f>
        <v/>
      </c>
      <c r="S795" s="328" t="str">
        <f>IF(O795=Hit,Fleet1Ship1WepDPH,IF(O795=Miss,0,""))</f>
        <v/>
      </c>
      <c r="T795" s="332" t="str">
        <f>if($C795=Attacking,COUNTIF(P795:S795,"&gt;0"),"")</f>
        <v/>
      </c>
      <c r="U795" s="333" t="str">
        <f>IF($C795=Attacking,SUM(P795:S795),"")</f>
        <v/>
      </c>
      <c r="V795" s="334" t="str">
        <f>iferror(if(W793="","",IF(W793=Alive,$V$4,IF(W793=Dead,"")),""),"")</f>
        <v/>
      </c>
      <c r="W795" s="323" t="str">
        <f>iferror(if($X795="","",IF($X795&gt;0,Alive,if($X795=0,"")),""),"")</f>
        <v/>
      </c>
      <c r="X795" s="353" t="str">
        <f>iferror(if(C795="","",IF(C795=Attacking,X793-U795,X793)),"")</f>
        <v/>
      </c>
    </row>
    <row r="796" hidden="1">
      <c r="A796" s="336">
        <v>793.0</v>
      </c>
      <c r="B796" s="356" t="str">
        <f>IF(C794=Attacking,B794+1,"")</f>
        <v/>
      </c>
      <c r="C796" s="338" t="str">
        <f>iferror(if(W794="","",IF(W794=Alive,Attacking,if(W794=Dead,"")),""),"")</f>
        <v/>
      </c>
      <c r="D796" s="339" t="str">
        <f>iferror(if(E794="","",IF(E794=Alive,$D$4,IF(E794=Dead,"")),""),"")</f>
        <v/>
      </c>
      <c r="E796" s="340" t="str">
        <f>iferror(if($F795="","",IF($F796&gt;0,Alive,if($F796="","")),""),"")</f>
        <v/>
      </c>
      <c r="F796" s="341" t="str">
        <f t="shared" si="4"/>
        <v/>
      </c>
      <c r="G796" s="342" t="str">
        <f>iferror(if(C796="","",if(C796=BattleEnd,"",if(D796=Fleet1Ship1,Fleet1Ship1Wep,Fleet2Ship1Wep))),"")</f>
        <v/>
      </c>
      <c r="H796" s="343" t="str">
        <f>iferror(IF($C796=BattleEnd,"",IF($C796="","",IF($C796=Attacking,RANDBETWEEN(1,100),""))),"")</f>
        <v/>
      </c>
      <c r="I796" s="344" t="str">
        <f>iferror(IF($C796=BattleEnd,"",IF($C796="","",IF($C796=Attacking,RANDBETWEEN(1,100),""))),"")</f>
        <v/>
      </c>
      <c r="J796" s="344" t="str">
        <f>iferror(IF($C796=BattleEnd,"",IF($C796="","",IF($C796=Attacking,RANDBETWEEN(1,100),""))),"")</f>
        <v/>
      </c>
      <c r="K796" s="345" t="str">
        <f>iferror(IF($C796=BattleEnd,"",IF($C796="","",IF($C796=Attacking,RANDBETWEEN(1,100),""))),"")</f>
        <v/>
      </c>
      <c r="L796" s="346" t="str">
        <f>if($C796=Attacking,if(H796&gt;70,Hit,Miss),"")</f>
        <v/>
      </c>
      <c r="M796" s="347" t="str">
        <f>if($C796=Attacking,if(I796&gt;70,Hit,Miss),"")</f>
        <v/>
      </c>
      <c r="N796" s="347" t="str">
        <f>if($C796=Attacking,if(J796&gt;70,Hit,Miss),"")</f>
        <v/>
      </c>
      <c r="O796" s="348" t="str">
        <f>if($C796=Attacking,if(K796&gt;70,Hit,Miss),"")</f>
        <v/>
      </c>
      <c r="P796" s="343" t="str">
        <f>IF(L796=Hit,Fleet1Ship1WepDPH,IF(L796=Miss,0,""))</f>
        <v/>
      </c>
      <c r="Q796" s="344" t="str">
        <f>IF(M796=Hit,Fleet1Ship1WepDPH,IF(M796=Miss,0,""))</f>
        <v/>
      </c>
      <c r="R796" s="344" t="str">
        <f>IF(N796=Hit,Fleet1Ship1WepDPH,IF(N796=Miss,0,""))</f>
        <v/>
      </c>
      <c r="S796" s="345" t="str">
        <f>IF(O796=Hit,Fleet1Ship1WepDPH,IF(O796=Miss,0,""))</f>
        <v/>
      </c>
      <c r="T796" s="349" t="str">
        <f>if($C796=Attacking,COUNTIF(P796:S796,"&gt;0"),"")</f>
        <v/>
      </c>
      <c r="U796" s="350" t="str">
        <f>IF($C796=Attacking,SUM(P796:S796),"")</f>
        <v/>
      </c>
      <c r="V796" s="351" t="str">
        <f>iferror(if(W794="","",IF(W794=Alive,$V$4,IF(W794=Dead,"")),""),"")</f>
        <v/>
      </c>
      <c r="W796" s="340" t="str">
        <f>iferror(if($X796="","",IF($X796&gt;0,Alive,if($X796=0,"")),""),"")</f>
        <v/>
      </c>
      <c r="X796" s="352" t="str">
        <f>iferror(if(C796="","",IF(C796=Attacking,X794-U796,X794)),"")</f>
        <v/>
      </c>
    </row>
    <row r="797" hidden="1">
      <c r="A797" s="319">
        <v>794.0</v>
      </c>
      <c r="B797" s="357" t="str">
        <f>IF(C795=Attacking,B795+1,"")</f>
        <v/>
      </c>
      <c r="C797" s="321" t="str">
        <f>iferror(if(W795="","",IF(W795=Alive,Attacking,if(W795=Dead,"")),""),"")</f>
        <v/>
      </c>
      <c r="D797" s="322" t="str">
        <f>iferror(if(E795="","",IF(E795=Alive,$D$4,IF(E795=Dead,"")),""),"")</f>
        <v/>
      </c>
      <c r="E797" s="323" t="str">
        <f>iferror(if($F796="","",IF($F797&gt;0,Alive,if($F797="","")),""),"")</f>
        <v/>
      </c>
      <c r="F797" s="324" t="str">
        <f t="shared" si="4"/>
        <v/>
      </c>
      <c r="G797" s="325" t="str">
        <f>iferror(if(C797="","",if(C797=BattleEnd,"",if(D797=Fleet1Ship1,Fleet1Ship1Wep,Fleet2Ship1Wep))),"")</f>
        <v/>
      </c>
      <c r="H797" s="326" t="str">
        <f>iferror(IF($C797=BattleEnd,"",IF($C797="","",IF($C797=Attacking,RANDBETWEEN(1,100),""))),"")</f>
        <v/>
      </c>
      <c r="I797" s="327" t="str">
        <f>iferror(IF($C797=BattleEnd,"",IF($C797="","",IF($C797=Attacking,RANDBETWEEN(1,100),""))),"")</f>
        <v/>
      </c>
      <c r="J797" s="327" t="str">
        <f>iferror(IF($C797=BattleEnd,"",IF($C797="","",IF($C797=Attacking,RANDBETWEEN(1,100),""))),"")</f>
        <v/>
      </c>
      <c r="K797" s="328" t="str">
        <f>iferror(IF($C797=BattleEnd,"",IF($C797="","",IF($C797=Attacking,RANDBETWEEN(1,100),""))),"")</f>
        <v/>
      </c>
      <c r="L797" s="329" t="str">
        <f>if($C797=Attacking,if(H797&gt;70,Hit,Miss),"")</f>
        <v/>
      </c>
      <c r="M797" s="330" t="str">
        <f>if($C797=Attacking,if(I797&gt;70,Hit,Miss),"")</f>
        <v/>
      </c>
      <c r="N797" s="330" t="str">
        <f>if($C797=Attacking,if(J797&gt;70,Hit,Miss),"")</f>
        <v/>
      </c>
      <c r="O797" s="331" t="str">
        <f>if($C797=Attacking,if(K797&gt;70,Hit,Miss),"")</f>
        <v/>
      </c>
      <c r="P797" s="326" t="str">
        <f>IF(L797=Hit,Fleet1Ship1WepDPH,IF(L797=Miss,0,""))</f>
        <v/>
      </c>
      <c r="Q797" s="327" t="str">
        <f>IF(M797=Hit,Fleet1Ship1WepDPH,IF(M797=Miss,0,""))</f>
        <v/>
      </c>
      <c r="R797" s="327" t="str">
        <f>IF(N797=Hit,Fleet1Ship1WepDPH,IF(N797=Miss,0,""))</f>
        <v/>
      </c>
      <c r="S797" s="328" t="str">
        <f>IF(O797=Hit,Fleet1Ship1WepDPH,IF(O797=Miss,0,""))</f>
        <v/>
      </c>
      <c r="T797" s="332" t="str">
        <f>if($C797=Attacking,COUNTIF(P797:S797,"&gt;0"),"")</f>
        <v/>
      </c>
      <c r="U797" s="333" t="str">
        <f>IF($C797=Attacking,SUM(P797:S797),"")</f>
        <v/>
      </c>
      <c r="V797" s="334" t="str">
        <f>iferror(if(W795="","",IF(W795=Alive,$V$4,IF(W795=Dead,"")),""),"")</f>
        <v/>
      </c>
      <c r="W797" s="323" t="str">
        <f>iferror(if($X797="","",IF($X797&gt;0,Alive,if($X797=0,"")),""),"")</f>
        <v/>
      </c>
      <c r="X797" s="353" t="str">
        <f>iferror(if(C797="","",IF(C797=Attacking,X795-U797,X795)),"")</f>
        <v/>
      </c>
    </row>
    <row r="798" hidden="1">
      <c r="A798" s="336">
        <v>795.0</v>
      </c>
      <c r="B798" s="356" t="str">
        <f>IF(C796=Attacking,B796+1,"")</f>
        <v/>
      </c>
      <c r="C798" s="338" t="str">
        <f>iferror(if(W796="","",IF(W796=Alive,Attacking,if(W796=Dead,"")),""),"")</f>
        <v/>
      </c>
      <c r="D798" s="339" t="str">
        <f>iferror(if(E796="","",IF(E796=Alive,$D$4,IF(E796=Dead,"")),""),"")</f>
        <v/>
      </c>
      <c r="E798" s="340" t="str">
        <f>iferror(if($F797="","",IF($F798&gt;0,Alive,if($F798="","")),""),"")</f>
        <v/>
      </c>
      <c r="F798" s="341" t="str">
        <f t="shared" si="4"/>
        <v/>
      </c>
      <c r="G798" s="342" t="str">
        <f>iferror(if(C798="","",if(C798=BattleEnd,"",if(D798=Fleet1Ship1,Fleet1Ship1Wep,Fleet2Ship1Wep))),"")</f>
        <v/>
      </c>
      <c r="H798" s="343" t="str">
        <f>iferror(IF($C798=BattleEnd,"",IF($C798="","",IF($C798=Attacking,RANDBETWEEN(1,100),""))),"")</f>
        <v/>
      </c>
      <c r="I798" s="344" t="str">
        <f>iferror(IF($C798=BattleEnd,"",IF($C798="","",IF($C798=Attacking,RANDBETWEEN(1,100),""))),"")</f>
        <v/>
      </c>
      <c r="J798" s="344" t="str">
        <f>iferror(IF($C798=BattleEnd,"",IF($C798="","",IF($C798=Attacking,RANDBETWEEN(1,100),""))),"")</f>
        <v/>
      </c>
      <c r="K798" s="345" t="str">
        <f>iferror(IF($C798=BattleEnd,"",IF($C798="","",IF($C798=Attacking,RANDBETWEEN(1,100),""))),"")</f>
        <v/>
      </c>
      <c r="L798" s="346" t="str">
        <f>if($C798=Attacking,if(H798&gt;70,Hit,Miss),"")</f>
        <v/>
      </c>
      <c r="M798" s="347" t="str">
        <f>if($C798=Attacking,if(I798&gt;70,Hit,Miss),"")</f>
        <v/>
      </c>
      <c r="N798" s="347" t="str">
        <f>if($C798=Attacking,if(J798&gt;70,Hit,Miss),"")</f>
        <v/>
      </c>
      <c r="O798" s="348" t="str">
        <f>if($C798=Attacking,if(K798&gt;70,Hit,Miss),"")</f>
        <v/>
      </c>
      <c r="P798" s="343" t="str">
        <f>IF(L798=Hit,Fleet1Ship1WepDPH,IF(L798=Miss,0,""))</f>
        <v/>
      </c>
      <c r="Q798" s="344" t="str">
        <f>IF(M798=Hit,Fleet1Ship1WepDPH,IF(M798=Miss,0,""))</f>
        <v/>
      </c>
      <c r="R798" s="344" t="str">
        <f>IF(N798=Hit,Fleet1Ship1WepDPH,IF(N798=Miss,0,""))</f>
        <v/>
      </c>
      <c r="S798" s="345" t="str">
        <f>IF(O798=Hit,Fleet1Ship1WepDPH,IF(O798=Miss,0,""))</f>
        <v/>
      </c>
      <c r="T798" s="349" t="str">
        <f>if($C798=Attacking,COUNTIF(P798:S798,"&gt;0"),"")</f>
        <v/>
      </c>
      <c r="U798" s="350" t="str">
        <f>IF($C798=Attacking,SUM(P798:S798),"")</f>
        <v/>
      </c>
      <c r="V798" s="351" t="str">
        <f>iferror(if(W796="","",IF(W796=Alive,$V$4,IF(W796=Dead,"")),""),"")</f>
        <v/>
      </c>
      <c r="W798" s="340" t="str">
        <f>iferror(if($X798="","",IF($X798&gt;0,Alive,if($X798=0,"")),""),"")</f>
        <v/>
      </c>
      <c r="X798" s="352" t="str">
        <f>iferror(if(C798="","",IF(C798=Attacking,X796-U798,X796)),"")</f>
        <v/>
      </c>
    </row>
    <row r="799" hidden="1">
      <c r="A799" s="319">
        <v>796.0</v>
      </c>
      <c r="B799" s="357" t="str">
        <f>IF(C797=Attacking,B797+1,"")</f>
        <v/>
      </c>
      <c r="C799" s="321" t="str">
        <f>iferror(if(W797="","",IF(W797=Alive,Attacking,if(W797=Dead,"")),""),"")</f>
        <v/>
      </c>
      <c r="D799" s="322" t="str">
        <f>iferror(if(E797="","",IF(E797=Alive,$D$4,IF(E797=Dead,"")),""),"")</f>
        <v/>
      </c>
      <c r="E799" s="323" t="str">
        <f>iferror(if($F798="","",IF($F799&gt;0,Alive,if($F799="","")),""),"")</f>
        <v/>
      </c>
      <c r="F799" s="324" t="str">
        <f t="shared" si="4"/>
        <v/>
      </c>
      <c r="G799" s="325" t="str">
        <f>iferror(if(C799="","",if(C799=BattleEnd,"",if(D799=Fleet1Ship1,Fleet1Ship1Wep,Fleet2Ship1Wep))),"")</f>
        <v/>
      </c>
      <c r="H799" s="326" t="str">
        <f>iferror(IF($C799=BattleEnd,"",IF($C799="","",IF($C799=Attacking,RANDBETWEEN(1,100),""))),"")</f>
        <v/>
      </c>
      <c r="I799" s="327" t="str">
        <f>iferror(IF($C799=BattleEnd,"",IF($C799="","",IF($C799=Attacking,RANDBETWEEN(1,100),""))),"")</f>
        <v/>
      </c>
      <c r="J799" s="327" t="str">
        <f>iferror(IF($C799=BattleEnd,"",IF($C799="","",IF($C799=Attacking,RANDBETWEEN(1,100),""))),"")</f>
        <v/>
      </c>
      <c r="K799" s="328" t="str">
        <f>iferror(IF($C799=BattleEnd,"",IF($C799="","",IF($C799=Attacking,RANDBETWEEN(1,100),""))),"")</f>
        <v/>
      </c>
      <c r="L799" s="329" t="str">
        <f>if($C799=Attacking,if(H799&gt;70,Hit,Miss),"")</f>
        <v/>
      </c>
      <c r="M799" s="330" t="str">
        <f>if($C799=Attacking,if(I799&gt;70,Hit,Miss),"")</f>
        <v/>
      </c>
      <c r="N799" s="330" t="str">
        <f>if($C799=Attacking,if(J799&gt;70,Hit,Miss),"")</f>
        <v/>
      </c>
      <c r="O799" s="331" t="str">
        <f>if($C799=Attacking,if(K799&gt;70,Hit,Miss),"")</f>
        <v/>
      </c>
      <c r="P799" s="326" t="str">
        <f>IF(L799=Hit,Fleet1Ship1WepDPH,IF(L799=Miss,0,""))</f>
        <v/>
      </c>
      <c r="Q799" s="327" t="str">
        <f>IF(M799=Hit,Fleet1Ship1WepDPH,IF(M799=Miss,0,""))</f>
        <v/>
      </c>
      <c r="R799" s="327" t="str">
        <f>IF(N799=Hit,Fleet1Ship1WepDPH,IF(N799=Miss,0,""))</f>
        <v/>
      </c>
      <c r="S799" s="328" t="str">
        <f>IF(O799=Hit,Fleet1Ship1WepDPH,IF(O799=Miss,0,""))</f>
        <v/>
      </c>
      <c r="T799" s="332" t="str">
        <f>if($C799=Attacking,COUNTIF(P799:S799,"&gt;0"),"")</f>
        <v/>
      </c>
      <c r="U799" s="333" t="str">
        <f>IF($C799=Attacking,SUM(P799:S799),"")</f>
        <v/>
      </c>
      <c r="V799" s="334" t="str">
        <f>iferror(if(W797="","",IF(W797=Alive,$V$4,IF(W797=Dead,"")),""),"")</f>
        <v/>
      </c>
      <c r="W799" s="323" t="str">
        <f>iferror(if($X799="","",IF($X799&gt;0,Alive,if($X799=0,"")),""),"")</f>
        <v/>
      </c>
      <c r="X799" s="353" t="str">
        <f>iferror(if(C799="","",IF(C799=Attacking,X797-U799,X797)),"")</f>
        <v/>
      </c>
    </row>
    <row r="800" hidden="1">
      <c r="A800" s="336">
        <v>797.0</v>
      </c>
      <c r="B800" s="356" t="str">
        <f>IF(C798=Attacking,B798+1,"")</f>
        <v/>
      </c>
      <c r="C800" s="338" t="str">
        <f>iferror(if(W798="","",IF(W798=Alive,Attacking,if(W798=Dead,"")),""),"")</f>
        <v/>
      </c>
      <c r="D800" s="339" t="str">
        <f>iferror(if(E798="","",IF(E798=Alive,$D$4,IF(E798=Dead,"")),""),"")</f>
        <v/>
      </c>
      <c r="E800" s="340" t="str">
        <f>iferror(if($F799="","",IF($F800&gt;0,Alive,if($F800="","")),""),"")</f>
        <v/>
      </c>
      <c r="F800" s="341" t="str">
        <f t="shared" si="4"/>
        <v/>
      </c>
      <c r="G800" s="342" t="str">
        <f>iferror(if(C800="","",if(C800=BattleEnd,"",if(D800=Fleet1Ship1,Fleet1Ship1Wep,Fleet2Ship1Wep))),"")</f>
        <v/>
      </c>
      <c r="H800" s="343" t="str">
        <f>iferror(IF($C800=BattleEnd,"",IF($C800="","",IF($C800=Attacking,RANDBETWEEN(1,100),""))),"")</f>
        <v/>
      </c>
      <c r="I800" s="344" t="str">
        <f>iferror(IF($C800=BattleEnd,"",IF($C800="","",IF($C800=Attacking,RANDBETWEEN(1,100),""))),"")</f>
        <v/>
      </c>
      <c r="J800" s="344" t="str">
        <f>iferror(IF($C800=BattleEnd,"",IF($C800="","",IF($C800=Attacking,RANDBETWEEN(1,100),""))),"")</f>
        <v/>
      </c>
      <c r="K800" s="345" t="str">
        <f>iferror(IF($C800=BattleEnd,"",IF($C800="","",IF($C800=Attacking,RANDBETWEEN(1,100),""))),"")</f>
        <v/>
      </c>
      <c r="L800" s="346" t="str">
        <f>if($C800=Attacking,if(H800&gt;70,Hit,Miss),"")</f>
        <v/>
      </c>
      <c r="M800" s="347" t="str">
        <f>if($C800=Attacking,if(I800&gt;70,Hit,Miss),"")</f>
        <v/>
      </c>
      <c r="N800" s="347" t="str">
        <f>if($C800=Attacking,if(J800&gt;70,Hit,Miss),"")</f>
        <v/>
      </c>
      <c r="O800" s="348" t="str">
        <f>if($C800=Attacking,if(K800&gt;70,Hit,Miss),"")</f>
        <v/>
      </c>
      <c r="P800" s="343" t="str">
        <f>IF(L800=Hit,Fleet1Ship1WepDPH,IF(L800=Miss,0,""))</f>
        <v/>
      </c>
      <c r="Q800" s="344" t="str">
        <f>IF(M800=Hit,Fleet1Ship1WepDPH,IF(M800=Miss,0,""))</f>
        <v/>
      </c>
      <c r="R800" s="344" t="str">
        <f>IF(N800=Hit,Fleet1Ship1WepDPH,IF(N800=Miss,0,""))</f>
        <v/>
      </c>
      <c r="S800" s="345" t="str">
        <f>IF(O800=Hit,Fleet1Ship1WepDPH,IF(O800=Miss,0,""))</f>
        <v/>
      </c>
      <c r="T800" s="349" t="str">
        <f>if($C800=Attacking,COUNTIF(P800:S800,"&gt;0"),"")</f>
        <v/>
      </c>
      <c r="U800" s="350" t="str">
        <f>IF($C800=Attacking,SUM(P800:S800),"")</f>
        <v/>
      </c>
      <c r="V800" s="351" t="str">
        <f>iferror(if(W798="","",IF(W798=Alive,$V$4,IF(W798=Dead,"")),""),"")</f>
        <v/>
      </c>
      <c r="W800" s="340" t="str">
        <f>iferror(if($X800="","",IF($X800&gt;0,Alive,if($X800=0,"")),""),"")</f>
        <v/>
      </c>
      <c r="X800" s="352" t="str">
        <f>iferror(if(C800="","",IF(C800=Attacking,X798-U800,X798)),"")</f>
        <v/>
      </c>
    </row>
    <row r="801" hidden="1">
      <c r="A801" s="319">
        <v>798.0</v>
      </c>
      <c r="B801" s="357" t="str">
        <f>IF(C799=Attacking,B799+1,"")</f>
        <v/>
      </c>
      <c r="C801" s="321" t="str">
        <f>iferror(if(W799="","",IF(W799=Alive,Attacking,if(W799=Dead,"")),""),"")</f>
        <v/>
      </c>
      <c r="D801" s="322" t="str">
        <f>iferror(if(E799="","",IF(E799=Alive,$D$4,IF(E799=Dead,"")),""),"")</f>
        <v/>
      </c>
      <c r="E801" s="323" t="str">
        <f>iferror(if($F800="","",IF($F801&gt;0,Alive,if($F801="","")),""),"")</f>
        <v/>
      </c>
      <c r="F801" s="324" t="str">
        <f t="shared" si="4"/>
        <v/>
      </c>
      <c r="G801" s="325" t="str">
        <f>iferror(if(C801="","",if(C801=BattleEnd,"",if(D801=Fleet1Ship1,Fleet1Ship1Wep,Fleet2Ship1Wep))),"")</f>
        <v/>
      </c>
      <c r="H801" s="326" t="str">
        <f>iferror(IF($C801=BattleEnd,"",IF($C801="","",IF($C801=Attacking,RANDBETWEEN(1,100),""))),"")</f>
        <v/>
      </c>
      <c r="I801" s="327" t="str">
        <f>iferror(IF($C801=BattleEnd,"",IF($C801="","",IF($C801=Attacking,RANDBETWEEN(1,100),""))),"")</f>
        <v/>
      </c>
      <c r="J801" s="327" t="str">
        <f>iferror(IF($C801=BattleEnd,"",IF($C801="","",IF($C801=Attacking,RANDBETWEEN(1,100),""))),"")</f>
        <v/>
      </c>
      <c r="K801" s="328" t="str">
        <f>iferror(IF($C801=BattleEnd,"",IF($C801="","",IF($C801=Attacking,RANDBETWEEN(1,100),""))),"")</f>
        <v/>
      </c>
      <c r="L801" s="329" t="str">
        <f>if($C801=Attacking,if(H801&gt;70,Hit,Miss),"")</f>
        <v/>
      </c>
      <c r="M801" s="330" t="str">
        <f>if($C801=Attacking,if(I801&gt;70,Hit,Miss),"")</f>
        <v/>
      </c>
      <c r="N801" s="330" t="str">
        <f>if($C801=Attacking,if(J801&gt;70,Hit,Miss),"")</f>
        <v/>
      </c>
      <c r="O801" s="331" t="str">
        <f>if($C801=Attacking,if(K801&gt;70,Hit,Miss),"")</f>
        <v/>
      </c>
      <c r="P801" s="326" t="str">
        <f>IF(L801=Hit,Fleet1Ship1WepDPH,IF(L801=Miss,0,""))</f>
        <v/>
      </c>
      <c r="Q801" s="327" t="str">
        <f>IF(M801=Hit,Fleet1Ship1WepDPH,IF(M801=Miss,0,""))</f>
        <v/>
      </c>
      <c r="R801" s="327" t="str">
        <f>IF(N801=Hit,Fleet1Ship1WepDPH,IF(N801=Miss,0,""))</f>
        <v/>
      </c>
      <c r="S801" s="328" t="str">
        <f>IF(O801=Hit,Fleet1Ship1WepDPH,IF(O801=Miss,0,""))</f>
        <v/>
      </c>
      <c r="T801" s="332" t="str">
        <f>if($C801=Attacking,COUNTIF(P801:S801,"&gt;0"),"")</f>
        <v/>
      </c>
      <c r="U801" s="333" t="str">
        <f>IF($C801=Attacking,SUM(P801:S801),"")</f>
        <v/>
      </c>
      <c r="V801" s="334" t="str">
        <f>iferror(if(W799="","",IF(W799=Alive,$V$4,IF(W799=Dead,"")),""),"")</f>
        <v/>
      </c>
      <c r="W801" s="323" t="str">
        <f>iferror(if($X801="","",IF($X801&gt;0,Alive,if($X801=0,"")),""),"")</f>
        <v/>
      </c>
      <c r="X801" s="353" t="str">
        <f>iferror(if(C801="","",IF(C801=Attacking,X799-U801,X799)),"")</f>
        <v/>
      </c>
    </row>
    <row r="802" hidden="1">
      <c r="A802" s="336">
        <v>799.0</v>
      </c>
      <c r="B802" s="356" t="str">
        <f>IF(C800=Reloading,B800+1,"")</f>
        <v/>
      </c>
      <c r="C802" s="338" t="str">
        <f>iferror(if(W800="","",IF(W800=Alive,Attacking,if(W800=Dead,"")),""),"")</f>
        <v/>
      </c>
      <c r="D802" s="339" t="str">
        <f>iferror(if(E800="","",IF(E800=Alive,$D$4,IF(E800=Dead,"")),""),"")</f>
        <v/>
      </c>
      <c r="E802" s="340" t="str">
        <f>iferror(if($F801="","",IF($F802&gt;0,Alive,if($F802="","")),""),"")</f>
        <v/>
      </c>
      <c r="F802" s="341" t="str">
        <f t="shared" si="4"/>
        <v/>
      </c>
      <c r="G802" s="342" t="str">
        <f>iferror(if(C802="","",if(C802=BattleEnd,"",if(D802=Fleet1Ship1,Fleet1Ship1Wep,Fleet2Ship1Wep))),"")</f>
        <v/>
      </c>
      <c r="H802" s="343" t="str">
        <f>iferror(IF($C802=BattleEnd,"",IF($C802="","",IF($C802=Attacking,RANDBETWEEN(1,100),""))),"")</f>
        <v/>
      </c>
      <c r="I802" s="344" t="str">
        <f>iferror(IF($C802=BattleEnd,"",IF($C802="","",IF($C802=Attacking,RANDBETWEEN(1,100),""))),"")</f>
        <v/>
      </c>
      <c r="J802" s="344" t="str">
        <f>iferror(IF($C802=BattleEnd,"",IF($C802="","",IF($C802=Attacking,RANDBETWEEN(1,100),""))),"")</f>
        <v/>
      </c>
      <c r="K802" s="345" t="str">
        <f>iferror(IF($C802=BattleEnd,"",IF($C802="","",IF($C802=Attacking,RANDBETWEEN(1,100),""))),"")</f>
        <v/>
      </c>
      <c r="L802" s="346" t="str">
        <f>if($C802=Attacking,if(H802&gt;70,Hit,Miss),"")</f>
        <v/>
      </c>
      <c r="M802" s="347" t="str">
        <f>if($C802=Attacking,if(I802&gt;70,Hit,Miss),"")</f>
        <v/>
      </c>
      <c r="N802" s="347" t="str">
        <f>if($C802=Attacking,if(J802&gt;70,Hit,Miss),"")</f>
        <v/>
      </c>
      <c r="O802" s="348" t="str">
        <f>if($C802=Attacking,if(K802&gt;70,Hit,Miss),"")</f>
        <v/>
      </c>
      <c r="P802" s="343" t="str">
        <f>IF(L802=Hit,Fleet1Ship1WepDPH,IF(L802=Miss,0,""))</f>
        <v/>
      </c>
      <c r="Q802" s="344" t="str">
        <f>IF(M802=Hit,Fleet1Ship1WepDPH,IF(M802=Miss,0,""))</f>
        <v/>
      </c>
      <c r="R802" s="344" t="str">
        <f>IF(N802=Hit,Fleet1Ship1WepDPH,IF(N802=Miss,0,""))</f>
        <v/>
      </c>
      <c r="S802" s="345" t="str">
        <f>IF(O802=Hit,Fleet1Ship1WepDPH,IF(O802=Miss,0,""))</f>
        <v/>
      </c>
      <c r="T802" s="349" t="str">
        <f>if($C802=Attacking,COUNTIF(P802:S802,"&gt;0"),"")</f>
        <v/>
      </c>
      <c r="U802" s="350" t="str">
        <f>IF($C802=Attacking,SUM(P802:S802),"")</f>
        <v/>
      </c>
      <c r="V802" s="351" t="str">
        <f>iferror(if(W800="","",IF(W800=Alive,$V$4,IF(W800=Dead,"")),""),"")</f>
        <v/>
      </c>
      <c r="W802" s="340" t="str">
        <f>iferror(if($X802="","",IF($X802&gt;0,Alive,if($X802=0,"")),""),"")</f>
        <v/>
      </c>
      <c r="X802" s="352" t="str">
        <f>iferror(if(C802="","",IF(C802=Attacking,X800-U802,X800)),"")</f>
        <v/>
      </c>
    </row>
    <row r="803" hidden="1">
      <c r="A803" s="319">
        <v>800.0</v>
      </c>
      <c r="B803" s="357" t="str">
        <f>IF(C801=Reloading,B801+1,"")</f>
        <v/>
      </c>
      <c r="C803" s="321" t="str">
        <f>iferror(if(W801="","",IF(W801=Alive,Attacking,if(W801=Dead,"")),""),"")</f>
        <v/>
      </c>
      <c r="D803" s="322" t="str">
        <f>iferror(if(E801="","",IF(E801=Alive,$D$4,IF(E801=Dead,"")),""),"")</f>
        <v/>
      </c>
      <c r="E803" s="323" t="str">
        <f>iferror(if($F802="","",IF($F803&gt;0,Alive,if($F803="","")),""),"")</f>
        <v/>
      </c>
      <c r="F803" s="324" t="str">
        <f t="shared" si="4"/>
        <v/>
      </c>
      <c r="G803" s="325" t="str">
        <f>iferror(if(C803="","",if(C803=BattleEnd,"",if(D803=Fleet1Ship1,Fleet1Ship1Wep,Fleet2Ship1Wep))),"")</f>
        <v/>
      </c>
      <c r="H803" s="326" t="str">
        <f>iferror(IF($C803=BattleEnd,"",IF($C803="","",IF($C803=Attacking,RANDBETWEEN(1,100),""))),"")</f>
        <v/>
      </c>
      <c r="I803" s="327" t="str">
        <f>iferror(IF($C803=BattleEnd,"",IF($C803="","",IF($C803=Attacking,RANDBETWEEN(1,100),""))),"")</f>
        <v/>
      </c>
      <c r="J803" s="327" t="str">
        <f>iferror(IF($C803=BattleEnd,"",IF($C803="","",IF($C803=Attacking,RANDBETWEEN(1,100),""))),"")</f>
        <v/>
      </c>
      <c r="K803" s="328" t="str">
        <f>iferror(IF($C803=BattleEnd,"",IF($C803="","",IF($C803=Attacking,RANDBETWEEN(1,100),""))),"")</f>
        <v/>
      </c>
      <c r="L803" s="329" t="str">
        <f>if($C803=Attacking,if(H803&gt;70,Hit,Miss),"")</f>
        <v/>
      </c>
      <c r="M803" s="330" t="str">
        <f>if($C803=Attacking,if(I803&gt;70,Hit,Miss),"")</f>
        <v/>
      </c>
      <c r="N803" s="330" t="str">
        <f>if($C803=Attacking,if(J803&gt;70,Hit,Miss),"")</f>
        <v/>
      </c>
      <c r="O803" s="331" t="str">
        <f>if($C803=Attacking,if(K803&gt;70,Hit,Miss),"")</f>
        <v/>
      </c>
      <c r="P803" s="326" t="str">
        <f>IF(L803=Hit,Fleet1Ship1WepDPH,IF(L803=Miss,0,""))</f>
        <v/>
      </c>
      <c r="Q803" s="327" t="str">
        <f>IF(M803=Hit,Fleet1Ship1WepDPH,IF(M803=Miss,0,""))</f>
        <v/>
      </c>
      <c r="R803" s="327" t="str">
        <f>IF(N803=Hit,Fleet1Ship1WepDPH,IF(N803=Miss,0,""))</f>
        <v/>
      </c>
      <c r="S803" s="328" t="str">
        <f>IF(O803=Hit,Fleet1Ship1WepDPH,IF(O803=Miss,0,""))</f>
        <v/>
      </c>
      <c r="T803" s="332" t="str">
        <f>if($C803=Attacking,COUNTIF(P803:S803,"&gt;0"),"")</f>
        <v/>
      </c>
      <c r="U803" s="333" t="str">
        <f>IF($C803=Attacking,SUM(P803:S803),"")</f>
        <v/>
      </c>
      <c r="V803" s="334" t="str">
        <f>iferror(if(W801="","",IF(W801=Alive,$V$4,IF(W801=Dead,"")),""),"")</f>
        <v/>
      </c>
      <c r="W803" s="323" t="str">
        <f>iferror(if($X803="","",IF($X803&gt;0,Alive,if($X803=0,"")),""),"")</f>
        <v/>
      </c>
      <c r="X803" s="353" t="str">
        <f>iferror(if(C803="","",IF(C803=Attacking,X801-U803,X801)),"")</f>
        <v/>
      </c>
    </row>
    <row r="804" hidden="1">
      <c r="A804" s="336">
        <v>801.0</v>
      </c>
      <c r="B804" s="356" t="str">
        <f>IF(C802=Attacking,B802+1,"")</f>
        <v/>
      </c>
      <c r="C804" s="338" t="str">
        <f>iferror(if(W802="","",IF(W802=Alive,Attacking,if(W802=Dead,"")),""),"")</f>
        <v/>
      </c>
      <c r="D804" s="339" t="str">
        <f>iferror(if(E802="","",IF(E802=Alive,$D$4,IF(E802=Dead,"")),""),"")</f>
        <v/>
      </c>
      <c r="E804" s="340" t="str">
        <f>iferror(if($F803="","",IF($F804&gt;0,Alive,if($F804="","")),""),"")</f>
        <v/>
      </c>
      <c r="F804" s="341" t="str">
        <f t="shared" si="4"/>
        <v/>
      </c>
      <c r="G804" s="342" t="str">
        <f>iferror(if(C804="","",if(C804=BattleEnd,"",if(D804=Fleet1Ship1,Fleet1Ship1Wep,Fleet2Ship1Wep))),"")</f>
        <v/>
      </c>
      <c r="H804" s="343" t="str">
        <f>iferror(IF($C804=BattleEnd,"",IF($C804="","",IF($C804=Attacking,RANDBETWEEN(1,100),""))),"")</f>
        <v/>
      </c>
      <c r="I804" s="344" t="str">
        <f>iferror(IF($C804=BattleEnd,"",IF($C804="","",IF($C804=Attacking,RANDBETWEEN(1,100),""))),"")</f>
        <v/>
      </c>
      <c r="J804" s="344" t="str">
        <f>iferror(IF($C804=BattleEnd,"",IF($C804="","",IF($C804=Attacking,RANDBETWEEN(1,100),""))),"")</f>
        <v/>
      </c>
      <c r="K804" s="345" t="str">
        <f>iferror(IF($C804=BattleEnd,"",IF($C804="","",IF($C804=Attacking,RANDBETWEEN(1,100),""))),"")</f>
        <v/>
      </c>
      <c r="L804" s="346" t="str">
        <f>if($C804=Attacking,if(H804&gt;70,Hit,Miss),"")</f>
        <v/>
      </c>
      <c r="M804" s="347" t="str">
        <f>if($C804=Attacking,if(I804&gt;70,Hit,Miss),"")</f>
        <v/>
      </c>
      <c r="N804" s="347" t="str">
        <f>if($C804=Attacking,if(J804&gt;70,Hit,Miss),"")</f>
        <v/>
      </c>
      <c r="O804" s="348" t="str">
        <f>if($C804=Attacking,if(K804&gt;70,Hit,Miss),"")</f>
        <v/>
      </c>
      <c r="P804" s="343" t="str">
        <f>IF(L804=Hit,Fleet1Ship1WepDPH,IF(L804=Miss,0,""))</f>
        <v/>
      </c>
      <c r="Q804" s="344" t="str">
        <f>IF(M804=Hit,Fleet1Ship1WepDPH,IF(M804=Miss,0,""))</f>
        <v/>
      </c>
      <c r="R804" s="344" t="str">
        <f>IF(N804=Hit,Fleet1Ship1WepDPH,IF(N804=Miss,0,""))</f>
        <v/>
      </c>
      <c r="S804" s="345" t="str">
        <f>IF(O804=Hit,Fleet1Ship1WepDPH,IF(O804=Miss,0,""))</f>
        <v/>
      </c>
      <c r="T804" s="349" t="str">
        <f>if($C804=Attacking,COUNTIF(P804:S804,"&gt;0"),"")</f>
        <v/>
      </c>
      <c r="U804" s="350" t="str">
        <f>IF($C804=Attacking,SUM(P804:S804),"")</f>
        <v/>
      </c>
      <c r="V804" s="351" t="str">
        <f>iferror(if(W802="","",IF(W802=Alive,$V$4,IF(W802=Dead,"")),""),"")</f>
        <v/>
      </c>
      <c r="W804" s="340" t="str">
        <f>iferror(if($X804="","",IF($X804&gt;0,Alive,if($X804=0,"")),""),"")</f>
        <v/>
      </c>
      <c r="X804" s="352" t="str">
        <f>iferror(if(C804="","",IF(C804=Attacking,X802-U804,X802)),"")</f>
        <v/>
      </c>
    </row>
    <row r="805" hidden="1">
      <c r="A805" s="319">
        <v>802.0</v>
      </c>
      <c r="B805" s="357" t="str">
        <f>IF(C803=Attacking,B803+1,"")</f>
        <v/>
      </c>
      <c r="C805" s="321" t="str">
        <f>iferror(if(W803="","",IF(W803=Alive,Attacking,if(W803=Dead,"")),""),"")</f>
        <v/>
      </c>
      <c r="D805" s="322" t="str">
        <f>iferror(if(E803="","",IF(E803=Alive,$D$4,IF(E803=Dead,"")),""),"")</f>
        <v/>
      </c>
      <c r="E805" s="323" t="str">
        <f>iferror(if($F804="","",IF($F805&gt;0,Alive,if($F805="","")),""),"")</f>
        <v/>
      </c>
      <c r="F805" s="324" t="str">
        <f t="shared" si="4"/>
        <v/>
      </c>
      <c r="G805" s="325" t="str">
        <f>iferror(if(C805="","",if(C805=BattleEnd,"",if(D805=Fleet1Ship1,Fleet1Ship1Wep,Fleet2Ship1Wep))),"")</f>
        <v/>
      </c>
      <c r="H805" s="326" t="str">
        <f>iferror(IF($C805=BattleEnd,"",IF($C805="","",IF($C805=Attacking,RANDBETWEEN(1,100),""))),"")</f>
        <v/>
      </c>
      <c r="I805" s="327" t="str">
        <f>iferror(IF($C805=BattleEnd,"",IF($C805="","",IF($C805=Attacking,RANDBETWEEN(1,100),""))),"")</f>
        <v/>
      </c>
      <c r="J805" s="327" t="str">
        <f>iferror(IF($C805=BattleEnd,"",IF($C805="","",IF($C805=Attacking,RANDBETWEEN(1,100),""))),"")</f>
        <v/>
      </c>
      <c r="K805" s="328" t="str">
        <f>iferror(IF($C805=BattleEnd,"",IF($C805="","",IF($C805=Attacking,RANDBETWEEN(1,100),""))),"")</f>
        <v/>
      </c>
      <c r="L805" s="329" t="str">
        <f>if($C805=Attacking,if(H805&gt;70,Hit,Miss),"")</f>
        <v/>
      </c>
      <c r="M805" s="330" t="str">
        <f>if($C805=Attacking,if(I805&gt;70,Hit,Miss),"")</f>
        <v/>
      </c>
      <c r="N805" s="330" t="str">
        <f>if($C805=Attacking,if(J805&gt;70,Hit,Miss),"")</f>
        <v/>
      </c>
      <c r="O805" s="331" t="str">
        <f>if($C805=Attacking,if(K805&gt;70,Hit,Miss),"")</f>
        <v/>
      </c>
      <c r="P805" s="326" t="str">
        <f>IF(L805=Hit,Fleet1Ship1WepDPH,IF(L805=Miss,0,""))</f>
        <v/>
      </c>
      <c r="Q805" s="327" t="str">
        <f>IF(M805=Hit,Fleet1Ship1WepDPH,IF(M805=Miss,0,""))</f>
        <v/>
      </c>
      <c r="R805" s="327" t="str">
        <f>IF(N805=Hit,Fleet1Ship1WepDPH,IF(N805=Miss,0,""))</f>
        <v/>
      </c>
      <c r="S805" s="328" t="str">
        <f>IF(O805=Hit,Fleet1Ship1WepDPH,IF(O805=Miss,0,""))</f>
        <v/>
      </c>
      <c r="T805" s="332" t="str">
        <f>if($C805=Attacking,COUNTIF(P805:S805,"&gt;0"),"")</f>
        <v/>
      </c>
      <c r="U805" s="333" t="str">
        <f>IF($C805=Attacking,SUM(P805:S805),"")</f>
        <v/>
      </c>
      <c r="V805" s="334" t="str">
        <f>iferror(if(W803="","",IF(W803=Alive,$V$4,IF(W803=Dead,"")),""),"")</f>
        <v/>
      </c>
      <c r="W805" s="323" t="str">
        <f>iferror(if($X805="","",IF($X805&gt;0,Alive,if($X805=0,"")),""),"")</f>
        <v/>
      </c>
      <c r="X805" s="353" t="str">
        <f>iferror(if(C805="","",IF(C805=Attacking,X803-U805,X803)),"")</f>
        <v/>
      </c>
    </row>
    <row r="806" hidden="1">
      <c r="A806" s="336">
        <v>803.0</v>
      </c>
      <c r="B806" s="356" t="str">
        <f>IF(C804=Attacking,B804+1,"")</f>
        <v/>
      </c>
      <c r="C806" s="338" t="str">
        <f>iferror(if(W804="","",IF(W804=Alive,Attacking,if(W804=Dead,"")),""),"")</f>
        <v/>
      </c>
      <c r="D806" s="339" t="str">
        <f>iferror(if(E804="","",IF(E804=Alive,$D$4,IF(E804=Dead,"")),""),"")</f>
        <v/>
      </c>
      <c r="E806" s="340" t="str">
        <f>iferror(if($F805="","",IF($F806&gt;0,Alive,if($F806="","")),""),"")</f>
        <v/>
      </c>
      <c r="F806" s="341" t="str">
        <f t="shared" si="4"/>
        <v/>
      </c>
      <c r="G806" s="342" t="str">
        <f>iferror(if(C806="","",if(C806=BattleEnd,"",if(D806=Fleet1Ship1,Fleet1Ship1Wep,Fleet2Ship1Wep))),"")</f>
        <v/>
      </c>
      <c r="H806" s="343" t="str">
        <f>iferror(IF($C806=BattleEnd,"",IF($C806="","",IF($C806=Attacking,RANDBETWEEN(1,100),""))),"")</f>
        <v/>
      </c>
      <c r="I806" s="344" t="str">
        <f>iferror(IF($C806=BattleEnd,"",IF($C806="","",IF($C806=Attacking,RANDBETWEEN(1,100),""))),"")</f>
        <v/>
      </c>
      <c r="J806" s="344" t="str">
        <f>iferror(IF($C806=BattleEnd,"",IF($C806="","",IF($C806=Attacking,RANDBETWEEN(1,100),""))),"")</f>
        <v/>
      </c>
      <c r="K806" s="345" t="str">
        <f>iferror(IF($C806=BattleEnd,"",IF($C806="","",IF($C806=Attacking,RANDBETWEEN(1,100),""))),"")</f>
        <v/>
      </c>
      <c r="L806" s="346" t="str">
        <f>if($C806=Attacking,if(H806&gt;70,Hit,Miss),"")</f>
        <v/>
      </c>
      <c r="M806" s="347" t="str">
        <f>if($C806=Attacking,if(I806&gt;70,Hit,Miss),"")</f>
        <v/>
      </c>
      <c r="N806" s="347" t="str">
        <f>if($C806=Attacking,if(J806&gt;70,Hit,Miss),"")</f>
        <v/>
      </c>
      <c r="O806" s="348" t="str">
        <f>if($C806=Attacking,if(K806&gt;70,Hit,Miss),"")</f>
        <v/>
      </c>
      <c r="P806" s="343" t="str">
        <f>IF(L806=Hit,Fleet1Ship1WepDPH,IF(L806=Miss,0,""))</f>
        <v/>
      </c>
      <c r="Q806" s="344" t="str">
        <f>IF(M806=Hit,Fleet1Ship1WepDPH,IF(M806=Miss,0,""))</f>
        <v/>
      </c>
      <c r="R806" s="344" t="str">
        <f>IF(N806=Hit,Fleet1Ship1WepDPH,IF(N806=Miss,0,""))</f>
        <v/>
      </c>
      <c r="S806" s="345" t="str">
        <f>IF(O806=Hit,Fleet1Ship1WepDPH,IF(O806=Miss,0,""))</f>
        <v/>
      </c>
      <c r="T806" s="349" t="str">
        <f>if($C806=Attacking,COUNTIF(P806:S806,"&gt;0"),"")</f>
        <v/>
      </c>
      <c r="U806" s="350" t="str">
        <f>IF($C806=Attacking,SUM(P806:S806),"")</f>
        <v/>
      </c>
      <c r="V806" s="351" t="str">
        <f>iferror(if(W804="","",IF(W804=Alive,$V$4,IF(W804=Dead,"")),""),"")</f>
        <v/>
      </c>
      <c r="W806" s="340" t="str">
        <f>iferror(if($X806="","",IF($X806&gt;0,Alive,if($X806=0,"")),""),"")</f>
        <v/>
      </c>
      <c r="X806" s="352" t="str">
        <f>iferror(if(C806="","",IF(C806=Attacking,X804-U806,X804)),"")</f>
        <v/>
      </c>
    </row>
    <row r="807" hidden="1">
      <c r="A807" s="319">
        <v>804.0</v>
      </c>
      <c r="B807" s="357" t="str">
        <f>IF(C805=Attacking,B805+1,"")</f>
        <v/>
      </c>
      <c r="C807" s="321" t="str">
        <f>iferror(if(W805="","",IF(W805=Alive,Attacking,if(W805=Dead,"")),""),"")</f>
        <v/>
      </c>
      <c r="D807" s="322" t="str">
        <f>iferror(if(E805="","",IF(E805=Alive,$D$4,IF(E805=Dead,"")),""),"")</f>
        <v/>
      </c>
      <c r="E807" s="323" t="str">
        <f>iferror(if($F806="","",IF($F807&gt;0,Alive,if($F807="","")),""),"")</f>
        <v/>
      </c>
      <c r="F807" s="324" t="str">
        <f t="shared" si="4"/>
        <v/>
      </c>
      <c r="G807" s="325" t="str">
        <f>iferror(if(C807="","",if(C807=BattleEnd,"",if(D807=Fleet1Ship1,Fleet1Ship1Wep,Fleet2Ship1Wep))),"")</f>
        <v/>
      </c>
      <c r="H807" s="326" t="str">
        <f>iferror(IF($C807=BattleEnd,"",IF($C807="","",IF($C807=Attacking,RANDBETWEEN(1,100),""))),"")</f>
        <v/>
      </c>
      <c r="I807" s="327" t="str">
        <f>iferror(IF($C807=BattleEnd,"",IF($C807="","",IF($C807=Attacking,RANDBETWEEN(1,100),""))),"")</f>
        <v/>
      </c>
      <c r="J807" s="327" t="str">
        <f>iferror(IF($C807=BattleEnd,"",IF($C807="","",IF($C807=Attacking,RANDBETWEEN(1,100),""))),"")</f>
        <v/>
      </c>
      <c r="K807" s="328" t="str">
        <f>iferror(IF($C807=BattleEnd,"",IF($C807="","",IF($C807=Attacking,RANDBETWEEN(1,100),""))),"")</f>
        <v/>
      </c>
      <c r="L807" s="329" t="str">
        <f>if($C807=Attacking,if(H807&gt;70,Hit,Miss),"")</f>
        <v/>
      </c>
      <c r="M807" s="330" t="str">
        <f>if($C807=Attacking,if(I807&gt;70,Hit,Miss),"")</f>
        <v/>
      </c>
      <c r="N807" s="330" t="str">
        <f>if($C807=Attacking,if(J807&gt;70,Hit,Miss),"")</f>
        <v/>
      </c>
      <c r="O807" s="331" t="str">
        <f>if($C807=Attacking,if(K807&gt;70,Hit,Miss),"")</f>
        <v/>
      </c>
      <c r="P807" s="326" t="str">
        <f>IF(L807=Hit,Fleet1Ship1WepDPH,IF(L807=Miss,0,""))</f>
        <v/>
      </c>
      <c r="Q807" s="327" t="str">
        <f>IF(M807=Hit,Fleet1Ship1WepDPH,IF(M807=Miss,0,""))</f>
        <v/>
      </c>
      <c r="R807" s="327" t="str">
        <f>IF(N807=Hit,Fleet1Ship1WepDPH,IF(N807=Miss,0,""))</f>
        <v/>
      </c>
      <c r="S807" s="328" t="str">
        <f>IF(O807=Hit,Fleet1Ship1WepDPH,IF(O807=Miss,0,""))</f>
        <v/>
      </c>
      <c r="T807" s="332" t="str">
        <f>if($C807=Attacking,COUNTIF(P807:S807,"&gt;0"),"")</f>
        <v/>
      </c>
      <c r="U807" s="333" t="str">
        <f>IF($C807=Attacking,SUM(P807:S807),"")</f>
        <v/>
      </c>
      <c r="V807" s="334" t="str">
        <f>iferror(if(W805="","",IF(W805=Alive,$V$4,IF(W805=Dead,"")),""),"")</f>
        <v/>
      </c>
      <c r="W807" s="323" t="str">
        <f>iferror(if($X807="","",IF($X807&gt;0,Alive,if($X807=0,"")),""),"")</f>
        <v/>
      </c>
      <c r="X807" s="353" t="str">
        <f>iferror(if(C807="","",IF(C807=Attacking,X805-U807,X805)),"")</f>
        <v/>
      </c>
    </row>
    <row r="808" hidden="1">
      <c r="A808" s="336">
        <v>805.0</v>
      </c>
      <c r="B808" s="356" t="str">
        <f>IF(C806=Attacking,B806+1,"")</f>
        <v/>
      </c>
      <c r="C808" s="338" t="str">
        <f>iferror(if(W806="","",IF(W806=Alive,Attacking,if(W806=Dead,"")),""),"")</f>
        <v/>
      </c>
      <c r="D808" s="339" t="str">
        <f>iferror(if(E806="","",IF(E806=Alive,$D$4,IF(E806=Dead,"")),""),"")</f>
        <v/>
      </c>
      <c r="E808" s="340" t="str">
        <f>iferror(if($F807="","",IF($F808&gt;0,Alive,if($F808="","")),""),"")</f>
        <v/>
      </c>
      <c r="F808" s="341" t="str">
        <f t="shared" si="4"/>
        <v/>
      </c>
      <c r="G808" s="342" t="str">
        <f>iferror(if(C808="","",if(C808=BattleEnd,"",if(D808=Fleet1Ship1,Fleet1Ship1Wep,Fleet2Ship1Wep))),"")</f>
        <v/>
      </c>
      <c r="H808" s="343" t="str">
        <f>iferror(IF($C808=BattleEnd,"",IF($C808="","",IF($C808=Attacking,RANDBETWEEN(1,100),""))),"")</f>
        <v/>
      </c>
      <c r="I808" s="344" t="str">
        <f>iferror(IF($C808=BattleEnd,"",IF($C808="","",IF($C808=Attacking,RANDBETWEEN(1,100),""))),"")</f>
        <v/>
      </c>
      <c r="J808" s="344" t="str">
        <f>iferror(IF($C808=BattleEnd,"",IF($C808="","",IF($C808=Attacking,RANDBETWEEN(1,100),""))),"")</f>
        <v/>
      </c>
      <c r="K808" s="345" t="str">
        <f>iferror(IF($C808=BattleEnd,"",IF($C808="","",IF($C808=Attacking,RANDBETWEEN(1,100),""))),"")</f>
        <v/>
      </c>
      <c r="L808" s="346" t="str">
        <f>if($C808=Attacking,if(H808&gt;70,Hit,Miss),"")</f>
        <v/>
      </c>
      <c r="M808" s="347" t="str">
        <f>if($C808=Attacking,if(I808&gt;70,Hit,Miss),"")</f>
        <v/>
      </c>
      <c r="N808" s="347" t="str">
        <f>if($C808=Attacking,if(J808&gt;70,Hit,Miss),"")</f>
        <v/>
      </c>
      <c r="O808" s="348" t="str">
        <f>if($C808=Attacking,if(K808&gt;70,Hit,Miss),"")</f>
        <v/>
      </c>
      <c r="P808" s="343" t="str">
        <f>IF(L808=Hit,Fleet1Ship1WepDPH,IF(L808=Miss,0,""))</f>
        <v/>
      </c>
      <c r="Q808" s="344" t="str">
        <f>IF(M808=Hit,Fleet1Ship1WepDPH,IF(M808=Miss,0,""))</f>
        <v/>
      </c>
      <c r="R808" s="344" t="str">
        <f>IF(N808=Hit,Fleet1Ship1WepDPH,IF(N808=Miss,0,""))</f>
        <v/>
      </c>
      <c r="S808" s="345" t="str">
        <f>IF(O808=Hit,Fleet1Ship1WepDPH,IF(O808=Miss,0,""))</f>
        <v/>
      </c>
      <c r="T808" s="349" t="str">
        <f>if($C808=Attacking,COUNTIF(P808:S808,"&gt;0"),"")</f>
        <v/>
      </c>
      <c r="U808" s="350" t="str">
        <f>IF($C808=Attacking,SUM(P808:S808),"")</f>
        <v/>
      </c>
      <c r="V808" s="351" t="str">
        <f>iferror(if(W806="","",IF(W806=Alive,$V$4,IF(W806=Dead,"")),""),"")</f>
        <v/>
      </c>
      <c r="W808" s="340" t="str">
        <f>iferror(if($X808="","",IF($X808&gt;0,Alive,if($X808=0,"")),""),"")</f>
        <v/>
      </c>
      <c r="X808" s="352" t="str">
        <f>iferror(if(C808="","",IF(C808=Attacking,X806-U808,X806)),"")</f>
        <v/>
      </c>
    </row>
    <row r="809" hidden="1">
      <c r="A809" s="319">
        <v>806.0</v>
      </c>
      <c r="B809" s="357" t="str">
        <f>IF(C807=Attacking,B807+1,"")</f>
        <v/>
      </c>
      <c r="C809" s="321" t="str">
        <f>iferror(if(W807="","",IF(W807=Alive,Attacking,if(W807=Dead,"")),""),"")</f>
        <v/>
      </c>
      <c r="D809" s="322" t="str">
        <f>iferror(if(E807="","",IF(E807=Alive,$D$4,IF(E807=Dead,"")),""),"")</f>
        <v/>
      </c>
      <c r="E809" s="323" t="str">
        <f>iferror(if($F808="","",IF($F809&gt;0,Alive,if($F809="","")),""),"")</f>
        <v/>
      </c>
      <c r="F809" s="324" t="str">
        <f t="shared" si="4"/>
        <v/>
      </c>
      <c r="G809" s="325" t="str">
        <f>iferror(if(C809="","",if(C809=BattleEnd,"",if(D809=Fleet1Ship1,Fleet1Ship1Wep,Fleet2Ship1Wep))),"")</f>
        <v/>
      </c>
      <c r="H809" s="326" t="str">
        <f>iferror(IF($C809=BattleEnd,"",IF($C809="","",IF($C809=Attacking,RANDBETWEEN(1,100),""))),"")</f>
        <v/>
      </c>
      <c r="I809" s="327" t="str">
        <f>iferror(IF($C809=BattleEnd,"",IF($C809="","",IF($C809=Attacking,RANDBETWEEN(1,100),""))),"")</f>
        <v/>
      </c>
      <c r="J809" s="327" t="str">
        <f>iferror(IF($C809=BattleEnd,"",IF($C809="","",IF($C809=Attacking,RANDBETWEEN(1,100),""))),"")</f>
        <v/>
      </c>
      <c r="K809" s="328" t="str">
        <f>iferror(IF($C809=BattleEnd,"",IF($C809="","",IF($C809=Attacking,RANDBETWEEN(1,100),""))),"")</f>
        <v/>
      </c>
      <c r="L809" s="329" t="str">
        <f>if($C809=Attacking,if(H809&gt;70,Hit,Miss),"")</f>
        <v/>
      </c>
      <c r="M809" s="330" t="str">
        <f>if($C809=Attacking,if(I809&gt;70,Hit,Miss),"")</f>
        <v/>
      </c>
      <c r="N809" s="330" t="str">
        <f>if($C809=Attacking,if(J809&gt;70,Hit,Miss),"")</f>
        <v/>
      </c>
      <c r="O809" s="331" t="str">
        <f>if($C809=Attacking,if(K809&gt;70,Hit,Miss),"")</f>
        <v/>
      </c>
      <c r="P809" s="326" t="str">
        <f>IF(L809=Hit,Fleet1Ship1WepDPH,IF(L809=Miss,0,""))</f>
        <v/>
      </c>
      <c r="Q809" s="327" t="str">
        <f>IF(M809=Hit,Fleet1Ship1WepDPH,IF(M809=Miss,0,""))</f>
        <v/>
      </c>
      <c r="R809" s="327" t="str">
        <f>IF(N809=Hit,Fleet1Ship1WepDPH,IF(N809=Miss,0,""))</f>
        <v/>
      </c>
      <c r="S809" s="328" t="str">
        <f>IF(O809=Hit,Fleet1Ship1WepDPH,IF(O809=Miss,0,""))</f>
        <v/>
      </c>
      <c r="T809" s="332" t="str">
        <f>if($C809=Attacking,COUNTIF(P809:S809,"&gt;0"),"")</f>
        <v/>
      </c>
      <c r="U809" s="333" t="str">
        <f>IF($C809=Attacking,SUM(P809:S809),"")</f>
        <v/>
      </c>
      <c r="V809" s="334" t="str">
        <f>iferror(if(W807="","",IF(W807=Alive,$V$4,IF(W807=Dead,"")),""),"")</f>
        <v/>
      </c>
      <c r="W809" s="323" t="str">
        <f>iferror(if($X809="","",IF($X809&gt;0,Alive,if($X809=0,"")),""),"")</f>
        <v/>
      </c>
      <c r="X809" s="353" t="str">
        <f>iferror(if(C809="","",IF(C809=Attacking,X807-U809,X807)),"")</f>
        <v/>
      </c>
    </row>
    <row r="810" hidden="1">
      <c r="A810" s="336">
        <v>807.0</v>
      </c>
      <c r="B810" s="356" t="str">
        <f>IF(C808=Reloading,B808+1,"")</f>
        <v/>
      </c>
      <c r="C810" s="338" t="str">
        <f>iferror(if(W808="","",IF(W808=Alive,Attacking,if(W808=Dead,"")),""),"")</f>
        <v/>
      </c>
      <c r="D810" s="339" t="str">
        <f>iferror(if(E808="","",IF(E808=Alive,$D$4,IF(E808=Dead,"")),""),"")</f>
        <v/>
      </c>
      <c r="E810" s="340" t="str">
        <f>iferror(if($F809="","",IF($F810&gt;0,Alive,if($F810="","")),""),"")</f>
        <v/>
      </c>
      <c r="F810" s="341" t="str">
        <f t="shared" si="4"/>
        <v/>
      </c>
      <c r="G810" s="342" t="str">
        <f>iferror(if(C810="","",if(C810=BattleEnd,"",if(D810=Fleet1Ship1,Fleet1Ship1Wep,Fleet2Ship1Wep))),"")</f>
        <v/>
      </c>
      <c r="H810" s="343" t="str">
        <f>iferror(IF($C810=BattleEnd,"",IF($C810="","",IF($C810=Attacking,RANDBETWEEN(1,100),""))),"")</f>
        <v/>
      </c>
      <c r="I810" s="344" t="str">
        <f>iferror(IF($C810=BattleEnd,"",IF($C810="","",IF($C810=Attacking,RANDBETWEEN(1,100),""))),"")</f>
        <v/>
      </c>
      <c r="J810" s="344" t="str">
        <f>iferror(IF($C810=BattleEnd,"",IF($C810="","",IF($C810=Attacking,RANDBETWEEN(1,100),""))),"")</f>
        <v/>
      </c>
      <c r="K810" s="345" t="str">
        <f>iferror(IF($C810=BattleEnd,"",IF($C810="","",IF($C810=Attacking,RANDBETWEEN(1,100),""))),"")</f>
        <v/>
      </c>
      <c r="L810" s="346" t="str">
        <f>if($C810=Attacking,if(H810&gt;70,Hit,Miss),"")</f>
        <v/>
      </c>
      <c r="M810" s="347" t="str">
        <f>if($C810=Attacking,if(I810&gt;70,Hit,Miss),"")</f>
        <v/>
      </c>
      <c r="N810" s="347" t="str">
        <f>if($C810=Attacking,if(J810&gt;70,Hit,Miss),"")</f>
        <v/>
      </c>
      <c r="O810" s="348" t="str">
        <f>if($C810=Attacking,if(K810&gt;70,Hit,Miss),"")</f>
        <v/>
      </c>
      <c r="P810" s="343" t="str">
        <f>IF(L810=Hit,Fleet1Ship1WepDPH,IF(L810=Miss,0,""))</f>
        <v/>
      </c>
      <c r="Q810" s="344" t="str">
        <f>IF(M810=Hit,Fleet1Ship1WepDPH,IF(M810=Miss,0,""))</f>
        <v/>
      </c>
      <c r="R810" s="344" t="str">
        <f>IF(N810=Hit,Fleet1Ship1WepDPH,IF(N810=Miss,0,""))</f>
        <v/>
      </c>
      <c r="S810" s="345" t="str">
        <f>IF(O810=Hit,Fleet1Ship1WepDPH,IF(O810=Miss,0,""))</f>
        <v/>
      </c>
      <c r="T810" s="349" t="str">
        <f>if($C810=Attacking,COUNTIF(P810:S810,"&gt;0"),"")</f>
        <v/>
      </c>
      <c r="U810" s="350" t="str">
        <f>IF($C810=Attacking,SUM(P810:S810),"")</f>
        <v/>
      </c>
      <c r="V810" s="351" t="str">
        <f>iferror(if(W808="","",IF(W808=Alive,$V$4,IF(W808=Dead,"")),""),"")</f>
        <v/>
      </c>
      <c r="W810" s="340" t="str">
        <f>iferror(if($X810="","",IF($X810&gt;0,Alive,if($X810=0,"")),""),"")</f>
        <v/>
      </c>
      <c r="X810" s="352" t="str">
        <f>iferror(if(C810="","",IF(C810=Attacking,X808-U810,X808)),"")</f>
        <v/>
      </c>
    </row>
    <row r="811" hidden="1">
      <c r="A811" s="319">
        <v>808.0</v>
      </c>
      <c r="B811" s="357" t="str">
        <f>IF(C809=Reloading,B809+1,"")</f>
        <v/>
      </c>
      <c r="C811" s="321" t="str">
        <f>iferror(if(W809="","",IF(W809=Alive,Attacking,if(W809=Dead,"")),""),"")</f>
        <v/>
      </c>
      <c r="D811" s="322" t="str">
        <f>iferror(if(E809="","",IF(E809=Alive,$D$4,IF(E809=Dead,"")),""),"")</f>
        <v/>
      </c>
      <c r="E811" s="323" t="str">
        <f>iferror(if($F810="","",IF($F811&gt;0,Alive,if($F811="","")),""),"")</f>
        <v/>
      </c>
      <c r="F811" s="324" t="str">
        <f t="shared" si="4"/>
        <v/>
      </c>
      <c r="G811" s="325" t="str">
        <f>iferror(if(C811="","",if(C811=BattleEnd,"",if(D811=Fleet1Ship1,Fleet1Ship1Wep,Fleet2Ship1Wep))),"")</f>
        <v/>
      </c>
      <c r="H811" s="326" t="str">
        <f>iferror(IF($C811=BattleEnd,"",IF($C811="","",IF($C811=Attacking,RANDBETWEEN(1,100),""))),"")</f>
        <v/>
      </c>
      <c r="I811" s="327" t="str">
        <f>iferror(IF($C811=BattleEnd,"",IF($C811="","",IF($C811=Attacking,RANDBETWEEN(1,100),""))),"")</f>
        <v/>
      </c>
      <c r="J811" s="327" t="str">
        <f>iferror(IF($C811=BattleEnd,"",IF($C811="","",IF($C811=Attacking,RANDBETWEEN(1,100),""))),"")</f>
        <v/>
      </c>
      <c r="K811" s="328" t="str">
        <f>iferror(IF($C811=BattleEnd,"",IF($C811="","",IF($C811=Attacking,RANDBETWEEN(1,100),""))),"")</f>
        <v/>
      </c>
      <c r="L811" s="329" t="str">
        <f>if($C811=Attacking,if(H811&gt;70,Hit,Miss),"")</f>
        <v/>
      </c>
      <c r="M811" s="330" t="str">
        <f>if($C811=Attacking,if(I811&gt;70,Hit,Miss),"")</f>
        <v/>
      </c>
      <c r="N811" s="330" t="str">
        <f>if($C811=Attacking,if(J811&gt;70,Hit,Miss),"")</f>
        <v/>
      </c>
      <c r="O811" s="331" t="str">
        <f>if($C811=Attacking,if(K811&gt;70,Hit,Miss),"")</f>
        <v/>
      </c>
      <c r="P811" s="326" t="str">
        <f>IF(L811=Hit,Fleet1Ship1WepDPH,IF(L811=Miss,0,""))</f>
        <v/>
      </c>
      <c r="Q811" s="327" t="str">
        <f>IF(M811=Hit,Fleet1Ship1WepDPH,IF(M811=Miss,0,""))</f>
        <v/>
      </c>
      <c r="R811" s="327" t="str">
        <f>IF(N811=Hit,Fleet1Ship1WepDPH,IF(N811=Miss,0,""))</f>
        <v/>
      </c>
      <c r="S811" s="328" t="str">
        <f>IF(O811=Hit,Fleet1Ship1WepDPH,IF(O811=Miss,0,""))</f>
        <v/>
      </c>
      <c r="T811" s="332" t="str">
        <f>if($C811=Attacking,COUNTIF(P811:S811,"&gt;0"),"")</f>
        <v/>
      </c>
      <c r="U811" s="333" t="str">
        <f>IF($C811=Attacking,SUM(P811:S811),"")</f>
        <v/>
      </c>
      <c r="V811" s="334" t="str">
        <f>iferror(if(W809="","",IF(W809=Alive,$V$4,IF(W809=Dead,"")),""),"")</f>
        <v/>
      </c>
      <c r="W811" s="323" t="str">
        <f>iferror(if($X811="","",IF($X811&gt;0,Alive,if($X811=0,"")),""),"")</f>
        <v/>
      </c>
      <c r="X811" s="353" t="str">
        <f>iferror(if(C811="","",IF(C811=Attacking,X809-U811,X809)),"")</f>
        <v/>
      </c>
    </row>
    <row r="812" hidden="1">
      <c r="A812" s="336">
        <v>809.0</v>
      </c>
      <c r="B812" s="337" t="str">
        <f>IF(C810=Attacking,B810+1,"")</f>
        <v/>
      </c>
      <c r="C812" s="338" t="str">
        <f>iferror(if(W810="","",IF(W810=Alive,Attacking,if(W810=Dead,"")),""),"")</f>
        <v/>
      </c>
      <c r="D812" s="339" t="str">
        <f>iferror(if(E810="","",IF(E810=Alive,$D$4,IF(E810=Dead,"")),""),"")</f>
        <v/>
      </c>
      <c r="E812" s="340" t="str">
        <f>iferror(if($F811="","",IF($F812&gt;0,Alive,if($F812="","")),""),"")</f>
        <v/>
      </c>
      <c r="F812" s="341" t="str">
        <f t="shared" si="4"/>
        <v/>
      </c>
      <c r="G812" s="342" t="str">
        <f>iferror(if(C812="","",if(C812=BattleEnd,"",if(D812=Fleet1Ship1,Fleet1Ship1Wep,Fleet2Ship1Wep))),"")</f>
        <v/>
      </c>
      <c r="H812" s="343" t="str">
        <f>iferror(IF($C812=BattleEnd,"",IF($C812="","",IF($C812=Attacking,RANDBETWEEN(1,100),""))),"")</f>
        <v/>
      </c>
      <c r="I812" s="344" t="str">
        <f>iferror(IF($C812=BattleEnd,"",IF($C812="","",IF($C812=Attacking,RANDBETWEEN(1,100),""))),"")</f>
        <v/>
      </c>
      <c r="J812" s="344" t="str">
        <f>iferror(IF($C812=BattleEnd,"",IF($C812="","",IF($C812=Attacking,RANDBETWEEN(1,100),""))),"")</f>
        <v/>
      </c>
      <c r="K812" s="345" t="str">
        <f>iferror(IF($C812=BattleEnd,"",IF($C812="","",IF($C812=Attacking,RANDBETWEEN(1,100),""))),"")</f>
        <v/>
      </c>
      <c r="L812" s="346" t="str">
        <f>if($C812=Attacking,if(H812&gt;70,Hit,Miss),"")</f>
        <v/>
      </c>
      <c r="M812" s="347" t="str">
        <f>if($C812=Attacking,if(I812&gt;70,Hit,Miss),"")</f>
        <v/>
      </c>
      <c r="N812" s="347" t="str">
        <f>if($C812=Attacking,if(J812&gt;70,Hit,Miss),"")</f>
        <v/>
      </c>
      <c r="O812" s="348" t="str">
        <f>if($C812=Attacking,if(K812&gt;70,Hit,Miss),"")</f>
        <v/>
      </c>
      <c r="P812" s="343" t="str">
        <f>IF(L812=Hit,Fleet1Ship1WepDPH,IF(L812=Miss,0,""))</f>
        <v/>
      </c>
      <c r="Q812" s="344" t="str">
        <f>IF(M812=Hit,Fleet1Ship1WepDPH,IF(M812=Miss,0,""))</f>
        <v/>
      </c>
      <c r="R812" s="344" t="str">
        <f>IF(N812=Hit,Fleet1Ship1WepDPH,IF(N812=Miss,0,""))</f>
        <v/>
      </c>
      <c r="S812" s="345" t="str">
        <f>IF(O812=Hit,Fleet1Ship1WepDPH,IF(O812=Miss,0,""))</f>
        <v/>
      </c>
      <c r="T812" s="349" t="str">
        <f>if($C812=Attacking,COUNTIF(P812:S812,"&gt;0"),"")</f>
        <v/>
      </c>
      <c r="U812" s="350" t="str">
        <f>IF($C812=Attacking,SUM(P812:S812),"")</f>
        <v/>
      </c>
      <c r="V812" s="351" t="str">
        <f>iferror(if(W810="","",IF(W810=Alive,$V$4,IF(W810=Dead,"")),""),"")</f>
        <v/>
      </c>
      <c r="W812" s="340" t="str">
        <f>iferror(if($X812="","",IF($X812&gt;0,Alive,if($X812=0,"")),""),"")</f>
        <v/>
      </c>
      <c r="X812" s="352" t="str">
        <f>iferror(if(C812="","",IF(C812=Attacking,X810-U812,X810)),"")</f>
        <v/>
      </c>
    </row>
    <row r="813" hidden="1">
      <c r="A813" s="319">
        <v>810.0</v>
      </c>
      <c r="B813" s="320" t="str">
        <f>IF(C811=Attacking,B811+1,"")</f>
        <v/>
      </c>
      <c r="C813" s="321" t="str">
        <f>iferror(if(W811="","",IF(W811=Alive,Attacking,if(W811=Dead,"")),""),"")</f>
        <v/>
      </c>
      <c r="D813" s="322" t="str">
        <f>iferror(if(E811="","",IF(E811=Alive,$D$4,IF(E811=Dead,"")),""),"")</f>
        <v/>
      </c>
      <c r="E813" s="323" t="str">
        <f>iferror(if($F812="","",IF($F813&gt;0,Alive,if($F813="","")),""),"")</f>
        <v/>
      </c>
      <c r="F813" s="324" t="str">
        <f t="shared" si="4"/>
        <v/>
      </c>
      <c r="G813" s="325" t="str">
        <f>iferror(if(C813="","",if(C813=BattleEnd,"",if(D813=Fleet1Ship1,Fleet1Ship1Wep,Fleet2Ship1Wep))),"")</f>
        <v/>
      </c>
      <c r="H813" s="326" t="str">
        <f>iferror(IF($C813=BattleEnd,"",IF($C813="","",IF($C813=Attacking,RANDBETWEEN(1,100),""))),"")</f>
        <v/>
      </c>
      <c r="I813" s="327" t="str">
        <f>iferror(IF($C813=BattleEnd,"",IF($C813="","",IF($C813=Attacking,RANDBETWEEN(1,100),""))),"")</f>
        <v/>
      </c>
      <c r="J813" s="327" t="str">
        <f>iferror(IF($C813=BattleEnd,"",IF($C813="","",IF($C813=Attacking,RANDBETWEEN(1,100),""))),"")</f>
        <v/>
      </c>
      <c r="K813" s="328" t="str">
        <f>iferror(IF($C813=BattleEnd,"",IF($C813="","",IF($C813=Attacking,RANDBETWEEN(1,100),""))),"")</f>
        <v/>
      </c>
      <c r="L813" s="329" t="str">
        <f>if($C813=Attacking,if(H813&gt;70,Hit,Miss),"")</f>
        <v/>
      </c>
      <c r="M813" s="330" t="str">
        <f>if($C813=Attacking,if(I813&gt;70,Hit,Miss),"")</f>
        <v/>
      </c>
      <c r="N813" s="330" t="str">
        <f>if($C813=Attacking,if(J813&gt;70,Hit,Miss),"")</f>
        <v/>
      </c>
      <c r="O813" s="331" t="str">
        <f>if($C813=Attacking,if(K813&gt;70,Hit,Miss),"")</f>
        <v/>
      </c>
      <c r="P813" s="326" t="str">
        <f>IF(L813=Hit,Fleet1Ship1WepDPH,IF(L813=Miss,0,""))</f>
        <v/>
      </c>
      <c r="Q813" s="327" t="str">
        <f>IF(M813=Hit,Fleet1Ship1WepDPH,IF(M813=Miss,0,""))</f>
        <v/>
      </c>
      <c r="R813" s="327" t="str">
        <f>IF(N813=Hit,Fleet1Ship1WepDPH,IF(N813=Miss,0,""))</f>
        <v/>
      </c>
      <c r="S813" s="328" t="str">
        <f>IF(O813=Hit,Fleet1Ship1WepDPH,IF(O813=Miss,0,""))</f>
        <v/>
      </c>
      <c r="T813" s="332" t="str">
        <f>if($C813=Attacking,COUNTIF(P813:S813,"&gt;0"),"")</f>
        <v/>
      </c>
      <c r="U813" s="333" t="str">
        <f>IF($C813=Attacking,SUM(P813:S813),"")</f>
        <v/>
      </c>
      <c r="V813" s="334" t="str">
        <f>iferror(if(W811="","",IF(W811=Alive,$V$4,IF(W811=Dead,"")),""),"")</f>
        <v/>
      </c>
      <c r="W813" s="323" t="str">
        <f>iferror(if($X813="","",IF($X813&gt;0,Alive,if($X813=0,"")),""),"")</f>
        <v/>
      </c>
      <c r="X813" s="353" t="str">
        <f>iferror(if(C813="","",IF(C813=Attacking,X811-U813,X811)),"")</f>
        <v/>
      </c>
    </row>
    <row r="814" hidden="1">
      <c r="A814" s="336">
        <v>811.0</v>
      </c>
      <c r="B814" s="337" t="str">
        <f>IF(C812=Attacking,B812+1,"")</f>
        <v/>
      </c>
      <c r="C814" s="338" t="str">
        <f>iferror(if(W812="","",IF(W812=Alive,Attacking,if(W812=Dead,"")),""),"")</f>
        <v/>
      </c>
      <c r="D814" s="339" t="str">
        <f>iferror(if(E812="","",IF(E812=Alive,$D$4,IF(E812=Dead,"")),""),"")</f>
        <v/>
      </c>
      <c r="E814" s="340" t="str">
        <f>iferror(if($F813="","",IF($F814&gt;0,Alive,if($F814="","")),""),"")</f>
        <v/>
      </c>
      <c r="F814" s="341" t="str">
        <f t="shared" si="4"/>
        <v/>
      </c>
      <c r="G814" s="342" t="str">
        <f>iferror(if(C814="","",if(C814=BattleEnd,"",if(D814=Fleet1Ship1,Fleet1Ship1Wep,Fleet2Ship1Wep))),"")</f>
        <v/>
      </c>
      <c r="H814" s="343" t="str">
        <f>iferror(IF($C814=BattleEnd,"",IF($C814="","",IF($C814=Attacking,RANDBETWEEN(1,100),""))),"")</f>
        <v/>
      </c>
      <c r="I814" s="344" t="str">
        <f>iferror(IF($C814=BattleEnd,"",IF($C814="","",IF($C814=Attacking,RANDBETWEEN(1,100),""))),"")</f>
        <v/>
      </c>
      <c r="J814" s="344" t="str">
        <f>iferror(IF($C814=BattleEnd,"",IF($C814="","",IF($C814=Attacking,RANDBETWEEN(1,100),""))),"")</f>
        <v/>
      </c>
      <c r="K814" s="345" t="str">
        <f>iferror(IF($C814=BattleEnd,"",IF($C814="","",IF($C814=Attacking,RANDBETWEEN(1,100),""))),"")</f>
        <v/>
      </c>
      <c r="L814" s="346" t="str">
        <f>if($C814=Attacking,if(H814&gt;70,Hit,Miss),"")</f>
        <v/>
      </c>
      <c r="M814" s="347" t="str">
        <f>if($C814=Attacking,if(I814&gt;70,Hit,Miss),"")</f>
        <v/>
      </c>
      <c r="N814" s="347" t="str">
        <f>if($C814=Attacking,if(J814&gt;70,Hit,Miss),"")</f>
        <v/>
      </c>
      <c r="O814" s="348" t="str">
        <f>if($C814=Attacking,if(K814&gt;70,Hit,Miss),"")</f>
        <v/>
      </c>
      <c r="P814" s="343" t="str">
        <f>IF(L814=Hit,Fleet1Ship1WepDPH,IF(L814=Miss,0,""))</f>
        <v/>
      </c>
      <c r="Q814" s="344" t="str">
        <f>IF(M814=Hit,Fleet1Ship1WepDPH,IF(M814=Miss,0,""))</f>
        <v/>
      </c>
      <c r="R814" s="344" t="str">
        <f>IF(N814=Hit,Fleet1Ship1WepDPH,IF(N814=Miss,0,""))</f>
        <v/>
      </c>
      <c r="S814" s="345" t="str">
        <f>IF(O814=Hit,Fleet1Ship1WepDPH,IF(O814=Miss,0,""))</f>
        <v/>
      </c>
      <c r="T814" s="349" t="str">
        <f>if($C814=Attacking,COUNTIF(P814:S814,"&gt;0"),"")</f>
        <v/>
      </c>
      <c r="U814" s="350" t="str">
        <f>IF($C814=Attacking,SUM(P814:S814),"")</f>
        <v/>
      </c>
      <c r="V814" s="351" t="str">
        <f>iferror(if(W812="","",IF(W812=Alive,$V$4,IF(W812=Dead,"")),""),"")</f>
        <v/>
      </c>
      <c r="W814" s="340" t="str">
        <f>iferror(if($X814="","",IF($X814&gt;0,Alive,if($X814=0,"")),""),"")</f>
        <v/>
      </c>
      <c r="X814" s="352" t="str">
        <f>iferror(if(C814="","",IF(C814=Attacking,X812-U814,X812)),"")</f>
        <v/>
      </c>
    </row>
    <row r="815" hidden="1">
      <c r="A815" s="319">
        <v>812.0</v>
      </c>
      <c r="B815" s="320" t="str">
        <f>IF(C813=Attacking,B813+1,"")</f>
        <v/>
      </c>
      <c r="C815" s="321" t="str">
        <f>iferror(if(W813="","",IF(W813=Alive,Attacking,if(W813=Dead,"")),""),"")</f>
        <v/>
      </c>
      <c r="D815" s="322" t="str">
        <f>iferror(if(E813="","",IF(E813=Alive,$D$4,IF(E813=Dead,"")),""),"")</f>
        <v/>
      </c>
      <c r="E815" s="323" t="str">
        <f>iferror(if($F814="","",IF($F815&gt;0,Alive,if($F815="","")),""),"")</f>
        <v/>
      </c>
      <c r="F815" s="324" t="str">
        <f t="shared" si="4"/>
        <v/>
      </c>
      <c r="G815" s="325" t="str">
        <f>iferror(if(C815="","",if(C815=BattleEnd,"",if(D815=Fleet1Ship1,Fleet1Ship1Wep,Fleet2Ship1Wep))),"")</f>
        <v/>
      </c>
      <c r="H815" s="326" t="str">
        <f>iferror(IF($C815=BattleEnd,"",IF($C815="","",IF($C815=Attacking,RANDBETWEEN(1,100),""))),"")</f>
        <v/>
      </c>
      <c r="I815" s="327" t="str">
        <f>iferror(IF($C815=BattleEnd,"",IF($C815="","",IF($C815=Attacking,RANDBETWEEN(1,100),""))),"")</f>
        <v/>
      </c>
      <c r="J815" s="327" t="str">
        <f>iferror(IF($C815=BattleEnd,"",IF($C815="","",IF($C815=Attacking,RANDBETWEEN(1,100),""))),"")</f>
        <v/>
      </c>
      <c r="K815" s="328" t="str">
        <f>iferror(IF($C815=BattleEnd,"",IF($C815="","",IF($C815=Attacking,RANDBETWEEN(1,100),""))),"")</f>
        <v/>
      </c>
      <c r="L815" s="329" t="str">
        <f>if($C815=Attacking,if(H815&gt;70,Hit,Miss),"")</f>
        <v/>
      </c>
      <c r="M815" s="330" t="str">
        <f>if($C815=Attacking,if(I815&gt;70,Hit,Miss),"")</f>
        <v/>
      </c>
      <c r="N815" s="330" t="str">
        <f>if($C815=Attacking,if(J815&gt;70,Hit,Miss),"")</f>
        <v/>
      </c>
      <c r="O815" s="331" t="str">
        <f>if($C815=Attacking,if(K815&gt;70,Hit,Miss),"")</f>
        <v/>
      </c>
      <c r="P815" s="326" t="str">
        <f>IF(L815=Hit,Fleet1Ship1WepDPH,IF(L815=Miss,0,""))</f>
        <v/>
      </c>
      <c r="Q815" s="327" t="str">
        <f>IF(M815=Hit,Fleet1Ship1WepDPH,IF(M815=Miss,0,""))</f>
        <v/>
      </c>
      <c r="R815" s="327" t="str">
        <f>IF(N815=Hit,Fleet1Ship1WepDPH,IF(N815=Miss,0,""))</f>
        <v/>
      </c>
      <c r="S815" s="328" t="str">
        <f>IF(O815=Hit,Fleet1Ship1WepDPH,IF(O815=Miss,0,""))</f>
        <v/>
      </c>
      <c r="T815" s="332" t="str">
        <f>if($C815=Attacking,COUNTIF(P815:S815,"&gt;0"),"")</f>
        <v/>
      </c>
      <c r="U815" s="333" t="str">
        <f>IF($C815=Attacking,SUM(P815:S815),"")</f>
        <v/>
      </c>
      <c r="V815" s="334" t="str">
        <f>iferror(if(W813="","",IF(W813=Alive,$V$4,IF(W813=Dead,"")),""),"")</f>
        <v/>
      </c>
      <c r="W815" s="323" t="str">
        <f>iferror(if($X815="","",IF($X815&gt;0,Alive,if($X815=0,"")),""),"")</f>
        <v/>
      </c>
      <c r="X815" s="353" t="str">
        <f>iferror(if(C815="","",IF(C815=Attacking,X813-U815,X813)),"")</f>
        <v/>
      </c>
    </row>
    <row r="816" hidden="1">
      <c r="A816" s="336">
        <v>813.0</v>
      </c>
      <c r="B816" s="337" t="str">
        <f>IF(C814=Attacking,B814+1,"")</f>
        <v/>
      </c>
      <c r="C816" s="338" t="str">
        <f>iferror(if(W814="","",IF(W814=Alive,Attacking,if(W814=Dead,"")),""),"")</f>
        <v/>
      </c>
      <c r="D816" s="339" t="str">
        <f>iferror(if(E814="","",IF(E814=Alive,$D$4,IF(E814=Dead,"")),""),"")</f>
        <v/>
      </c>
      <c r="E816" s="340" t="str">
        <f>iferror(if($F815="","",IF($F816&gt;0,Alive,if($F816="","")),""),"")</f>
        <v/>
      </c>
      <c r="F816" s="341" t="str">
        <f t="shared" si="4"/>
        <v/>
      </c>
      <c r="G816" s="342" t="str">
        <f>iferror(if(C816="","",if(C816=BattleEnd,"",if(D816=Fleet1Ship1,Fleet1Ship1Wep,Fleet2Ship1Wep))),"")</f>
        <v/>
      </c>
      <c r="H816" s="343" t="str">
        <f>iferror(IF($C816=BattleEnd,"",IF($C816="","",IF($C816=Attacking,RANDBETWEEN(1,100),""))),"")</f>
        <v/>
      </c>
      <c r="I816" s="344" t="str">
        <f>iferror(IF($C816=BattleEnd,"",IF($C816="","",IF($C816=Attacking,RANDBETWEEN(1,100),""))),"")</f>
        <v/>
      </c>
      <c r="J816" s="344" t="str">
        <f>iferror(IF($C816=BattleEnd,"",IF($C816="","",IF($C816=Attacking,RANDBETWEEN(1,100),""))),"")</f>
        <v/>
      </c>
      <c r="K816" s="345" t="str">
        <f>iferror(IF($C816=BattleEnd,"",IF($C816="","",IF($C816=Attacking,RANDBETWEEN(1,100),""))),"")</f>
        <v/>
      </c>
      <c r="L816" s="346" t="str">
        <f>if($C816=Attacking,if(H816&gt;70,Hit,Miss),"")</f>
        <v/>
      </c>
      <c r="M816" s="347" t="str">
        <f>if($C816=Attacking,if(I816&gt;70,Hit,Miss),"")</f>
        <v/>
      </c>
      <c r="N816" s="347" t="str">
        <f>if($C816=Attacking,if(J816&gt;70,Hit,Miss),"")</f>
        <v/>
      </c>
      <c r="O816" s="348" t="str">
        <f>if($C816=Attacking,if(K816&gt;70,Hit,Miss),"")</f>
        <v/>
      </c>
      <c r="P816" s="343" t="str">
        <f>IF(L816=Hit,Fleet1Ship1WepDPH,IF(L816=Miss,0,""))</f>
        <v/>
      </c>
      <c r="Q816" s="344" t="str">
        <f>IF(M816=Hit,Fleet1Ship1WepDPH,IF(M816=Miss,0,""))</f>
        <v/>
      </c>
      <c r="R816" s="344" t="str">
        <f>IF(N816=Hit,Fleet1Ship1WepDPH,IF(N816=Miss,0,""))</f>
        <v/>
      </c>
      <c r="S816" s="345" t="str">
        <f>IF(O816=Hit,Fleet1Ship1WepDPH,IF(O816=Miss,0,""))</f>
        <v/>
      </c>
      <c r="T816" s="349" t="str">
        <f>if($C816=Attacking,COUNTIF(P816:S816,"&gt;0"),"")</f>
        <v/>
      </c>
      <c r="U816" s="350" t="str">
        <f>IF($C816=Attacking,SUM(P816:S816),"")</f>
        <v/>
      </c>
      <c r="V816" s="351" t="str">
        <f>iferror(if(W814="","",IF(W814=Alive,$V$4,IF(W814=Dead,"")),""),"")</f>
        <v/>
      </c>
      <c r="W816" s="340" t="str">
        <f>iferror(if($X816="","",IF($X816&gt;0,Alive,if($X816=0,"")),""),"")</f>
        <v/>
      </c>
      <c r="X816" s="352" t="str">
        <f>iferror(if(C816="","",IF(C816=Attacking,X814-U816,X814)),"")</f>
        <v/>
      </c>
    </row>
    <row r="817" hidden="1">
      <c r="A817" s="319">
        <v>814.0</v>
      </c>
      <c r="B817" s="320" t="str">
        <f>IF(C815=Attacking,B815+1,"")</f>
        <v/>
      </c>
      <c r="C817" s="321" t="str">
        <f>iferror(if(W815="","",IF(W815=Alive,Attacking,if(W815=Dead,"")),""),"")</f>
        <v/>
      </c>
      <c r="D817" s="322" t="str">
        <f>iferror(if(E815="","",IF(E815=Alive,$D$4,IF(E815=Dead,"")),""),"")</f>
        <v/>
      </c>
      <c r="E817" s="323" t="str">
        <f>iferror(if($F816="","",IF($F817&gt;0,Alive,if($F817="","")),""),"")</f>
        <v/>
      </c>
      <c r="F817" s="324" t="str">
        <f t="shared" si="4"/>
        <v/>
      </c>
      <c r="G817" s="325" t="str">
        <f>iferror(if(C817="","",if(C817=BattleEnd,"",if(D817=Fleet1Ship1,Fleet1Ship1Wep,Fleet2Ship1Wep))),"")</f>
        <v/>
      </c>
      <c r="H817" s="326" t="str">
        <f>iferror(IF($C817=BattleEnd,"",IF($C817="","",IF($C817=Attacking,RANDBETWEEN(1,100),""))),"")</f>
        <v/>
      </c>
      <c r="I817" s="327" t="str">
        <f>iferror(IF($C817=BattleEnd,"",IF($C817="","",IF($C817=Attacking,RANDBETWEEN(1,100),""))),"")</f>
        <v/>
      </c>
      <c r="J817" s="327" t="str">
        <f>iferror(IF($C817=BattleEnd,"",IF($C817="","",IF($C817=Attacking,RANDBETWEEN(1,100),""))),"")</f>
        <v/>
      </c>
      <c r="K817" s="328" t="str">
        <f>iferror(IF($C817=BattleEnd,"",IF($C817="","",IF($C817=Attacking,RANDBETWEEN(1,100),""))),"")</f>
        <v/>
      </c>
      <c r="L817" s="329" t="str">
        <f>if($C817=Attacking,if(H817&gt;70,Hit,Miss),"")</f>
        <v/>
      </c>
      <c r="M817" s="330" t="str">
        <f>if($C817=Attacking,if(I817&gt;70,Hit,Miss),"")</f>
        <v/>
      </c>
      <c r="N817" s="330" t="str">
        <f>if($C817=Attacking,if(J817&gt;70,Hit,Miss),"")</f>
        <v/>
      </c>
      <c r="O817" s="331" t="str">
        <f>if($C817=Attacking,if(K817&gt;70,Hit,Miss),"")</f>
        <v/>
      </c>
      <c r="P817" s="326" t="str">
        <f>IF(L817=Hit,Fleet1Ship1WepDPH,IF(L817=Miss,0,""))</f>
        <v/>
      </c>
      <c r="Q817" s="327" t="str">
        <f>IF(M817=Hit,Fleet1Ship1WepDPH,IF(M817=Miss,0,""))</f>
        <v/>
      </c>
      <c r="R817" s="327" t="str">
        <f>IF(N817=Hit,Fleet1Ship1WepDPH,IF(N817=Miss,0,""))</f>
        <v/>
      </c>
      <c r="S817" s="328" t="str">
        <f>IF(O817=Hit,Fleet1Ship1WepDPH,IF(O817=Miss,0,""))</f>
        <v/>
      </c>
      <c r="T817" s="332" t="str">
        <f>if($C817=Attacking,COUNTIF(P817:S817,"&gt;0"),"")</f>
        <v/>
      </c>
      <c r="U817" s="333" t="str">
        <f>IF($C817=Attacking,SUM(P817:S817),"")</f>
        <v/>
      </c>
      <c r="V817" s="334" t="str">
        <f>iferror(if(W815="","",IF(W815=Alive,$V$4,IF(W815=Dead,"")),""),"")</f>
        <v/>
      </c>
      <c r="W817" s="323" t="str">
        <f>iferror(if($X817="","",IF($X817&gt;0,Alive,if($X817=0,"")),""),"")</f>
        <v/>
      </c>
      <c r="X817" s="353" t="str">
        <f>iferror(if(C817="","",IF(C817=Attacking,X815-U817,X815)),"")</f>
        <v/>
      </c>
    </row>
    <row r="818" hidden="1">
      <c r="A818" s="336">
        <v>815.0</v>
      </c>
      <c r="B818" s="337" t="str">
        <f>IF(C816=Reloading,B816+1,"")</f>
        <v/>
      </c>
      <c r="C818" s="338" t="str">
        <f>iferror(if(W816="","",IF(W816=Alive,Attacking,if(W816=Dead,"")),""),"")</f>
        <v/>
      </c>
      <c r="D818" s="339" t="str">
        <f>iferror(if(E816="","",IF(E816=Alive,$D$4,IF(E816=Dead,"")),""),"")</f>
        <v/>
      </c>
      <c r="E818" s="340" t="str">
        <f>iferror(if($F817="","",IF($F818&gt;0,Alive,if($F818="","")),""),"")</f>
        <v/>
      </c>
      <c r="F818" s="341" t="str">
        <f t="shared" si="4"/>
        <v/>
      </c>
      <c r="G818" s="342" t="str">
        <f>iferror(if(C818="","",if(C818=BattleEnd,"",if(D818=Fleet1Ship1,Fleet1Ship1Wep,Fleet2Ship1Wep))),"")</f>
        <v/>
      </c>
      <c r="H818" s="343" t="str">
        <f>iferror(IF($C818=BattleEnd,"",IF($C818="","",IF($C818=Attacking,RANDBETWEEN(1,100),""))),"")</f>
        <v/>
      </c>
      <c r="I818" s="344" t="str">
        <f>iferror(IF($C818=BattleEnd,"",IF($C818="","",IF($C818=Attacking,RANDBETWEEN(1,100),""))),"")</f>
        <v/>
      </c>
      <c r="J818" s="344" t="str">
        <f>iferror(IF($C818=BattleEnd,"",IF($C818="","",IF($C818=Attacking,RANDBETWEEN(1,100),""))),"")</f>
        <v/>
      </c>
      <c r="K818" s="345" t="str">
        <f>iferror(IF($C818=BattleEnd,"",IF($C818="","",IF($C818=Attacking,RANDBETWEEN(1,100),""))),"")</f>
        <v/>
      </c>
      <c r="L818" s="346" t="str">
        <f>if($C818=Attacking,if(H818&gt;70,Hit,Miss),"")</f>
        <v/>
      </c>
      <c r="M818" s="347" t="str">
        <f>if($C818=Attacking,if(I818&gt;70,Hit,Miss),"")</f>
        <v/>
      </c>
      <c r="N818" s="347" t="str">
        <f>if($C818=Attacking,if(J818&gt;70,Hit,Miss),"")</f>
        <v/>
      </c>
      <c r="O818" s="348" t="str">
        <f>if($C818=Attacking,if(K818&gt;70,Hit,Miss),"")</f>
        <v/>
      </c>
      <c r="P818" s="343" t="str">
        <f>IF(L818=Hit,Fleet1Ship1WepDPH,IF(L818=Miss,0,""))</f>
        <v/>
      </c>
      <c r="Q818" s="344" t="str">
        <f>IF(M818=Hit,Fleet1Ship1WepDPH,IF(M818=Miss,0,""))</f>
        <v/>
      </c>
      <c r="R818" s="344" t="str">
        <f>IF(N818=Hit,Fleet1Ship1WepDPH,IF(N818=Miss,0,""))</f>
        <v/>
      </c>
      <c r="S818" s="345" t="str">
        <f>IF(O818=Hit,Fleet1Ship1WepDPH,IF(O818=Miss,0,""))</f>
        <v/>
      </c>
      <c r="T818" s="349" t="str">
        <f>if($C818=Attacking,COUNTIF(P818:S818,"&gt;0"),"")</f>
        <v/>
      </c>
      <c r="U818" s="350" t="str">
        <f>IF($C818=Attacking,SUM(P818:S818),"")</f>
        <v/>
      </c>
      <c r="V818" s="351" t="str">
        <f>iferror(if(W816="","",IF(W816=Alive,$V$4,IF(W816=Dead,"")),""),"")</f>
        <v/>
      </c>
      <c r="W818" s="340" t="str">
        <f>iferror(if($X818="","",IF($X818&gt;0,Alive,if($X818=0,"")),""),"")</f>
        <v/>
      </c>
      <c r="X818" s="352" t="str">
        <f>iferror(if(C818="","",IF(C818=Attacking,X816-U818,X816)),"")</f>
        <v/>
      </c>
    </row>
    <row r="819" hidden="1">
      <c r="A819" s="319">
        <v>816.0</v>
      </c>
      <c r="B819" s="320" t="str">
        <f>IF(C817=Reloading,B817+1,"")</f>
        <v/>
      </c>
      <c r="C819" s="321" t="str">
        <f>iferror(if(W817="","",IF(W817=Alive,Attacking,if(W817=Dead,"")),""),"")</f>
        <v/>
      </c>
      <c r="D819" s="322" t="str">
        <f>iferror(if(E817="","",IF(E817=Alive,$D$4,IF(E817=Dead,"")),""),"")</f>
        <v/>
      </c>
      <c r="E819" s="323" t="str">
        <f>iferror(if($F818="","",IF($F819&gt;0,Alive,if($F819="","")),""),"")</f>
        <v/>
      </c>
      <c r="F819" s="324" t="str">
        <f t="shared" si="4"/>
        <v/>
      </c>
      <c r="G819" s="325" t="str">
        <f>iferror(if(C819="","",if(C819=BattleEnd,"",if(D819=Fleet1Ship1,Fleet1Ship1Wep,Fleet2Ship1Wep))),"")</f>
        <v/>
      </c>
      <c r="H819" s="326" t="str">
        <f>iferror(IF($C819=BattleEnd,"",IF($C819="","",IF($C819=Attacking,RANDBETWEEN(1,100),""))),"")</f>
        <v/>
      </c>
      <c r="I819" s="327" t="str">
        <f>iferror(IF($C819=BattleEnd,"",IF($C819="","",IF($C819=Attacking,RANDBETWEEN(1,100),""))),"")</f>
        <v/>
      </c>
      <c r="J819" s="327" t="str">
        <f>iferror(IF($C819=BattleEnd,"",IF($C819="","",IF($C819=Attacking,RANDBETWEEN(1,100),""))),"")</f>
        <v/>
      </c>
      <c r="K819" s="328" t="str">
        <f>iferror(IF($C819=BattleEnd,"",IF($C819="","",IF($C819=Attacking,RANDBETWEEN(1,100),""))),"")</f>
        <v/>
      </c>
      <c r="L819" s="329" t="str">
        <f>if($C819=Attacking,if(H819&gt;70,Hit,Miss),"")</f>
        <v/>
      </c>
      <c r="M819" s="330" t="str">
        <f>if($C819=Attacking,if(I819&gt;70,Hit,Miss),"")</f>
        <v/>
      </c>
      <c r="N819" s="330" t="str">
        <f>if($C819=Attacking,if(J819&gt;70,Hit,Miss),"")</f>
        <v/>
      </c>
      <c r="O819" s="331" t="str">
        <f>if($C819=Attacking,if(K819&gt;70,Hit,Miss),"")</f>
        <v/>
      </c>
      <c r="P819" s="326" t="str">
        <f>IF(L819=Hit,Fleet1Ship1WepDPH,IF(L819=Miss,0,""))</f>
        <v/>
      </c>
      <c r="Q819" s="327" t="str">
        <f>IF(M819=Hit,Fleet1Ship1WepDPH,IF(M819=Miss,0,""))</f>
        <v/>
      </c>
      <c r="R819" s="327" t="str">
        <f>IF(N819=Hit,Fleet1Ship1WepDPH,IF(N819=Miss,0,""))</f>
        <v/>
      </c>
      <c r="S819" s="328" t="str">
        <f>IF(O819=Hit,Fleet1Ship1WepDPH,IF(O819=Miss,0,""))</f>
        <v/>
      </c>
      <c r="T819" s="332" t="str">
        <f>if($C819=Attacking,COUNTIF(P819:S819,"&gt;0"),"")</f>
        <v/>
      </c>
      <c r="U819" s="333" t="str">
        <f>IF($C819=Attacking,SUM(P819:S819),"")</f>
        <v/>
      </c>
      <c r="V819" s="334" t="str">
        <f>iferror(if(W817="","",IF(W817=Alive,$V$4,IF(W817=Dead,"")),""),"")</f>
        <v/>
      </c>
      <c r="W819" s="323" t="str">
        <f>iferror(if($X819="","",IF($X819&gt;0,Alive,if($X819=0,"")),""),"")</f>
        <v/>
      </c>
      <c r="X819" s="353" t="str">
        <f>iferror(if(C819="","",IF(C819=Attacking,X817-U819,X817)),"")</f>
        <v/>
      </c>
    </row>
    <row r="820" hidden="1">
      <c r="A820" s="336">
        <v>817.0</v>
      </c>
      <c r="B820" s="356" t="str">
        <f>IF(C818=Attacking,B818+1,"")</f>
        <v/>
      </c>
      <c r="C820" s="338" t="str">
        <f>iferror(if(W818="","",IF(W818=Alive,Attacking,if(W818=Dead,"")),""),"")</f>
        <v/>
      </c>
      <c r="D820" s="339" t="str">
        <f>iferror(if(E818="","",IF(E818=Alive,$D$4,IF(E818=Dead,"")),""),"")</f>
        <v/>
      </c>
      <c r="E820" s="340" t="str">
        <f>iferror(if($F819="","",IF($F820&gt;0,Alive,if($F820="","")),""),"")</f>
        <v/>
      </c>
      <c r="F820" s="341" t="str">
        <f t="shared" si="4"/>
        <v/>
      </c>
      <c r="G820" s="342" t="str">
        <f>iferror(if(C820="","",if(C820=BattleEnd,"",if(D820=Fleet1Ship1,Fleet1Ship1Wep,Fleet2Ship1Wep))),"")</f>
        <v/>
      </c>
      <c r="H820" s="343" t="str">
        <f>iferror(IF($C820=BattleEnd,"",IF($C820="","",IF($C820=Attacking,RANDBETWEEN(1,100),""))),"")</f>
        <v/>
      </c>
      <c r="I820" s="344" t="str">
        <f>iferror(IF($C820=BattleEnd,"",IF($C820="","",IF($C820=Attacking,RANDBETWEEN(1,100),""))),"")</f>
        <v/>
      </c>
      <c r="J820" s="344" t="str">
        <f>iferror(IF($C820=BattleEnd,"",IF($C820="","",IF($C820=Attacking,RANDBETWEEN(1,100),""))),"")</f>
        <v/>
      </c>
      <c r="K820" s="345" t="str">
        <f>iferror(IF($C820=BattleEnd,"",IF($C820="","",IF($C820=Attacking,RANDBETWEEN(1,100),""))),"")</f>
        <v/>
      </c>
      <c r="L820" s="346" t="str">
        <f>if($C820=Attacking,if(H820&gt;70,Hit,Miss),"")</f>
        <v/>
      </c>
      <c r="M820" s="347" t="str">
        <f>if($C820=Attacking,if(I820&gt;70,Hit,Miss),"")</f>
        <v/>
      </c>
      <c r="N820" s="347" t="str">
        <f>if($C820=Attacking,if(J820&gt;70,Hit,Miss),"")</f>
        <v/>
      </c>
      <c r="O820" s="348" t="str">
        <f>if($C820=Attacking,if(K820&gt;70,Hit,Miss),"")</f>
        <v/>
      </c>
      <c r="P820" s="343" t="str">
        <f>IF(L820=Hit,Fleet1Ship1WepDPH,IF(L820=Miss,0,""))</f>
        <v/>
      </c>
      <c r="Q820" s="344" t="str">
        <f>IF(M820=Hit,Fleet1Ship1WepDPH,IF(M820=Miss,0,""))</f>
        <v/>
      </c>
      <c r="R820" s="344" t="str">
        <f>IF(N820=Hit,Fleet1Ship1WepDPH,IF(N820=Miss,0,""))</f>
        <v/>
      </c>
      <c r="S820" s="345" t="str">
        <f>IF(O820=Hit,Fleet1Ship1WepDPH,IF(O820=Miss,0,""))</f>
        <v/>
      </c>
      <c r="T820" s="349" t="str">
        <f>if($C820=Attacking,COUNTIF(P820:S820,"&gt;0"),"")</f>
        <v/>
      </c>
      <c r="U820" s="350" t="str">
        <f>IF($C820=Attacking,SUM(P820:S820),"")</f>
        <v/>
      </c>
      <c r="V820" s="351" t="str">
        <f>iferror(if(W818="","",IF(W818=Alive,$V$4,IF(W818=Dead,"")),""),"")</f>
        <v/>
      </c>
      <c r="W820" s="340" t="str">
        <f>iferror(if($X820="","",IF($X820&gt;0,Alive,if($X820=0,"")),""),"")</f>
        <v/>
      </c>
      <c r="X820" s="352" t="str">
        <f>iferror(if(C820="","",IF(C820=Attacking,X818-U820,X818)),"")</f>
        <v/>
      </c>
    </row>
    <row r="821" hidden="1">
      <c r="A821" s="319">
        <v>818.0</v>
      </c>
      <c r="B821" s="357" t="str">
        <f>IF(C819=Attacking,B819+1,"")</f>
        <v/>
      </c>
      <c r="C821" s="321" t="str">
        <f>iferror(if(W819="","",IF(W819=Alive,Attacking,if(W819=Dead,"")),""),"")</f>
        <v/>
      </c>
      <c r="D821" s="322" t="str">
        <f>iferror(if(E819="","",IF(E819=Alive,$D$4,IF(E819=Dead,"")),""),"")</f>
        <v/>
      </c>
      <c r="E821" s="323" t="str">
        <f>iferror(if($F820="","",IF($F821&gt;0,Alive,if($F821="","")),""),"")</f>
        <v/>
      </c>
      <c r="F821" s="324" t="str">
        <f t="shared" si="4"/>
        <v/>
      </c>
      <c r="G821" s="325" t="str">
        <f>iferror(if(C821="","",if(C821=BattleEnd,"",if(D821=Fleet1Ship1,Fleet1Ship1Wep,Fleet2Ship1Wep))),"")</f>
        <v/>
      </c>
      <c r="H821" s="326" t="str">
        <f>iferror(IF($C821=BattleEnd,"",IF($C821="","",IF($C821=Attacking,RANDBETWEEN(1,100),""))),"")</f>
        <v/>
      </c>
      <c r="I821" s="327" t="str">
        <f>iferror(IF($C821=BattleEnd,"",IF($C821="","",IF($C821=Attacking,RANDBETWEEN(1,100),""))),"")</f>
        <v/>
      </c>
      <c r="J821" s="327" t="str">
        <f>iferror(IF($C821=BattleEnd,"",IF($C821="","",IF($C821=Attacking,RANDBETWEEN(1,100),""))),"")</f>
        <v/>
      </c>
      <c r="K821" s="328" t="str">
        <f>iferror(IF($C821=BattleEnd,"",IF($C821="","",IF($C821=Attacking,RANDBETWEEN(1,100),""))),"")</f>
        <v/>
      </c>
      <c r="L821" s="329" t="str">
        <f>if($C821=Attacking,if(H821&gt;70,Hit,Miss),"")</f>
        <v/>
      </c>
      <c r="M821" s="330" t="str">
        <f>if($C821=Attacking,if(I821&gt;70,Hit,Miss),"")</f>
        <v/>
      </c>
      <c r="N821" s="330" t="str">
        <f>if($C821=Attacking,if(J821&gt;70,Hit,Miss),"")</f>
        <v/>
      </c>
      <c r="O821" s="331" t="str">
        <f>if($C821=Attacking,if(K821&gt;70,Hit,Miss),"")</f>
        <v/>
      </c>
      <c r="P821" s="326" t="str">
        <f>IF(L821=Hit,Fleet1Ship1WepDPH,IF(L821=Miss,0,""))</f>
        <v/>
      </c>
      <c r="Q821" s="327" t="str">
        <f>IF(M821=Hit,Fleet1Ship1WepDPH,IF(M821=Miss,0,""))</f>
        <v/>
      </c>
      <c r="R821" s="327" t="str">
        <f>IF(N821=Hit,Fleet1Ship1WepDPH,IF(N821=Miss,0,""))</f>
        <v/>
      </c>
      <c r="S821" s="328" t="str">
        <f>IF(O821=Hit,Fleet1Ship1WepDPH,IF(O821=Miss,0,""))</f>
        <v/>
      </c>
      <c r="T821" s="332" t="str">
        <f>if($C821=Attacking,COUNTIF(P821:S821,"&gt;0"),"")</f>
        <v/>
      </c>
      <c r="U821" s="333" t="str">
        <f>IF($C821=Attacking,SUM(P821:S821),"")</f>
        <v/>
      </c>
      <c r="V821" s="334" t="str">
        <f>iferror(if(W819="","",IF(W819=Alive,$V$4,IF(W819=Dead,"")),""),"")</f>
        <v/>
      </c>
      <c r="W821" s="323" t="str">
        <f>iferror(if($X821="","",IF($X821&gt;0,Alive,if($X821=0,"")),""),"")</f>
        <v/>
      </c>
      <c r="X821" s="353" t="str">
        <f>iferror(if(C821="","",IF(C821=Attacking,X819-U821,X819)),"")</f>
        <v/>
      </c>
    </row>
    <row r="822" hidden="1">
      <c r="A822" s="336">
        <v>819.0</v>
      </c>
      <c r="B822" s="356" t="str">
        <f>IF(C820=Attacking,B820+1,"")</f>
        <v/>
      </c>
      <c r="C822" s="338" t="str">
        <f>iferror(if(W820="","",IF(W820=Alive,Attacking,if(W820=Dead,"")),""),"")</f>
        <v/>
      </c>
      <c r="D822" s="339" t="str">
        <f>iferror(if(E820="","",IF(E820=Alive,$D$4,IF(E820=Dead,"")),""),"")</f>
        <v/>
      </c>
      <c r="E822" s="340" t="str">
        <f>iferror(if($F821="","",IF($F822&gt;0,Alive,if($F822="","")),""),"")</f>
        <v/>
      </c>
      <c r="F822" s="341" t="str">
        <f t="shared" si="4"/>
        <v/>
      </c>
      <c r="G822" s="342" t="str">
        <f>iferror(if(C822="","",if(C822=BattleEnd,"",if(D822=Fleet1Ship1,Fleet1Ship1Wep,Fleet2Ship1Wep))),"")</f>
        <v/>
      </c>
      <c r="H822" s="343" t="str">
        <f>iferror(IF($C822=BattleEnd,"",IF($C822="","",IF($C822=Attacking,RANDBETWEEN(1,100),""))),"")</f>
        <v/>
      </c>
      <c r="I822" s="344" t="str">
        <f>iferror(IF($C822=BattleEnd,"",IF($C822="","",IF($C822=Attacking,RANDBETWEEN(1,100),""))),"")</f>
        <v/>
      </c>
      <c r="J822" s="344" t="str">
        <f>iferror(IF($C822=BattleEnd,"",IF($C822="","",IF($C822=Attacking,RANDBETWEEN(1,100),""))),"")</f>
        <v/>
      </c>
      <c r="K822" s="345" t="str">
        <f>iferror(IF($C822=BattleEnd,"",IF($C822="","",IF($C822=Attacking,RANDBETWEEN(1,100),""))),"")</f>
        <v/>
      </c>
      <c r="L822" s="346" t="str">
        <f>if($C822=Attacking,if(H822&gt;70,Hit,Miss),"")</f>
        <v/>
      </c>
      <c r="M822" s="347" t="str">
        <f>if($C822=Attacking,if(I822&gt;70,Hit,Miss),"")</f>
        <v/>
      </c>
      <c r="N822" s="347" t="str">
        <f>if($C822=Attacking,if(J822&gt;70,Hit,Miss),"")</f>
        <v/>
      </c>
      <c r="O822" s="348" t="str">
        <f>if($C822=Attacking,if(K822&gt;70,Hit,Miss),"")</f>
        <v/>
      </c>
      <c r="P822" s="343" t="str">
        <f>IF(L822=Hit,Fleet1Ship1WepDPH,IF(L822=Miss,0,""))</f>
        <v/>
      </c>
      <c r="Q822" s="344" t="str">
        <f>IF(M822=Hit,Fleet1Ship1WepDPH,IF(M822=Miss,0,""))</f>
        <v/>
      </c>
      <c r="R822" s="344" t="str">
        <f>IF(N822=Hit,Fleet1Ship1WepDPH,IF(N822=Miss,0,""))</f>
        <v/>
      </c>
      <c r="S822" s="345" t="str">
        <f>IF(O822=Hit,Fleet1Ship1WepDPH,IF(O822=Miss,0,""))</f>
        <v/>
      </c>
      <c r="T822" s="349" t="str">
        <f>if($C822=Attacking,COUNTIF(P822:S822,"&gt;0"),"")</f>
        <v/>
      </c>
      <c r="U822" s="350" t="str">
        <f>IF($C822=Attacking,SUM(P822:S822),"")</f>
        <v/>
      </c>
      <c r="V822" s="351" t="str">
        <f>iferror(if(W820="","",IF(W820=Alive,$V$4,IF(W820=Dead,"")),""),"")</f>
        <v/>
      </c>
      <c r="W822" s="340" t="str">
        <f>iferror(if($X822="","",IF($X822&gt;0,Alive,if($X822=0,"")),""),"")</f>
        <v/>
      </c>
      <c r="X822" s="352" t="str">
        <f>iferror(if(C822="","",IF(C822=Attacking,X820-U822,X820)),"")</f>
        <v/>
      </c>
    </row>
    <row r="823" hidden="1">
      <c r="A823" s="319">
        <v>820.0</v>
      </c>
      <c r="B823" s="357" t="str">
        <f>IF(C821=Attacking,B821+1,"")</f>
        <v/>
      </c>
      <c r="C823" s="321" t="str">
        <f>iferror(if(W821="","",IF(W821=Alive,Attacking,if(W821=Dead,"")),""),"")</f>
        <v/>
      </c>
      <c r="D823" s="322" t="str">
        <f>iferror(if(E821="","",IF(E821=Alive,$D$4,IF(E821=Dead,"")),""),"")</f>
        <v/>
      </c>
      <c r="E823" s="323" t="str">
        <f>iferror(if($F822="","",IF($F823&gt;0,Alive,if($F823="","")),""),"")</f>
        <v/>
      </c>
      <c r="F823" s="324" t="str">
        <f t="shared" si="4"/>
        <v/>
      </c>
      <c r="G823" s="325" t="str">
        <f>iferror(if(C823="","",if(C823=BattleEnd,"",if(D823=Fleet1Ship1,Fleet1Ship1Wep,Fleet2Ship1Wep))),"")</f>
        <v/>
      </c>
      <c r="H823" s="326" t="str">
        <f>iferror(IF($C823=BattleEnd,"",IF($C823="","",IF($C823=Attacking,RANDBETWEEN(1,100),""))),"")</f>
        <v/>
      </c>
      <c r="I823" s="327" t="str">
        <f>iferror(IF($C823=BattleEnd,"",IF($C823="","",IF($C823=Attacking,RANDBETWEEN(1,100),""))),"")</f>
        <v/>
      </c>
      <c r="J823" s="327" t="str">
        <f>iferror(IF($C823=BattleEnd,"",IF($C823="","",IF($C823=Attacking,RANDBETWEEN(1,100),""))),"")</f>
        <v/>
      </c>
      <c r="K823" s="328" t="str">
        <f>iferror(IF($C823=BattleEnd,"",IF($C823="","",IF($C823=Attacking,RANDBETWEEN(1,100),""))),"")</f>
        <v/>
      </c>
      <c r="L823" s="329" t="str">
        <f>if($C823=Attacking,if(H823&gt;70,Hit,Miss),"")</f>
        <v/>
      </c>
      <c r="M823" s="330" t="str">
        <f>if($C823=Attacking,if(I823&gt;70,Hit,Miss),"")</f>
        <v/>
      </c>
      <c r="N823" s="330" t="str">
        <f>if($C823=Attacking,if(J823&gt;70,Hit,Miss),"")</f>
        <v/>
      </c>
      <c r="O823" s="331" t="str">
        <f>if($C823=Attacking,if(K823&gt;70,Hit,Miss),"")</f>
        <v/>
      </c>
      <c r="P823" s="326" t="str">
        <f>IF(L823=Hit,Fleet1Ship1WepDPH,IF(L823=Miss,0,""))</f>
        <v/>
      </c>
      <c r="Q823" s="327" t="str">
        <f>IF(M823=Hit,Fleet1Ship1WepDPH,IF(M823=Miss,0,""))</f>
        <v/>
      </c>
      <c r="R823" s="327" t="str">
        <f>IF(N823=Hit,Fleet1Ship1WepDPH,IF(N823=Miss,0,""))</f>
        <v/>
      </c>
      <c r="S823" s="328" t="str">
        <f>IF(O823=Hit,Fleet1Ship1WepDPH,IF(O823=Miss,0,""))</f>
        <v/>
      </c>
      <c r="T823" s="332" t="str">
        <f>if($C823=Attacking,COUNTIF(P823:S823,"&gt;0"),"")</f>
        <v/>
      </c>
      <c r="U823" s="333" t="str">
        <f>IF($C823=Attacking,SUM(P823:S823),"")</f>
        <v/>
      </c>
      <c r="V823" s="334" t="str">
        <f>iferror(if(W821="","",IF(W821=Alive,$V$4,IF(W821=Dead,"")),""),"")</f>
        <v/>
      </c>
      <c r="W823" s="323" t="str">
        <f>iferror(if($X823="","",IF($X823&gt;0,Alive,if($X823=0,"")),""),"")</f>
        <v/>
      </c>
      <c r="X823" s="353" t="str">
        <f>iferror(if(C823="","",IF(C823=Attacking,X821-U823,X821)),"")</f>
        <v/>
      </c>
    </row>
    <row r="824" hidden="1">
      <c r="A824" s="336">
        <v>821.0</v>
      </c>
      <c r="B824" s="356" t="str">
        <f>IF(C822=Attacking,B822+1,"")</f>
        <v/>
      </c>
      <c r="C824" s="338" t="str">
        <f>iferror(if(W822="","",IF(W822=Alive,Attacking,if(W822=Dead,"")),""),"")</f>
        <v/>
      </c>
      <c r="D824" s="339" t="str">
        <f>iferror(if(E822="","",IF(E822=Alive,$D$4,IF(E822=Dead,"")),""),"")</f>
        <v/>
      </c>
      <c r="E824" s="340" t="str">
        <f>iferror(if($F823="","",IF($F824&gt;0,Alive,if($F824="","")),""),"")</f>
        <v/>
      </c>
      <c r="F824" s="341" t="str">
        <f t="shared" si="4"/>
        <v/>
      </c>
      <c r="G824" s="342" t="str">
        <f>iferror(if(C824="","",if(C824=BattleEnd,"",if(D824=Fleet1Ship1,Fleet1Ship1Wep,Fleet2Ship1Wep))),"")</f>
        <v/>
      </c>
      <c r="H824" s="343" t="str">
        <f>iferror(IF($C824=BattleEnd,"",IF($C824="","",IF($C824=Attacking,RANDBETWEEN(1,100),""))),"")</f>
        <v/>
      </c>
      <c r="I824" s="344" t="str">
        <f>iferror(IF($C824=BattleEnd,"",IF($C824="","",IF($C824=Attacking,RANDBETWEEN(1,100),""))),"")</f>
        <v/>
      </c>
      <c r="J824" s="344" t="str">
        <f>iferror(IF($C824=BattleEnd,"",IF($C824="","",IF($C824=Attacking,RANDBETWEEN(1,100),""))),"")</f>
        <v/>
      </c>
      <c r="K824" s="345" t="str">
        <f>iferror(IF($C824=BattleEnd,"",IF($C824="","",IF($C824=Attacking,RANDBETWEEN(1,100),""))),"")</f>
        <v/>
      </c>
      <c r="L824" s="346" t="str">
        <f>if($C824=Attacking,if(H824&gt;70,Hit,Miss),"")</f>
        <v/>
      </c>
      <c r="M824" s="347" t="str">
        <f>if($C824=Attacking,if(I824&gt;70,Hit,Miss),"")</f>
        <v/>
      </c>
      <c r="N824" s="347" t="str">
        <f>if($C824=Attacking,if(J824&gt;70,Hit,Miss),"")</f>
        <v/>
      </c>
      <c r="O824" s="348" t="str">
        <f>if($C824=Attacking,if(K824&gt;70,Hit,Miss),"")</f>
        <v/>
      </c>
      <c r="P824" s="343" t="str">
        <f>IF(L824=Hit,Fleet1Ship1WepDPH,IF(L824=Miss,0,""))</f>
        <v/>
      </c>
      <c r="Q824" s="344" t="str">
        <f>IF(M824=Hit,Fleet1Ship1WepDPH,IF(M824=Miss,0,""))</f>
        <v/>
      </c>
      <c r="R824" s="344" t="str">
        <f>IF(N824=Hit,Fleet1Ship1WepDPH,IF(N824=Miss,0,""))</f>
        <v/>
      </c>
      <c r="S824" s="345" t="str">
        <f>IF(O824=Hit,Fleet1Ship1WepDPH,IF(O824=Miss,0,""))</f>
        <v/>
      </c>
      <c r="T824" s="349" t="str">
        <f>if($C824=Attacking,COUNTIF(P824:S824,"&gt;0"),"")</f>
        <v/>
      </c>
      <c r="U824" s="350" t="str">
        <f>IF($C824=Attacking,SUM(P824:S824),"")</f>
        <v/>
      </c>
      <c r="V824" s="351" t="str">
        <f>iferror(if(W822="","",IF(W822=Alive,$V$4,IF(W822=Dead,"")),""),"")</f>
        <v/>
      </c>
      <c r="W824" s="340" t="str">
        <f>iferror(if($X824="","",IF($X824&gt;0,Alive,if($X824=0,"")),""),"")</f>
        <v/>
      </c>
      <c r="X824" s="352" t="str">
        <f>iferror(if(C824="","",IF(C824=Attacking,X822-U824,X822)),"")</f>
        <v/>
      </c>
    </row>
    <row r="825" hidden="1">
      <c r="A825" s="319">
        <v>822.0</v>
      </c>
      <c r="B825" s="357" t="str">
        <f>IF(C823=Attacking,B823+1,"")</f>
        <v/>
      </c>
      <c r="C825" s="321" t="str">
        <f>iferror(if(W823="","",IF(W823=Alive,Attacking,if(W823=Dead,"")),""),"")</f>
        <v/>
      </c>
      <c r="D825" s="322" t="str">
        <f>iferror(if(E823="","",IF(E823=Alive,$D$4,IF(E823=Dead,"")),""),"")</f>
        <v/>
      </c>
      <c r="E825" s="323" t="str">
        <f>iferror(if($F824="","",IF($F825&gt;0,Alive,if($F825="","")),""),"")</f>
        <v/>
      </c>
      <c r="F825" s="324" t="str">
        <f t="shared" si="4"/>
        <v/>
      </c>
      <c r="G825" s="325" t="str">
        <f>iferror(if(C825="","",if(C825=BattleEnd,"",if(D825=Fleet1Ship1,Fleet1Ship1Wep,Fleet2Ship1Wep))),"")</f>
        <v/>
      </c>
      <c r="H825" s="326" t="str">
        <f>iferror(IF($C825=BattleEnd,"",IF($C825="","",IF($C825=Attacking,RANDBETWEEN(1,100),""))),"")</f>
        <v/>
      </c>
      <c r="I825" s="327" t="str">
        <f>iferror(IF($C825=BattleEnd,"",IF($C825="","",IF($C825=Attacking,RANDBETWEEN(1,100),""))),"")</f>
        <v/>
      </c>
      <c r="J825" s="327" t="str">
        <f>iferror(IF($C825=BattleEnd,"",IF($C825="","",IF($C825=Attacking,RANDBETWEEN(1,100),""))),"")</f>
        <v/>
      </c>
      <c r="K825" s="328" t="str">
        <f>iferror(IF($C825=BattleEnd,"",IF($C825="","",IF($C825=Attacking,RANDBETWEEN(1,100),""))),"")</f>
        <v/>
      </c>
      <c r="L825" s="329" t="str">
        <f>if($C825=Attacking,if(H825&gt;70,Hit,Miss),"")</f>
        <v/>
      </c>
      <c r="M825" s="330" t="str">
        <f>if($C825=Attacking,if(I825&gt;70,Hit,Miss),"")</f>
        <v/>
      </c>
      <c r="N825" s="330" t="str">
        <f>if($C825=Attacking,if(J825&gt;70,Hit,Miss),"")</f>
        <v/>
      </c>
      <c r="O825" s="331" t="str">
        <f>if($C825=Attacking,if(K825&gt;70,Hit,Miss),"")</f>
        <v/>
      </c>
      <c r="P825" s="326" t="str">
        <f>IF(L825=Hit,Fleet1Ship1WepDPH,IF(L825=Miss,0,""))</f>
        <v/>
      </c>
      <c r="Q825" s="327" t="str">
        <f>IF(M825=Hit,Fleet1Ship1WepDPH,IF(M825=Miss,0,""))</f>
        <v/>
      </c>
      <c r="R825" s="327" t="str">
        <f>IF(N825=Hit,Fleet1Ship1WepDPH,IF(N825=Miss,0,""))</f>
        <v/>
      </c>
      <c r="S825" s="328" t="str">
        <f>IF(O825=Hit,Fleet1Ship1WepDPH,IF(O825=Miss,0,""))</f>
        <v/>
      </c>
      <c r="T825" s="332" t="str">
        <f>if($C825=Attacking,COUNTIF(P825:S825,"&gt;0"),"")</f>
        <v/>
      </c>
      <c r="U825" s="333" t="str">
        <f>IF($C825=Attacking,SUM(P825:S825),"")</f>
        <v/>
      </c>
      <c r="V825" s="334" t="str">
        <f>iferror(if(W823="","",IF(W823=Alive,$V$4,IF(W823=Dead,"")),""),"")</f>
        <v/>
      </c>
      <c r="W825" s="323" t="str">
        <f>iferror(if($X825="","",IF($X825&gt;0,Alive,if($X825=0,"")),""),"")</f>
        <v/>
      </c>
      <c r="X825" s="353" t="str">
        <f>iferror(if(C825="","",IF(C825=Attacking,X823-U825,X823)),"")</f>
        <v/>
      </c>
    </row>
    <row r="826" hidden="1">
      <c r="A826" s="336">
        <v>823.0</v>
      </c>
      <c r="B826" s="356" t="str">
        <f>IF(C824=Reloading,B824+1,"")</f>
        <v/>
      </c>
      <c r="C826" s="338" t="str">
        <f>iferror(if(W824="","",IF(W824=Alive,Attacking,if(W824=Dead,"")),""),"")</f>
        <v/>
      </c>
      <c r="D826" s="339" t="str">
        <f>iferror(if(E824="","",IF(E824=Alive,$D$4,IF(E824=Dead,"")),""),"")</f>
        <v/>
      </c>
      <c r="E826" s="340" t="str">
        <f>iferror(if($F825="","",IF($F826&gt;0,Alive,if($F826="","")),""),"")</f>
        <v/>
      </c>
      <c r="F826" s="341" t="str">
        <f t="shared" si="4"/>
        <v/>
      </c>
      <c r="G826" s="342" t="str">
        <f>iferror(if(C826="","",if(C826=BattleEnd,"",if(D826=Fleet1Ship1,Fleet1Ship1Wep,Fleet2Ship1Wep))),"")</f>
        <v/>
      </c>
      <c r="H826" s="343" t="str">
        <f>iferror(IF($C826=BattleEnd,"",IF($C826="","",IF($C826=Attacking,RANDBETWEEN(1,100),""))),"")</f>
        <v/>
      </c>
      <c r="I826" s="344" t="str">
        <f>iferror(IF($C826=BattleEnd,"",IF($C826="","",IF($C826=Attacking,RANDBETWEEN(1,100),""))),"")</f>
        <v/>
      </c>
      <c r="J826" s="344" t="str">
        <f>iferror(IF($C826=BattleEnd,"",IF($C826="","",IF($C826=Attacking,RANDBETWEEN(1,100),""))),"")</f>
        <v/>
      </c>
      <c r="K826" s="345" t="str">
        <f>iferror(IF($C826=BattleEnd,"",IF($C826="","",IF($C826=Attacking,RANDBETWEEN(1,100),""))),"")</f>
        <v/>
      </c>
      <c r="L826" s="346" t="str">
        <f>if($C826=Attacking,if(H826&gt;70,Hit,Miss),"")</f>
        <v/>
      </c>
      <c r="M826" s="347" t="str">
        <f>if($C826=Attacking,if(I826&gt;70,Hit,Miss),"")</f>
        <v/>
      </c>
      <c r="N826" s="347" t="str">
        <f>if($C826=Attacking,if(J826&gt;70,Hit,Miss),"")</f>
        <v/>
      </c>
      <c r="O826" s="348" t="str">
        <f>if($C826=Attacking,if(K826&gt;70,Hit,Miss),"")</f>
        <v/>
      </c>
      <c r="P826" s="343" t="str">
        <f>IF(L826=Hit,Fleet1Ship1WepDPH,IF(L826=Miss,0,""))</f>
        <v/>
      </c>
      <c r="Q826" s="344" t="str">
        <f>IF(M826=Hit,Fleet1Ship1WepDPH,IF(M826=Miss,0,""))</f>
        <v/>
      </c>
      <c r="R826" s="344" t="str">
        <f>IF(N826=Hit,Fleet1Ship1WepDPH,IF(N826=Miss,0,""))</f>
        <v/>
      </c>
      <c r="S826" s="345" t="str">
        <f>IF(O826=Hit,Fleet1Ship1WepDPH,IF(O826=Miss,0,""))</f>
        <v/>
      </c>
      <c r="T826" s="349" t="str">
        <f>if($C826=Attacking,COUNTIF(P826:S826,"&gt;0"),"")</f>
        <v/>
      </c>
      <c r="U826" s="350" t="str">
        <f>IF($C826=Attacking,SUM(P826:S826),"")</f>
        <v/>
      </c>
      <c r="V826" s="351" t="str">
        <f>iferror(if(W824="","",IF(W824=Alive,$V$4,IF(W824=Dead,"")),""),"")</f>
        <v/>
      </c>
      <c r="W826" s="340" t="str">
        <f>iferror(if($X826="","",IF($X826&gt;0,Alive,if($X826=0,"")),""),"")</f>
        <v/>
      </c>
      <c r="X826" s="352" t="str">
        <f>iferror(if(C826="","",IF(C826=Attacking,X824-U826,X824)),"")</f>
        <v/>
      </c>
    </row>
    <row r="827" hidden="1">
      <c r="A827" s="319">
        <v>824.0</v>
      </c>
      <c r="B827" s="357" t="str">
        <f>IF(C825=Reloading,B825+1,"")</f>
        <v/>
      </c>
      <c r="C827" s="321" t="str">
        <f>iferror(if(W825="","",IF(W825=Alive,Attacking,if(W825=Dead,"")),""),"")</f>
        <v/>
      </c>
      <c r="D827" s="322" t="str">
        <f>iferror(if(E825="","",IF(E825=Alive,$D$4,IF(E825=Dead,"")),""),"")</f>
        <v/>
      </c>
      <c r="E827" s="323" t="str">
        <f>iferror(if($F826="","",IF($F827&gt;0,Alive,if($F827="","")),""),"")</f>
        <v/>
      </c>
      <c r="F827" s="324" t="str">
        <f t="shared" si="4"/>
        <v/>
      </c>
      <c r="G827" s="325" t="str">
        <f>iferror(if(C827="","",if(C827=BattleEnd,"",if(D827=Fleet1Ship1,Fleet1Ship1Wep,Fleet2Ship1Wep))),"")</f>
        <v/>
      </c>
      <c r="H827" s="326" t="str">
        <f>iferror(IF($C827=BattleEnd,"",IF($C827="","",IF($C827=Attacking,RANDBETWEEN(1,100),""))),"")</f>
        <v/>
      </c>
      <c r="I827" s="327" t="str">
        <f>iferror(IF($C827=BattleEnd,"",IF($C827="","",IF($C827=Attacking,RANDBETWEEN(1,100),""))),"")</f>
        <v/>
      </c>
      <c r="J827" s="327" t="str">
        <f>iferror(IF($C827=BattleEnd,"",IF($C827="","",IF($C827=Attacking,RANDBETWEEN(1,100),""))),"")</f>
        <v/>
      </c>
      <c r="K827" s="328" t="str">
        <f>iferror(IF($C827=BattleEnd,"",IF($C827="","",IF($C827=Attacking,RANDBETWEEN(1,100),""))),"")</f>
        <v/>
      </c>
      <c r="L827" s="329" t="str">
        <f>if($C827=Attacking,if(H827&gt;70,Hit,Miss),"")</f>
        <v/>
      </c>
      <c r="M827" s="330" t="str">
        <f>if($C827=Attacking,if(I827&gt;70,Hit,Miss),"")</f>
        <v/>
      </c>
      <c r="N827" s="330" t="str">
        <f>if($C827=Attacking,if(J827&gt;70,Hit,Miss),"")</f>
        <v/>
      </c>
      <c r="O827" s="331" t="str">
        <f>if($C827=Attacking,if(K827&gt;70,Hit,Miss),"")</f>
        <v/>
      </c>
      <c r="P827" s="326" t="str">
        <f>IF(L827=Hit,Fleet1Ship1WepDPH,IF(L827=Miss,0,""))</f>
        <v/>
      </c>
      <c r="Q827" s="327" t="str">
        <f>IF(M827=Hit,Fleet1Ship1WepDPH,IF(M827=Miss,0,""))</f>
        <v/>
      </c>
      <c r="R827" s="327" t="str">
        <f>IF(N827=Hit,Fleet1Ship1WepDPH,IF(N827=Miss,0,""))</f>
        <v/>
      </c>
      <c r="S827" s="328" t="str">
        <f>IF(O827=Hit,Fleet1Ship1WepDPH,IF(O827=Miss,0,""))</f>
        <v/>
      </c>
      <c r="T827" s="332" t="str">
        <f>if($C827=Attacking,COUNTIF(P827:S827,"&gt;0"),"")</f>
        <v/>
      </c>
      <c r="U827" s="333" t="str">
        <f>IF($C827=Attacking,SUM(P827:S827),"")</f>
        <v/>
      </c>
      <c r="V827" s="334" t="str">
        <f>iferror(if(W825="","",IF(W825=Alive,$V$4,IF(W825=Dead,"")),""),"")</f>
        <v/>
      </c>
      <c r="W827" s="323" t="str">
        <f>iferror(if($X827="","",IF($X827&gt;0,Alive,if($X827=0,"")),""),"")</f>
        <v/>
      </c>
      <c r="X827" s="353" t="str">
        <f>iferror(if(C827="","",IF(C827=Attacking,X825-U827,X825)),"")</f>
        <v/>
      </c>
    </row>
    <row r="828" hidden="1">
      <c r="A828" s="336">
        <v>825.0</v>
      </c>
      <c r="B828" s="356" t="str">
        <f>IF(C826=Attacking,B826+1,"")</f>
        <v/>
      </c>
      <c r="C828" s="338" t="str">
        <f>iferror(if(W826="","",IF(W826=Alive,Attacking,if(W826=Dead,"")),""),"")</f>
        <v/>
      </c>
      <c r="D828" s="339" t="str">
        <f>iferror(if(E826="","",IF(E826=Alive,$D$4,IF(E826=Dead,"")),""),"")</f>
        <v/>
      </c>
      <c r="E828" s="340" t="str">
        <f>iferror(if($F827="","",IF($F828&gt;0,Alive,if($F828="","")),""),"")</f>
        <v/>
      </c>
      <c r="F828" s="341" t="str">
        <f t="shared" si="4"/>
        <v/>
      </c>
      <c r="G828" s="342" t="str">
        <f>iferror(if(C828="","",if(C828=BattleEnd,"",if(D828=Fleet1Ship1,Fleet1Ship1Wep,Fleet2Ship1Wep))),"")</f>
        <v/>
      </c>
      <c r="H828" s="343" t="str">
        <f>iferror(IF($C828=BattleEnd,"",IF($C828="","",IF($C828=Attacking,RANDBETWEEN(1,100),""))),"")</f>
        <v/>
      </c>
      <c r="I828" s="344" t="str">
        <f>iferror(IF($C828=BattleEnd,"",IF($C828="","",IF($C828=Attacking,RANDBETWEEN(1,100),""))),"")</f>
        <v/>
      </c>
      <c r="J828" s="344" t="str">
        <f>iferror(IF($C828=BattleEnd,"",IF($C828="","",IF($C828=Attacking,RANDBETWEEN(1,100),""))),"")</f>
        <v/>
      </c>
      <c r="K828" s="345" t="str">
        <f>iferror(IF($C828=BattleEnd,"",IF($C828="","",IF($C828=Attacking,RANDBETWEEN(1,100),""))),"")</f>
        <v/>
      </c>
      <c r="L828" s="346" t="str">
        <f>if($C828=Attacking,if(H828&gt;70,Hit,Miss),"")</f>
        <v/>
      </c>
      <c r="M828" s="347" t="str">
        <f>if($C828=Attacking,if(I828&gt;70,Hit,Miss),"")</f>
        <v/>
      </c>
      <c r="N828" s="347" t="str">
        <f>if($C828=Attacking,if(J828&gt;70,Hit,Miss),"")</f>
        <v/>
      </c>
      <c r="O828" s="348" t="str">
        <f>if($C828=Attacking,if(K828&gt;70,Hit,Miss),"")</f>
        <v/>
      </c>
      <c r="P828" s="343" t="str">
        <f>IF(L828=Hit,Fleet1Ship1WepDPH,IF(L828=Miss,0,""))</f>
        <v/>
      </c>
      <c r="Q828" s="344" t="str">
        <f>IF(M828=Hit,Fleet1Ship1WepDPH,IF(M828=Miss,0,""))</f>
        <v/>
      </c>
      <c r="R828" s="344" t="str">
        <f>IF(N828=Hit,Fleet1Ship1WepDPH,IF(N828=Miss,0,""))</f>
        <v/>
      </c>
      <c r="S828" s="345" t="str">
        <f>IF(O828=Hit,Fleet1Ship1WepDPH,IF(O828=Miss,0,""))</f>
        <v/>
      </c>
      <c r="T828" s="349" t="str">
        <f>if($C828=Attacking,COUNTIF(P828:S828,"&gt;0"),"")</f>
        <v/>
      </c>
      <c r="U828" s="350" t="str">
        <f>IF($C828=Attacking,SUM(P828:S828),"")</f>
        <v/>
      </c>
      <c r="V828" s="351" t="str">
        <f>iferror(if(W826="","",IF(W826=Alive,$V$4,IF(W826=Dead,"")),""),"")</f>
        <v/>
      </c>
      <c r="W828" s="340" t="str">
        <f>iferror(if($X828="","",IF($X828&gt;0,Alive,if($X828=0,"")),""),"")</f>
        <v/>
      </c>
      <c r="X828" s="352" t="str">
        <f>iferror(if(C828="","",IF(C828=Attacking,X826-U828,X826)),"")</f>
        <v/>
      </c>
    </row>
    <row r="829" hidden="1">
      <c r="A829" s="319">
        <v>826.0</v>
      </c>
      <c r="B829" s="357" t="str">
        <f>IF(C827=Attacking,B827+1,"")</f>
        <v/>
      </c>
      <c r="C829" s="321" t="str">
        <f>iferror(if(W827="","",IF(W827=Alive,Attacking,if(W827=Dead,"")),""),"")</f>
        <v/>
      </c>
      <c r="D829" s="322" t="str">
        <f>iferror(if(E827="","",IF(E827=Alive,$D$4,IF(E827=Dead,"")),""),"")</f>
        <v/>
      </c>
      <c r="E829" s="323" t="str">
        <f>iferror(if($F828="","",IF($F829&gt;0,Alive,if($F829="","")),""),"")</f>
        <v/>
      </c>
      <c r="F829" s="324" t="str">
        <f t="shared" si="4"/>
        <v/>
      </c>
      <c r="G829" s="325" t="str">
        <f>iferror(if(C829="","",if(C829=BattleEnd,"",if(D829=Fleet1Ship1,Fleet1Ship1Wep,Fleet2Ship1Wep))),"")</f>
        <v/>
      </c>
      <c r="H829" s="326" t="str">
        <f>iferror(IF($C829=BattleEnd,"",IF($C829="","",IF($C829=Attacking,RANDBETWEEN(1,100),""))),"")</f>
        <v/>
      </c>
      <c r="I829" s="327" t="str">
        <f>iferror(IF($C829=BattleEnd,"",IF($C829="","",IF($C829=Attacking,RANDBETWEEN(1,100),""))),"")</f>
        <v/>
      </c>
      <c r="J829" s="327" t="str">
        <f>iferror(IF($C829=BattleEnd,"",IF($C829="","",IF($C829=Attacking,RANDBETWEEN(1,100),""))),"")</f>
        <v/>
      </c>
      <c r="K829" s="328" t="str">
        <f>iferror(IF($C829=BattleEnd,"",IF($C829="","",IF($C829=Attacking,RANDBETWEEN(1,100),""))),"")</f>
        <v/>
      </c>
      <c r="L829" s="329" t="str">
        <f>if($C829=Attacking,if(H829&gt;70,Hit,Miss),"")</f>
        <v/>
      </c>
      <c r="M829" s="330" t="str">
        <f>if($C829=Attacking,if(I829&gt;70,Hit,Miss),"")</f>
        <v/>
      </c>
      <c r="N829" s="330" t="str">
        <f>if($C829=Attacking,if(J829&gt;70,Hit,Miss),"")</f>
        <v/>
      </c>
      <c r="O829" s="331" t="str">
        <f>if($C829=Attacking,if(K829&gt;70,Hit,Miss),"")</f>
        <v/>
      </c>
      <c r="P829" s="326" t="str">
        <f>IF(L829=Hit,Fleet1Ship1WepDPH,IF(L829=Miss,0,""))</f>
        <v/>
      </c>
      <c r="Q829" s="327" t="str">
        <f>IF(M829=Hit,Fleet1Ship1WepDPH,IF(M829=Miss,0,""))</f>
        <v/>
      </c>
      <c r="R829" s="327" t="str">
        <f>IF(N829=Hit,Fleet1Ship1WepDPH,IF(N829=Miss,0,""))</f>
        <v/>
      </c>
      <c r="S829" s="328" t="str">
        <f>IF(O829=Hit,Fleet1Ship1WepDPH,IF(O829=Miss,0,""))</f>
        <v/>
      </c>
      <c r="T829" s="332" t="str">
        <f>if($C829=Attacking,COUNTIF(P829:S829,"&gt;0"),"")</f>
        <v/>
      </c>
      <c r="U829" s="333" t="str">
        <f>IF($C829=Attacking,SUM(P829:S829),"")</f>
        <v/>
      </c>
      <c r="V829" s="334" t="str">
        <f>iferror(if(W827="","",IF(W827=Alive,$V$4,IF(W827=Dead,"")),""),"")</f>
        <v/>
      </c>
      <c r="W829" s="323" t="str">
        <f>iferror(if($X829="","",IF($X829&gt;0,Alive,if($X829=0,"")),""),"")</f>
        <v/>
      </c>
      <c r="X829" s="353" t="str">
        <f>iferror(if(C829="","",IF(C829=Attacking,X827-U829,X827)),"")</f>
        <v/>
      </c>
    </row>
    <row r="830" hidden="1">
      <c r="A830" s="336">
        <v>827.0</v>
      </c>
      <c r="B830" s="356" t="str">
        <f>IF(C828=Attacking,B828+1,"")</f>
        <v/>
      </c>
      <c r="C830" s="338" t="str">
        <f>iferror(if(W828="","",IF(W828=Alive,Attacking,if(W828=Dead,"")),""),"")</f>
        <v/>
      </c>
      <c r="D830" s="339" t="str">
        <f>iferror(if(E828="","",IF(E828=Alive,$D$4,IF(E828=Dead,"")),""),"")</f>
        <v/>
      </c>
      <c r="E830" s="340" t="str">
        <f>iferror(if($F829="","",IF($F830&gt;0,Alive,if($F830="","")),""),"")</f>
        <v/>
      </c>
      <c r="F830" s="341" t="str">
        <f t="shared" si="4"/>
        <v/>
      </c>
      <c r="G830" s="342" t="str">
        <f>iferror(if(C830="","",if(C830=BattleEnd,"",if(D830=Fleet1Ship1,Fleet1Ship1Wep,Fleet2Ship1Wep))),"")</f>
        <v/>
      </c>
      <c r="H830" s="343" t="str">
        <f>iferror(IF($C830=BattleEnd,"",IF($C830="","",IF($C830=Attacking,RANDBETWEEN(1,100),""))),"")</f>
        <v/>
      </c>
      <c r="I830" s="344" t="str">
        <f>iferror(IF($C830=BattleEnd,"",IF($C830="","",IF($C830=Attacking,RANDBETWEEN(1,100),""))),"")</f>
        <v/>
      </c>
      <c r="J830" s="344" t="str">
        <f>iferror(IF($C830=BattleEnd,"",IF($C830="","",IF($C830=Attacking,RANDBETWEEN(1,100),""))),"")</f>
        <v/>
      </c>
      <c r="K830" s="345" t="str">
        <f>iferror(IF($C830=BattleEnd,"",IF($C830="","",IF($C830=Attacking,RANDBETWEEN(1,100),""))),"")</f>
        <v/>
      </c>
      <c r="L830" s="346" t="str">
        <f>if($C830=Attacking,if(H830&gt;70,Hit,Miss),"")</f>
        <v/>
      </c>
      <c r="M830" s="347" t="str">
        <f>if($C830=Attacking,if(I830&gt;70,Hit,Miss),"")</f>
        <v/>
      </c>
      <c r="N830" s="347" t="str">
        <f>if($C830=Attacking,if(J830&gt;70,Hit,Miss),"")</f>
        <v/>
      </c>
      <c r="O830" s="348" t="str">
        <f>if($C830=Attacking,if(K830&gt;70,Hit,Miss),"")</f>
        <v/>
      </c>
      <c r="P830" s="343" t="str">
        <f>IF(L830=Hit,Fleet1Ship1WepDPH,IF(L830=Miss,0,""))</f>
        <v/>
      </c>
      <c r="Q830" s="344" t="str">
        <f>IF(M830=Hit,Fleet1Ship1WepDPH,IF(M830=Miss,0,""))</f>
        <v/>
      </c>
      <c r="R830" s="344" t="str">
        <f>IF(N830=Hit,Fleet1Ship1WepDPH,IF(N830=Miss,0,""))</f>
        <v/>
      </c>
      <c r="S830" s="345" t="str">
        <f>IF(O830=Hit,Fleet1Ship1WepDPH,IF(O830=Miss,0,""))</f>
        <v/>
      </c>
      <c r="T830" s="349" t="str">
        <f>if($C830=Attacking,COUNTIF(P830:S830,"&gt;0"),"")</f>
        <v/>
      </c>
      <c r="U830" s="350" t="str">
        <f>IF($C830=Attacking,SUM(P830:S830),"")</f>
        <v/>
      </c>
      <c r="V830" s="351" t="str">
        <f>iferror(if(W828="","",IF(W828=Alive,$V$4,IF(W828=Dead,"")),""),"")</f>
        <v/>
      </c>
      <c r="W830" s="340" t="str">
        <f>iferror(if($X830="","",IF($X830&gt;0,Alive,if($X830=0,"")),""),"")</f>
        <v/>
      </c>
      <c r="X830" s="352" t="str">
        <f>iferror(if(C830="","",IF(C830=Attacking,X828-U830,X828)),"")</f>
        <v/>
      </c>
    </row>
    <row r="831" hidden="1">
      <c r="A831" s="319">
        <v>828.0</v>
      </c>
      <c r="B831" s="357" t="str">
        <f>IF(C829=Attacking,B829+1,"")</f>
        <v/>
      </c>
      <c r="C831" s="321" t="str">
        <f>iferror(if(W829="","",IF(W829=Alive,Attacking,if(W829=Dead,"")),""),"")</f>
        <v/>
      </c>
      <c r="D831" s="322" t="str">
        <f>iferror(if(E829="","",IF(E829=Alive,$D$4,IF(E829=Dead,"")),""),"")</f>
        <v/>
      </c>
      <c r="E831" s="323" t="str">
        <f>iferror(if($F830="","",IF($F831&gt;0,Alive,if($F831="","")),""),"")</f>
        <v/>
      </c>
      <c r="F831" s="324" t="str">
        <f t="shared" si="4"/>
        <v/>
      </c>
      <c r="G831" s="325" t="str">
        <f>iferror(if(C831="","",if(C831=BattleEnd,"",if(D831=Fleet1Ship1,Fleet1Ship1Wep,Fleet2Ship1Wep))),"")</f>
        <v/>
      </c>
      <c r="H831" s="326" t="str">
        <f>iferror(IF($C831=BattleEnd,"",IF($C831="","",IF($C831=Attacking,RANDBETWEEN(1,100),""))),"")</f>
        <v/>
      </c>
      <c r="I831" s="327" t="str">
        <f>iferror(IF($C831=BattleEnd,"",IF($C831="","",IF($C831=Attacking,RANDBETWEEN(1,100),""))),"")</f>
        <v/>
      </c>
      <c r="J831" s="327" t="str">
        <f>iferror(IF($C831=BattleEnd,"",IF($C831="","",IF($C831=Attacking,RANDBETWEEN(1,100),""))),"")</f>
        <v/>
      </c>
      <c r="K831" s="328" t="str">
        <f>iferror(IF($C831=BattleEnd,"",IF($C831="","",IF($C831=Attacking,RANDBETWEEN(1,100),""))),"")</f>
        <v/>
      </c>
      <c r="L831" s="329" t="str">
        <f>if($C831=Attacking,if(H831&gt;70,Hit,Miss),"")</f>
        <v/>
      </c>
      <c r="M831" s="330" t="str">
        <f>if($C831=Attacking,if(I831&gt;70,Hit,Miss),"")</f>
        <v/>
      </c>
      <c r="N831" s="330" t="str">
        <f>if($C831=Attacking,if(J831&gt;70,Hit,Miss),"")</f>
        <v/>
      </c>
      <c r="O831" s="331" t="str">
        <f>if($C831=Attacking,if(K831&gt;70,Hit,Miss),"")</f>
        <v/>
      </c>
      <c r="P831" s="326" t="str">
        <f>IF(L831=Hit,Fleet1Ship1WepDPH,IF(L831=Miss,0,""))</f>
        <v/>
      </c>
      <c r="Q831" s="327" t="str">
        <f>IF(M831=Hit,Fleet1Ship1WepDPH,IF(M831=Miss,0,""))</f>
        <v/>
      </c>
      <c r="R831" s="327" t="str">
        <f>IF(N831=Hit,Fleet1Ship1WepDPH,IF(N831=Miss,0,""))</f>
        <v/>
      </c>
      <c r="S831" s="328" t="str">
        <f>IF(O831=Hit,Fleet1Ship1WepDPH,IF(O831=Miss,0,""))</f>
        <v/>
      </c>
      <c r="T831" s="332" t="str">
        <f>if($C831=Attacking,COUNTIF(P831:S831,"&gt;0"),"")</f>
        <v/>
      </c>
      <c r="U831" s="333" t="str">
        <f>IF($C831=Attacking,SUM(P831:S831),"")</f>
        <v/>
      </c>
      <c r="V831" s="334" t="str">
        <f>iferror(if(W829="","",IF(W829=Alive,$V$4,IF(W829=Dead,"")),""),"")</f>
        <v/>
      </c>
      <c r="W831" s="323" t="str">
        <f>iferror(if($X831="","",IF($X831&gt;0,Alive,if($X831=0,"")),""),"")</f>
        <v/>
      </c>
      <c r="X831" s="353" t="str">
        <f>iferror(if(C831="","",IF(C831=Attacking,X829-U831,X829)),"")</f>
        <v/>
      </c>
    </row>
    <row r="832" hidden="1">
      <c r="A832" s="336">
        <v>829.0</v>
      </c>
      <c r="B832" s="356" t="str">
        <f>IF(C830=Attacking,B830+1,"")</f>
        <v/>
      </c>
      <c r="C832" s="338" t="str">
        <f>iferror(if(W830="","",IF(W830=Alive,Attacking,if(W830=Dead,"")),""),"")</f>
        <v/>
      </c>
      <c r="D832" s="339" t="str">
        <f>iferror(if(E830="","",IF(E830=Alive,$D$4,IF(E830=Dead,"")),""),"")</f>
        <v/>
      </c>
      <c r="E832" s="340" t="str">
        <f>iferror(if($F831="","",IF($F832&gt;0,Alive,if($F832="","")),""),"")</f>
        <v/>
      </c>
      <c r="F832" s="341" t="str">
        <f t="shared" si="4"/>
        <v/>
      </c>
      <c r="G832" s="342" t="str">
        <f>iferror(if(C832="","",if(C832=BattleEnd,"",if(D832=Fleet1Ship1,Fleet1Ship1Wep,Fleet2Ship1Wep))),"")</f>
        <v/>
      </c>
      <c r="H832" s="343" t="str">
        <f>iferror(IF($C832=BattleEnd,"",IF($C832="","",IF($C832=Attacking,RANDBETWEEN(1,100),""))),"")</f>
        <v/>
      </c>
      <c r="I832" s="344" t="str">
        <f>iferror(IF($C832=BattleEnd,"",IF($C832="","",IF($C832=Attacking,RANDBETWEEN(1,100),""))),"")</f>
        <v/>
      </c>
      <c r="J832" s="344" t="str">
        <f>iferror(IF($C832=BattleEnd,"",IF($C832="","",IF($C832=Attacking,RANDBETWEEN(1,100),""))),"")</f>
        <v/>
      </c>
      <c r="K832" s="345" t="str">
        <f>iferror(IF($C832=BattleEnd,"",IF($C832="","",IF($C832=Attacking,RANDBETWEEN(1,100),""))),"")</f>
        <v/>
      </c>
      <c r="L832" s="346" t="str">
        <f>if($C832=Attacking,if(H832&gt;70,Hit,Miss),"")</f>
        <v/>
      </c>
      <c r="M832" s="347" t="str">
        <f>if($C832=Attacking,if(I832&gt;70,Hit,Miss),"")</f>
        <v/>
      </c>
      <c r="N832" s="347" t="str">
        <f>if($C832=Attacking,if(J832&gt;70,Hit,Miss),"")</f>
        <v/>
      </c>
      <c r="O832" s="348" t="str">
        <f>if($C832=Attacking,if(K832&gt;70,Hit,Miss),"")</f>
        <v/>
      </c>
      <c r="P832" s="343" t="str">
        <f>IF(L832=Hit,Fleet1Ship1WepDPH,IF(L832=Miss,0,""))</f>
        <v/>
      </c>
      <c r="Q832" s="344" t="str">
        <f>IF(M832=Hit,Fleet1Ship1WepDPH,IF(M832=Miss,0,""))</f>
        <v/>
      </c>
      <c r="R832" s="344" t="str">
        <f>IF(N832=Hit,Fleet1Ship1WepDPH,IF(N832=Miss,0,""))</f>
        <v/>
      </c>
      <c r="S832" s="345" t="str">
        <f>IF(O832=Hit,Fleet1Ship1WepDPH,IF(O832=Miss,0,""))</f>
        <v/>
      </c>
      <c r="T832" s="349" t="str">
        <f>if($C832=Attacking,COUNTIF(P832:S832,"&gt;0"),"")</f>
        <v/>
      </c>
      <c r="U832" s="350" t="str">
        <f>IF($C832=Attacking,SUM(P832:S832),"")</f>
        <v/>
      </c>
      <c r="V832" s="351" t="str">
        <f>iferror(if(W830="","",IF(W830=Alive,$V$4,IF(W830=Dead,"")),""),"")</f>
        <v/>
      </c>
      <c r="W832" s="340" t="str">
        <f>iferror(if($X832="","",IF($X832&gt;0,Alive,if($X832=0,"")),""),"")</f>
        <v/>
      </c>
      <c r="X832" s="352" t="str">
        <f>iferror(if(C832="","",IF(C832=Attacking,X830-U832,X830)),"")</f>
        <v/>
      </c>
    </row>
    <row r="833" hidden="1">
      <c r="A833" s="319">
        <v>830.0</v>
      </c>
      <c r="B833" s="357" t="str">
        <f>IF(C831=Attacking,B831+1,"")</f>
        <v/>
      </c>
      <c r="C833" s="321" t="str">
        <f>iferror(if(W831="","",IF(W831=Alive,Attacking,if(W831=Dead,"")),""),"")</f>
        <v/>
      </c>
      <c r="D833" s="322" t="str">
        <f>iferror(if(E831="","",IF(E831=Alive,$D$4,IF(E831=Dead,"")),""),"")</f>
        <v/>
      </c>
      <c r="E833" s="323" t="str">
        <f>iferror(if($F832="","",IF($F833&gt;0,Alive,if($F833="","")),""),"")</f>
        <v/>
      </c>
      <c r="F833" s="324" t="str">
        <f t="shared" si="4"/>
        <v/>
      </c>
      <c r="G833" s="325" t="str">
        <f>iferror(if(C833="","",if(C833=BattleEnd,"",if(D833=Fleet1Ship1,Fleet1Ship1Wep,Fleet2Ship1Wep))),"")</f>
        <v/>
      </c>
      <c r="H833" s="326" t="str">
        <f>iferror(IF($C833=BattleEnd,"",IF($C833="","",IF($C833=Attacking,RANDBETWEEN(1,100),""))),"")</f>
        <v/>
      </c>
      <c r="I833" s="327" t="str">
        <f>iferror(IF($C833=BattleEnd,"",IF($C833="","",IF($C833=Attacking,RANDBETWEEN(1,100),""))),"")</f>
        <v/>
      </c>
      <c r="J833" s="327" t="str">
        <f>iferror(IF($C833=BattleEnd,"",IF($C833="","",IF($C833=Attacking,RANDBETWEEN(1,100),""))),"")</f>
        <v/>
      </c>
      <c r="K833" s="328" t="str">
        <f>iferror(IF($C833=BattleEnd,"",IF($C833="","",IF($C833=Attacking,RANDBETWEEN(1,100),""))),"")</f>
        <v/>
      </c>
      <c r="L833" s="329" t="str">
        <f>if($C833=Attacking,if(H833&gt;70,Hit,Miss),"")</f>
        <v/>
      </c>
      <c r="M833" s="330" t="str">
        <f>if($C833=Attacking,if(I833&gt;70,Hit,Miss),"")</f>
        <v/>
      </c>
      <c r="N833" s="330" t="str">
        <f>if($C833=Attacking,if(J833&gt;70,Hit,Miss),"")</f>
        <v/>
      </c>
      <c r="O833" s="331" t="str">
        <f>if($C833=Attacking,if(K833&gt;70,Hit,Miss),"")</f>
        <v/>
      </c>
      <c r="P833" s="326" t="str">
        <f>IF(L833=Hit,Fleet1Ship1WepDPH,IF(L833=Miss,0,""))</f>
        <v/>
      </c>
      <c r="Q833" s="327" t="str">
        <f>IF(M833=Hit,Fleet1Ship1WepDPH,IF(M833=Miss,0,""))</f>
        <v/>
      </c>
      <c r="R833" s="327" t="str">
        <f>IF(N833=Hit,Fleet1Ship1WepDPH,IF(N833=Miss,0,""))</f>
        <v/>
      </c>
      <c r="S833" s="328" t="str">
        <f>IF(O833=Hit,Fleet1Ship1WepDPH,IF(O833=Miss,0,""))</f>
        <v/>
      </c>
      <c r="T833" s="332" t="str">
        <f>if($C833=Attacking,COUNTIF(P833:S833,"&gt;0"),"")</f>
        <v/>
      </c>
      <c r="U833" s="333" t="str">
        <f>IF($C833=Attacking,SUM(P833:S833),"")</f>
        <v/>
      </c>
      <c r="V833" s="334" t="str">
        <f>iferror(if(W831="","",IF(W831=Alive,$V$4,IF(W831=Dead,"")),""),"")</f>
        <v/>
      </c>
      <c r="W833" s="323" t="str">
        <f>iferror(if($X833="","",IF($X833&gt;0,Alive,if($X833=0,"")),""),"")</f>
        <v/>
      </c>
      <c r="X833" s="353" t="str">
        <f>iferror(if(C833="","",IF(C833=Attacking,X831-U833,X831)),"")</f>
        <v/>
      </c>
    </row>
    <row r="834" hidden="1">
      <c r="A834" s="336">
        <v>831.0</v>
      </c>
      <c r="B834" s="356" t="str">
        <f>IF(C832=Reloading,B832+1,"")</f>
        <v/>
      </c>
      <c r="C834" s="338" t="str">
        <f>iferror(if(W832="","",IF(W832=Alive,Attacking,if(W832=Dead,"")),""),"")</f>
        <v/>
      </c>
      <c r="D834" s="339" t="str">
        <f>iferror(if(E832="","",IF(E832=Alive,$D$4,IF(E832=Dead,"")),""),"")</f>
        <v/>
      </c>
      <c r="E834" s="340" t="str">
        <f>iferror(if($F833="","",IF($F834&gt;0,Alive,if($F834="","")),""),"")</f>
        <v/>
      </c>
      <c r="F834" s="341" t="str">
        <f t="shared" si="4"/>
        <v/>
      </c>
      <c r="G834" s="342" t="str">
        <f>iferror(if(C834="","",if(C834=BattleEnd,"",if(D834=Fleet1Ship1,Fleet1Ship1Wep,Fleet2Ship1Wep))),"")</f>
        <v/>
      </c>
      <c r="H834" s="343" t="str">
        <f>iferror(IF($C834=BattleEnd,"",IF($C834="","",IF($C834=Attacking,RANDBETWEEN(1,100),""))),"")</f>
        <v/>
      </c>
      <c r="I834" s="344" t="str">
        <f>iferror(IF($C834=BattleEnd,"",IF($C834="","",IF($C834=Attacking,RANDBETWEEN(1,100),""))),"")</f>
        <v/>
      </c>
      <c r="J834" s="344" t="str">
        <f>iferror(IF($C834=BattleEnd,"",IF($C834="","",IF($C834=Attacking,RANDBETWEEN(1,100),""))),"")</f>
        <v/>
      </c>
      <c r="K834" s="345" t="str">
        <f>iferror(IF($C834=BattleEnd,"",IF($C834="","",IF($C834=Attacking,RANDBETWEEN(1,100),""))),"")</f>
        <v/>
      </c>
      <c r="L834" s="346" t="str">
        <f>if($C834=Attacking,if(H834&gt;70,Hit,Miss),"")</f>
        <v/>
      </c>
      <c r="M834" s="347" t="str">
        <f>if($C834=Attacking,if(I834&gt;70,Hit,Miss),"")</f>
        <v/>
      </c>
      <c r="N834" s="347" t="str">
        <f>if($C834=Attacking,if(J834&gt;70,Hit,Miss),"")</f>
        <v/>
      </c>
      <c r="O834" s="348" t="str">
        <f>if($C834=Attacking,if(K834&gt;70,Hit,Miss),"")</f>
        <v/>
      </c>
      <c r="P834" s="343" t="str">
        <f>IF(L834=Hit,Fleet1Ship1WepDPH,IF(L834=Miss,0,""))</f>
        <v/>
      </c>
      <c r="Q834" s="344" t="str">
        <f>IF(M834=Hit,Fleet1Ship1WepDPH,IF(M834=Miss,0,""))</f>
        <v/>
      </c>
      <c r="R834" s="344" t="str">
        <f>IF(N834=Hit,Fleet1Ship1WepDPH,IF(N834=Miss,0,""))</f>
        <v/>
      </c>
      <c r="S834" s="345" t="str">
        <f>IF(O834=Hit,Fleet1Ship1WepDPH,IF(O834=Miss,0,""))</f>
        <v/>
      </c>
      <c r="T834" s="349" t="str">
        <f>if($C834=Attacking,COUNTIF(P834:S834,"&gt;0"),"")</f>
        <v/>
      </c>
      <c r="U834" s="350" t="str">
        <f>IF($C834=Attacking,SUM(P834:S834),"")</f>
        <v/>
      </c>
      <c r="V834" s="351" t="str">
        <f>iferror(if(W832="","",IF(W832=Alive,$V$4,IF(W832=Dead,"")),""),"")</f>
        <v/>
      </c>
      <c r="W834" s="340" t="str">
        <f>iferror(if($X834="","",IF($X834&gt;0,Alive,if($X834=0,"")),""),"")</f>
        <v/>
      </c>
      <c r="X834" s="352" t="str">
        <f>iferror(if(C834="","",IF(C834=Attacking,X832-U834,X832)),"")</f>
        <v/>
      </c>
    </row>
    <row r="835" hidden="1">
      <c r="A835" s="319">
        <v>832.0</v>
      </c>
      <c r="B835" s="357" t="str">
        <f>IF(C833=Reloading,B833+1,"")</f>
        <v/>
      </c>
      <c r="C835" s="321" t="str">
        <f>iferror(if(W833="","",IF(W833=Alive,Attacking,if(W833=Dead,"")),""),"")</f>
        <v/>
      </c>
      <c r="D835" s="322" t="str">
        <f>iferror(if(E833="","",IF(E833=Alive,$D$4,IF(E833=Dead,"")),""),"")</f>
        <v/>
      </c>
      <c r="E835" s="323" t="str">
        <f>iferror(if($F834="","",IF($F835&gt;0,Alive,if($F835="","")),""),"")</f>
        <v/>
      </c>
      <c r="F835" s="324" t="str">
        <f t="shared" si="4"/>
        <v/>
      </c>
      <c r="G835" s="325" t="str">
        <f>iferror(if(C835="","",if(C835=BattleEnd,"",if(D835=Fleet1Ship1,Fleet1Ship1Wep,Fleet2Ship1Wep))),"")</f>
        <v/>
      </c>
      <c r="H835" s="326" t="str">
        <f>iferror(IF($C835=BattleEnd,"",IF($C835="","",IF($C835=Attacking,RANDBETWEEN(1,100),""))),"")</f>
        <v/>
      </c>
      <c r="I835" s="327" t="str">
        <f>iferror(IF($C835=BattleEnd,"",IF($C835="","",IF($C835=Attacking,RANDBETWEEN(1,100),""))),"")</f>
        <v/>
      </c>
      <c r="J835" s="327" t="str">
        <f>iferror(IF($C835=BattleEnd,"",IF($C835="","",IF($C835=Attacking,RANDBETWEEN(1,100),""))),"")</f>
        <v/>
      </c>
      <c r="K835" s="328" t="str">
        <f>iferror(IF($C835=BattleEnd,"",IF($C835="","",IF($C835=Attacking,RANDBETWEEN(1,100),""))),"")</f>
        <v/>
      </c>
      <c r="L835" s="329" t="str">
        <f>if($C835=Attacking,if(H835&gt;70,Hit,Miss),"")</f>
        <v/>
      </c>
      <c r="M835" s="330" t="str">
        <f>if($C835=Attacking,if(I835&gt;70,Hit,Miss),"")</f>
        <v/>
      </c>
      <c r="N835" s="330" t="str">
        <f>if($C835=Attacking,if(J835&gt;70,Hit,Miss),"")</f>
        <v/>
      </c>
      <c r="O835" s="331" t="str">
        <f>if($C835=Attacking,if(K835&gt;70,Hit,Miss),"")</f>
        <v/>
      </c>
      <c r="P835" s="326" t="str">
        <f>IF(L835=Hit,Fleet1Ship1WepDPH,IF(L835=Miss,0,""))</f>
        <v/>
      </c>
      <c r="Q835" s="327" t="str">
        <f>IF(M835=Hit,Fleet1Ship1WepDPH,IF(M835=Miss,0,""))</f>
        <v/>
      </c>
      <c r="R835" s="327" t="str">
        <f>IF(N835=Hit,Fleet1Ship1WepDPH,IF(N835=Miss,0,""))</f>
        <v/>
      </c>
      <c r="S835" s="328" t="str">
        <f>IF(O835=Hit,Fleet1Ship1WepDPH,IF(O835=Miss,0,""))</f>
        <v/>
      </c>
      <c r="T835" s="332" t="str">
        <f>if($C835=Attacking,COUNTIF(P835:S835,"&gt;0"),"")</f>
        <v/>
      </c>
      <c r="U835" s="333" t="str">
        <f>IF($C835=Attacking,SUM(P835:S835),"")</f>
        <v/>
      </c>
      <c r="V835" s="334" t="str">
        <f>iferror(if(W833="","",IF(W833=Alive,$V$4,IF(W833=Dead,"")),""),"")</f>
        <v/>
      </c>
      <c r="W835" s="323" t="str">
        <f>iferror(if($X835="","",IF($X835&gt;0,Alive,if($X835=0,"")),""),"")</f>
        <v/>
      </c>
      <c r="X835" s="353" t="str">
        <f>iferror(if(C835="","",IF(C835=Attacking,X833-U835,X833)),"")</f>
        <v/>
      </c>
    </row>
    <row r="836" hidden="1">
      <c r="A836" s="336">
        <v>833.0</v>
      </c>
      <c r="B836" s="356" t="str">
        <f>IF(C834=Attacking,B834+1,"")</f>
        <v/>
      </c>
      <c r="C836" s="338" t="str">
        <f>iferror(if(W834="","",IF(W834=Alive,Attacking,if(W834=Dead,"")),""),"")</f>
        <v/>
      </c>
      <c r="D836" s="339" t="str">
        <f>iferror(if(E834="","",IF(E834=Alive,$D$4,IF(E834=Dead,"")),""),"")</f>
        <v/>
      </c>
      <c r="E836" s="340" t="str">
        <f>iferror(if($F835="","",IF($F836&gt;0,Alive,if($F836="","")),""),"")</f>
        <v/>
      </c>
      <c r="F836" s="341" t="str">
        <f t="shared" si="4"/>
        <v/>
      </c>
      <c r="G836" s="342" t="str">
        <f>iferror(if(C836="","",if(C836=BattleEnd,"",if(D836=Fleet1Ship1,Fleet1Ship1Wep,Fleet2Ship1Wep))),"")</f>
        <v/>
      </c>
      <c r="H836" s="343" t="str">
        <f>iferror(IF($C836=BattleEnd,"",IF($C836="","",IF($C836=Attacking,RANDBETWEEN(1,100),""))),"")</f>
        <v/>
      </c>
      <c r="I836" s="344" t="str">
        <f>iferror(IF($C836=BattleEnd,"",IF($C836="","",IF($C836=Attacking,RANDBETWEEN(1,100),""))),"")</f>
        <v/>
      </c>
      <c r="J836" s="344" t="str">
        <f>iferror(IF($C836=BattleEnd,"",IF($C836="","",IF($C836=Attacking,RANDBETWEEN(1,100),""))),"")</f>
        <v/>
      </c>
      <c r="K836" s="345" t="str">
        <f>iferror(IF($C836=BattleEnd,"",IF($C836="","",IF($C836=Attacking,RANDBETWEEN(1,100),""))),"")</f>
        <v/>
      </c>
      <c r="L836" s="346" t="str">
        <f>if($C836=Attacking,if(H836&gt;70,Hit,Miss),"")</f>
        <v/>
      </c>
      <c r="M836" s="347" t="str">
        <f>if($C836=Attacking,if(I836&gt;70,Hit,Miss),"")</f>
        <v/>
      </c>
      <c r="N836" s="347" t="str">
        <f>if($C836=Attacking,if(J836&gt;70,Hit,Miss),"")</f>
        <v/>
      </c>
      <c r="O836" s="348" t="str">
        <f>if($C836=Attacking,if(K836&gt;70,Hit,Miss),"")</f>
        <v/>
      </c>
      <c r="P836" s="343" t="str">
        <f>IF(L836=Hit,Fleet1Ship1WepDPH,IF(L836=Miss,0,""))</f>
        <v/>
      </c>
      <c r="Q836" s="344" t="str">
        <f>IF(M836=Hit,Fleet1Ship1WepDPH,IF(M836=Miss,0,""))</f>
        <v/>
      </c>
      <c r="R836" s="344" t="str">
        <f>IF(N836=Hit,Fleet1Ship1WepDPH,IF(N836=Miss,0,""))</f>
        <v/>
      </c>
      <c r="S836" s="345" t="str">
        <f>IF(O836=Hit,Fleet1Ship1WepDPH,IF(O836=Miss,0,""))</f>
        <v/>
      </c>
      <c r="T836" s="349" t="str">
        <f>if($C836=Attacking,COUNTIF(P836:S836,"&gt;0"),"")</f>
        <v/>
      </c>
      <c r="U836" s="350" t="str">
        <f>IF($C836=Attacking,SUM(P836:S836),"")</f>
        <v/>
      </c>
      <c r="V836" s="351" t="str">
        <f>iferror(if(W834="","",IF(W834=Alive,$V$4,IF(W834=Dead,"")),""),"")</f>
        <v/>
      </c>
      <c r="W836" s="340" t="str">
        <f>iferror(if($X836="","",IF($X836&gt;0,Alive,if($X836=0,"")),""),"")</f>
        <v/>
      </c>
      <c r="X836" s="352" t="str">
        <f>iferror(if(C836="","",IF(C836=Attacking,X834-U836,X834)),"")</f>
        <v/>
      </c>
    </row>
    <row r="837" hidden="1">
      <c r="A837" s="319">
        <v>834.0</v>
      </c>
      <c r="B837" s="357" t="str">
        <f>IF(C835=Attacking,B835+1,"")</f>
        <v/>
      </c>
      <c r="C837" s="321" t="str">
        <f>iferror(if(W835="","",IF(W835=Alive,Attacking,if(W835=Dead,"")),""),"")</f>
        <v/>
      </c>
      <c r="D837" s="322" t="str">
        <f>iferror(if(E835="","",IF(E835=Alive,$D$4,IF(E835=Dead,"")),""),"")</f>
        <v/>
      </c>
      <c r="E837" s="323" t="str">
        <f>iferror(if($F836="","",IF($F837&gt;0,Alive,if($F837="","")),""),"")</f>
        <v/>
      </c>
      <c r="F837" s="324" t="str">
        <f t="shared" si="4"/>
        <v/>
      </c>
      <c r="G837" s="325" t="str">
        <f>iferror(if(C837="","",if(C837=BattleEnd,"",if(D837=Fleet1Ship1,Fleet1Ship1Wep,Fleet2Ship1Wep))),"")</f>
        <v/>
      </c>
      <c r="H837" s="326" t="str">
        <f>iferror(IF($C837=BattleEnd,"",IF($C837="","",IF($C837=Attacking,RANDBETWEEN(1,100),""))),"")</f>
        <v/>
      </c>
      <c r="I837" s="327" t="str">
        <f>iferror(IF($C837=BattleEnd,"",IF($C837="","",IF($C837=Attacking,RANDBETWEEN(1,100),""))),"")</f>
        <v/>
      </c>
      <c r="J837" s="327" t="str">
        <f>iferror(IF($C837=BattleEnd,"",IF($C837="","",IF($C837=Attacking,RANDBETWEEN(1,100),""))),"")</f>
        <v/>
      </c>
      <c r="K837" s="328" t="str">
        <f>iferror(IF($C837=BattleEnd,"",IF($C837="","",IF($C837=Attacking,RANDBETWEEN(1,100),""))),"")</f>
        <v/>
      </c>
      <c r="L837" s="329" t="str">
        <f>if($C837=Attacking,if(H837&gt;70,Hit,Miss),"")</f>
        <v/>
      </c>
      <c r="M837" s="330" t="str">
        <f>if($C837=Attacking,if(I837&gt;70,Hit,Miss),"")</f>
        <v/>
      </c>
      <c r="N837" s="330" t="str">
        <f>if($C837=Attacking,if(J837&gt;70,Hit,Miss),"")</f>
        <v/>
      </c>
      <c r="O837" s="331" t="str">
        <f>if($C837=Attacking,if(K837&gt;70,Hit,Miss),"")</f>
        <v/>
      </c>
      <c r="P837" s="326" t="str">
        <f>IF(L837=Hit,Fleet1Ship1WepDPH,IF(L837=Miss,0,""))</f>
        <v/>
      </c>
      <c r="Q837" s="327" t="str">
        <f>IF(M837=Hit,Fleet1Ship1WepDPH,IF(M837=Miss,0,""))</f>
        <v/>
      </c>
      <c r="R837" s="327" t="str">
        <f>IF(N837=Hit,Fleet1Ship1WepDPH,IF(N837=Miss,0,""))</f>
        <v/>
      </c>
      <c r="S837" s="328" t="str">
        <f>IF(O837=Hit,Fleet1Ship1WepDPH,IF(O837=Miss,0,""))</f>
        <v/>
      </c>
      <c r="T837" s="332" t="str">
        <f>if($C837=Attacking,COUNTIF(P837:S837,"&gt;0"),"")</f>
        <v/>
      </c>
      <c r="U837" s="333" t="str">
        <f>IF($C837=Attacking,SUM(P837:S837),"")</f>
        <v/>
      </c>
      <c r="V837" s="334" t="str">
        <f>iferror(if(W835="","",IF(W835=Alive,$V$4,IF(W835=Dead,"")),""),"")</f>
        <v/>
      </c>
      <c r="W837" s="323" t="str">
        <f>iferror(if($X837="","",IF($X837&gt;0,Alive,if($X837=0,"")),""),"")</f>
        <v/>
      </c>
      <c r="X837" s="353" t="str">
        <f>iferror(if(C837="","",IF(C837=Attacking,X835-U837,X835)),"")</f>
        <v/>
      </c>
    </row>
    <row r="838" hidden="1">
      <c r="A838" s="336">
        <v>835.0</v>
      </c>
      <c r="B838" s="356" t="str">
        <f>IF(C836=Attacking,B836+1,"")</f>
        <v/>
      </c>
      <c r="C838" s="338" t="str">
        <f>iferror(if(W836="","",IF(W836=Alive,Attacking,if(W836=Dead,"")),""),"")</f>
        <v/>
      </c>
      <c r="D838" s="339" t="str">
        <f>iferror(if(E836="","",IF(E836=Alive,$D$4,IF(E836=Dead,"")),""),"")</f>
        <v/>
      </c>
      <c r="E838" s="340" t="str">
        <f>iferror(if($F837="","",IF($F838&gt;0,Alive,if($F838="","")),""),"")</f>
        <v/>
      </c>
      <c r="F838" s="341" t="str">
        <f t="shared" si="4"/>
        <v/>
      </c>
      <c r="G838" s="342" t="str">
        <f>iferror(if(C838="","",if(C838=BattleEnd,"",if(D838=Fleet1Ship1,Fleet1Ship1Wep,Fleet2Ship1Wep))),"")</f>
        <v/>
      </c>
      <c r="H838" s="343" t="str">
        <f>iferror(IF($C838=BattleEnd,"",IF($C838="","",IF($C838=Attacking,RANDBETWEEN(1,100),""))),"")</f>
        <v/>
      </c>
      <c r="I838" s="344" t="str">
        <f>iferror(IF($C838=BattleEnd,"",IF($C838="","",IF($C838=Attacking,RANDBETWEEN(1,100),""))),"")</f>
        <v/>
      </c>
      <c r="J838" s="344" t="str">
        <f>iferror(IF($C838=BattleEnd,"",IF($C838="","",IF($C838=Attacking,RANDBETWEEN(1,100),""))),"")</f>
        <v/>
      </c>
      <c r="K838" s="345" t="str">
        <f>iferror(IF($C838=BattleEnd,"",IF($C838="","",IF($C838=Attacking,RANDBETWEEN(1,100),""))),"")</f>
        <v/>
      </c>
      <c r="L838" s="346" t="str">
        <f>if($C838=Attacking,if(H838&gt;70,Hit,Miss),"")</f>
        <v/>
      </c>
      <c r="M838" s="347" t="str">
        <f>if($C838=Attacking,if(I838&gt;70,Hit,Miss),"")</f>
        <v/>
      </c>
      <c r="N838" s="347" t="str">
        <f>if($C838=Attacking,if(J838&gt;70,Hit,Miss),"")</f>
        <v/>
      </c>
      <c r="O838" s="348" t="str">
        <f>if($C838=Attacking,if(K838&gt;70,Hit,Miss),"")</f>
        <v/>
      </c>
      <c r="P838" s="343" t="str">
        <f>IF(L838=Hit,Fleet1Ship1WepDPH,IF(L838=Miss,0,""))</f>
        <v/>
      </c>
      <c r="Q838" s="344" t="str">
        <f>IF(M838=Hit,Fleet1Ship1WepDPH,IF(M838=Miss,0,""))</f>
        <v/>
      </c>
      <c r="R838" s="344" t="str">
        <f>IF(N838=Hit,Fleet1Ship1WepDPH,IF(N838=Miss,0,""))</f>
        <v/>
      </c>
      <c r="S838" s="345" t="str">
        <f>IF(O838=Hit,Fleet1Ship1WepDPH,IF(O838=Miss,0,""))</f>
        <v/>
      </c>
      <c r="T838" s="349" t="str">
        <f>if($C838=Attacking,COUNTIF(P838:S838,"&gt;0"),"")</f>
        <v/>
      </c>
      <c r="U838" s="350" t="str">
        <f>IF($C838=Attacking,SUM(P838:S838),"")</f>
        <v/>
      </c>
      <c r="V838" s="351" t="str">
        <f>iferror(if(W836="","",IF(W836=Alive,$V$4,IF(W836=Dead,"")),""),"")</f>
        <v/>
      </c>
      <c r="W838" s="340" t="str">
        <f>iferror(if($X838="","",IF($X838&gt;0,Alive,if($X838=0,"")),""),"")</f>
        <v/>
      </c>
      <c r="X838" s="352" t="str">
        <f>iferror(if(C838="","",IF(C838=Attacking,X836-U838,X836)),"")</f>
        <v/>
      </c>
    </row>
    <row r="839" hidden="1">
      <c r="A839" s="319">
        <v>836.0</v>
      </c>
      <c r="B839" s="357" t="str">
        <f>IF(C837=Attacking,B837+1,"")</f>
        <v/>
      </c>
      <c r="C839" s="321" t="str">
        <f>iferror(if(W837="","",IF(W837=Alive,Attacking,if(W837=Dead,"")),""),"")</f>
        <v/>
      </c>
      <c r="D839" s="322" t="str">
        <f>iferror(if(E837="","",IF(E837=Alive,$D$4,IF(E837=Dead,"")),""),"")</f>
        <v/>
      </c>
      <c r="E839" s="323" t="str">
        <f>iferror(if($F838="","",IF($F839&gt;0,Alive,if($F839="","")),""),"")</f>
        <v/>
      </c>
      <c r="F839" s="324" t="str">
        <f t="shared" si="4"/>
        <v/>
      </c>
      <c r="G839" s="325" t="str">
        <f>iferror(if(C839="","",if(C839=BattleEnd,"",if(D839=Fleet1Ship1,Fleet1Ship1Wep,Fleet2Ship1Wep))),"")</f>
        <v/>
      </c>
      <c r="H839" s="326" t="str">
        <f>iferror(IF($C839=BattleEnd,"",IF($C839="","",IF($C839=Attacking,RANDBETWEEN(1,100),""))),"")</f>
        <v/>
      </c>
      <c r="I839" s="327" t="str">
        <f>iferror(IF($C839=BattleEnd,"",IF($C839="","",IF($C839=Attacking,RANDBETWEEN(1,100),""))),"")</f>
        <v/>
      </c>
      <c r="J839" s="327" t="str">
        <f>iferror(IF($C839=BattleEnd,"",IF($C839="","",IF($C839=Attacking,RANDBETWEEN(1,100),""))),"")</f>
        <v/>
      </c>
      <c r="K839" s="328" t="str">
        <f>iferror(IF($C839=BattleEnd,"",IF($C839="","",IF($C839=Attacking,RANDBETWEEN(1,100),""))),"")</f>
        <v/>
      </c>
      <c r="L839" s="329" t="str">
        <f>if($C839=Attacking,if(H839&gt;70,Hit,Miss),"")</f>
        <v/>
      </c>
      <c r="M839" s="330" t="str">
        <f>if($C839=Attacking,if(I839&gt;70,Hit,Miss),"")</f>
        <v/>
      </c>
      <c r="N839" s="330" t="str">
        <f>if($C839=Attacking,if(J839&gt;70,Hit,Miss),"")</f>
        <v/>
      </c>
      <c r="O839" s="331" t="str">
        <f>if($C839=Attacking,if(K839&gt;70,Hit,Miss),"")</f>
        <v/>
      </c>
      <c r="P839" s="326" t="str">
        <f>IF(L839=Hit,Fleet1Ship1WepDPH,IF(L839=Miss,0,""))</f>
        <v/>
      </c>
      <c r="Q839" s="327" t="str">
        <f>IF(M839=Hit,Fleet1Ship1WepDPH,IF(M839=Miss,0,""))</f>
        <v/>
      </c>
      <c r="R839" s="327" t="str">
        <f>IF(N839=Hit,Fleet1Ship1WepDPH,IF(N839=Miss,0,""))</f>
        <v/>
      </c>
      <c r="S839" s="328" t="str">
        <f>IF(O839=Hit,Fleet1Ship1WepDPH,IF(O839=Miss,0,""))</f>
        <v/>
      </c>
      <c r="T839" s="332" t="str">
        <f>if($C839=Attacking,COUNTIF(P839:S839,"&gt;0"),"")</f>
        <v/>
      </c>
      <c r="U839" s="333" t="str">
        <f>IF($C839=Attacking,SUM(P839:S839),"")</f>
        <v/>
      </c>
      <c r="V839" s="334" t="str">
        <f>iferror(if(W837="","",IF(W837=Alive,$V$4,IF(W837=Dead,"")),""),"")</f>
        <v/>
      </c>
      <c r="W839" s="323" t="str">
        <f>iferror(if($X839="","",IF($X839&gt;0,Alive,if($X839=0,"")),""),"")</f>
        <v/>
      </c>
      <c r="X839" s="353" t="str">
        <f>iferror(if(C839="","",IF(C839=Attacking,X837-U839,X837)),"")</f>
        <v/>
      </c>
    </row>
    <row r="840" hidden="1">
      <c r="A840" s="336">
        <v>837.0</v>
      </c>
      <c r="B840" s="356" t="str">
        <f>IF(C838=Attacking,B838+1,"")</f>
        <v/>
      </c>
      <c r="C840" s="338" t="str">
        <f>iferror(if(W838="","",IF(W838=Alive,Attacking,if(W838=Dead,"")),""),"")</f>
        <v/>
      </c>
      <c r="D840" s="339" t="str">
        <f>iferror(if(E838="","",IF(E838=Alive,$D$4,IF(E838=Dead,"")),""),"")</f>
        <v/>
      </c>
      <c r="E840" s="340" t="str">
        <f>iferror(if($F839="","",IF($F840&gt;0,Alive,if($F840="","")),""),"")</f>
        <v/>
      </c>
      <c r="F840" s="341" t="str">
        <f t="shared" si="4"/>
        <v/>
      </c>
      <c r="G840" s="342" t="str">
        <f>iferror(if(C840="","",if(C840=BattleEnd,"",if(D840=Fleet1Ship1,Fleet1Ship1Wep,Fleet2Ship1Wep))),"")</f>
        <v/>
      </c>
      <c r="H840" s="343" t="str">
        <f>iferror(IF($C840=BattleEnd,"",IF($C840="","",IF($C840=Attacking,RANDBETWEEN(1,100),""))),"")</f>
        <v/>
      </c>
      <c r="I840" s="344" t="str">
        <f>iferror(IF($C840=BattleEnd,"",IF($C840="","",IF($C840=Attacking,RANDBETWEEN(1,100),""))),"")</f>
        <v/>
      </c>
      <c r="J840" s="344" t="str">
        <f>iferror(IF($C840=BattleEnd,"",IF($C840="","",IF($C840=Attacking,RANDBETWEEN(1,100),""))),"")</f>
        <v/>
      </c>
      <c r="K840" s="345" t="str">
        <f>iferror(IF($C840=BattleEnd,"",IF($C840="","",IF($C840=Attacking,RANDBETWEEN(1,100),""))),"")</f>
        <v/>
      </c>
      <c r="L840" s="346" t="str">
        <f>if($C840=Attacking,if(H840&gt;70,Hit,Miss),"")</f>
        <v/>
      </c>
      <c r="M840" s="347" t="str">
        <f>if($C840=Attacking,if(I840&gt;70,Hit,Miss),"")</f>
        <v/>
      </c>
      <c r="N840" s="347" t="str">
        <f>if($C840=Attacking,if(J840&gt;70,Hit,Miss),"")</f>
        <v/>
      </c>
      <c r="O840" s="348" t="str">
        <f>if($C840=Attacking,if(K840&gt;70,Hit,Miss),"")</f>
        <v/>
      </c>
      <c r="P840" s="343" t="str">
        <f>IF(L840=Hit,Fleet1Ship1WepDPH,IF(L840=Miss,0,""))</f>
        <v/>
      </c>
      <c r="Q840" s="344" t="str">
        <f>IF(M840=Hit,Fleet1Ship1WepDPH,IF(M840=Miss,0,""))</f>
        <v/>
      </c>
      <c r="R840" s="344" t="str">
        <f>IF(N840=Hit,Fleet1Ship1WepDPH,IF(N840=Miss,0,""))</f>
        <v/>
      </c>
      <c r="S840" s="345" t="str">
        <f>IF(O840=Hit,Fleet1Ship1WepDPH,IF(O840=Miss,0,""))</f>
        <v/>
      </c>
      <c r="T840" s="349" t="str">
        <f>if($C840=Attacking,COUNTIF(P840:S840,"&gt;0"),"")</f>
        <v/>
      </c>
      <c r="U840" s="350" t="str">
        <f>IF($C840=Attacking,SUM(P840:S840),"")</f>
        <v/>
      </c>
      <c r="V840" s="351" t="str">
        <f>iferror(if(W838="","",IF(W838=Alive,$V$4,IF(W838=Dead,"")),""),"")</f>
        <v/>
      </c>
      <c r="W840" s="340" t="str">
        <f>iferror(if($X840="","",IF($X840&gt;0,Alive,if($X840=0,"")),""),"")</f>
        <v/>
      </c>
      <c r="X840" s="352" t="str">
        <f>iferror(if(C840="","",IF(C840=Attacking,X838-U840,X838)),"")</f>
        <v/>
      </c>
    </row>
    <row r="841" hidden="1">
      <c r="A841" s="319">
        <v>838.0</v>
      </c>
      <c r="B841" s="357" t="str">
        <f>IF(C839=Attacking,B839+1,"")</f>
        <v/>
      </c>
      <c r="C841" s="321" t="str">
        <f>iferror(if(W839="","",IF(W839=Alive,Attacking,if(W839=Dead,"")),""),"")</f>
        <v/>
      </c>
      <c r="D841" s="322" t="str">
        <f>iferror(if(E839="","",IF(E839=Alive,$D$4,IF(E839=Dead,"")),""),"")</f>
        <v/>
      </c>
      <c r="E841" s="323" t="str">
        <f>iferror(if($F840="","",IF($F841&gt;0,Alive,if($F841="","")),""),"")</f>
        <v/>
      </c>
      <c r="F841" s="324" t="str">
        <f t="shared" si="4"/>
        <v/>
      </c>
      <c r="G841" s="325" t="str">
        <f>iferror(if(C841="","",if(C841=BattleEnd,"",if(D841=Fleet1Ship1,Fleet1Ship1Wep,Fleet2Ship1Wep))),"")</f>
        <v/>
      </c>
      <c r="H841" s="326" t="str">
        <f>iferror(IF($C841=BattleEnd,"",IF($C841="","",IF($C841=Attacking,RANDBETWEEN(1,100),""))),"")</f>
        <v/>
      </c>
      <c r="I841" s="327" t="str">
        <f>iferror(IF($C841=BattleEnd,"",IF($C841="","",IF($C841=Attacking,RANDBETWEEN(1,100),""))),"")</f>
        <v/>
      </c>
      <c r="J841" s="327" t="str">
        <f>iferror(IF($C841=BattleEnd,"",IF($C841="","",IF($C841=Attacking,RANDBETWEEN(1,100),""))),"")</f>
        <v/>
      </c>
      <c r="K841" s="328" t="str">
        <f>iferror(IF($C841=BattleEnd,"",IF($C841="","",IF($C841=Attacking,RANDBETWEEN(1,100),""))),"")</f>
        <v/>
      </c>
      <c r="L841" s="329" t="str">
        <f>if($C841=Attacking,if(H841&gt;70,Hit,Miss),"")</f>
        <v/>
      </c>
      <c r="M841" s="330" t="str">
        <f>if($C841=Attacking,if(I841&gt;70,Hit,Miss),"")</f>
        <v/>
      </c>
      <c r="N841" s="330" t="str">
        <f>if($C841=Attacking,if(J841&gt;70,Hit,Miss),"")</f>
        <v/>
      </c>
      <c r="O841" s="331" t="str">
        <f>if($C841=Attacking,if(K841&gt;70,Hit,Miss),"")</f>
        <v/>
      </c>
      <c r="P841" s="326" t="str">
        <f>IF(L841=Hit,Fleet1Ship1WepDPH,IF(L841=Miss,0,""))</f>
        <v/>
      </c>
      <c r="Q841" s="327" t="str">
        <f>IF(M841=Hit,Fleet1Ship1WepDPH,IF(M841=Miss,0,""))</f>
        <v/>
      </c>
      <c r="R841" s="327" t="str">
        <f>IF(N841=Hit,Fleet1Ship1WepDPH,IF(N841=Miss,0,""))</f>
        <v/>
      </c>
      <c r="S841" s="328" t="str">
        <f>IF(O841=Hit,Fleet1Ship1WepDPH,IF(O841=Miss,0,""))</f>
        <v/>
      </c>
      <c r="T841" s="332" t="str">
        <f>if($C841=Attacking,COUNTIF(P841:S841,"&gt;0"),"")</f>
        <v/>
      </c>
      <c r="U841" s="333" t="str">
        <f>IF($C841=Attacking,SUM(P841:S841),"")</f>
        <v/>
      </c>
      <c r="V841" s="334" t="str">
        <f>iferror(if(W839="","",IF(W839=Alive,$V$4,IF(W839=Dead,"")),""),"")</f>
        <v/>
      </c>
      <c r="W841" s="323" t="str">
        <f>iferror(if($X841="","",IF($X841&gt;0,Alive,if($X841=0,"")),""),"")</f>
        <v/>
      </c>
      <c r="X841" s="353" t="str">
        <f>iferror(if(C841="","",IF(C841=Attacking,X839-U841,X839)),"")</f>
        <v/>
      </c>
    </row>
    <row r="842" hidden="1">
      <c r="A842" s="336">
        <v>839.0</v>
      </c>
      <c r="B842" s="356" t="str">
        <f>IF(C840=Reloading,B840+1,"")</f>
        <v/>
      </c>
      <c r="C842" s="338" t="str">
        <f>iferror(if(W840="","",IF(W840=Alive,Attacking,if(W840=Dead,"")),""),"")</f>
        <v/>
      </c>
      <c r="D842" s="339" t="str">
        <f>iferror(if(E840="","",IF(E840=Alive,$D$4,IF(E840=Dead,"")),""),"")</f>
        <v/>
      </c>
      <c r="E842" s="340" t="str">
        <f>iferror(if($F841="","",IF($F842&gt;0,Alive,if($F842="","")),""),"")</f>
        <v/>
      </c>
      <c r="F842" s="341" t="str">
        <f t="shared" si="4"/>
        <v/>
      </c>
      <c r="G842" s="342" t="str">
        <f>iferror(if(C842="","",if(C842=BattleEnd,"",if(D842=Fleet1Ship1,Fleet1Ship1Wep,Fleet2Ship1Wep))),"")</f>
        <v/>
      </c>
      <c r="H842" s="343" t="str">
        <f>iferror(IF($C842=BattleEnd,"",IF($C842="","",IF($C842=Attacking,RANDBETWEEN(1,100),""))),"")</f>
        <v/>
      </c>
      <c r="I842" s="344" t="str">
        <f>iferror(IF($C842=BattleEnd,"",IF($C842="","",IF($C842=Attacking,RANDBETWEEN(1,100),""))),"")</f>
        <v/>
      </c>
      <c r="J842" s="344" t="str">
        <f>iferror(IF($C842=BattleEnd,"",IF($C842="","",IF($C842=Attacking,RANDBETWEEN(1,100),""))),"")</f>
        <v/>
      </c>
      <c r="K842" s="345" t="str">
        <f>iferror(IF($C842=BattleEnd,"",IF($C842="","",IF($C842=Attacking,RANDBETWEEN(1,100),""))),"")</f>
        <v/>
      </c>
      <c r="L842" s="346" t="str">
        <f>if($C842=Attacking,if(H842&gt;70,Hit,Miss),"")</f>
        <v/>
      </c>
      <c r="M842" s="347" t="str">
        <f>if($C842=Attacking,if(I842&gt;70,Hit,Miss),"")</f>
        <v/>
      </c>
      <c r="N842" s="347" t="str">
        <f>if($C842=Attacking,if(J842&gt;70,Hit,Miss),"")</f>
        <v/>
      </c>
      <c r="O842" s="348" t="str">
        <f>if($C842=Attacking,if(K842&gt;70,Hit,Miss),"")</f>
        <v/>
      </c>
      <c r="P842" s="343" t="str">
        <f>IF(L842=Hit,Fleet1Ship1WepDPH,IF(L842=Miss,0,""))</f>
        <v/>
      </c>
      <c r="Q842" s="344" t="str">
        <f>IF(M842=Hit,Fleet1Ship1WepDPH,IF(M842=Miss,0,""))</f>
        <v/>
      </c>
      <c r="R842" s="344" t="str">
        <f>IF(N842=Hit,Fleet1Ship1WepDPH,IF(N842=Miss,0,""))</f>
        <v/>
      </c>
      <c r="S842" s="345" t="str">
        <f>IF(O842=Hit,Fleet1Ship1WepDPH,IF(O842=Miss,0,""))</f>
        <v/>
      </c>
      <c r="T842" s="349" t="str">
        <f>if($C842=Attacking,COUNTIF(P842:S842,"&gt;0"),"")</f>
        <v/>
      </c>
      <c r="U842" s="350" t="str">
        <f>IF($C842=Attacking,SUM(P842:S842),"")</f>
        <v/>
      </c>
      <c r="V842" s="351" t="str">
        <f>iferror(if(W840="","",IF(W840=Alive,$V$4,IF(W840=Dead,"")),""),"")</f>
        <v/>
      </c>
      <c r="W842" s="340" t="str">
        <f>iferror(if($X842="","",IF($X842&gt;0,Alive,if($X842=0,"")),""),"")</f>
        <v/>
      </c>
      <c r="X842" s="352" t="str">
        <f>iferror(if(C842="","",IF(C842=Attacking,X840-U842,X840)),"")</f>
        <v/>
      </c>
    </row>
    <row r="843" hidden="1">
      <c r="A843" s="319">
        <v>840.0</v>
      </c>
      <c r="B843" s="357" t="str">
        <f>IF(C841=Reloading,B841+1,"")</f>
        <v/>
      </c>
      <c r="C843" s="321" t="str">
        <f>iferror(if(W841="","",IF(W841=Alive,Attacking,if(W841=Dead,"")),""),"")</f>
        <v/>
      </c>
      <c r="D843" s="322" t="str">
        <f>iferror(if(E841="","",IF(E841=Alive,$D$4,IF(E841=Dead,"")),""),"")</f>
        <v/>
      </c>
      <c r="E843" s="323" t="str">
        <f>iferror(if($F842="","",IF($F843&gt;0,Alive,if($F843="","")),""),"")</f>
        <v/>
      </c>
      <c r="F843" s="324" t="str">
        <f t="shared" si="4"/>
        <v/>
      </c>
      <c r="G843" s="325" t="str">
        <f>iferror(if(C843="","",if(C843=BattleEnd,"",if(D843=Fleet1Ship1,Fleet1Ship1Wep,Fleet2Ship1Wep))),"")</f>
        <v/>
      </c>
      <c r="H843" s="326" t="str">
        <f>iferror(IF($C843=BattleEnd,"",IF($C843="","",IF($C843=Attacking,RANDBETWEEN(1,100),""))),"")</f>
        <v/>
      </c>
      <c r="I843" s="327" t="str">
        <f>iferror(IF($C843=BattleEnd,"",IF($C843="","",IF($C843=Attacking,RANDBETWEEN(1,100),""))),"")</f>
        <v/>
      </c>
      <c r="J843" s="327" t="str">
        <f>iferror(IF($C843=BattleEnd,"",IF($C843="","",IF($C843=Attacking,RANDBETWEEN(1,100),""))),"")</f>
        <v/>
      </c>
      <c r="K843" s="328" t="str">
        <f>iferror(IF($C843=BattleEnd,"",IF($C843="","",IF($C843=Attacking,RANDBETWEEN(1,100),""))),"")</f>
        <v/>
      </c>
      <c r="L843" s="329" t="str">
        <f>if($C843=Attacking,if(H843&gt;70,Hit,Miss),"")</f>
        <v/>
      </c>
      <c r="M843" s="330" t="str">
        <f>if($C843=Attacking,if(I843&gt;70,Hit,Miss),"")</f>
        <v/>
      </c>
      <c r="N843" s="330" t="str">
        <f>if($C843=Attacking,if(J843&gt;70,Hit,Miss),"")</f>
        <v/>
      </c>
      <c r="O843" s="331" t="str">
        <f>if($C843=Attacking,if(K843&gt;70,Hit,Miss),"")</f>
        <v/>
      </c>
      <c r="P843" s="326" t="str">
        <f>IF(L843=Hit,Fleet1Ship1WepDPH,IF(L843=Miss,0,""))</f>
        <v/>
      </c>
      <c r="Q843" s="327" t="str">
        <f>IF(M843=Hit,Fleet1Ship1WepDPH,IF(M843=Miss,0,""))</f>
        <v/>
      </c>
      <c r="R843" s="327" t="str">
        <f>IF(N843=Hit,Fleet1Ship1WepDPH,IF(N843=Miss,0,""))</f>
        <v/>
      </c>
      <c r="S843" s="328" t="str">
        <f>IF(O843=Hit,Fleet1Ship1WepDPH,IF(O843=Miss,0,""))</f>
        <v/>
      </c>
      <c r="T843" s="332" t="str">
        <f>if($C843=Attacking,COUNTIF(P843:S843,"&gt;0"),"")</f>
        <v/>
      </c>
      <c r="U843" s="333" t="str">
        <f>IF($C843=Attacking,SUM(P843:S843),"")</f>
        <v/>
      </c>
      <c r="V843" s="334" t="str">
        <f>iferror(if(W841="","",IF(W841=Alive,$V$4,IF(W841=Dead,"")),""),"")</f>
        <v/>
      </c>
      <c r="W843" s="323" t="str">
        <f>iferror(if($X843="","",IF($X843&gt;0,Alive,if($X843=0,"")),""),"")</f>
        <v/>
      </c>
      <c r="X843" s="353" t="str">
        <f>iferror(if(C843="","",IF(C843=Attacking,X841-U843,X841)),"")</f>
        <v/>
      </c>
    </row>
    <row r="844" hidden="1">
      <c r="A844" s="336">
        <v>841.0</v>
      </c>
      <c r="B844" s="356" t="str">
        <f>IF(C842=Attacking,B842+1,"")</f>
        <v/>
      </c>
      <c r="C844" s="338" t="str">
        <f>iferror(if(W842="","",IF(W842=Alive,Attacking,if(W842=Dead,"")),""),"")</f>
        <v/>
      </c>
      <c r="D844" s="339" t="str">
        <f>iferror(if(E842="","",IF(E842=Alive,$D$4,IF(E842=Dead,"")),""),"")</f>
        <v/>
      </c>
      <c r="E844" s="340" t="str">
        <f>iferror(if($F843="","",IF($F844&gt;0,Alive,if($F844="","")),""),"")</f>
        <v/>
      </c>
      <c r="F844" s="341" t="str">
        <f t="shared" si="4"/>
        <v/>
      </c>
      <c r="G844" s="342" t="str">
        <f>iferror(if(C844="","",if(C844=BattleEnd,"",if(D844=Fleet1Ship1,Fleet1Ship1Wep,Fleet2Ship1Wep))),"")</f>
        <v/>
      </c>
      <c r="H844" s="343" t="str">
        <f>iferror(IF($C844=BattleEnd,"",IF($C844="","",IF($C844=Attacking,RANDBETWEEN(1,100),""))),"")</f>
        <v/>
      </c>
      <c r="I844" s="344" t="str">
        <f>iferror(IF($C844=BattleEnd,"",IF($C844="","",IF($C844=Attacking,RANDBETWEEN(1,100),""))),"")</f>
        <v/>
      </c>
      <c r="J844" s="344" t="str">
        <f>iferror(IF($C844=BattleEnd,"",IF($C844="","",IF($C844=Attacking,RANDBETWEEN(1,100),""))),"")</f>
        <v/>
      </c>
      <c r="K844" s="345" t="str">
        <f>iferror(IF($C844=BattleEnd,"",IF($C844="","",IF($C844=Attacking,RANDBETWEEN(1,100),""))),"")</f>
        <v/>
      </c>
      <c r="L844" s="346" t="str">
        <f>if($C844=Attacking,if(H844&gt;70,Hit,Miss),"")</f>
        <v/>
      </c>
      <c r="M844" s="347" t="str">
        <f>if($C844=Attacking,if(I844&gt;70,Hit,Miss),"")</f>
        <v/>
      </c>
      <c r="N844" s="347" t="str">
        <f>if($C844=Attacking,if(J844&gt;70,Hit,Miss),"")</f>
        <v/>
      </c>
      <c r="O844" s="348" t="str">
        <f>if($C844=Attacking,if(K844&gt;70,Hit,Miss),"")</f>
        <v/>
      </c>
      <c r="P844" s="343" t="str">
        <f>IF(L844=Hit,Fleet1Ship1WepDPH,IF(L844=Miss,0,""))</f>
        <v/>
      </c>
      <c r="Q844" s="344" t="str">
        <f>IF(M844=Hit,Fleet1Ship1WepDPH,IF(M844=Miss,0,""))</f>
        <v/>
      </c>
      <c r="R844" s="344" t="str">
        <f>IF(N844=Hit,Fleet1Ship1WepDPH,IF(N844=Miss,0,""))</f>
        <v/>
      </c>
      <c r="S844" s="345" t="str">
        <f>IF(O844=Hit,Fleet1Ship1WepDPH,IF(O844=Miss,0,""))</f>
        <v/>
      </c>
      <c r="T844" s="349" t="str">
        <f>if($C844=Attacking,COUNTIF(P844:S844,"&gt;0"),"")</f>
        <v/>
      </c>
      <c r="U844" s="350" t="str">
        <f>IF($C844=Attacking,SUM(P844:S844),"")</f>
        <v/>
      </c>
      <c r="V844" s="351" t="str">
        <f>iferror(if(W842="","",IF(W842=Alive,$V$4,IF(W842=Dead,"")),""),"")</f>
        <v/>
      </c>
      <c r="W844" s="340" t="str">
        <f>iferror(if($X844="","",IF($X844&gt;0,Alive,if($X844=0,"")),""),"")</f>
        <v/>
      </c>
      <c r="X844" s="352" t="str">
        <f>iferror(if(C844="","",IF(C844=Attacking,X842-U844,X842)),"")</f>
        <v/>
      </c>
    </row>
    <row r="845" hidden="1">
      <c r="A845" s="319">
        <v>842.0</v>
      </c>
      <c r="B845" s="357" t="str">
        <f>IF(C843=Attacking,B843+1,"")</f>
        <v/>
      </c>
      <c r="C845" s="321" t="str">
        <f>iferror(if(W843="","",IF(W843=Alive,Attacking,if(W843=Dead,"")),""),"")</f>
        <v/>
      </c>
      <c r="D845" s="322" t="str">
        <f>iferror(if(E843="","",IF(E843=Alive,$D$4,IF(E843=Dead,"")),""),"")</f>
        <v/>
      </c>
      <c r="E845" s="323" t="str">
        <f>iferror(if($F844="","",IF($F845&gt;0,Alive,if($F845="","")),""),"")</f>
        <v/>
      </c>
      <c r="F845" s="324" t="str">
        <f t="shared" si="4"/>
        <v/>
      </c>
      <c r="G845" s="325" t="str">
        <f>iferror(if(C845="","",if(C845=BattleEnd,"",if(D845=Fleet1Ship1,Fleet1Ship1Wep,Fleet2Ship1Wep))),"")</f>
        <v/>
      </c>
      <c r="H845" s="326" t="str">
        <f>iferror(IF($C845=BattleEnd,"",IF($C845="","",IF($C845=Attacking,RANDBETWEEN(1,100),""))),"")</f>
        <v/>
      </c>
      <c r="I845" s="327" t="str">
        <f>iferror(IF($C845=BattleEnd,"",IF($C845="","",IF($C845=Attacking,RANDBETWEEN(1,100),""))),"")</f>
        <v/>
      </c>
      <c r="J845" s="327" t="str">
        <f>iferror(IF($C845=BattleEnd,"",IF($C845="","",IF($C845=Attacking,RANDBETWEEN(1,100),""))),"")</f>
        <v/>
      </c>
      <c r="K845" s="328" t="str">
        <f>iferror(IF($C845=BattleEnd,"",IF($C845="","",IF($C845=Attacking,RANDBETWEEN(1,100),""))),"")</f>
        <v/>
      </c>
      <c r="L845" s="329" t="str">
        <f>if($C845=Attacking,if(H845&gt;70,Hit,Miss),"")</f>
        <v/>
      </c>
      <c r="M845" s="330" t="str">
        <f>if($C845=Attacking,if(I845&gt;70,Hit,Miss),"")</f>
        <v/>
      </c>
      <c r="N845" s="330" t="str">
        <f>if($C845=Attacking,if(J845&gt;70,Hit,Miss),"")</f>
        <v/>
      </c>
      <c r="O845" s="331" t="str">
        <f>if($C845=Attacking,if(K845&gt;70,Hit,Miss),"")</f>
        <v/>
      </c>
      <c r="P845" s="326" t="str">
        <f>IF(L845=Hit,Fleet1Ship1WepDPH,IF(L845=Miss,0,""))</f>
        <v/>
      </c>
      <c r="Q845" s="327" t="str">
        <f>IF(M845=Hit,Fleet1Ship1WepDPH,IF(M845=Miss,0,""))</f>
        <v/>
      </c>
      <c r="R845" s="327" t="str">
        <f>IF(N845=Hit,Fleet1Ship1WepDPH,IF(N845=Miss,0,""))</f>
        <v/>
      </c>
      <c r="S845" s="328" t="str">
        <f>IF(O845=Hit,Fleet1Ship1WepDPH,IF(O845=Miss,0,""))</f>
        <v/>
      </c>
      <c r="T845" s="332" t="str">
        <f>if($C845=Attacking,COUNTIF(P845:S845,"&gt;0"),"")</f>
        <v/>
      </c>
      <c r="U845" s="333" t="str">
        <f>IF($C845=Attacking,SUM(P845:S845),"")</f>
        <v/>
      </c>
      <c r="V845" s="334" t="str">
        <f>iferror(if(W843="","",IF(W843=Alive,$V$4,IF(W843=Dead,"")),""),"")</f>
        <v/>
      </c>
      <c r="W845" s="323" t="str">
        <f>iferror(if($X845="","",IF($X845&gt;0,Alive,if($X845=0,"")),""),"")</f>
        <v/>
      </c>
      <c r="X845" s="353" t="str">
        <f>iferror(if(C845="","",IF(C845=Attacking,X843-U845,X843)),"")</f>
        <v/>
      </c>
    </row>
    <row r="846" hidden="1">
      <c r="A846" s="336">
        <v>843.0</v>
      </c>
      <c r="B846" s="356" t="str">
        <f>IF(C844=Attacking,B844+1,"")</f>
        <v/>
      </c>
      <c r="C846" s="338" t="str">
        <f>iferror(if(W844="","",IF(W844=Alive,Attacking,if(W844=Dead,"")),""),"")</f>
        <v/>
      </c>
      <c r="D846" s="339" t="str">
        <f>iferror(if(E844="","",IF(E844=Alive,$D$4,IF(E844=Dead,"")),""),"")</f>
        <v/>
      </c>
      <c r="E846" s="340" t="str">
        <f>iferror(if($F845="","",IF($F846&gt;0,Alive,if($F846="","")),""),"")</f>
        <v/>
      </c>
      <c r="F846" s="341" t="str">
        <f t="shared" si="4"/>
        <v/>
      </c>
      <c r="G846" s="342" t="str">
        <f>iferror(if(C846="","",if(C846=BattleEnd,"",if(D846=Fleet1Ship1,Fleet1Ship1Wep,Fleet2Ship1Wep))),"")</f>
        <v/>
      </c>
      <c r="H846" s="343" t="str">
        <f>iferror(IF($C846=BattleEnd,"",IF($C846="","",IF($C846=Attacking,RANDBETWEEN(1,100),""))),"")</f>
        <v/>
      </c>
      <c r="I846" s="344" t="str">
        <f>iferror(IF($C846=BattleEnd,"",IF($C846="","",IF($C846=Attacking,RANDBETWEEN(1,100),""))),"")</f>
        <v/>
      </c>
      <c r="J846" s="344" t="str">
        <f>iferror(IF($C846=BattleEnd,"",IF($C846="","",IF($C846=Attacking,RANDBETWEEN(1,100),""))),"")</f>
        <v/>
      </c>
      <c r="K846" s="345" t="str">
        <f>iferror(IF($C846=BattleEnd,"",IF($C846="","",IF($C846=Attacking,RANDBETWEEN(1,100),""))),"")</f>
        <v/>
      </c>
      <c r="L846" s="346" t="str">
        <f>if($C846=Attacking,if(H846&gt;70,Hit,Miss),"")</f>
        <v/>
      </c>
      <c r="M846" s="347" t="str">
        <f>if($C846=Attacking,if(I846&gt;70,Hit,Miss),"")</f>
        <v/>
      </c>
      <c r="N846" s="347" t="str">
        <f>if($C846=Attacking,if(J846&gt;70,Hit,Miss),"")</f>
        <v/>
      </c>
      <c r="O846" s="348" t="str">
        <f>if($C846=Attacking,if(K846&gt;70,Hit,Miss),"")</f>
        <v/>
      </c>
      <c r="P846" s="343" t="str">
        <f>IF(L846=Hit,Fleet1Ship1WepDPH,IF(L846=Miss,0,""))</f>
        <v/>
      </c>
      <c r="Q846" s="344" t="str">
        <f>IF(M846=Hit,Fleet1Ship1WepDPH,IF(M846=Miss,0,""))</f>
        <v/>
      </c>
      <c r="R846" s="344" t="str">
        <f>IF(N846=Hit,Fleet1Ship1WepDPH,IF(N846=Miss,0,""))</f>
        <v/>
      </c>
      <c r="S846" s="345" t="str">
        <f>IF(O846=Hit,Fleet1Ship1WepDPH,IF(O846=Miss,0,""))</f>
        <v/>
      </c>
      <c r="T846" s="349" t="str">
        <f>if($C846=Attacking,COUNTIF(P846:S846,"&gt;0"),"")</f>
        <v/>
      </c>
      <c r="U846" s="350" t="str">
        <f>IF($C846=Attacking,SUM(P846:S846),"")</f>
        <v/>
      </c>
      <c r="V846" s="351" t="str">
        <f>iferror(if(W844="","",IF(W844=Alive,$V$4,IF(W844=Dead,"")),""),"")</f>
        <v/>
      </c>
      <c r="W846" s="340" t="str">
        <f>iferror(if($X846="","",IF($X846&gt;0,Alive,if($X846=0,"")),""),"")</f>
        <v/>
      </c>
      <c r="X846" s="352" t="str">
        <f>iferror(if(C846="","",IF(C846=Attacking,X844-U846,X844)),"")</f>
        <v/>
      </c>
    </row>
    <row r="847" hidden="1">
      <c r="A847" s="319">
        <v>844.0</v>
      </c>
      <c r="B847" s="357" t="str">
        <f>IF(C845=Attacking,B845+1,"")</f>
        <v/>
      </c>
      <c r="C847" s="321" t="str">
        <f>iferror(if(W845="","",IF(W845=Alive,Attacking,if(W845=Dead,"")),""),"")</f>
        <v/>
      </c>
      <c r="D847" s="322" t="str">
        <f>iferror(if(E845="","",IF(E845=Alive,$D$4,IF(E845=Dead,"")),""),"")</f>
        <v/>
      </c>
      <c r="E847" s="323" t="str">
        <f>iferror(if($F846="","",IF($F847&gt;0,Alive,if($F847="","")),""),"")</f>
        <v/>
      </c>
      <c r="F847" s="324" t="str">
        <f t="shared" si="4"/>
        <v/>
      </c>
      <c r="G847" s="325" t="str">
        <f>iferror(if(C847="","",if(C847=BattleEnd,"",if(D847=Fleet1Ship1,Fleet1Ship1Wep,Fleet2Ship1Wep))),"")</f>
        <v/>
      </c>
      <c r="H847" s="326" t="str">
        <f>iferror(IF($C847=BattleEnd,"",IF($C847="","",IF($C847=Attacking,RANDBETWEEN(1,100),""))),"")</f>
        <v/>
      </c>
      <c r="I847" s="327" t="str">
        <f>iferror(IF($C847=BattleEnd,"",IF($C847="","",IF($C847=Attacking,RANDBETWEEN(1,100),""))),"")</f>
        <v/>
      </c>
      <c r="J847" s="327" t="str">
        <f>iferror(IF($C847=BattleEnd,"",IF($C847="","",IF($C847=Attacking,RANDBETWEEN(1,100),""))),"")</f>
        <v/>
      </c>
      <c r="K847" s="328" t="str">
        <f>iferror(IF($C847=BattleEnd,"",IF($C847="","",IF($C847=Attacking,RANDBETWEEN(1,100),""))),"")</f>
        <v/>
      </c>
      <c r="L847" s="329" t="str">
        <f>if($C847=Attacking,if(H847&gt;70,Hit,Miss),"")</f>
        <v/>
      </c>
      <c r="M847" s="330" t="str">
        <f>if($C847=Attacking,if(I847&gt;70,Hit,Miss),"")</f>
        <v/>
      </c>
      <c r="N847" s="330" t="str">
        <f>if($C847=Attacking,if(J847&gt;70,Hit,Miss),"")</f>
        <v/>
      </c>
      <c r="O847" s="331" t="str">
        <f>if($C847=Attacking,if(K847&gt;70,Hit,Miss),"")</f>
        <v/>
      </c>
      <c r="P847" s="326" t="str">
        <f>IF(L847=Hit,Fleet1Ship1WepDPH,IF(L847=Miss,0,""))</f>
        <v/>
      </c>
      <c r="Q847" s="327" t="str">
        <f>IF(M847=Hit,Fleet1Ship1WepDPH,IF(M847=Miss,0,""))</f>
        <v/>
      </c>
      <c r="R847" s="327" t="str">
        <f>IF(N847=Hit,Fleet1Ship1WepDPH,IF(N847=Miss,0,""))</f>
        <v/>
      </c>
      <c r="S847" s="328" t="str">
        <f>IF(O847=Hit,Fleet1Ship1WepDPH,IF(O847=Miss,0,""))</f>
        <v/>
      </c>
      <c r="T847" s="332" t="str">
        <f>if($C847=Attacking,COUNTIF(P847:S847,"&gt;0"),"")</f>
        <v/>
      </c>
      <c r="U847" s="333" t="str">
        <f>IF($C847=Attacking,SUM(P847:S847),"")</f>
        <v/>
      </c>
      <c r="V847" s="334" t="str">
        <f>iferror(if(W845="","",IF(W845=Alive,$V$4,IF(W845=Dead,"")),""),"")</f>
        <v/>
      </c>
      <c r="W847" s="323" t="str">
        <f>iferror(if($X847="","",IF($X847&gt;0,Alive,if($X847=0,"")),""),"")</f>
        <v/>
      </c>
      <c r="X847" s="353" t="str">
        <f>iferror(if(C847="","",IF(C847=Attacking,X845-U847,X845)),"")</f>
        <v/>
      </c>
    </row>
    <row r="848" hidden="1">
      <c r="A848" s="336">
        <v>845.0</v>
      </c>
      <c r="B848" s="356" t="str">
        <f>IF(C846=Attacking,B846+1,"")</f>
        <v/>
      </c>
      <c r="C848" s="338" t="str">
        <f>iferror(if(W846="","",IF(W846=Alive,Attacking,if(W846=Dead,"")),""),"")</f>
        <v/>
      </c>
      <c r="D848" s="339" t="str">
        <f>iferror(if(E846="","",IF(E846=Alive,$D$4,IF(E846=Dead,"")),""),"")</f>
        <v/>
      </c>
      <c r="E848" s="340" t="str">
        <f>iferror(if($F847="","",IF($F848&gt;0,Alive,if($F848="","")),""),"")</f>
        <v/>
      </c>
      <c r="F848" s="341" t="str">
        <f t="shared" si="4"/>
        <v/>
      </c>
      <c r="G848" s="342" t="str">
        <f>iferror(if(C848="","",if(C848=BattleEnd,"",if(D848=Fleet1Ship1,Fleet1Ship1Wep,Fleet2Ship1Wep))),"")</f>
        <v/>
      </c>
      <c r="H848" s="343" t="str">
        <f>iferror(IF($C848=BattleEnd,"",IF($C848="","",IF($C848=Attacking,RANDBETWEEN(1,100),""))),"")</f>
        <v/>
      </c>
      <c r="I848" s="344" t="str">
        <f>iferror(IF($C848=BattleEnd,"",IF($C848="","",IF($C848=Attacking,RANDBETWEEN(1,100),""))),"")</f>
        <v/>
      </c>
      <c r="J848" s="344" t="str">
        <f>iferror(IF($C848=BattleEnd,"",IF($C848="","",IF($C848=Attacking,RANDBETWEEN(1,100),""))),"")</f>
        <v/>
      </c>
      <c r="K848" s="345" t="str">
        <f>iferror(IF($C848=BattleEnd,"",IF($C848="","",IF($C848=Attacking,RANDBETWEEN(1,100),""))),"")</f>
        <v/>
      </c>
      <c r="L848" s="346" t="str">
        <f>if($C848=Attacking,if(H848&gt;70,Hit,Miss),"")</f>
        <v/>
      </c>
      <c r="M848" s="347" t="str">
        <f>if($C848=Attacking,if(I848&gt;70,Hit,Miss),"")</f>
        <v/>
      </c>
      <c r="N848" s="347" t="str">
        <f>if($C848=Attacking,if(J848&gt;70,Hit,Miss),"")</f>
        <v/>
      </c>
      <c r="O848" s="348" t="str">
        <f>if($C848=Attacking,if(K848&gt;70,Hit,Miss),"")</f>
        <v/>
      </c>
      <c r="P848" s="343" t="str">
        <f>IF(L848=Hit,Fleet1Ship1WepDPH,IF(L848=Miss,0,""))</f>
        <v/>
      </c>
      <c r="Q848" s="344" t="str">
        <f>IF(M848=Hit,Fleet1Ship1WepDPH,IF(M848=Miss,0,""))</f>
        <v/>
      </c>
      <c r="R848" s="344" t="str">
        <f>IF(N848=Hit,Fleet1Ship1WepDPH,IF(N848=Miss,0,""))</f>
        <v/>
      </c>
      <c r="S848" s="345" t="str">
        <f>IF(O848=Hit,Fleet1Ship1WepDPH,IF(O848=Miss,0,""))</f>
        <v/>
      </c>
      <c r="T848" s="349" t="str">
        <f>if($C848=Attacking,COUNTIF(P848:S848,"&gt;0"),"")</f>
        <v/>
      </c>
      <c r="U848" s="350" t="str">
        <f>IF($C848=Attacking,SUM(P848:S848),"")</f>
        <v/>
      </c>
      <c r="V848" s="351" t="str">
        <f>iferror(if(W846="","",IF(W846=Alive,$V$4,IF(W846=Dead,"")),""),"")</f>
        <v/>
      </c>
      <c r="W848" s="340" t="str">
        <f>iferror(if($X848="","",IF($X848&gt;0,Alive,if($X848=0,"")),""),"")</f>
        <v/>
      </c>
      <c r="X848" s="352" t="str">
        <f>iferror(if(C848="","",IF(C848=Attacking,X846-U848,X846)),"")</f>
        <v/>
      </c>
    </row>
    <row r="849" hidden="1">
      <c r="A849" s="319">
        <v>846.0</v>
      </c>
      <c r="B849" s="357" t="str">
        <f>IF(C847=Attacking,B847+1,"")</f>
        <v/>
      </c>
      <c r="C849" s="321" t="str">
        <f>iferror(if(W847="","",IF(W847=Alive,Attacking,if(W847=Dead,"")),""),"")</f>
        <v/>
      </c>
      <c r="D849" s="322" t="str">
        <f>iferror(if(E847="","",IF(E847=Alive,$D$4,IF(E847=Dead,"")),""),"")</f>
        <v/>
      </c>
      <c r="E849" s="323" t="str">
        <f>iferror(if($F848="","",IF($F849&gt;0,Alive,if($F849="","")),""),"")</f>
        <v/>
      </c>
      <c r="F849" s="324" t="str">
        <f t="shared" si="4"/>
        <v/>
      </c>
      <c r="G849" s="325" t="str">
        <f>iferror(if(C849="","",if(C849=BattleEnd,"",if(D849=Fleet1Ship1,Fleet1Ship1Wep,Fleet2Ship1Wep))),"")</f>
        <v/>
      </c>
      <c r="H849" s="326" t="str">
        <f>iferror(IF($C849=BattleEnd,"",IF($C849="","",IF($C849=Attacking,RANDBETWEEN(1,100),""))),"")</f>
        <v/>
      </c>
      <c r="I849" s="327" t="str">
        <f>iferror(IF($C849=BattleEnd,"",IF($C849="","",IF($C849=Attacking,RANDBETWEEN(1,100),""))),"")</f>
        <v/>
      </c>
      <c r="J849" s="327" t="str">
        <f>iferror(IF($C849=BattleEnd,"",IF($C849="","",IF($C849=Attacking,RANDBETWEEN(1,100),""))),"")</f>
        <v/>
      </c>
      <c r="K849" s="328" t="str">
        <f>iferror(IF($C849=BattleEnd,"",IF($C849="","",IF($C849=Attacking,RANDBETWEEN(1,100),""))),"")</f>
        <v/>
      </c>
      <c r="L849" s="329" t="str">
        <f>if($C849=Attacking,if(H849&gt;70,Hit,Miss),"")</f>
        <v/>
      </c>
      <c r="M849" s="330" t="str">
        <f>if($C849=Attacking,if(I849&gt;70,Hit,Miss),"")</f>
        <v/>
      </c>
      <c r="N849" s="330" t="str">
        <f>if($C849=Attacking,if(J849&gt;70,Hit,Miss),"")</f>
        <v/>
      </c>
      <c r="O849" s="331" t="str">
        <f>if($C849=Attacking,if(K849&gt;70,Hit,Miss),"")</f>
        <v/>
      </c>
      <c r="P849" s="326" t="str">
        <f>IF(L849=Hit,Fleet1Ship1WepDPH,IF(L849=Miss,0,""))</f>
        <v/>
      </c>
      <c r="Q849" s="327" t="str">
        <f>IF(M849=Hit,Fleet1Ship1WepDPH,IF(M849=Miss,0,""))</f>
        <v/>
      </c>
      <c r="R849" s="327" t="str">
        <f>IF(N849=Hit,Fleet1Ship1WepDPH,IF(N849=Miss,0,""))</f>
        <v/>
      </c>
      <c r="S849" s="328" t="str">
        <f>IF(O849=Hit,Fleet1Ship1WepDPH,IF(O849=Miss,0,""))</f>
        <v/>
      </c>
      <c r="T849" s="332" t="str">
        <f>if($C849=Attacking,COUNTIF(P849:S849,"&gt;0"),"")</f>
        <v/>
      </c>
      <c r="U849" s="333" t="str">
        <f>IF($C849=Attacking,SUM(P849:S849),"")</f>
        <v/>
      </c>
      <c r="V849" s="334" t="str">
        <f>iferror(if(W847="","",IF(W847=Alive,$V$4,IF(W847=Dead,"")),""),"")</f>
        <v/>
      </c>
      <c r="W849" s="323" t="str">
        <f>iferror(if($X849="","",IF($X849&gt;0,Alive,if($X849=0,"")),""),"")</f>
        <v/>
      </c>
      <c r="X849" s="353" t="str">
        <f>iferror(if(C849="","",IF(C849=Attacking,X847-U849,X847)),"")</f>
        <v/>
      </c>
    </row>
    <row r="850" hidden="1">
      <c r="A850" s="336">
        <v>847.0</v>
      </c>
      <c r="B850" s="356" t="str">
        <f>IF(C848=Reloading,B848+1,"")</f>
        <v/>
      </c>
      <c r="C850" s="338" t="str">
        <f>iferror(if(W848="","",IF(W848=Alive,Attacking,if(W848=Dead,"")),""),"")</f>
        <v/>
      </c>
      <c r="D850" s="339" t="str">
        <f>iferror(if(E848="","",IF(E848=Alive,$D$4,IF(E848=Dead,"")),""),"")</f>
        <v/>
      </c>
      <c r="E850" s="340" t="str">
        <f>iferror(if($F849="","",IF($F850&gt;0,Alive,if($F850="","")),""),"")</f>
        <v/>
      </c>
      <c r="F850" s="341" t="str">
        <f t="shared" si="4"/>
        <v/>
      </c>
      <c r="G850" s="342" t="str">
        <f>iferror(if(C850="","",if(C850=BattleEnd,"",if(D850=Fleet1Ship1,Fleet1Ship1Wep,Fleet2Ship1Wep))),"")</f>
        <v/>
      </c>
      <c r="H850" s="343" t="str">
        <f>iferror(IF($C850=BattleEnd,"",IF($C850="","",IF($C850=Attacking,RANDBETWEEN(1,100),""))),"")</f>
        <v/>
      </c>
      <c r="I850" s="344" t="str">
        <f>iferror(IF($C850=BattleEnd,"",IF($C850="","",IF($C850=Attacking,RANDBETWEEN(1,100),""))),"")</f>
        <v/>
      </c>
      <c r="J850" s="344" t="str">
        <f>iferror(IF($C850=BattleEnd,"",IF($C850="","",IF($C850=Attacking,RANDBETWEEN(1,100),""))),"")</f>
        <v/>
      </c>
      <c r="K850" s="345" t="str">
        <f>iferror(IF($C850=BattleEnd,"",IF($C850="","",IF($C850=Attacking,RANDBETWEEN(1,100),""))),"")</f>
        <v/>
      </c>
      <c r="L850" s="346" t="str">
        <f>if($C850=Attacking,if(H850&gt;70,Hit,Miss),"")</f>
        <v/>
      </c>
      <c r="M850" s="347" t="str">
        <f>if($C850=Attacking,if(I850&gt;70,Hit,Miss),"")</f>
        <v/>
      </c>
      <c r="N850" s="347" t="str">
        <f>if($C850=Attacking,if(J850&gt;70,Hit,Miss),"")</f>
        <v/>
      </c>
      <c r="O850" s="348" t="str">
        <f>if($C850=Attacking,if(K850&gt;70,Hit,Miss),"")</f>
        <v/>
      </c>
      <c r="P850" s="343" t="str">
        <f>IF(L850=Hit,Fleet1Ship1WepDPH,IF(L850=Miss,0,""))</f>
        <v/>
      </c>
      <c r="Q850" s="344" t="str">
        <f>IF(M850=Hit,Fleet1Ship1WepDPH,IF(M850=Miss,0,""))</f>
        <v/>
      </c>
      <c r="R850" s="344" t="str">
        <f>IF(N850=Hit,Fleet1Ship1WepDPH,IF(N850=Miss,0,""))</f>
        <v/>
      </c>
      <c r="S850" s="345" t="str">
        <f>IF(O850=Hit,Fleet1Ship1WepDPH,IF(O850=Miss,0,""))</f>
        <v/>
      </c>
      <c r="T850" s="349" t="str">
        <f>if($C850=Attacking,COUNTIF(P850:S850,"&gt;0"),"")</f>
        <v/>
      </c>
      <c r="U850" s="350" t="str">
        <f>IF($C850=Attacking,SUM(P850:S850),"")</f>
        <v/>
      </c>
      <c r="V850" s="351" t="str">
        <f>iferror(if(W848="","",IF(W848=Alive,$V$4,IF(W848=Dead,"")),""),"")</f>
        <v/>
      </c>
      <c r="W850" s="340" t="str">
        <f>iferror(if($X850="","",IF($X850&gt;0,Alive,if($X850=0,"")),""),"")</f>
        <v/>
      </c>
      <c r="X850" s="352" t="str">
        <f>iferror(if(C850="","",IF(C850=Attacking,X848-U850,X848)),"")</f>
        <v/>
      </c>
    </row>
    <row r="851" hidden="1">
      <c r="A851" s="319">
        <v>848.0</v>
      </c>
      <c r="B851" s="357" t="str">
        <f>IF(C849=Reloading,B849+1,"")</f>
        <v/>
      </c>
      <c r="C851" s="321" t="str">
        <f>iferror(if(W849="","",IF(W849=Alive,Attacking,if(W849=Dead,"")),""),"")</f>
        <v/>
      </c>
      <c r="D851" s="322" t="str">
        <f>iferror(if(E849="","",IF(E849=Alive,$D$4,IF(E849=Dead,"")),""),"")</f>
        <v/>
      </c>
      <c r="E851" s="323" t="str">
        <f>iferror(if($F850="","",IF($F851&gt;0,Alive,if($F851="","")),""),"")</f>
        <v/>
      </c>
      <c r="F851" s="324" t="str">
        <f t="shared" si="4"/>
        <v/>
      </c>
      <c r="G851" s="325" t="str">
        <f>iferror(if(C851="","",if(C851=BattleEnd,"",if(D851=Fleet1Ship1,Fleet1Ship1Wep,Fleet2Ship1Wep))),"")</f>
        <v/>
      </c>
      <c r="H851" s="326" t="str">
        <f>iferror(IF($C851=BattleEnd,"",IF($C851="","",IF($C851=Attacking,RANDBETWEEN(1,100),""))),"")</f>
        <v/>
      </c>
      <c r="I851" s="327" t="str">
        <f>iferror(IF($C851=BattleEnd,"",IF($C851="","",IF($C851=Attacking,RANDBETWEEN(1,100),""))),"")</f>
        <v/>
      </c>
      <c r="J851" s="327" t="str">
        <f>iferror(IF($C851=BattleEnd,"",IF($C851="","",IF($C851=Attacking,RANDBETWEEN(1,100),""))),"")</f>
        <v/>
      </c>
      <c r="K851" s="328" t="str">
        <f>iferror(IF($C851=BattleEnd,"",IF($C851="","",IF($C851=Attacking,RANDBETWEEN(1,100),""))),"")</f>
        <v/>
      </c>
      <c r="L851" s="329" t="str">
        <f>if($C851=Attacking,if(H851&gt;70,Hit,Miss),"")</f>
        <v/>
      </c>
      <c r="M851" s="330" t="str">
        <f>if($C851=Attacking,if(I851&gt;70,Hit,Miss),"")</f>
        <v/>
      </c>
      <c r="N851" s="330" t="str">
        <f>if($C851=Attacking,if(J851&gt;70,Hit,Miss),"")</f>
        <v/>
      </c>
      <c r="O851" s="331" t="str">
        <f>if($C851=Attacking,if(K851&gt;70,Hit,Miss),"")</f>
        <v/>
      </c>
      <c r="P851" s="326" t="str">
        <f>IF(L851=Hit,Fleet1Ship1WepDPH,IF(L851=Miss,0,""))</f>
        <v/>
      </c>
      <c r="Q851" s="327" t="str">
        <f>IF(M851=Hit,Fleet1Ship1WepDPH,IF(M851=Miss,0,""))</f>
        <v/>
      </c>
      <c r="R851" s="327" t="str">
        <f>IF(N851=Hit,Fleet1Ship1WepDPH,IF(N851=Miss,0,""))</f>
        <v/>
      </c>
      <c r="S851" s="328" t="str">
        <f>IF(O851=Hit,Fleet1Ship1WepDPH,IF(O851=Miss,0,""))</f>
        <v/>
      </c>
      <c r="T851" s="332" t="str">
        <f>if($C851=Attacking,COUNTIF(P851:S851,"&gt;0"),"")</f>
        <v/>
      </c>
      <c r="U851" s="333" t="str">
        <f>IF($C851=Attacking,SUM(P851:S851),"")</f>
        <v/>
      </c>
      <c r="V851" s="334" t="str">
        <f>iferror(if(W849="","",IF(W849=Alive,$V$4,IF(W849=Dead,"")),""),"")</f>
        <v/>
      </c>
      <c r="W851" s="323" t="str">
        <f>iferror(if($X851="","",IF($X851&gt;0,Alive,if($X851=0,"")),""),"")</f>
        <v/>
      </c>
      <c r="X851" s="353" t="str">
        <f>iferror(if(C851="","",IF(C851=Attacking,X849-U851,X849)),"")</f>
        <v/>
      </c>
    </row>
    <row r="852" hidden="1">
      <c r="A852" s="336">
        <v>849.0</v>
      </c>
      <c r="B852" s="356" t="str">
        <f>IF(C850=Attacking,B850+1,"")</f>
        <v/>
      </c>
      <c r="C852" s="338" t="str">
        <f>iferror(if(W850="","",IF(W850=Alive,Attacking,if(W850=Dead,"")),""),"")</f>
        <v/>
      </c>
      <c r="D852" s="339" t="str">
        <f>iferror(if(E850="","",IF(E850=Alive,$D$4,IF(E850=Dead,"")),""),"")</f>
        <v/>
      </c>
      <c r="E852" s="340" t="str">
        <f>iferror(if($F851="","",IF($F852&gt;0,Alive,if($F852="","")),""),"")</f>
        <v/>
      </c>
      <c r="F852" s="341" t="str">
        <f t="shared" si="4"/>
        <v/>
      </c>
      <c r="G852" s="342" t="str">
        <f>iferror(if(C852="","",if(C852=BattleEnd,"",if(D852=Fleet1Ship1,Fleet1Ship1Wep,Fleet2Ship1Wep))),"")</f>
        <v/>
      </c>
      <c r="H852" s="343" t="str">
        <f>iferror(IF($C852=BattleEnd,"",IF($C852="","",IF($C852=Attacking,RANDBETWEEN(1,100),""))),"")</f>
        <v/>
      </c>
      <c r="I852" s="344" t="str">
        <f>iferror(IF($C852=BattleEnd,"",IF($C852="","",IF($C852=Attacking,RANDBETWEEN(1,100),""))),"")</f>
        <v/>
      </c>
      <c r="J852" s="344" t="str">
        <f>iferror(IF($C852=BattleEnd,"",IF($C852="","",IF($C852=Attacking,RANDBETWEEN(1,100),""))),"")</f>
        <v/>
      </c>
      <c r="K852" s="345" t="str">
        <f>iferror(IF($C852=BattleEnd,"",IF($C852="","",IF($C852=Attacking,RANDBETWEEN(1,100),""))),"")</f>
        <v/>
      </c>
      <c r="L852" s="346" t="str">
        <f>if($C852=Attacking,if(H852&gt;70,Hit,Miss),"")</f>
        <v/>
      </c>
      <c r="M852" s="347" t="str">
        <f>if($C852=Attacking,if(I852&gt;70,Hit,Miss),"")</f>
        <v/>
      </c>
      <c r="N852" s="347" t="str">
        <f>if($C852=Attacking,if(J852&gt;70,Hit,Miss),"")</f>
        <v/>
      </c>
      <c r="O852" s="348" t="str">
        <f>if($C852=Attacking,if(K852&gt;70,Hit,Miss),"")</f>
        <v/>
      </c>
      <c r="P852" s="343" t="str">
        <f>IF(L852=Hit,Fleet1Ship1WepDPH,IF(L852=Miss,0,""))</f>
        <v/>
      </c>
      <c r="Q852" s="344" t="str">
        <f>IF(M852=Hit,Fleet1Ship1WepDPH,IF(M852=Miss,0,""))</f>
        <v/>
      </c>
      <c r="R852" s="344" t="str">
        <f>IF(N852=Hit,Fleet1Ship1WepDPH,IF(N852=Miss,0,""))</f>
        <v/>
      </c>
      <c r="S852" s="345" t="str">
        <f>IF(O852=Hit,Fleet1Ship1WepDPH,IF(O852=Miss,0,""))</f>
        <v/>
      </c>
      <c r="T852" s="349" t="str">
        <f>if($C852=Attacking,COUNTIF(P852:S852,"&gt;0"),"")</f>
        <v/>
      </c>
      <c r="U852" s="350" t="str">
        <f>IF($C852=Attacking,SUM(P852:S852),"")</f>
        <v/>
      </c>
      <c r="V852" s="351" t="str">
        <f>iferror(if(W850="","",IF(W850=Alive,$V$4,IF(W850=Dead,"")),""),"")</f>
        <v/>
      </c>
      <c r="W852" s="340" t="str">
        <f>iferror(if($X852="","",IF($X852&gt;0,Alive,if($X852=0,"")),""),"")</f>
        <v/>
      </c>
      <c r="X852" s="352" t="str">
        <f>iferror(if(C852="","",IF(C852=Attacking,X850-U852,X850)),"")</f>
        <v/>
      </c>
    </row>
    <row r="853" hidden="1">
      <c r="A853" s="319">
        <v>850.0</v>
      </c>
      <c r="B853" s="357" t="str">
        <f>IF(C851=Attacking,B851+1,"")</f>
        <v/>
      </c>
      <c r="C853" s="321" t="str">
        <f>iferror(if(W851="","",IF(W851=Alive,Attacking,if(W851=Dead,"")),""),"")</f>
        <v/>
      </c>
      <c r="D853" s="322" t="str">
        <f>iferror(if(E851="","",IF(E851=Alive,$D$4,IF(E851=Dead,"")),""),"")</f>
        <v/>
      </c>
      <c r="E853" s="323" t="str">
        <f>iferror(if($F852="","",IF($F853&gt;0,Alive,if($F853="","")),""),"")</f>
        <v/>
      </c>
      <c r="F853" s="324" t="str">
        <f t="shared" si="4"/>
        <v/>
      </c>
      <c r="G853" s="325" t="str">
        <f>iferror(if(C853="","",if(C853=BattleEnd,"",if(D853=Fleet1Ship1,Fleet1Ship1Wep,Fleet2Ship1Wep))),"")</f>
        <v/>
      </c>
      <c r="H853" s="326" t="str">
        <f>iferror(IF($C853=BattleEnd,"",IF($C853="","",IF($C853=Attacking,RANDBETWEEN(1,100),""))),"")</f>
        <v/>
      </c>
      <c r="I853" s="327" t="str">
        <f>iferror(IF($C853=BattleEnd,"",IF($C853="","",IF($C853=Attacking,RANDBETWEEN(1,100),""))),"")</f>
        <v/>
      </c>
      <c r="J853" s="327" t="str">
        <f>iferror(IF($C853=BattleEnd,"",IF($C853="","",IF($C853=Attacking,RANDBETWEEN(1,100),""))),"")</f>
        <v/>
      </c>
      <c r="K853" s="328" t="str">
        <f>iferror(IF($C853=BattleEnd,"",IF($C853="","",IF($C853=Attacking,RANDBETWEEN(1,100),""))),"")</f>
        <v/>
      </c>
      <c r="L853" s="329" t="str">
        <f>if($C853=Attacking,if(H853&gt;70,Hit,Miss),"")</f>
        <v/>
      </c>
      <c r="M853" s="330" t="str">
        <f>if($C853=Attacking,if(I853&gt;70,Hit,Miss),"")</f>
        <v/>
      </c>
      <c r="N853" s="330" t="str">
        <f>if($C853=Attacking,if(J853&gt;70,Hit,Miss),"")</f>
        <v/>
      </c>
      <c r="O853" s="331" t="str">
        <f>if($C853=Attacking,if(K853&gt;70,Hit,Miss),"")</f>
        <v/>
      </c>
      <c r="P853" s="326" t="str">
        <f>IF(L853=Hit,Fleet1Ship1WepDPH,IF(L853=Miss,0,""))</f>
        <v/>
      </c>
      <c r="Q853" s="327" t="str">
        <f>IF(M853=Hit,Fleet1Ship1WepDPH,IF(M853=Miss,0,""))</f>
        <v/>
      </c>
      <c r="R853" s="327" t="str">
        <f>IF(N853=Hit,Fleet1Ship1WepDPH,IF(N853=Miss,0,""))</f>
        <v/>
      </c>
      <c r="S853" s="328" t="str">
        <f>IF(O853=Hit,Fleet1Ship1WepDPH,IF(O853=Miss,0,""))</f>
        <v/>
      </c>
      <c r="T853" s="332" t="str">
        <f>if($C853=Attacking,COUNTIF(P853:S853,"&gt;0"),"")</f>
        <v/>
      </c>
      <c r="U853" s="333" t="str">
        <f>IF($C853=Attacking,SUM(P853:S853),"")</f>
        <v/>
      </c>
      <c r="V853" s="334" t="str">
        <f>iferror(if(W851="","",IF(W851=Alive,$V$4,IF(W851=Dead,"")),""),"")</f>
        <v/>
      </c>
      <c r="W853" s="323" t="str">
        <f>iferror(if($X853="","",IF($X853&gt;0,Alive,if($X853=0,"")),""),"")</f>
        <v/>
      </c>
      <c r="X853" s="353" t="str">
        <f>iferror(if(C853="","",IF(C853=Attacking,X851-U853,X851)),"")</f>
        <v/>
      </c>
    </row>
    <row r="854" hidden="1">
      <c r="A854" s="336">
        <v>851.0</v>
      </c>
      <c r="B854" s="356" t="str">
        <f>IF(C852=Attacking,B852+1,"")</f>
        <v/>
      </c>
      <c r="C854" s="338" t="str">
        <f>iferror(if(W852="","",IF(W852=Alive,Attacking,if(W852=Dead,"")),""),"")</f>
        <v/>
      </c>
      <c r="D854" s="339" t="str">
        <f>iferror(if(E852="","",IF(E852=Alive,$D$4,IF(E852=Dead,"")),""),"")</f>
        <v/>
      </c>
      <c r="E854" s="340" t="str">
        <f>iferror(if($F853="","",IF($F854&gt;0,Alive,if($F854="","")),""),"")</f>
        <v/>
      </c>
      <c r="F854" s="341" t="str">
        <f t="shared" si="4"/>
        <v/>
      </c>
      <c r="G854" s="342" t="str">
        <f>iferror(if(C854="","",if(C854=BattleEnd,"",if(D854=Fleet1Ship1,Fleet1Ship1Wep,Fleet2Ship1Wep))),"")</f>
        <v/>
      </c>
      <c r="H854" s="343" t="str">
        <f>iferror(IF($C854=BattleEnd,"",IF($C854="","",IF($C854=Attacking,RANDBETWEEN(1,100),""))),"")</f>
        <v/>
      </c>
      <c r="I854" s="344" t="str">
        <f>iferror(IF($C854=BattleEnd,"",IF($C854="","",IF($C854=Attacking,RANDBETWEEN(1,100),""))),"")</f>
        <v/>
      </c>
      <c r="J854" s="344" t="str">
        <f>iferror(IF($C854=BattleEnd,"",IF($C854="","",IF($C854=Attacking,RANDBETWEEN(1,100),""))),"")</f>
        <v/>
      </c>
      <c r="K854" s="345" t="str">
        <f>iferror(IF($C854=BattleEnd,"",IF($C854="","",IF($C854=Attacking,RANDBETWEEN(1,100),""))),"")</f>
        <v/>
      </c>
      <c r="L854" s="346" t="str">
        <f>if($C854=Attacking,if(H854&gt;70,Hit,Miss),"")</f>
        <v/>
      </c>
      <c r="M854" s="347" t="str">
        <f>if($C854=Attacking,if(I854&gt;70,Hit,Miss),"")</f>
        <v/>
      </c>
      <c r="N854" s="347" t="str">
        <f>if($C854=Attacking,if(J854&gt;70,Hit,Miss),"")</f>
        <v/>
      </c>
      <c r="O854" s="348" t="str">
        <f>if($C854=Attacking,if(K854&gt;70,Hit,Miss),"")</f>
        <v/>
      </c>
      <c r="P854" s="343" t="str">
        <f>IF(L854=Hit,Fleet1Ship1WepDPH,IF(L854=Miss,0,""))</f>
        <v/>
      </c>
      <c r="Q854" s="344" t="str">
        <f>IF(M854=Hit,Fleet1Ship1WepDPH,IF(M854=Miss,0,""))</f>
        <v/>
      </c>
      <c r="R854" s="344" t="str">
        <f>IF(N854=Hit,Fleet1Ship1WepDPH,IF(N854=Miss,0,""))</f>
        <v/>
      </c>
      <c r="S854" s="345" t="str">
        <f>IF(O854=Hit,Fleet1Ship1WepDPH,IF(O854=Miss,0,""))</f>
        <v/>
      </c>
      <c r="T854" s="349" t="str">
        <f>if($C854=Attacking,COUNTIF(P854:S854,"&gt;0"),"")</f>
        <v/>
      </c>
      <c r="U854" s="350" t="str">
        <f>IF($C854=Attacking,SUM(P854:S854),"")</f>
        <v/>
      </c>
      <c r="V854" s="351" t="str">
        <f>iferror(if(W852="","",IF(W852=Alive,$V$4,IF(W852=Dead,"")),""),"")</f>
        <v/>
      </c>
      <c r="W854" s="340" t="str">
        <f>iferror(if($X854="","",IF($X854&gt;0,Alive,if($X854=0,"")),""),"")</f>
        <v/>
      </c>
      <c r="X854" s="352" t="str">
        <f>iferror(if(C854="","",IF(C854=Attacking,X852-U854,X852)),"")</f>
        <v/>
      </c>
    </row>
    <row r="855" hidden="1">
      <c r="A855" s="319">
        <v>852.0</v>
      </c>
      <c r="B855" s="357" t="str">
        <f>IF(C853=Attacking,B853+1,"")</f>
        <v/>
      </c>
      <c r="C855" s="321" t="str">
        <f>iferror(if(W853="","",IF(W853=Alive,Attacking,if(W853=Dead,"")),""),"")</f>
        <v/>
      </c>
      <c r="D855" s="322" t="str">
        <f>iferror(if(E853="","",IF(E853=Alive,$D$4,IF(E853=Dead,"")),""),"")</f>
        <v/>
      </c>
      <c r="E855" s="323" t="str">
        <f>iferror(if($F854="","",IF($F855&gt;0,Alive,if($F855="","")),""),"")</f>
        <v/>
      </c>
      <c r="F855" s="324" t="str">
        <f t="shared" si="4"/>
        <v/>
      </c>
      <c r="G855" s="325" t="str">
        <f>iferror(if(C855="","",if(C855=BattleEnd,"",if(D855=Fleet1Ship1,Fleet1Ship1Wep,Fleet2Ship1Wep))),"")</f>
        <v/>
      </c>
      <c r="H855" s="326" t="str">
        <f>iferror(IF($C855=BattleEnd,"",IF($C855="","",IF($C855=Attacking,RANDBETWEEN(1,100),""))),"")</f>
        <v/>
      </c>
      <c r="I855" s="327" t="str">
        <f>iferror(IF($C855=BattleEnd,"",IF($C855="","",IF($C855=Attacking,RANDBETWEEN(1,100),""))),"")</f>
        <v/>
      </c>
      <c r="J855" s="327" t="str">
        <f>iferror(IF($C855=BattleEnd,"",IF($C855="","",IF($C855=Attacking,RANDBETWEEN(1,100),""))),"")</f>
        <v/>
      </c>
      <c r="K855" s="328" t="str">
        <f>iferror(IF($C855=BattleEnd,"",IF($C855="","",IF($C855=Attacking,RANDBETWEEN(1,100),""))),"")</f>
        <v/>
      </c>
      <c r="L855" s="329" t="str">
        <f>if($C855=Attacking,if(H855&gt;70,Hit,Miss),"")</f>
        <v/>
      </c>
      <c r="M855" s="330" t="str">
        <f>if($C855=Attacking,if(I855&gt;70,Hit,Miss),"")</f>
        <v/>
      </c>
      <c r="N855" s="330" t="str">
        <f>if($C855=Attacking,if(J855&gt;70,Hit,Miss),"")</f>
        <v/>
      </c>
      <c r="O855" s="331" t="str">
        <f>if($C855=Attacking,if(K855&gt;70,Hit,Miss),"")</f>
        <v/>
      </c>
      <c r="P855" s="326" t="str">
        <f>IF(L855=Hit,Fleet1Ship1WepDPH,IF(L855=Miss,0,""))</f>
        <v/>
      </c>
      <c r="Q855" s="327" t="str">
        <f>IF(M855=Hit,Fleet1Ship1WepDPH,IF(M855=Miss,0,""))</f>
        <v/>
      </c>
      <c r="R855" s="327" t="str">
        <f>IF(N855=Hit,Fleet1Ship1WepDPH,IF(N855=Miss,0,""))</f>
        <v/>
      </c>
      <c r="S855" s="328" t="str">
        <f>IF(O855=Hit,Fleet1Ship1WepDPH,IF(O855=Miss,0,""))</f>
        <v/>
      </c>
      <c r="T855" s="332" t="str">
        <f>if($C855=Attacking,COUNTIF(P855:S855,"&gt;0"),"")</f>
        <v/>
      </c>
      <c r="U855" s="333" t="str">
        <f>IF($C855=Attacking,SUM(P855:S855),"")</f>
        <v/>
      </c>
      <c r="V855" s="334" t="str">
        <f>iferror(if(W853="","",IF(W853=Alive,$V$4,IF(W853=Dead,"")),""),"")</f>
        <v/>
      </c>
      <c r="W855" s="323" t="str">
        <f>iferror(if($X855="","",IF($X855&gt;0,Alive,if($X855=0,"")),""),"")</f>
        <v/>
      </c>
      <c r="X855" s="353" t="str">
        <f>iferror(if(C855="","",IF(C855=Attacking,X853-U855,X853)),"")</f>
        <v/>
      </c>
    </row>
    <row r="856" hidden="1">
      <c r="A856" s="336">
        <v>853.0</v>
      </c>
      <c r="B856" s="356" t="str">
        <f>IF(C854=Attacking,B854+1,"")</f>
        <v/>
      </c>
      <c r="C856" s="338" t="str">
        <f>iferror(if(W854="","",IF(W854=Alive,Attacking,if(W854=Dead,"")),""),"")</f>
        <v/>
      </c>
      <c r="D856" s="339" t="str">
        <f>iferror(if(E854="","",IF(E854=Alive,$D$4,IF(E854=Dead,"")),""),"")</f>
        <v/>
      </c>
      <c r="E856" s="340" t="str">
        <f>iferror(if($F855="","",IF($F856&gt;0,Alive,if($F856="","")),""),"")</f>
        <v/>
      </c>
      <c r="F856" s="341" t="str">
        <f t="shared" si="4"/>
        <v/>
      </c>
      <c r="G856" s="342" t="str">
        <f>iferror(if(C856="","",if(C856=BattleEnd,"",if(D856=Fleet1Ship1,Fleet1Ship1Wep,Fleet2Ship1Wep))),"")</f>
        <v/>
      </c>
      <c r="H856" s="343" t="str">
        <f>iferror(IF($C856=BattleEnd,"",IF($C856="","",IF($C856=Attacking,RANDBETWEEN(1,100),""))),"")</f>
        <v/>
      </c>
      <c r="I856" s="344" t="str">
        <f>iferror(IF($C856=BattleEnd,"",IF($C856="","",IF($C856=Attacking,RANDBETWEEN(1,100),""))),"")</f>
        <v/>
      </c>
      <c r="J856" s="344" t="str">
        <f>iferror(IF($C856=BattleEnd,"",IF($C856="","",IF($C856=Attacking,RANDBETWEEN(1,100),""))),"")</f>
        <v/>
      </c>
      <c r="K856" s="345" t="str">
        <f>iferror(IF($C856=BattleEnd,"",IF($C856="","",IF($C856=Attacking,RANDBETWEEN(1,100),""))),"")</f>
        <v/>
      </c>
      <c r="L856" s="346" t="str">
        <f>if($C856=Attacking,if(H856&gt;70,Hit,Miss),"")</f>
        <v/>
      </c>
      <c r="M856" s="347" t="str">
        <f>if($C856=Attacking,if(I856&gt;70,Hit,Miss),"")</f>
        <v/>
      </c>
      <c r="N856" s="347" t="str">
        <f>if($C856=Attacking,if(J856&gt;70,Hit,Miss),"")</f>
        <v/>
      </c>
      <c r="O856" s="348" t="str">
        <f>if($C856=Attacking,if(K856&gt;70,Hit,Miss),"")</f>
        <v/>
      </c>
      <c r="P856" s="343" t="str">
        <f>IF(L856=Hit,Fleet1Ship1WepDPH,IF(L856=Miss,0,""))</f>
        <v/>
      </c>
      <c r="Q856" s="344" t="str">
        <f>IF(M856=Hit,Fleet1Ship1WepDPH,IF(M856=Miss,0,""))</f>
        <v/>
      </c>
      <c r="R856" s="344" t="str">
        <f>IF(N856=Hit,Fleet1Ship1WepDPH,IF(N856=Miss,0,""))</f>
        <v/>
      </c>
      <c r="S856" s="345" t="str">
        <f>IF(O856=Hit,Fleet1Ship1WepDPH,IF(O856=Miss,0,""))</f>
        <v/>
      </c>
      <c r="T856" s="349" t="str">
        <f>if($C856=Attacking,COUNTIF(P856:S856,"&gt;0"),"")</f>
        <v/>
      </c>
      <c r="U856" s="350" t="str">
        <f>IF($C856=Attacking,SUM(P856:S856),"")</f>
        <v/>
      </c>
      <c r="V856" s="351" t="str">
        <f>iferror(if(W854="","",IF(W854=Alive,$V$4,IF(W854=Dead,"")),""),"")</f>
        <v/>
      </c>
      <c r="W856" s="340" t="str">
        <f>iferror(if($X856="","",IF($X856&gt;0,Alive,if($X856=0,"")),""),"")</f>
        <v/>
      </c>
      <c r="X856" s="352" t="str">
        <f>iferror(if(C856="","",IF(C856=Attacking,X854-U856,X854)),"")</f>
        <v/>
      </c>
    </row>
    <row r="857" hidden="1">
      <c r="A857" s="319">
        <v>854.0</v>
      </c>
      <c r="B857" s="357" t="str">
        <f>IF(C855=Attacking,B855+1,"")</f>
        <v/>
      </c>
      <c r="C857" s="321" t="str">
        <f>iferror(if(W855="","",IF(W855=Alive,Attacking,if(W855=Dead,"")),""),"")</f>
        <v/>
      </c>
      <c r="D857" s="322" t="str">
        <f>iferror(if(E855="","",IF(E855=Alive,$D$4,IF(E855=Dead,"")),""),"")</f>
        <v/>
      </c>
      <c r="E857" s="323" t="str">
        <f>iferror(if($F856="","",IF($F857&gt;0,Alive,if($F857="","")),""),"")</f>
        <v/>
      </c>
      <c r="F857" s="324" t="str">
        <f t="shared" si="4"/>
        <v/>
      </c>
      <c r="G857" s="325" t="str">
        <f>iferror(if(C857="","",if(C857=BattleEnd,"",if(D857=Fleet1Ship1,Fleet1Ship1Wep,Fleet2Ship1Wep))),"")</f>
        <v/>
      </c>
      <c r="H857" s="326" t="str">
        <f>iferror(IF($C857=BattleEnd,"",IF($C857="","",IF($C857=Attacking,RANDBETWEEN(1,100),""))),"")</f>
        <v/>
      </c>
      <c r="I857" s="327" t="str">
        <f>iferror(IF($C857=BattleEnd,"",IF($C857="","",IF($C857=Attacking,RANDBETWEEN(1,100),""))),"")</f>
        <v/>
      </c>
      <c r="J857" s="327" t="str">
        <f>iferror(IF($C857=BattleEnd,"",IF($C857="","",IF($C857=Attacking,RANDBETWEEN(1,100),""))),"")</f>
        <v/>
      </c>
      <c r="K857" s="328" t="str">
        <f>iferror(IF($C857=BattleEnd,"",IF($C857="","",IF($C857=Attacking,RANDBETWEEN(1,100),""))),"")</f>
        <v/>
      </c>
      <c r="L857" s="329" t="str">
        <f>if($C857=Attacking,if(H857&gt;70,Hit,Miss),"")</f>
        <v/>
      </c>
      <c r="M857" s="330" t="str">
        <f>if($C857=Attacking,if(I857&gt;70,Hit,Miss),"")</f>
        <v/>
      </c>
      <c r="N857" s="330" t="str">
        <f>if($C857=Attacking,if(J857&gt;70,Hit,Miss),"")</f>
        <v/>
      </c>
      <c r="O857" s="331" t="str">
        <f>if($C857=Attacking,if(K857&gt;70,Hit,Miss),"")</f>
        <v/>
      </c>
      <c r="P857" s="326" t="str">
        <f>IF(L857=Hit,Fleet1Ship1WepDPH,IF(L857=Miss,0,""))</f>
        <v/>
      </c>
      <c r="Q857" s="327" t="str">
        <f>IF(M857=Hit,Fleet1Ship1WepDPH,IF(M857=Miss,0,""))</f>
        <v/>
      </c>
      <c r="R857" s="327" t="str">
        <f>IF(N857=Hit,Fleet1Ship1WepDPH,IF(N857=Miss,0,""))</f>
        <v/>
      </c>
      <c r="S857" s="328" t="str">
        <f>IF(O857=Hit,Fleet1Ship1WepDPH,IF(O857=Miss,0,""))</f>
        <v/>
      </c>
      <c r="T857" s="332" t="str">
        <f>if($C857=Attacking,COUNTIF(P857:S857,"&gt;0"),"")</f>
        <v/>
      </c>
      <c r="U857" s="333" t="str">
        <f>IF($C857=Attacking,SUM(P857:S857),"")</f>
        <v/>
      </c>
      <c r="V857" s="334" t="str">
        <f>iferror(if(W855="","",IF(W855=Alive,$V$4,IF(W855=Dead,"")),""),"")</f>
        <v/>
      </c>
      <c r="W857" s="323" t="str">
        <f>iferror(if($X857="","",IF($X857&gt;0,Alive,if($X857=0,"")),""),"")</f>
        <v/>
      </c>
      <c r="X857" s="353" t="str">
        <f>iferror(if(C857="","",IF(C857=Attacking,X855-U857,X855)),"")</f>
        <v/>
      </c>
    </row>
    <row r="858" hidden="1">
      <c r="A858" s="336">
        <v>855.0</v>
      </c>
      <c r="B858" s="356" t="str">
        <f>IF(C856=Reloading,B856+1,"")</f>
        <v/>
      </c>
      <c r="C858" s="338" t="str">
        <f>iferror(if(W856="","",IF(W856=Alive,Attacking,if(W856=Dead,"")),""),"")</f>
        <v/>
      </c>
      <c r="D858" s="339" t="str">
        <f>iferror(if(E856="","",IF(E856=Alive,$D$4,IF(E856=Dead,"")),""),"")</f>
        <v/>
      </c>
      <c r="E858" s="340" t="str">
        <f>iferror(if($F857="","",IF($F858&gt;0,Alive,if($F858="","")),""),"")</f>
        <v/>
      </c>
      <c r="F858" s="341" t="str">
        <f t="shared" si="4"/>
        <v/>
      </c>
      <c r="G858" s="342" t="str">
        <f>iferror(if(C858="","",if(C858=BattleEnd,"",if(D858=Fleet1Ship1,Fleet1Ship1Wep,Fleet2Ship1Wep))),"")</f>
        <v/>
      </c>
      <c r="H858" s="343" t="str">
        <f>iferror(IF($C858=BattleEnd,"",IF($C858="","",IF($C858=Attacking,RANDBETWEEN(1,100),""))),"")</f>
        <v/>
      </c>
      <c r="I858" s="344" t="str">
        <f>iferror(IF($C858=BattleEnd,"",IF($C858="","",IF($C858=Attacking,RANDBETWEEN(1,100),""))),"")</f>
        <v/>
      </c>
      <c r="J858" s="344" t="str">
        <f>iferror(IF($C858=BattleEnd,"",IF($C858="","",IF($C858=Attacking,RANDBETWEEN(1,100),""))),"")</f>
        <v/>
      </c>
      <c r="K858" s="345" t="str">
        <f>iferror(IF($C858=BattleEnd,"",IF($C858="","",IF($C858=Attacking,RANDBETWEEN(1,100),""))),"")</f>
        <v/>
      </c>
      <c r="L858" s="346" t="str">
        <f>if($C858=Attacking,if(H858&gt;70,Hit,Miss),"")</f>
        <v/>
      </c>
      <c r="M858" s="347" t="str">
        <f>if($C858=Attacking,if(I858&gt;70,Hit,Miss),"")</f>
        <v/>
      </c>
      <c r="N858" s="347" t="str">
        <f>if($C858=Attacking,if(J858&gt;70,Hit,Miss),"")</f>
        <v/>
      </c>
      <c r="O858" s="348" t="str">
        <f>if($C858=Attacking,if(K858&gt;70,Hit,Miss),"")</f>
        <v/>
      </c>
      <c r="P858" s="343" t="str">
        <f>IF(L858=Hit,Fleet1Ship1WepDPH,IF(L858=Miss,0,""))</f>
        <v/>
      </c>
      <c r="Q858" s="344" t="str">
        <f>IF(M858=Hit,Fleet1Ship1WepDPH,IF(M858=Miss,0,""))</f>
        <v/>
      </c>
      <c r="R858" s="344" t="str">
        <f>IF(N858=Hit,Fleet1Ship1WepDPH,IF(N858=Miss,0,""))</f>
        <v/>
      </c>
      <c r="S858" s="345" t="str">
        <f>IF(O858=Hit,Fleet1Ship1WepDPH,IF(O858=Miss,0,""))</f>
        <v/>
      </c>
      <c r="T858" s="349" t="str">
        <f>if($C858=Attacking,COUNTIF(P858:S858,"&gt;0"),"")</f>
        <v/>
      </c>
      <c r="U858" s="350" t="str">
        <f>IF($C858=Attacking,SUM(P858:S858),"")</f>
        <v/>
      </c>
      <c r="V858" s="351" t="str">
        <f>iferror(if(W856="","",IF(W856=Alive,$V$4,IF(W856=Dead,"")),""),"")</f>
        <v/>
      </c>
      <c r="W858" s="340" t="str">
        <f>iferror(if($X858="","",IF($X858&gt;0,Alive,if($X858=0,"")),""),"")</f>
        <v/>
      </c>
      <c r="X858" s="352" t="str">
        <f>iferror(if(C858="","",IF(C858=Attacking,X856-U858,X856)),"")</f>
        <v/>
      </c>
    </row>
    <row r="859" hidden="1">
      <c r="A859" s="319">
        <v>856.0</v>
      </c>
      <c r="B859" s="357" t="str">
        <f>IF(C857=Reloading,B857+1,"")</f>
        <v/>
      </c>
      <c r="C859" s="321" t="str">
        <f>iferror(if(W857="","",IF(W857=Alive,Attacking,if(W857=Dead,"")),""),"")</f>
        <v/>
      </c>
      <c r="D859" s="322" t="str">
        <f>iferror(if(E857="","",IF(E857=Alive,$D$4,IF(E857=Dead,"")),""),"")</f>
        <v/>
      </c>
      <c r="E859" s="323" t="str">
        <f>iferror(if($F858="","",IF($F859&gt;0,Alive,if($F859="","")),""),"")</f>
        <v/>
      </c>
      <c r="F859" s="324" t="str">
        <f t="shared" si="4"/>
        <v/>
      </c>
      <c r="G859" s="325" t="str">
        <f>iferror(if(C859="","",if(C859=BattleEnd,"",if(D859=Fleet1Ship1,Fleet1Ship1Wep,Fleet2Ship1Wep))),"")</f>
        <v/>
      </c>
      <c r="H859" s="326" t="str">
        <f>iferror(IF($C859=BattleEnd,"",IF($C859="","",IF($C859=Attacking,RANDBETWEEN(1,100),""))),"")</f>
        <v/>
      </c>
      <c r="I859" s="327" t="str">
        <f>iferror(IF($C859=BattleEnd,"",IF($C859="","",IF($C859=Attacking,RANDBETWEEN(1,100),""))),"")</f>
        <v/>
      </c>
      <c r="J859" s="327" t="str">
        <f>iferror(IF($C859=BattleEnd,"",IF($C859="","",IF($C859=Attacking,RANDBETWEEN(1,100),""))),"")</f>
        <v/>
      </c>
      <c r="K859" s="328" t="str">
        <f>iferror(IF($C859=BattleEnd,"",IF($C859="","",IF($C859=Attacking,RANDBETWEEN(1,100),""))),"")</f>
        <v/>
      </c>
      <c r="L859" s="329" t="str">
        <f>if($C859=Attacking,if(H859&gt;70,Hit,Miss),"")</f>
        <v/>
      </c>
      <c r="M859" s="330" t="str">
        <f>if($C859=Attacking,if(I859&gt;70,Hit,Miss),"")</f>
        <v/>
      </c>
      <c r="N859" s="330" t="str">
        <f>if($C859=Attacking,if(J859&gt;70,Hit,Miss),"")</f>
        <v/>
      </c>
      <c r="O859" s="331" t="str">
        <f>if($C859=Attacking,if(K859&gt;70,Hit,Miss),"")</f>
        <v/>
      </c>
      <c r="P859" s="326" t="str">
        <f>IF(L859=Hit,Fleet1Ship1WepDPH,IF(L859=Miss,0,""))</f>
        <v/>
      </c>
      <c r="Q859" s="327" t="str">
        <f>IF(M859=Hit,Fleet1Ship1WepDPH,IF(M859=Miss,0,""))</f>
        <v/>
      </c>
      <c r="R859" s="327" t="str">
        <f>IF(N859=Hit,Fleet1Ship1WepDPH,IF(N859=Miss,0,""))</f>
        <v/>
      </c>
      <c r="S859" s="328" t="str">
        <f>IF(O859=Hit,Fleet1Ship1WepDPH,IF(O859=Miss,0,""))</f>
        <v/>
      </c>
      <c r="T859" s="332" t="str">
        <f>if($C859=Attacking,COUNTIF(P859:S859,"&gt;0"),"")</f>
        <v/>
      </c>
      <c r="U859" s="333" t="str">
        <f>IF($C859=Attacking,SUM(P859:S859),"")</f>
        <v/>
      </c>
      <c r="V859" s="334" t="str">
        <f>iferror(if(W857="","",IF(W857=Alive,$V$4,IF(W857=Dead,"")),""),"")</f>
        <v/>
      </c>
      <c r="W859" s="323" t="str">
        <f>iferror(if($X859="","",IF($X859&gt;0,Alive,if($X859=0,"")),""),"")</f>
        <v/>
      </c>
      <c r="X859" s="353" t="str">
        <f>iferror(if(C859="","",IF(C859=Attacking,X857-U859,X857)),"")</f>
        <v/>
      </c>
    </row>
    <row r="860" hidden="1">
      <c r="A860" s="336">
        <v>857.0</v>
      </c>
      <c r="B860" s="356" t="str">
        <f>IF(C858=Attacking,B858+1,"")</f>
        <v/>
      </c>
      <c r="C860" s="338" t="str">
        <f>iferror(if(W858="","",IF(W858=Alive,Attacking,if(W858=Dead,"")),""),"")</f>
        <v/>
      </c>
      <c r="D860" s="339" t="str">
        <f>iferror(if(E858="","",IF(E858=Alive,$D$4,IF(E858=Dead,"")),""),"")</f>
        <v/>
      </c>
      <c r="E860" s="340" t="str">
        <f>iferror(if($F859="","",IF($F860&gt;0,Alive,if($F860="","")),""),"")</f>
        <v/>
      </c>
      <c r="F860" s="341" t="str">
        <f t="shared" si="4"/>
        <v/>
      </c>
      <c r="G860" s="342" t="str">
        <f>iferror(if(C860="","",if(C860=BattleEnd,"",if(D860=Fleet1Ship1,Fleet1Ship1Wep,Fleet2Ship1Wep))),"")</f>
        <v/>
      </c>
      <c r="H860" s="343" t="str">
        <f>iferror(IF($C860=BattleEnd,"",IF($C860="","",IF($C860=Attacking,RANDBETWEEN(1,100),""))),"")</f>
        <v/>
      </c>
      <c r="I860" s="344" t="str">
        <f>iferror(IF($C860=BattleEnd,"",IF($C860="","",IF($C860=Attacking,RANDBETWEEN(1,100),""))),"")</f>
        <v/>
      </c>
      <c r="J860" s="344" t="str">
        <f>iferror(IF($C860=BattleEnd,"",IF($C860="","",IF($C860=Attacking,RANDBETWEEN(1,100),""))),"")</f>
        <v/>
      </c>
      <c r="K860" s="345" t="str">
        <f>iferror(IF($C860=BattleEnd,"",IF($C860="","",IF($C860=Attacking,RANDBETWEEN(1,100),""))),"")</f>
        <v/>
      </c>
      <c r="L860" s="346" t="str">
        <f>if($C860=Attacking,if(H860&gt;70,Hit,Miss),"")</f>
        <v/>
      </c>
      <c r="M860" s="347" t="str">
        <f>if($C860=Attacking,if(I860&gt;70,Hit,Miss),"")</f>
        <v/>
      </c>
      <c r="N860" s="347" t="str">
        <f>if($C860=Attacking,if(J860&gt;70,Hit,Miss),"")</f>
        <v/>
      </c>
      <c r="O860" s="348" t="str">
        <f>if($C860=Attacking,if(K860&gt;70,Hit,Miss),"")</f>
        <v/>
      </c>
      <c r="P860" s="343" t="str">
        <f>IF(L860=Hit,Fleet1Ship1WepDPH,IF(L860=Miss,0,""))</f>
        <v/>
      </c>
      <c r="Q860" s="344" t="str">
        <f>IF(M860=Hit,Fleet1Ship1WepDPH,IF(M860=Miss,0,""))</f>
        <v/>
      </c>
      <c r="R860" s="344" t="str">
        <f>IF(N860=Hit,Fleet1Ship1WepDPH,IF(N860=Miss,0,""))</f>
        <v/>
      </c>
      <c r="S860" s="345" t="str">
        <f>IF(O860=Hit,Fleet1Ship1WepDPH,IF(O860=Miss,0,""))</f>
        <v/>
      </c>
      <c r="T860" s="349" t="str">
        <f>if($C860=Attacking,COUNTIF(P860:S860,"&gt;0"),"")</f>
        <v/>
      </c>
      <c r="U860" s="350" t="str">
        <f>IF($C860=Attacking,SUM(P860:S860),"")</f>
        <v/>
      </c>
      <c r="V860" s="351" t="str">
        <f>iferror(if(W858="","",IF(W858=Alive,$V$4,IF(W858=Dead,"")),""),"")</f>
        <v/>
      </c>
      <c r="W860" s="340" t="str">
        <f>iferror(if($X860="","",IF($X860&gt;0,Alive,if($X860=0,"")),""),"")</f>
        <v/>
      </c>
      <c r="X860" s="352" t="str">
        <f>iferror(if(C860="","",IF(C860=Attacking,X858-U860,X858)),"")</f>
        <v/>
      </c>
    </row>
    <row r="861" hidden="1">
      <c r="A861" s="319">
        <v>858.0</v>
      </c>
      <c r="B861" s="357" t="str">
        <f>IF(C859=Attacking,B859+1,"")</f>
        <v/>
      </c>
      <c r="C861" s="321" t="str">
        <f>iferror(if(W859="","",IF(W859=Alive,Attacking,if(W859=Dead,"")),""),"")</f>
        <v/>
      </c>
      <c r="D861" s="322" t="str">
        <f>iferror(if(E859="","",IF(E859=Alive,$D$4,IF(E859=Dead,"")),""),"")</f>
        <v/>
      </c>
      <c r="E861" s="323" t="str">
        <f>iferror(if($F860="","",IF($F861&gt;0,Alive,if($F861="","")),""),"")</f>
        <v/>
      </c>
      <c r="F861" s="324" t="str">
        <f t="shared" si="4"/>
        <v/>
      </c>
      <c r="G861" s="325" t="str">
        <f>iferror(if(C861="","",if(C861=BattleEnd,"",if(D861=Fleet1Ship1,Fleet1Ship1Wep,Fleet2Ship1Wep))),"")</f>
        <v/>
      </c>
      <c r="H861" s="326" t="str">
        <f>iferror(IF($C861=BattleEnd,"",IF($C861="","",IF($C861=Attacking,RANDBETWEEN(1,100),""))),"")</f>
        <v/>
      </c>
      <c r="I861" s="327" t="str">
        <f>iferror(IF($C861=BattleEnd,"",IF($C861="","",IF($C861=Attacking,RANDBETWEEN(1,100),""))),"")</f>
        <v/>
      </c>
      <c r="J861" s="327" t="str">
        <f>iferror(IF($C861=BattleEnd,"",IF($C861="","",IF($C861=Attacking,RANDBETWEEN(1,100),""))),"")</f>
        <v/>
      </c>
      <c r="K861" s="328" t="str">
        <f>iferror(IF($C861=BattleEnd,"",IF($C861="","",IF($C861=Attacking,RANDBETWEEN(1,100),""))),"")</f>
        <v/>
      </c>
      <c r="L861" s="329" t="str">
        <f>if($C861=Attacking,if(H861&gt;70,Hit,Miss),"")</f>
        <v/>
      </c>
      <c r="M861" s="330" t="str">
        <f>if($C861=Attacking,if(I861&gt;70,Hit,Miss),"")</f>
        <v/>
      </c>
      <c r="N861" s="330" t="str">
        <f>if($C861=Attacking,if(J861&gt;70,Hit,Miss),"")</f>
        <v/>
      </c>
      <c r="O861" s="331" t="str">
        <f>if($C861=Attacking,if(K861&gt;70,Hit,Miss),"")</f>
        <v/>
      </c>
      <c r="P861" s="326" t="str">
        <f>IF(L861=Hit,Fleet1Ship1WepDPH,IF(L861=Miss,0,""))</f>
        <v/>
      </c>
      <c r="Q861" s="327" t="str">
        <f>IF(M861=Hit,Fleet1Ship1WepDPH,IF(M861=Miss,0,""))</f>
        <v/>
      </c>
      <c r="R861" s="327" t="str">
        <f>IF(N861=Hit,Fleet1Ship1WepDPH,IF(N861=Miss,0,""))</f>
        <v/>
      </c>
      <c r="S861" s="328" t="str">
        <f>IF(O861=Hit,Fleet1Ship1WepDPH,IF(O861=Miss,0,""))</f>
        <v/>
      </c>
      <c r="T861" s="332" t="str">
        <f>if($C861=Attacking,COUNTIF(P861:S861,"&gt;0"),"")</f>
        <v/>
      </c>
      <c r="U861" s="333" t="str">
        <f>IF($C861=Attacking,SUM(P861:S861),"")</f>
        <v/>
      </c>
      <c r="V861" s="334" t="str">
        <f>iferror(if(W859="","",IF(W859=Alive,$V$4,IF(W859=Dead,"")),""),"")</f>
        <v/>
      </c>
      <c r="W861" s="323" t="str">
        <f>iferror(if($X861="","",IF($X861&gt;0,Alive,if($X861=0,"")),""),"")</f>
        <v/>
      </c>
      <c r="X861" s="353" t="str">
        <f>iferror(if(C861="","",IF(C861=Attacking,X859-U861,X859)),"")</f>
        <v/>
      </c>
    </row>
    <row r="862" hidden="1">
      <c r="A862" s="336">
        <v>859.0</v>
      </c>
      <c r="B862" s="356" t="str">
        <f>IF(C860=Attacking,B860+1,"")</f>
        <v/>
      </c>
      <c r="C862" s="338" t="str">
        <f>iferror(if(W860="","",IF(W860=Alive,Attacking,if(W860=Dead,"")),""),"")</f>
        <v/>
      </c>
      <c r="D862" s="339" t="str">
        <f>iferror(if(E860="","",IF(E860=Alive,$D$4,IF(E860=Dead,"")),""),"")</f>
        <v/>
      </c>
      <c r="E862" s="340" t="str">
        <f>iferror(if($F861="","",IF($F862&gt;0,Alive,if($F862="","")),""),"")</f>
        <v/>
      </c>
      <c r="F862" s="341" t="str">
        <f t="shared" si="4"/>
        <v/>
      </c>
      <c r="G862" s="342" t="str">
        <f>iferror(if(C862="","",if(C862=BattleEnd,"",if(D862=Fleet1Ship1,Fleet1Ship1Wep,Fleet2Ship1Wep))),"")</f>
        <v/>
      </c>
      <c r="H862" s="343" t="str">
        <f>iferror(IF($C862=BattleEnd,"",IF($C862="","",IF($C862=Attacking,RANDBETWEEN(1,100),""))),"")</f>
        <v/>
      </c>
      <c r="I862" s="344" t="str">
        <f>iferror(IF($C862=BattleEnd,"",IF($C862="","",IF($C862=Attacking,RANDBETWEEN(1,100),""))),"")</f>
        <v/>
      </c>
      <c r="J862" s="344" t="str">
        <f>iferror(IF($C862=BattleEnd,"",IF($C862="","",IF($C862=Attacking,RANDBETWEEN(1,100),""))),"")</f>
        <v/>
      </c>
      <c r="K862" s="345" t="str">
        <f>iferror(IF($C862=BattleEnd,"",IF($C862="","",IF($C862=Attacking,RANDBETWEEN(1,100),""))),"")</f>
        <v/>
      </c>
      <c r="L862" s="346" t="str">
        <f>if($C862=Attacking,if(H862&gt;70,Hit,Miss),"")</f>
        <v/>
      </c>
      <c r="M862" s="347" t="str">
        <f>if($C862=Attacking,if(I862&gt;70,Hit,Miss),"")</f>
        <v/>
      </c>
      <c r="N862" s="347" t="str">
        <f>if($C862=Attacking,if(J862&gt;70,Hit,Miss),"")</f>
        <v/>
      </c>
      <c r="O862" s="348" t="str">
        <f>if($C862=Attacking,if(K862&gt;70,Hit,Miss),"")</f>
        <v/>
      </c>
      <c r="P862" s="343" t="str">
        <f>IF(L862=Hit,Fleet1Ship1WepDPH,IF(L862=Miss,0,""))</f>
        <v/>
      </c>
      <c r="Q862" s="344" t="str">
        <f>IF(M862=Hit,Fleet1Ship1WepDPH,IF(M862=Miss,0,""))</f>
        <v/>
      </c>
      <c r="R862" s="344" t="str">
        <f>IF(N862=Hit,Fleet1Ship1WepDPH,IF(N862=Miss,0,""))</f>
        <v/>
      </c>
      <c r="S862" s="345" t="str">
        <f>IF(O862=Hit,Fleet1Ship1WepDPH,IF(O862=Miss,0,""))</f>
        <v/>
      </c>
      <c r="T862" s="349" t="str">
        <f>if($C862=Attacking,COUNTIF(P862:S862,"&gt;0"),"")</f>
        <v/>
      </c>
      <c r="U862" s="350" t="str">
        <f>IF($C862=Attacking,SUM(P862:S862),"")</f>
        <v/>
      </c>
      <c r="V862" s="351" t="str">
        <f>iferror(if(W860="","",IF(W860=Alive,$V$4,IF(W860=Dead,"")),""),"")</f>
        <v/>
      </c>
      <c r="W862" s="340" t="str">
        <f>iferror(if($X862="","",IF($X862&gt;0,Alive,if($X862=0,"")),""),"")</f>
        <v/>
      </c>
      <c r="X862" s="352" t="str">
        <f>iferror(if(C862="","",IF(C862=Attacking,X860-U862,X860)),"")</f>
        <v/>
      </c>
    </row>
    <row r="863" hidden="1">
      <c r="A863" s="319">
        <v>860.0</v>
      </c>
      <c r="B863" s="357" t="str">
        <f>IF(C861=Attacking,B861+1,"")</f>
        <v/>
      </c>
      <c r="C863" s="321" t="str">
        <f>iferror(if(W861="","",IF(W861=Alive,Attacking,if(W861=Dead,"")),""),"")</f>
        <v/>
      </c>
      <c r="D863" s="322" t="str">
        <f>iferror(if(E861="","",IF(E861=Alive,$D$4,IF(E861=Dead,"")),""),"")</f>
        <v/>
      </c>
      <c r="E863" s="323" t="str">
        <f>iferror(if($F862="","",IF($F863&gt;0,Alive,if($F863="","")),""),"")</f>
        <v/>
      </c>
      <c r="F863" s="324" t="str">
        <f t="shared" si="4"/>
        <v/>
      </c>
      <c r="G863" s="325" t="str">
        <f>iferror(if(C863="","",if(C863=BattleEnd,"",if(D863=Fleet1Ship1,Fleet1Ship1Wep,Fleet2Ship1Wep))),"")</f>
        <v/>
      </c>
      <c r="H863" s="326" t="str">
        <f>iferror(IF($C863=BattleEnd,"",IF($C863="","",IF($C863=Attacking,RANDBETWEEN(1,100),""))),"")</f>
        <v/>
      </c>
      <c r="I863" s="327" t="str">
        <f>iferror(IF($C863=BattleEnd,"",IF($C863="","",IF($C863=Attacking,RANDBETWEEN(1,100),""))),"")</f>
        <v/>
      </c>
      <c r="J863" s="327" t="str">
        <f>iferror(IF($C863=BattleEnd,"",IF($C863="","",IF($C863=Attacking,RANDBETWEEN(1,100),""))),"")</f>
        <v/>
      </c>
      <c r="K863" s="328" t="str">
        <f>iferror(IF($C863=BattleEnd,"",IF($C863="","",IF($C863=Attacking,RANDBETWEEN(1,100),""))),"")</f>
        <v/>
      </c>
      <c r="L863" s="329" t="str">
        <f>if($C863=Attacking,if(H863&gt;70,Hit,Miss),"")</f>
        <v/>
      </c>
      <c r="M863" s="330" t="str">
        <f>if($C863=Attacking,if(I863&gt;70,Hit,Miss),"")</f>
        <v/>
      </c>
      <c r="N863" s="330" t="str">
        <f>if($C863=Attacking,if(J863&gt;70,Hit,Miss),"")</f>
        <v/>
      </c>
      <c r="O863" s="331" t="str">
        <f>if($C863=Attacking,if(K863&gt;70,Hit,Miss),"")</f>
        <v/>
      </c>
      <c r="P863" s="326" t="str">
        <f>IF(L863=Hit,Fleet1Ship1WepDPH,IF(L863=Miss,0,""))</f>
        <v/>
      </c>
      <c r="Q863" s="327" t="str">
        <f>IF(M863=Hit,Fleet1Ship1WepDPH,IF(M863=Miss,0,""))</f>
        <v/>
      </c>
      <c r="R863" s="327" t="str">
        <f>IF(N863=Hit,Fleet1Ship1WepDPH,IF(N863=Miss,0,""))</f>
        <v/>
      </c>
      <c r="S863" s="328" t="str">
        <f>IF(O863=Hit,Fleet1Ship1WepDPH,IF(O863=Miss,0,""))</f>
        <v/>
      </c>
      <c r="T863" s="332" t="str">
        <f>if($C863=Attacking,COUNTIF(P863:S863,"&gt;0"),"")</f>
        <v/>
      </c>
      <c r="U863" s="333" t="str">
        <f>IF($C863=Attacking,SUM(P863:S863),"")</f>
        <v/>
      </c>
      <c r="V863" s="334" t="str">
        <f>iferror(if(W861="","",IF(W861=Alive,$V$4,IF(W861=Dead,"")),""),"")</f>
        <v/>
      </c>
      <c r="W863" s="323" t="str">
        <f>iferror(if($X863="","",IF($X863&gt;0,Alive,if($X863=0,"")),""),"")</f>
        <v/>
      </c>
      <c r="X863" s="353" t="str">
        <f>iferror(if(C863="","",IF(C863=Attacking,X861-U863,X861)),"")</f>
        <v/>
      </c>
    </row>
    <row r="864" hidden="1">
      <c r="A864" s="336">
        <v>861.0</v>
      </c>
      <c r="B864" s="356" t="str">
        <f>IF(C862=Attacking,B862+1,"")</f>
        <v/>
      </c>
      <c r="C864" s="338" t="str">
        <f>iferror(if(W862="","",IF(W862=Alive,Attacking,if(W862=Dead,"")),""),"")</f>
        <v/>
      </c>
      <c r="D864" s="339" t="str">
        <f>iferror(if(E862="","",IF(E862=Alive,$D$4,IF(E862=Dead,"")),""),"")</f>
        <v/>
      </c>
      <c r="E864" s="340" t="str">
        <f>iferror(if($F863="","",IF($F864&gt;0,Alive,if($F864="","")),""),"")</f>
        <v/>
      </c>
      <c r="F864" s="341" t="str">
        <f t="shared" si="4"/>
        <v/>
      </c>
      <c r="G864" s="342" t="str">
        <f>iferror(if(C864="","",if(C864=BattleEnd,"",if(D864=Fleet1Ship1,Fleet1Ship1Wep,Fleet2Ship1Wep))),"")</f>
        <v/>
      </c>
      <c r="H864" s="343" t="str">
        <f>iferror(IF($C864=BattleEnd,"",IF($C864="","",IF($C864=Attacking,RANDBETWEEN(1,100),""))),"")</f>
        <v/>
      </c>
      <c r="I864" s="344" t="str">
        <f>iferror(IF($C864=BattleEnd,"",IF($C864="","",IF($C864=Attacking,RANDBETWEEN(1,100),""))),"")</f>
        <v/>
      </c>
      <c r="J864" s="344" t="str">
        <f>iferror(IF($C864=BattleEnd,"",IF($C864="","",IF($C864=Attacking,RANDBETWEEN(1,100),""))),"")</f>
        <v/>
      </c>
      <c r="K864" s="345" t="str">
        <f>iferror(IF($C864=BattleEnd,"",IF($C864="","",IF($C864=Attacking,RANDBETWEEN(1,100),""))),"")</f>
        <v/>
      </c>
      <c r="L864" s="346" t="str">
        <f>if($C864=Attacking,if(H864&gt;70,Hit,Miss),"")</f>
        <v/>
      </c>
      <c r="M864" s="347" t="str">
        <f>if($C864=Attacking,if(I864&gt;70,Hit,Miss),"")</f>
        <v/>
      </c>
      <c r="N864" s="347" t="str">
        <f>if($C864=Attacking,if(J864&gt;70,Hit,Miss),"")</f>
        <v/>
      </c>
      <c r="O864" s="348" t="str">
        <f>if($C864=Attacking,if(K864&gt;70,Hit,Miss),"")</f>
        <v/>
      </c>
      <c r="P864" s="343" t="str">
        <f>IF(L864=Hit,Fleet1Ship1WepDPH,IF(L864=Miss,0,""))</f>
        <v/>
      </c>
      <c r="Q864" s="344" t="str">
        <f>IF(M864=Hit,Fleet1Ship1WepDPH,IF(M864=Miss,0,""))</f>
        <v/>
      </c>
      <c r="R864" s="344" t="str">
        <f>IF(N864=Hit,Fleet1Ship1WepDPH,IF(N864=Miss,0,""))</f>
        <v/>
      </c>
      <c r="S864" s="345" t="str">
        <f>IF(O864=Hit,Fleet1Ship1WepDPH,IF(O864=Miss,0,""))</f>
        <v/>
      </c>
      <c r="T864" s="349" t="str">
        <f>if($C864=Attacking,COUNTIF(P864:S864,"&gt;0"),"")</f>
        <v/>
      </c>
      <c r="U864" s="350" t="str">
        <f>IF($C864=Attacking,SUM(P864:S864),"")</f>
        <v/>
      </c>
      <c r="V864" s="351" t="str">
        <f>iferror(if(W862="","",IF(W862=Alive,$V$4,IF(W862=Dead,"")),""),"")</f>
        <v/>
      </c>
      <c r="W864" s="340" t="str">
        <f>iferror(if($X864="","",IF($X864&gt;0,Alive,if($X864=0,"")),""),"")</f>
        <v/>
      </c>
      <c r="X864" s="352" t="str">
        <f>iferror(if(C864="","",IF(C864=Attacking,X862-U864,X862)),"")</f>
        <v/>
      </c>
    </row>
    <row r="865" hidden="1">
      <c r="A865" s="319">
        <v>862.0</v>
      </c>
      <c r="B865" s="357" t="str">
        <f>IF(C863=Attacking,B863+1,"")</f>
        <v/>
      </c>
      <c r="C865" s="321" t="str">
        <f>iferror(if(W863="","",IF(W863=Alive,Attacking,if(W863=Dead,"")),""),"")</f>
        <v/>
      </c>
      <c r="D865" s="322" t="str">
        <f>iferror(if(E863="","",IF(E863=Alive,$D$4,IF(E863=Dead,"")),""),"")</f>
        <v/>
      </c>
      <c r="E865" s="323" t="str">
        <f>iferror(if($F864="","",IF($F865&gt;0,Alive,if($F865="","")),""),"")</f>
        <v/>
      </c>
      <c r="F865" s="324" t="str">
        <f t="shared" si="4"/>
        <v/>
      </c>
      <c r="G865" s="325" t="str">
        <f>iferror(if(C865="","",if(C865=BattleEnd,"",if(D865=Fleet1Ship1,Fleet1Ship1Wep,Fleet2Ship1Wep))),"")</f>
        <v/>
      </c>
      <c r="H865" s="326" t="str">
        <f>iferror(IF($C865=BattleEnd,"",IF($C865="","",IF($C865=Attacking,RANDBETWEEN(1,100),""))),"")</f>
        <v/>
      </c>
      <c r="I865" s="327" t="str">
        <f>iferror(IF($C865=BattleEnd,"",IF($C865="","",IF($C865=Attacking,RANDBETWEEN(1,100),""))),"")</f>
        <v/>
      </c>
      <c r="J865" s="327" t="str">
        <f>iferror(IF($C865=BattleEnd,"",IF($C865="","",IF($C865=Attacking,RANDBETWEEN(1,100),""))),"")</f>
        <v/>
      </c>
      <c r="K865" s="328" t="str">
        <f>iferror(IF($C865=BattleEnd,"",IF($C865="","",IF($C865=Attacking,RANDBETWEEN(1,100),""))),"")</f>
        <v/>
      </c>
      <c r="L865" s="329" t="str">
        <f>if($C865=Attacking,if(H865&gt;70,Hit,Miss),"")</f>
        <v/>
      </c>
      <c r="M865" s="330" t="str">
        <f>if($C865=Attacking,if(I865&gt;70,Hit,Miss),"")</f>
        <v/>
      </c>
      <c r="N865" s="330" t="str">
        <f>if($C865=Attacking,if(J865&gt;70,Hit,Miss),"")</f>
        <v/>
      </c>
      <c r="O865" s="331" t="str">
        <f>if($C865=Attacking,if(K865&gt;70,Hit,Miss),"")</f>
        <v/>
      </c>
      <c r="P865" s="326" t="str">
        <f>IF(L865=Hit,Fleet1Ship1WepDPH,IF(L865=Miss,0,""))</f>
        <v/>
      </c>
      <c r="Q865" s="327" t="str">
        <f>IF(M865=Hit,Fleet1Ship1WepDPH,IF(M865=Miss,0,""))</f>
        <v/>
      </c>
      <c r="R865" s="327" t="str">
        <f>IF(N865=Hit,Fleet1Ship1WepDPH,IF(N865=Miss,0,""))</f>
        <v/>
      </c>
      <c r="S865" s="328" t="str">
        <f>IF(O865=Hit,Fleet1Ship1WepDPH,IF(O865=Miss,0,""))</f>
        <v/>
      </c>
      <c r="T865" s="332" t="str">
        <f>if($C865=Attacking,COUNTIF(P865:S865,"&gt;0"),"")</f>
        <v/>
      </c>
      <c r="U865" s="333" t="str">
        <f>IF($C865=Attacking,SUM(P865:S865),"")</f>
        <v/>
      </c>
      <c r="V865" s="334" t="str">
        <f>iferror(if(W863="","",IF(W863=Alive,$V$4,IF(W863=Dead,"")),""),"")</f>
        <v/>
      </c>
      <c r="W865" s="323" t="str">
        <f>iferror(if($X865="","",IF($X865&gt;0,Alive,if($X865=0,"")),""),"")</f>
        <v/>
      </c>
      <c r="X865" s="353" t="str">
        <f>iferror(if(C865="","",IF(C865=Attacking,X863-U865,X863)),"")</f>
        <v/>
      </c>
    </row>
    <row r="866" hidden="1">
      <c r="A866" s="336">
        <v>863.0</v>
      </c>
      <c r="B866" s="356" t="str">
        <f>IF(C864=Reloading,B864+1,"")</f>
        <v/>
      </c>
      <c r="C866" s="338" t="str">
        <f>iferror(if(W864="","",IF(W864=Alive,Attacking,if(W864=Dead,"")),""),"")</f>
        <v/>
      </c>
      <c r="D866" s="339" t="str">
        <f>iferror(if(E864="","",IF(E864=Alive,$D$4,IF(E864=Dead,"")),""),"")</f>
        <v/>
      </c>
      <c r="E866" s="340" t="str">
        <f>iferror(if($F865="","",IF($F866&gt;0,Alive,if($F866="","")),""),"")</f>
        <v/>
      </c>
      <c r="F866" s="341" t="str">
        <f t="shared" si="4"/>
        <v/>
      </c>
      <c r="G866" s="342" t="str">
        <f>iferror(if(C866="","",if(C866=BattleEnd,"",if(D866=Fleet1Ship1,Fleet1Ship1Wep,Fleet2Ship1Wep))),"")</f>
        <v/>
      </c>
      <c r="H866" s="343" t="str">
        <f>iferror(IF($C866=BattleEnd,"",IF($C866="","",IF($C866=Attacking,RANDBETWEEN(1,100),""))),"")</f>
        <v/>
      </c>
      <c r="I866" s="344" t="str">
        <f>iferror(IF($C866=BattleEnd,"",IF($C866="","",IF($C866=Attacking,RANDBETWEEN(1,100),""))),"")</f>
        <v/>
      </c>
      <c r="J866" s="344" t="str">
        <f>iferror(IF($C866=BattleEnd,"",IF($C866="","",IF($C866=Attacking,RANDBETWEEN(1,100),""))),"")</f>
        <v/>
      </c>
      <c r="K866" s="345" t="str">
        <f>iferror(IF($C866=BattleEnd,"",IF($C866="","",IF($C866=Attacking,RANDBETWEEN(1,100),""))),"")</f>
        <v/>
      </c>
      <c r="L866" s="346" t="str">
        <f>if($C866=Attacking,if(H866&gt;70,Hit,Miss),"")</f>
        <v/>
      </c>
      <c r="M866" s="347" t="str">
        <f>if($C866=Attacking,if(I866&gt;70,Hit,Miss),"")</f>
        <v/>
      </c>
      <c r="N866" s="347" t="str">
        <f>if($C866=Attacking,if(J866&gt;70,Hit,Miss),"")</f>
        <v/>
      </c>
      <c r="O866" s="348" t="str">
        <f>if($C866=Attacking,if(K866&gt;70,Hit,Miss),"")</f>
        <v/>
      </c>
      <c r="P866" s="343" t="str">
        <f>IF(L866=Hit,Fleet1Ship1WepDPH,IF(L866=Miss,0,""))</f>
        <v/>
      </c>
      <c r="Q866" s="344" t="str">
        <f>IF(M866=Hit,Fleet1Ship1WepDPH,IF(M866=Miss,0,""))</f>
        <v/>
      </c>
      <c r="R866" s="344" t="str">
        <f>IF(N866=Hit,Fleet1Ship1WepDPH,IF(N866=Miss,0,""))</f>
        <v/>
      </c>
      <c r="S866" s="345" t="str">
        <f>IF(O866=Hit,Fleet1Ship1WepDPH,IF(O866=Miss,0,""))</f>
        <v/>
      </c>
      <c r="T866" s="349" t="str">
        <f>if($C866=Attacking,COUNTIF(P866:S866,"&gt;0"),"")</f>
        <v/>
      </c>
      <c r="U866" s="350" t="str">
        <f>IF($C866=Attacking,SUM(P866:S866),"")</f>
        <v/>
      </c>
      <c r="V866" s="351" t="str">
        <f>iferror(if(W864="","",IF(W864=Alive,$V$4,IF(W864=Dead,"")),""),"")</f>
        <v/>
      </c>
      <c r="W866" s="340" t="str">
        <f>iferror(if($X866="","",IF($X866&gt;0,Alive,if($X866=0,"")),""),"")</f>
        <v/>
      </c>
      <c r="X866" s="352" t="str">
        <f>iferror(if(C866="","",IF(C866=Attacking,X864-U866,X864)),"")</f>
        <v/>
      </c>
    </row>
    <row r="867" hidden="1">
      <c r="A867" s="319">
        <v>864.0</v>
      </c>
      <c r="B867" s="357" t="str">
        <f>IF(C865=Reloading,B865+1,"")</f>
        <v/>
      </c>
      <c r="C867" s="321" t="str">
        <f>iferror(if(W865="","",IF(W865=Alive,Attacking,if(W865=Dead,"")),""),"")</f>
        <v/>
      </c>
      <c r="D867" s="322" t="str">
        <f>iferror(if(E865="","",IF(E865=Alive,$D$4,IF(E865=Dead,"")),""),"")</f>
        <v/>
      </c>
      <c r="E867" s="323" t="str">
        <f>iferror(if($F866="","",IF($F867&gt;0,Alive,if($F867="","")),""),"")</f>
        <v/>
      </c>
      <c r="F867" s="324" t="str">
        <f t="shared" si="4"/>
        <v/>
      </c>
      <c r="G867" s="325" t="str">
        <f>iferror(if(C867="","",if(C867=BattleEnd,"",if(D867=Fleet1Ship1,Fleet1Ship1Wep,Fleet2Ship1Wep))),"")</f>
        <v/>
      </c>
      <c r="H867" s="326" t="str">
        <f>iferror(IF($C867=BattleEnd,"",IF($C867="","",IF($C867=Attacking,RANDBETWEEN(1,100),""))),"")</f>
        <v/>
      </c>
      <c r="I867" s="327" t="str">
        <f>iferror(IF($C867=BattleEnd,"",IF($C867="","",IF($C867=Attacking,RANDBETWEEN(1,100),""))),"")</f>
        <v/>
      </c>
      <c r="J867" s="327" t="str">
        <f>iferror(IF($C867=BattleEnd,"",IF($C867="","",IF($C867=Attacking,RANDBETWEEN(1,100),""))),"")</f>
        <v/>
      </c>
      <c r="K867" s="328" t="str">
        <f>iferror(IF($C867=BattleEnd,"",IF($C867="","",IF($C867=Attacking,RANDBETWEEN(1,100),""))),"")</f>
        <v/>
      </c>
      <c r="L867" s="329" t="str">
        <f>if($C867=Attacking,if(H867&gt;70,Hit,Miss),"")</f>
        <v/>
      </c>
      <c r="M867" s="330" t="str">
        <f>if($C867=Attacking,if(I867&gt;70,Hit,Miss),"")</f>
        <v/>
      </c>
      <c r="N867" s="330" t="str">
        <f>if($C867=Attacking,if(J867&gt;70,Hit,Miss),"")</f>
        <v/>
      </c>
      <c r="O867" s="331" t="str">
        <f>if($C867=Attacking,if(K867&gt;70,Hit,Miss),"")</f>
        <v/>
      </c>
      <c r="P867" s="326" t="str">
        <f>IF(L867=Hit,Fleet1Ship1WepDPH,IF(L867=Miss,0,""))</f>
        <v/>
      </c>
      <c r="Q867" s="327" t="str">
        <f>IF(M867=Hit,Fleet1Ship1WepDPH,IF(M867=Miss,0,""))</f>
        <v/>
      </c>
      <c r="R867" s="327" t="str">
        <f>IF(N867=Hit,Fleet1Ship1WepDPH,IF(N867=Miss,0,""))</f>
        <v/>
      </c>
      <c r="S867" s="328" t="str">
        <f>IF(O867=Hit,Fleet1Ship1WepDPH,IF(O867=Miss,0,""))</f>
        <v/>
      </c>
      <c r="T867" s="332" t="str">
        <f>if($C867=Attacking,COUNTIF(P867:S867,"&gt;0"),"")</f>
        <v/>
      </c>
      <c r="U867" s="333" t="str">
        <f>IF($C867=Attacking,SUM(P867:S867),"")</f>
        <v/>
      </c>
      <c r="V867" s="334" t="str">
        <f>iferror(if(W865="","",IF(W865=Alive,$V$4,IF(W865=Dead,"")),""),"")</f>
        <v/>
      </c>
      <c r="W867" s="323" t="str">
        <f>iferror(if($X867="","",IF($X867&gt;0,Alive,if($X867=0,"")),""),"")</f>
        <v/>
      </c>
      <c r="X867" s="353" t="str">
        <f>iferror(if(C867="","",IF(C867=Attacking,X865-U867,X865)),"")</f>
        <v/>
      </c>
    </row>
    <row r="868" hidden="1">
      <c r="A868" s="336">
        <v>865.0</v>
      </c>
      <c r="B868" s="356" t="str">
        <f>IF(C866=Attacking,B866+1,"")</f>
        <v/>
      </c>
      <c r="C868" s="338" t="str">
        <f>iferror(if(W866="","",IF(W866=Alive,Attacking,if(W866=Dead,"")),""),"")</f>
        <v/>
      </c>
      <c r="D868" s="339" t="str">
        <f>iferror(if(E866="","",IF(E866=Alive,$D$4,IF(E866=Dead,"")),""),"")</f>
        <v/>
      </c>
      <c r="E868" s="340" t="str">
        <f>iferror(if($F867="","",IF($F868&gt;0,Alive,if($F868="","")),""),"")</f>
        <v/>
      </c>
      <c r="F868" s="341" t="str">
        <f t="shared" si="4"/>
        <v/>
      </c>
      <c r="G868" s="342" t="str">
        <f>iferror(if(C868="","",if(C868=BattleEnd,"",if(D868=Fleet1Ship1,Fleet1Ship1Wep,Fleet2Ship1Wep))),"")</f>
        <v/>
      </c>
      <c r="H868" s="343" t="str">
        <f>iferror(IF($C868=BattleEnd,"",IF($C868="","",IF($C868=Attacking,RANDBETWEEN(1,100),""))),"")</f>
        <v/>
      </c>
      <c r="I868" s="344" t="str">
        <f>iferror(IF($C868=BattleEnd,"",IF($C868="","",IF($C868=Attacking,RANDBETWEEN(1,100),""))),"")</f>
        <v/>
      </c>
      <c r="J868" s="344" t="str">
        <f>iferror(IF($C868=BattleEnd,"",IF($C868="","",IF($C868=Attacking,RANDBETWEEN(1,100),""))),"")</f>
        <v/>
      </c>
      <c r="K868" s="345" t="str">
        <f>iferror(IF($C868=BattleEnd,"",IF($C868="","",IF($C868=Attacking,RANDBETWEEN(1,100),""))),"")</f>
        <v/>
      </c>
      <c r="L868" s="346" t="str">
        <f>if($C868=Attacking,if(H868&gt;70,Hit,Miss),"")</f>
        <v/>
      </c>
      <c r="M868" s="347" t="str">
        <f>if($C868=Attacking,if(I868&gt;70,Hit,Miss),"")</f>
        <v/>
      </c>
      <c r="N868" s="347" t="str">
        <f>if($C868=Attacking,if(J868&gt;70,Hit,Miss),"")</f>
        <v/>
      </c>
      <c r="O868" s="348" t="str">
        <f>if($C868=Attacking,if(K868&gt;70,Hit,Miss),"")</f>
        <v/>
      </c>
      <c r="P868" s="343" t="str">
        <f>IF(L868=Hit,Fleet1Ship1WepDPH,IF(L868=Miss,0,""))</f>
        <v/>
      </c>
      <c r="Q868" s="344" t="str">
        <f>IF(M868=Hit,Fleet1Ship1WepDPH,IF(M868=Miss,0,""))</f>
        <v/>
      </c>
      <c r="R868" s="344" t="str">
        <f>IF(N868=Hit,Fleet1Ship1WepDPH,IF(N868=Miss,0,""))</f>
        <v/>
      </c>
      <c r="S868" s="345" t="str">
        <f>IF(O868=Hit,Fleet1Ship1WepDPH,IF(O868=Miss,0,""))</f>
        <v/>
      </c>
      <c r="T868" s="349" t="str">
        <f>if($C868=Attacking,COUNTIF(P868:S868,"&gt;0"),"")</f>
        <v/>
      </c>
      <c r="U868" s="350" t="str">
        <f>IF($C868=Attacking,SUM(P868:S868),"")</f>
        <v/>
      </c>
      <c r="V868" s="351" t="str">
        <f>iferror(if(W866="","",IF(W866=Alive,$V$4,IF(W866=Dead,"")),""),"")</f>
        <v/>
      </c>
      <c r="W868" s="340" t="str">
        <f>iferror(if($X868="","",IF($X868&gt;0,Alive,if($X868=0,"")),""),"")</f>
        <v/>
      </c>
      <c r="X868" s="352" t="str">
        <f>iferror(if(C868="","",IF(C868=Attacking,X866-U868,X866)),"")</f>
        <v/>
      </c>
    </row>
    <row r="869" hidden="1">
      <c r="A869" s="319">
        <v>866.0</v>
      </c>
      <c r="B869" s="357" t="str">
        <f>IF(C867=Attacking,B867+1,"")</f>
        <v/>
      </c>
      <c r="C869" s="321" t="str">
        <f>iferror(if(W867="","",IF(W867=Alive,Attacking,if(W867=Dead,"")),""),"")</f>
        <v/>
      </c>
      <c r="D869" s="322" t="str">
        <f>iferror(if(E867="","",IF(E867=Alive,$D$4,IF(E867=Dead,"")),""),"")</f>
        <v/>
      </c>
      <c r="E869" s="323" t="str">
        <f>iferror(if($F868="","",IF($F869&gt;0,Alive,if($F869="","")),""),"")</f>
        <v/>
      </c>
      <c r="F869" s="324" t="str">
        <f t="shared" si="4"/>
        <v/>
      </c>
      <c r="G869" s="325" t="str">
        <f>iferror(if(C869="","",if(C869=BattleEnd,"",if(D869=Fleet1Ship1,Fleet1Ship1Wep,Fleet2Ship1Wep))),"")</f>
        <v/>
      </c>
      <c r="H869" s="326" t="str">
        <f>iferror(IF($C869=BattleEnd,"",IF($C869="","",IF($C869=Attacking,RANDBETWEEN(1,100),""))),"")</f>
        <v/>
      </c>
      <c r="I869" s="327" t="str">
        <f>iferror(IF($C869=BattleEnd,"",IF($C869="","",IF($C869=Attacking,RANDBETWEEN(1,100),""))),"")</f>
        <v/>
      </c>
      <c r="J869" s="327" t="str">
        <f>iferror(IF($C869=BattleEnd,"",IF($C869="","",IF($C869=Attacking,RANDBETWEEN(1,100),""))),"")</f>
        <v/>
      </c>
      <c r="K869" s="328" t="str">
        <f>iferror(IF($C869=BattleEnd,"",IF($C869="","",IF($C869=Attacking,RANDBETWEEN(1,100),""))),"")</f>
        <v/>
      </c>
      <c r="L869" s="329" t="str">
        <f>if($C869=Attacking,if(H869&gt;70,Hit,Miss),"")</f>
        <v/>
      </c>
      <c r="M869" s="330" t="str">
        <f>if($C869=Attacking,if(I869&gt;70,Hit,Miss),"")</f>
        <v/>
      </c>
      <c r="N869" s="330" t="str">
        <f>if($C869=Attacking,if(J869&gt;70,Hit,Miss),"")</f>
        <v/>
      </c>
      <c r="O869" s="331" t="str">
        <f>if($C869=Attacking,if(K869&gt;70,Hit,Miss),"")</f>
        <v/>
      </c>
      <c r="P869" s="326" t="str">
        <f>IF(L869=Hit,Fleet1Ship1WepDPH,IF(L869=Miss,0,""))</f>
        <v/>
      </c>
      <c r="Q869" s="327" t="str">
        <f>IF(M869=Hit,Fleet1Ship1WepDPH,IF(M869=Miss,0,""))</f>
        <v/>
      </c>
      <c r="R869" s="327" t="str">
        <f>IF(N869=Hit,Fleet1Ship1WepDPH,IF(N869=Miss,0,""))</f>
        <v/>
      </c>
      <c r="S869" s="328" t="str">
        <f>IF(O869=Hit,Fleet1Ship1WepDPH,IF(O869=Miss,0,""))</f>
        <v/>
      </c>
      <c r="T869" s="332" t="str">
        <f>if($C869=Attacking,COUNTIF(P869:S869,"&gt;0"),"")</f>
        <v/>
      </c>
      <c r="U869" s="333" t="str">
        <f>IF($C869=Attacking,SUM(P869:S869),"")</f>
        <v/>
      </c>
      <c r="V869" s="334" t="str">
        <f>iferror(if(W867="","",IF(W867=Alive,$V$4,IF(W867=Dead,"")),""),"")</f>
        <v/>
      </c>
      <c r="W869" s="323" t="str">
        <f>iferror(if($X869="","",IF($X869&gt;0,Alive,if($X869=0,"")),""),"")</f>
        <v/>
      </c>
      <c r="X869" s="353" t="str">
        <f>iferror(if(C869="","",IF(C869=Attacking,X867-U869,X867)),"")</f>
        <v/>
      </c>
    </row>
    <row r="870" hidden="1">
      <c r="A870" s="336">
        <v>867.0</v>
      </c>
      <c r="B870" s="356" t="str">
        <f>IF(C868=Attacking,B868+1,"")</f>
        <v/>
      </c>
      <c r="C870" s="338" t="str">
        <f>iferror(if(W868="","",IF(W868=Alive,Attacking,if(W868=Dead,"")),""),"")</f>
        <v/>
      </c>
      <c r="D870" s="339" t="str">
        <f>iferror(if(E868="","",IF(E868=Alive,$D$4,IF(E868=Dead,"")),""),"")</f>
        <v/>
      </c>
      <c r="E870" s="340" t="str">
        <f>iferror(if($F869="","",IF($F870&gt;0,Alive,if($F870="","")),""),"")</f>
        <v/>
      </c>
      <c r="F870" s="341" t="str">
        <f t="shared" si="4"/>
        <v/>
      </c>
      <c r="G870" s="342" t="str">
        <f>iferror(if(C870="","",if(C870=BattleEnd,"",if(D870=Fleet1Ship1,Fleet1Ship1Wep,Fleet2Ship1Wep))),"")</f>
        <v/>
      </c>
      <c r="H870" s="343" t="str">
        <f>iferror(IF($C870=BattleEnd,"",IF($C870="","",IF($C870=Attacking,RANDBETWEEN(1,100),""))),"")</f>
        <v/>
      </c>
      <c r="I870" s="344" t="str">
        <f>iferror(IF($C870=BattleEnd,"",IF($C870="","",IF($C870=Attacking,RANDBETWEEN(1,100),""))),"")</f>
        <v/>
      </c>
      <c r="J870" s="344" t="str">
        <f>iferror(IF($C870=BattleEnd,"",IF($C870="","",IF($C870=Attacking,RANDBETWEEN(1,100),""))),"")</f>
        <v/>
      </c>
      <c r="K870" s="345" t="str">
        <f>iferror(IF($C870=BattleEnd,"",IF($C870="","",IF($C870=Attacking,RANDBETWEEN(1,100),""))),"")</f>
        <v/>
      </c>
      <c r="L870" s="346" t="str">
        <f>if($C870=Attacking,if(H870&gt;70,Hit,Miss),"")</f>
        <v/>
      </c>
      <c r="M870" s="347" t="str">
        <f>if($C870=Attacking,if(I870&gt;70,Hit,Miss),"")</f>
        <v/>
      </c>
      <c r="N870" s="347" t="str">
        <f>if($C870=Attacking,if(J870&gt;70,Hit,Miss),"")</f>
        <v/>
      </c>
      <c r="O870" s="348" t="str">
        <f>if($C870=Attacking,if(K870&gt;70,Hit,Miss),"")</f>
        <v/>
      </c>
      <c r="P870" s="343" t="str">
        <f>IF(L870=Hit,Fleet1Ship1WepDPH,IF(L870=Miss,0,""))</f>
        <v/>
      </c>
      <c r="Q870" s="344" t="str">
        <f>IF(M870=Hit,Fleet1Ship1WepDPH,IF(M870=Miss,0,""))</f>
        <v/>
      </c>
      <c r="R870" s="344" t="str">
        <f>IF(N870=Hit,Fleet1Ship1WepDPH,IF(N870=Miss,0,""))</f>
        <v/>
      </c>
      <c r="S870" s="345" t="str">
        <f>IF(O870=Hit,Fleet1Ship1WepDPH,IF(O870=Miss,0,""))</f>
        <v/>
      </c>
      <c r="T870" s="349" t="str">
        <f>if($C870=Attacking,COUNTIF(P870:S870,"&gt;0"),"")</f>
        <v/>
      </c>
      <c r="U870" s="350" t="str">
        <f>IF($C870=Attacking,SUM(P870:S870),"")</f>
        <v/>
      </c>
      <c r="V870" s="351" t="str">
        <f>iferror(if(W868="","",IF(W868=Alive,$V$4,IF(W868=Dead,"")),""),"")</f>
        <v/>
      </c>
      <c r="W870" s="340" t="str">
        <f>iferror(if($X870="","",IF($X870&gt;0,Alive,if($X870=0,"")),""),"")</f>
        <v/>
      </c>
      <c r="X870" s="352" t="str">
        <f>iferror(if(C870="","",IF(C870=Attacking,X868-U870,X868)),"")</f>
        <v/>
      </c>
    </row>
    <row r="871" hidden="1">
      <c r="A871" s="319">
        <v>868.0</v>
      </c>
      <c r="B871" s="357" t="str">
        <f>IF(C869=Attacking,B869+1,"")</f>
        <v/>
      </c>
      <c r="C871" s="321" t="str">
        <f>iferror(if(W869="","",IF(W869=Alive,Attacking,if(W869=Dead,"")),""),"")</f>
        <v/>
      </c>
      <c r="D871" s="322" t="str">
        <f>iferror(if(E869="","",IF(E869=Alive,$D$4,IF(E869=Dead,"")),""),"")</f>
        <v/>
      </c>
      <c r="E871" s="323" t="str">
        <f>iferror(if($F870="","",IF($F871&gt;0,Alive,if($F871="","")),""),"")</f>
        <v/>
      </c>
      <c r="F871" s="324" t="str">
        <f t="shared" si="4"/>
        <v/>
      </c>
      <c r="G871" s="325" t="str">
        <f>iferror(if(C871="","",if(C871=BattleEnd,"",if(D871=Fleet1Ship1,Fleet1Ship1Wep,Fleet2Ship1Wep))),"")</f>
        <v/>
      </c>
      <c r="H871" s="326" t="str">
        <f>iferror(IF($C871=BattleEnd,"",IF($C871="","",IF($C871=Attacking,RANDBETWEEN(1,100),""))),"")</f>
        <v/>
      </c>
      <c r="I871" s="327" t="str">
        <f>iferror(IF($C871=BattleEnd,"",IF($C871="","",IF($C871=Attacking,RANDBETWEEN(1,100),""))),"")</f>
        <v/>
      </c>
      <c r="J871" s="327" t="str">
        <f>iferror(IF($C871=BattleEnd,"",IF($C871="","",IF($C871=Attacking,RANDBETWEEN(1,100),""))),"")</f>
        <v/>
      </c>
      <c r="K871" s="328" t="str">
        <f>iferror(IF($C871=BattleEnd,"",IF($C871="","",IF($C871=Attacking,RANDBETWEEN(1,100),""))),"")</f>
        <v/>
      </c>
      <c r="L871" s="329" t="str">
        <f>if($C871=Attacking,if(H871&gt;70,Hit,Miss),"")</f>
        <v/>
      </c>
      <c r="M871" s="330" t="str">
        <f>if($C871=Attacking,if(I871&gt;70,Hit,Miss),"")</f>
        <v/>
      </c>
      <c r="N871" s="330" t="str">
        <f>if($C871=Attacking,if(J871&gt;70,Hit,Miss),"")</f>
        <v/>
      </c>
      <c r="O871" s="331" t="str">
        <f>if($C871=Attacking,if(K871&gt;70,Hit,Miss),"")</f>
        <v/>
      </c>
      <c r="P871" s="326" t="str">
        <f>IF(L871=Hit,Fleet1Ship1WepDPH,IF(L871=Miss,0,""))</f>
        <v/>
      </c>
      <c r="Q871" s="327" t="str">
        <f>IF(M871=Hit,Fleet1Ship1WepDPH,IF(M871=Miss,0,""))</f>
        <v/>
      </c>
      <c r="R871" s="327" t="str">
        <f>IF(N871=Hit,Fleet1Ship1WepDPH,IF(N871=Miss,0,""))</f>
        <v/>
      </c>
      <c r="S871" s="328" t="str">
        <f>IF(O871=Hit,Fleet1Ship1WepDPH,IF(O871=Miss,0,""))</f>
        <v/>
      </c>
      <c r="T871" s="332" t="str">
        <f>if($C871=Attacking,COUNTIF(P871:S871,"&gt;0"),"")</f>
        <v/>
      </c>
      <c r="U871" s="333" t="str">
        <f>IF($C871=Attacking,SUM(P871:S871),"")</f>
        <v/>
      </c>
      <c r="V871" s="334" t="str">
        <f>iferror(if(W869="","",IF(W869=Alive,$V$4,IF(W869=Dead,"")),""),"")</f>
        <v/>
      </c>
      <c r="W871" s="323" t="str">
        <f>iferror(if($X871="","",IF($X871&gt;0,Alive,if($X871=0,"")),""),"")</f>
        <v/>
      </c>
      <c r="X871" s="353" t="str">
        <f>iferror(if(C871="","",IF(C871=Attacking,X869-U871,X869)),"")</f>
        <v/>
      </c>
    </row>
    <row r="872" hidden="1">
      <c r="A872" s="336">
        <v>869.0</v>
      </c>
      <c r="B872" s="356" t="str">
        <f>IF(C870=Attacking,B870+1,"")</f>
        <v/>
      </c>
      <c r="C872" s="338" t="str">
        <f>iferror(if(W870="","",IF(W870=Alive,Attacking,if(W870=Dead,"")),""),"")</f>
        <v/>
      </c>
      <c r="D872" s="339" t="str">
        <f>iferror(if(E870="","",IF(E870=Alive,$D$4,IF(E870=Dead,"")),""),"")</f>
        <v/>
      </c>
      <c r="E872" s="340" t="str">
        <f>iferror(if($F871="","",IF($F872&gt;0,Alive,if($F872="","")),""),"")</f>
        <v/>
      </c>
      <c r="F872" s="341" t="str">
        <f t="shared" si="4"/>
        <v/>
      </c>
      <c r="G872" s="342" t="str">
        <f>iferror(if(C872="","",if(C872=BattleEnd,"",if(D872=Fleet1Ship1,Fleet1Ship1Wep,Fleet2Ship1Wep))),"")</f>
        <v/>
      </c>
      <c r="H872" s="343" t="str">
        <f>iferror(IF($C872=BattleEnd,"",IF($C872="","",IF($C872=Attacking,RANDBETWEEN(1,100),""))),"")</f>
        <v/>
      </c>
      <c r="I872" s="344" t="str">
        <f>iferror(IF($C872=BattleEnd,"",IF($C872="","",IF($C872=Attacking,RANDBETWEEN(1,100),""))),"")</f>
        <v/>
      </c>
      <c r="J872" s="344" t="str">
        <f>iferror(IF($C872=BattleEnd,"",IF($C872="","",IF($C872=Attacking,RANDBETWEEN(1,100),""))),"")</f>
        <v/>
      </c>
      <c r="K872" s="345" t="str">
        <f>iferror(IF($C872=BattleEnd,"",IF($C872="","",IF($C872=Attacking,RANDBETWEEN(1,100),""))),"")</f>
        <v/>
      </c>
      <c r="L872" s="346" t="str">
        <f>if($C872=Attacking,if(H872&gt;70,Hit,Miss),"")</f>
        <v/>
      </c>
      <c r="M872" s="347" t="str">
        <f>if($C872=Attacking,if(I872&gt;70,Hit,Miss),"")</f>
        <v/>
      </c>
      <c r="N872" s="347" t="str">
        <f>if($C872=Attacking,if(J872&gt;70,Hit,Miss),"")</f>
        <v/>
      </c>
      <c r="O872" s="348" t="str">
        <f>if($C872=Attacking,if(K872&gt;70,Hit,Miss),"")</f>
        <v/>
      </c>
      <c r="P872" s="343" t="str">
        <f>IF(L872=Hit,Fleet1Ship1WepDPH,IF(L872=Miss,0,""))</f>
        <v/>
      </c>
      <c r="Q872" s="344" t="str">
        <f>IF(M872=Hit,Fleet1Ship1WepDPH,IF(M872=Miss,0,""))</f>
        <v/>
      </c>
      <c r="R872" s="344" t="str">
        <f>IF(N872=Hit,Fleet1Ship1WepDPH,IF(N872=Miss,0,""))</f>
        <v/>
      </c>
      <c r="S872" s="345" t="str">
        <f>IF(O872=Hit,Fleet1Ship1WepDPH,IF(O872=Miss,0,""))</f>
        <v/>
      </c>
      <c r="T872" s="349" t="str">
        <f>if($C872=Attacking,COUNTIF(P872:S872,"&gt;0"),"")</f>
        <v/>
      </c>
      <c r="U872" s="350" t="str">
        <f>IF($C872=Attacking,SUM(P872:S872),"")</f>
        <v/>
      </c>
      <c r="V872" s="351" t="str">
        <f>iferror(if(W870="","",IF(W870=Alive,$V$4,IF(W870=Dead,"")),""),"")</f>
        <v/>
      </c>
      <c r="W872" s="340" t="str">
        <f>iferror(if($X872="","",IF($X872&gt;0,Alive,if($X872=0,"")),""),"")</f>
        <v/>
      </c>
      <c r="X872" s="352" t="str">
        <f>iferror(if(C872="","",IF(C872=Attacking,X870-U872,X870)),"")</f>
        <v/>
      </c>
    </row>
    <row r="873" hidden="1">
      <c r="A873" s="319">
        <v>870.0</v>
      </c>
      <c r="B873" s="357" t="str">
        <f>IF(C871=Attacking,B871+1,"")</f>
        <v/>
      </c>
      <c r="C873" s="321" t="str">
        <f>iferror(if(W871="","",IF(W871=Alive,Attacking,if(W871=Dead,"")),""),"")</f>
        <v/>
      </c>
      <c r="D873" s="322" t="str">
        <f>iferror(if(E871="","",IF(E871=Alive,$D$4,IF(E871=Dead,"")),""),"")</f>
        <v/>
      </c>
      <c r="E873" s="323" t="str">
        <f>iferror(if($F872="","",IF($F873&gt;0,Alive,if($F873="","")),""),"")</f>
        <v/>
      </c>
      <c r="F873" s="324" t="str">
        <f t="shared" si="4"/>
        <v/>
      </c>
      <c r="G873" s="325" t="str">
        <f>iferror(if(C873="","",if(C873=BattleEnd,"",if(D873=Fleet1Ship1,Fleet1Ship1Wep,Fleet2Ship1Wep))),"")</f>
        <v/>
      </c>
      <c r="H873" s="326" t="str">
        <f>iferror(IF($C873=BattleEnd,"",IF($C873="","",IF($C873=Attacking,RANDBETWEEN(1,100),""))),"")</f>
        <v/>
      </c>
      <c r="I873" s="327" t="str">
        <f>iferror(IF($C873=BattleEnd,"",IF($C873="","",IF($C873=Attacking,RANDBETWEEN(1,100),""))),"")</f>
        <v/>
      </c>
      <c r="J873" s="327" t="str">
        <f>iferror(IF($C873=BattleEnd,"",IF($C873="","",IF($C873=Attacking,RANDBETWEEN(1,100),""))),"")</f>
        <v/>
      </c>
      <c r="K873" s="328" t="str">
        <f>iferror(IF($C873=BattleEnd,"",IF($C873="","",IF($C873=Attacking,RANDBETWEEN(1,100),""))),"")</f>
        <v/>
      </c>
      <c r="L873" s="329" t="str">
        <f>if($C873=Attacking,if(H873&gt;70,Hit,Miss),"")</f>
        <v/>
      </c>
      <c r="M873" s="330" t="str">
        <f>if($C873=Attacking,if(I873&gt;70,Hit,Miss),"")</f>
        <v/>
      </c>
      <c r="N873" s="330" t="str">
        <f>if($C873=Attacking,if(J873&gt;70,Hit,Miss),"")</f>
        <v/>
      </c>
      <c r="O873" s="331" t="str">
        <f>if($C873=Attacking,if(K873&gt;70,Hit,Miss),"")</f>
        <v/>
      </c>
      <c r="P873" s="326" t="str">
        <f>IF(L873=Hit,Fleet1Ship1WepDPH,IF(L873=Miss,0,""))</f>
        <v/>
      </c>
      <c r="Q873" s="327" t="str">
        <f>IF(M873=Hit,Fleet1Ship1WepDPH,IF(M873=Miss,0,""))</f>
        <v/>
      </c>
      <c r="R873" s="327" t="str">
        <f>IF(N873=Hit,Fleet1Ship1WepDPH,IF(N873=Miss,0,""))</f>
        <v/>
      </c>
      <c r="S873" s="328" t="str">
        <f>IF(O873=Hit,Fleet1Ship1WepDPH,IF(O873=Miss,0,""))</f>
        <v/>
      </c>
      <c r="T873" s="332" t="str">
        <f>if($C873=Attacking,COUNTIF(P873:S873,"&gt;0"),"")</f>
        <v/>
      </c>
      <c r="U873" s="333" t="str">
        <f>IF($C873=Attacking,SUM(P873:S873),"")</f>
        <v/>
      </c>
      <c r="V873" s="334" t="str">
        <f>iferror(if(W871="","",IF(W871=Alive,$V$4,IF(W871=Dead,"")),""),"")</f>
        <v/>
      </c>
      <c r="W873" s="323" t="str">
        <f>iferror(if($X873="","",IF($X873&gt;0,Alive,if($X873=0,"")),""),"")</f>
        <v/>
      </c>
      <c r="X873" s="353" t="str">
        <f>iferror(if(C873="","",IF(C873=Attacking,X871-U873,X871)),"")</f>
        <v/>
      </c>
    </row>
    <row r="874" hidden="1">
      <c r="A874" s="336">
        <v>871.0</v>
      </c>
      <c r="B874" s="356" t="str">
        <f>IF(C872=Reloading,B872+1,"")</f>
        <v/>
      </c>
      <c r="C874" s="338" t="str">
        <f>iferror(if(W872="","",IF(W872=Alive,Attacking,if(W872=Dead,"")),""),"")</f>
        <v/>
      </c>
      <c r="D874" s="339" t="str">
        <f>iferror(if(E872="","",IF(E872=Alive,$D$4,IF(E872=Dead,"")),""),"")</f>
        <v/>
      </c>
      <c r="E874" s="340" t="str">
        <f>iferror(if($F873="","",IF($F874&gt;0,Alive,if($F874="","")),""),"")</f>
        <v/>
      </c>
      <c r="F874" s="341" t="str">
        <f t="shared" si="4"/>
        <v/>
      </c>
      <c r="G874" s="342" t="str">
        <f>iferror(if(C874="","",if(C874=BattleEnd,"",if(D874=Fleet1Ship1,Fleet1Ship1Wep,Fleet2Ship1Wep))),"")</f>
        <v/>
      </c>
      <c r="H874" s="343" t="str">
        <f>iferror(IF($C874=BattleEnd,"",IF($C874="","",IF($C874=Attacking,RANDBETWEEN(1,100),""))),"")</f>
        <v/>
      </c>
      <c r="I874" s="344" t="str">
        <f>iferror(IF($C874=BattleEnd,"",IF($C874="","",IF($C874=Attacking,RANDBETWEEN(1,100),""))),"")</f>
        <v/>
      </c>
      <c r="J874" s="344" t="str">
        <f>iferror(IF($C874=BattleEnd,"",IF($C874="","",IF($C874=Attacking,RANDBETWEEN(1,100),""))),"")</f>
        <v/>
      </c>
      <c r="K874" s="345" t="str">
        <f>iferror(IF($C874=BattleEnd,"",IF($C874="","",IF($C874=Attacking,RANDBETWEEN(1,100),""))),"")</f>
        <v/>
      </c>
      <c r="L874" s="346" t="str">
        <f>if($C874=Attacking,if(H874&gt;70,Hit,Miss),"")</f>
        <v/>
      </c>
      <c r="M874" s="347" t="str">
        <f>if($C874=Attacking,if(I874&gt;70,Hit,Miss),"")</f>
        <v/>
      </c>
      <c r="N874" s="347" t="str">
        <f>if($C874=Attacking,if(J874&gt;70,Hit,Miss),"")</f>
        <v/>
      </c>
      <c r="O874" s="348" t="str">
        <f>if($C874=Attacking,if(K874&gt;70,Hit,Miss),"")</f>
        <v/>
      </c>
      <c r="P874" s="343" t="str">
        <f>IF(L874=Hit,Fleet1Ship1WepDPH,IF(L874=Miss,0,""))</f>
        <v/>
      </c>
      <c r="Q874" s="344" t="str">
        <f>IF(M874=Hit,Fleet1Ship1WepDPH,IF(M874=Miss,0,""))</f>
        <v/>
      </c>
      <c r="R874" s="344" t="str">
        <f>IF(N874=Hit,Fleet1Ship1WepDPH,IF(N874=Miss,0,""))</f>
        <v/>
      </c>
      <c r="S874" s="345" t="str">
        <f>IF(O874=Hit,Fleet1Ship1WepDPH,IF(O874=Miss,0,""))</f>
        <v/>
      </c>
      <c r="T874" s="349" t="str">
        <f>if($C874=Attacking,COUNTIF(P874:S874,"&gt;0"),"")</f>
        <v/>
      </c>
      <c r="U874" s="350" t="str">
        <f>IF($C874=Attacking,SUM(P874:S874),"")</f>
        <v/>
      </c>
      <c r="V874" s="351" t="str">
        <f>iferror(if(W872="","",IF(W872=Alive,$V$4,IF(W872=Dead,"")),""),"")</f>
        <v/>
      </c>
      <c r="W874" s="340" t="str">
        <f>iferror(if($X874="","",IF($X874&gt;0,Alive,if($X874=0,"")),""),"")</f>
        <v/>
      </c>
      <c r="X874" s="352" t="str">
        <f>iferror(if(C874="","",IF(C874=Attacking,X872-U874,X872)),"")</f>
        <v/>
      </c>
    </row>
    <row r="875" hidden="1">
      <c r="A875" s="319">
        <v>872.0</v>
      </c>
      <c r="B875" s="357" t="str">
        <f>IF(C873=Reloading,B873+1,"")</f>
        <v/>
      </c>
      <c r="C875" s="321" t="str">
        <f>iferror(if(W873="","",IF(W873=Alive,Attacking,if(W873=Dead,"")),""),"")</f>
        <v/>
      </c>
      <c r="D875" s="322" t="str">
        <f>iferror(if(E873="","",IF(E873=Alive,$D$4,IF(E873=Dead,"")),""),"")</f>
        <v/>
      </c>
      <c r="E875" s="323" t="str">
        <f>iferror(if($F874="","",IF($F875&gt;0,Alive,if($F875="","")),""),"")</f>
        <v/>
      </c>
      <c r="F875" s="324" t="str">
        <f t="shared" si="4"/>
        <v/>
      </c>
      <c r="G875" s="325" t="str">
        <f>iferror(if(C875="","",if(C875=BattleEnd,"",if(D875=Fleet1Ship1,Fleet1Ship1Wep,Fleet2Ship1Wep))),"")</f>
        <v/>
      </c>
      <c r="H875" s="326" t="str">
        <f>iferror(IF($C875=BattleEnd,"",IF($C875="","",IF($C875=Attacking,RANDBETWEEN(1,100),""))),"")</f>
        <v/>
      </c>
      <c r="I875" s="327" t="str">
        <f>iferror(IF($C875=BattleEnd,"",IF($C875="","",IF($C875=Attacking,RANDBETWEEN(1,100),""))),"")</f>
        <v/>
      </c>
      <c r="J875" s="327" t="str">
        <f>iferror(IF($C875=BattleEnd,"",IF($C875="","",IF($C875=Attacking,RANDBETWEEN(1,100),""))),"")</f>
        <v/>
      </c>
      <c r="K875" s="328" t="str">
        <f>iferror(IF($C875=BattleEnd,"",IF($C875="","",IF($C875=Attacking,RANDBETWEEN(1,100),""))),"")</f>
        <v/>
      </c>
      <c r="L875" s="329" t="str">
        <f>if($C875=Attacking,if(H875&gt;70,Hit,Miss),"")</f>
        <v/>
      </c>
      <c r="M875" s="330" t="str">
        <f>if($C875=Attacking,if(I875&gt;70,Hit,Miss),"")</f>
        <v/>
      </c>
      <c r="N875" s="330" t="str">
        <f>if($C875=Attacking,if(J875&gt;70,Hit,Miss),"")</f>
        <v/>
      </c>
      <c r="O875" s="331" t="str">
        <f>if($C875=Attacking,if(K875&gt;70,Hit,Miss),"")</f>
        <v/>
      </c>
      <c r="P875" s="326" t="str">
        <f>IF(L875=Hit,Fleet1Ship1WepDPH,IF(L875=Miss,0,""))</f>
        <v/>
      </c>
      <c r="Q875" s="327" t="str">
        <f>IF(M875=Hit,Fleet1Ship1WepDPH,IF(M875=Miss,0,""))</f>
        <v/>
      </c>
      <c r="R875" s="327" t="str">
        <f>IF(N875=Hit,Fleet1Ship1WepDPH,IF(N875=Miss,0,""))</f>
        <v/>
      </c>
      <c r="S875" s="328" t="str">
        <f>IF(O875=Hit,Fleet1Ship1WepDPH,IF(O875=Miss,0,""))</f>
        <v/>
      </c>
      <c r="T875" s="332" t="str">
        <f>if($C875=Attacking,COUNTIF(P875:S875,"&gt;0"),"")</f>
        <v/>
      </c>
      <c r="U875" s="333" t="str">
        <f>IF($C875=Attacking,SUM(P875:S875),"")</f>
        <v/>
      </c>
      <c r="V875" s="334" t="str">
        <f>iferror(if(W873="","",IF(W873=Alive,$V$4,IF(W873=Dead,"")),""),"")</f>
        <v/>
      </c>
      <c r="W875" s="323" t="str">
        <f>iferror(if($X875="","",IF($X875&gt;0,Alive,if($X875=0,"")),""),"")</f>
        <v/>
      </c>
      <c r="X875" s="353" t="str">
        <f>iferror(if(C875="","",IF(C875=Attacking,X873-U875,X873)),"")</f>
        <v/>
      </c>
    </row>
    <row r="876" hidden="1">
      <c r="A876" s="336">
        <v>873.0</v>
      </c>
      <c r="B876" s="356" t="str">
        <f>IF(C874=Attacking,B874+1,"")</f>
        <v/>
      </c>
      <c r="C876" s="338" t="str">
        <f>iferror(if(W874="","",IF(W874=Alive,Attacking,if(W874=Dead,"")),""),"")</f>
        <v/>
      </c>
      <c r="D876" s="339" t="str">
        <f>iferror(if(E874="","",IF(E874=Alive,$D$4,IF(E874=Dead,"")),""),"")</f>
        <v/>
      </c>
      <c r="E876" s="340" t="str">
        <f>iferror(if($F875="","",IF($F876&gt;0,Alive,if($F876="","")),""),"")</f>
        <v/>
      </c>
      <c r="F876" s="341" t="str">
        <f t="shared" si="4"/>
        <v/>
      </c>
      <c r="G876" s="342" t="str">
        <f>iferror(if(C876="","",if(C876=BattleEnd,"",if(D876=Fleet1Ship1,Fleet1Ship1Wep,Fleet2Ship1Wep))),"")</f>
        <v/>
      </c>
      <c r="H876" s="343" t="str">
        <f>iferror(IF($C876=BattleEnd,"",IF($C876="","",IF($C876=Attacking,RANDBETWEEN(1,100),""))),"")</f>
        <v/>
      </c>
      <c r="I876" s="344" t="str">
        <f>iferror(IF($C876=BattleEnd,"",IF($C876="","",IF($C876=Attacking,RANDBETWEEN(1,100),""))),"")</f>
        <v/>
      </c>
      <c r="J876" s="344" t="str">
        <f>iferror(IF($C876=BattleEnd,"",IF($C876="","",IF($C876=Attacking,RANDBETWEEN(1,100),""))),"")</f>
        <v/>
      </c>
      <c r="K876" s="345" t="str">
        <f>iferror(IF($C876=BattleEnd,"",IF($C876="","",IF($C876=Attacking,RANDBETWEEN(1,100),""))),"")</f>
        <v/>
      </c>
      <c r="L876" s="346" t="str">
        <f>if($C876=Attacking,if(H876&gt;70,Hit,Miss),"")</f>
        <v/>
      </c>
      <c r="M876" s="347" t="str">
        <f>if($C876=Attacking,if(I876&gt;70,Hit,Miss),"")</f>
        <v/>
      </c>
      <c r="N876" s="347" t="str">
        <f>if($C876=Attacking,if(J876&gt;70,Hit,Miss),"")</f>
        <v/>
      </c>
      <c r="O876" s="348" t="str">
        <f>if($C876=Attacking,if(K876&gt;70,Hit,Miss),"")</f>
        <v/>
      </c>
      <c r="P876" s="343" t="str">
        <f>IF(L876=Hit,Fleet1Ship1WepDPH,IF(L876=Miss,0,""))</f>
        <v/>
      </c>
      <c r="Q876" s="344" t="str">
        <f>IF(M876=Hit,Fleet1Ship1WepDPH,IF(M876=Miss,0,""))</f>
        <v/>
      </c>
      <c r="R876" s="344" t="str">
        <f>IF(N876=Hit,Fleet1Ship1WepDPH,IF(N876=Miss,0,""))</f>
        <v/>
      </c>
      <c r="S876" s="345" t="str">
        <f>IF(O876=Hit,Fleet1Ship1WepDPH,IF(O876=Miss,0,""))</f>
        <v/>
      </c>
      <c r="T876" s="349" t="str">
        <f>if($C876=Attacking,COUNTIF(P876:S876,"&gt;0"),"")</f>
        <v/>
      </c>
      <c r="U876" s="350" t="str">
        <f>IF($C876=Attacking,SUM(P876:S876),"")</f>
        <v/>
      </c>
      <c r="V876" s="351" t="str">
        <f>iferror(if(W874="","",IF(W874=Alive,$V$4,IF(W874=Dead,"")),""),"")</f>
        <v/>
      </c>
      <c r="W876" s="340" t="str">
        <f>iferror(if($X876="","",IF($X876&gt;0,Alive,if($X876=0,"")),""),"")</f>
        <v/>
      </c>
      <c r="X876" s="352" t="str">
        <f>iferror(if(C876="","",IF(C876=Attacking,X874-U876,X874)),"")</f>
        <v/>
      </c>
    </row>
    <row r="877" hidden="1">
      <c r="A877" s="319">
        <v>874.0</v>
      </c>
      <c r="B877" s="357" t="str">
        <f>IF(C875=Attacking,B875+1,"")</f>
        <v/>
      </c>
      <c r="C877" s="321" t="str">
        <f>iferror(if(W875="","",IF(W875=Alive,Attacking,if(W875=Dead,"")),""),"")</f>
        <v/>
      </c>
      <c r="D877" s="322" t="str">
        <f>iferror(if(E875="","",IF(E875=Alive,$D$4,IF(E875=Dead,"")),""),"")</f>
        <v/>
      </c>
      <c r="E877" s="323" t="str">
        <f>iferror(if($F876="","",IF($F877&gt;0,Alive,if($F877="","")),""),"")</f>
        <v/>
      </c>
      <c r="F877" s="324" t="str">
        <f t="shared" si="4"/>
        <v/>
      </c>
      <c r="G877" s="325" t="str">
        <f>iferror(if(C877="","",if(C877=BattleEnd,"",if(D877=Fleet1Ship1,Fleet1Ship1Wep,Fleet2Ship1Wep))),"")</f>
        <v/>
      </c>
      <c r="H877" s="326" t="str">
        <f>iferror(IF($C877=BattleEnd,"",IF($C877="","",IF($C877=Attacking,RANDBETWEEN(1,100),""))),"")</f>
        <v/>
      </c>
      <c r="I877" s="327" t="str">
        <f>iferror(IF($C877=BattleEnd,"",IF($C877="","",IF($C877=Attacking,RANDBETWEEN(1,100),""))),"")</f>
        <v/>
      </c>
      <c r="J877" s="327" t="str">
        <f>iferror(IF($C877=BattleEnd,"",IF($C877="","",IF($C877=Attacking,RANDBETWEEN(1,100),""))),"")</f>
        <v/>
      </c>
      <c r="K877" s="328" t="str">
        <f>iferror(IF($C877=BattleEnd,"",IF($C877="","",IF($C877=Attacking,RANDBETWEEN(1,100),""))),"")</f>
        <v/>
      </c>
      <c r="L877" s="329" t="str">
        <f>if($C877=Attacking,if(H877&gt;70,Hit,Miss),"")</f>
        <v/>
      </c>
      <c r="M877" s="330" t="str">
        <f>if($C877=Attacking,if(I877&gt;70,Hit,Miss),"")</f>
        <v/>
      </c>
      <c r="N877" s="330" t="str">
        <f>if($C877=Attacking,if(J877&gt;70,Hit,Miss),"")</f>
        <v/>
      </c>
      <c r="O877" s="331" t="str">
        <f>if($C877=Attacking,if(K877&gt;70,Hit,Miss),"")</f>
        <v/>
      </c>
      <c r="P877" s="326" t="str">
        <f>IF(L877=Hit,Fleet1Ship1WepDPH,IF(L877=Miss,0,""))</f>
        <v/>
      </c>
      <c r="Q877" s="327" t="str">
        <f>IF(M877=Hit,Fleet1Ship1WepDPH,IF(M877=Miss,0,""))</f>
        <v/>
      </c>
      <c r="R877" s="327" t="str">
        <f>IF(N877=Hit,Fleet1Ship1WepDPH,IF(N877=Miss,0,""))</f>
        <v/>
      </c>
      <c r="S877" s="328" t="str">
        <f>IF(O877=Hit,Fleet1Ship1WepDPH,IF(O877=Miss,0,""))</f>
        <v/>
      </c>
      <c r="T877" s="332" t="str">
        <f>if($C877=Attacking,COUNTIF(P877:S877,"&gt;0"),"")</f>
        <v/>
      </c>
      <c r="U877" s="333" t="str">
        <f>IF($C877=Attacking,SUM(P877:S877),"")</f>
        <v/>
      </c>
      <c r="V877" s="334" t="str">
        <f>iferror(if(W875="","",IF(W875=Alive,$V$4,IF(W875=Dead,"")),""),"")</f>
        <v/>
      </c>
      <c r="W877" s="323" t="str">
        <f>iferror(if($X877="","",IF($X877&gt;0,Alive,if($X877=0,"")),""),"")</f>
        <v/>
      </c>
      <c r="X877" s="353" t="str">
        <f>iferror(if(C877="","",IF(C877=Attacking,X875-U877,X875)),"")</f>
        <v/>
      </c>
    </row>
    <row r="878" hidden="1">
      <c r="A878" s="336">
        <v>875.0</v>
      </c>
      <c r="B878" s="356" t="str">
        <f>IF(C876=Attacking,B876+1,"")</f>
        <v/>
      </c>
      <c r="C878" s="338" t="str">
        <f>iferror(if(W876="","",IF(W876=Alive,Attacking,if(W876=Dead,"")),""),"")</f>
        <v/>
      </c>
      <c r="D878" s="339" t="str">
        <f>iferror(if(E876="","",IF(E876=Alive,$D$4,IF(E876=Dead,"")),""),"")</f>
        <v/>
      </c>
      <c r="E878" s="340" t="str">
        <f>iferror(if($F877="","",IF($F878&gt;0,Alive,if($F878="","")),""),"")</f>
        <v/>
      </c>
      <c r="F878" s="341" t="str">
        <f t="shared" si="4"/>
        <v/>
      </c>
      <c r="G878" s="342" t="str">
        <f>iferror(if(C878="","",if(C878=BattleEnd,"",if(D878=Fleet1Ship1,Fleet1Ship1Wep,Fleet2Ship1Wep))),"")</f>
        <v/>
      </c>
      <c r="H878" s="343" t="str">
        <f>iferror(IF($C878=BattleEnd,"",IF($C878="","",IF($C878=Attacking,RANDBETWEEN(1,100),""))),"")</f>
        <v/>
      </c>
      <c r="I878" s="344" t="str">
        <f>iferror(IF($C878=BattleEnd,"",IF($C878="","",IF($C878=Attacking,RANDBETWEEN(1,100),""))),"")</f>
        <v/>
      </c>
      <c r="J878" s="344" t="str">
        <f>iferror(IF($C878=BattleEnd,"",IF($C878="","",IF($C878=Attacking,RANDBETWEEN(1,100),""))),"")</f>
        <v/>
      </c>
      <c r="K878" s="345" t="str">
        <f>iferror(IF($C878=BattleEnd,"",IF($C878="","",IF($C878=Attacking,RANDBETWEEN(1,100),""))),"")</f>
        <v/>
      </c>
      <c r="L878" s="346" t="str">
        <f>if($C878=Attacking,if(H878&gt;70,Hit,Miss),"")</f>
        <v/>
      </c>
      <c r="M878" s="347" t="str">
        <f>if($C878=Attacking,if(I878&gt;70,Hit,Miss),"")</f>
        <v/>
      </c>
      <c r="N878" s="347" t="str">
        <f>if($C878=Attacking,if(J878&gt;70,Hit,Miss),"")</f>
        <v/>
      </c>
      <c r="O878" s="348" t="str">
        <f>if($C878=Attacking,if(K878&gt;70,Hit,Miss),"")</f>
        <v/>
      </c>
      <c r="P878" s="343" t="str">
        <f>IF(L878=Hit,Fleet1Ship1WepDPH,IF(L878=Miss,0,""))</f>
        <v/>
      </c>
      <c r="Q878" s="344" t="str">
        <f>IF(M878=Hit,Fleet1Ship1WepDPH,IF(M878=Miss,0,""))</f>
        <v/>
      </c>
      <c r="R878" s="344" t="str">
        <f>IF(N878=Hit,Fleet1Ship1WepDPH,IF(N878=Miss,0,""))</f>
        <v/>
      </c>
      <c r="S878" s="345" t="str">
        <f>IF(O878=Hit,Fleet1Ship1WepDPH,IF(O878=Miss,0,""))</f>
        <v/>
      </c>
      <c r="T878" s="349" t="str">
        <f>if($C878=Attacking,COUNTIF(P878:S878,"&gt;0"),"")</f>
        <v/>
      </c>
      <c r="U878" s="350" t="str">
        <f>IF($C878=Attacking,SUM(P878:S878),"")</f>
        <v/>
      </c>
      <c r="V878" s="351" t="str">
        <f>iferror(if(W876="","",IF(W876=Alive,$V$4,IF(W876=Dead,"")),""),"")</f>
        <v/>
      </c>
      <c r="W878" s="340" t="str">
        <f>iferror(if($X878="","",IF($X878&gt;0,Alive,if($X878=0,"")),""),"")</f>
        <v/>
      </c>
      <c r="X878" s="352" t="str">
        <f>iferror(if(C878="","",IF(C878=Attacking,X876-U878,X876)),"")</f>
        <v/>
      </c>
    </row>
    <row r="879" hidden="1">
      <c r="A879" s="319">
        <v>876.0</v>
      </c>
      <c r="B879" s="357" t="str">
        <f>IF(C877=Attacking,B877+1,"")</f>
        <v/>
      </c>
      <c r="C879" s="321" t="str">
        <f>iferror(if(W877="","",IF(W877=Alive,Attacking,if(W877=Dead,"")),""),"")</f>
        <v/>
      </c>
      <c r="D879" s="322" t="str">
        <f>iferror(if(E877="","",IF(E877=Alive,$D$4,IF(E877=Dead,"")),""),"")</f>
        <v/>
      </c>
      <c r="E879" s="323" t="str">
        <f>iferror(if($F878="","",IF($F879&gt;0,Alive,if($F879="","")),""),"")</f>
        <v/>
      </c>
      <c r="F879" s="324" t="str">
        <f t="shared" si="4"/>
        <v/>
      </c>
      <c r="G879" s="325" t="str">
        <f>iferror(if(C879="","",if(C879=BattleEnd,"",if(D879=Fleet1Ship1,Fleet1Ship1Wep,Fleet2Ship1Wep))),"")</f>
        <v/>
      </c>
      <c r="H879" s="326" t="str">
        <f>iferror(IF($C879=BattleEnd,"",IF($C879="","",IF($C879=Attacking,RANDBETWEEN(1,100),""))),"")</f>
        <v/>
      </c>
      <c r="I879" s="327" t="str">
        <f>iferror(IF($C879=BattleEnd,"",IF($C879="","",IF($C879=Attacking,RANDBETWEEN(1,100),""))),"")</f>
        <v/>
      </c>
      <c r="J879" s="327" t="str">
        <f>iferror(IF($C879=BattleEnd,"",IF($C879="","",IF($C879=Attacking,RANDBETWEEN(1,100),""))),"")</f>
        <v/>
      </c>
      <c r="K879" s="328" t="str">
        <f>iferror(IF($C879=BattleEnd,"",IF($C879="","",IF($C879=Attacking,RANDBETWEEN(1,100),""))),"")</f>
        <v/>
      </c>
      <c r="L879" s="329" t="str">
        <f>if($C879=Attacking,if(H879&gt;70,Hit,Miss),"")</f>
        <v/>
      </c>
      <c r="M879" s="330" t="str">
        <f>if($C879=Attacking,if(I879&gt;70,Hit,Miss),"")</f>
        <v/>
      </c>
      <c r="N879" s="330" t="str">
        <f>if($C879=Attacking,if(J879&gt;70,Hit,Miss),"")</f>
        <v/>
      </c>
      <c r="O879" s="331" t="str">
        <f>if($C879=Attacking,if(K879&gt;70,Hit,Miss),"")</f>
        <v/>
      </c>
      <c r="P879" s="326" t="str">
        <f>IF(L879=Hit,Fleet1Ship1WepDPH,IF(L879=Miss,0,""))</f>
        <v/>
      </c>
      <c r="Q879" s="327" t="str">
        <f>IF(M879=Hit,Fleet1Ship1WepDPH,IF(M879=Miss,0,""))</f>
        <v/>
      </c>
      <c r="R879" s="327" t="str">
        <f>IF(N879=Hit,Fleet1Ship1WepDPH,IF(N879=Miss,0,""))</f>
        <v/>
      </c>
      <c r="S879" s="328" t="str">
        <f>IF(O879=Hit,Fleet1Ship1WepDPH,IF(O879=Miss,0,""))</f>
        <v/>
      </c>
      <c r="T879" s="332" t="str">
        <f>if($C879=Attacking,COUNTIF(P879:S879,"&gt;0"),"")</f>
        <v/>
      </c>
      <c r="U879" s="333" t="str">
        <f>IF($C879=Attacking,SUM(P879:S879),"")</f>
        <v/>
      </c>
      <c r="V879" s="334" t="str">
        <f>iferror(if(W877="","",IF(W877=Alive,$V$4,IF(W877=Dead,"")),""),"")</f>
        <v/>
      </c>
      <c r="W879" s="323" t="str">
        <f>iferror(if($X879="","",IF($X879&gt;0,Alive,if($X879=0,"")),""),"")</f>
        <v/>
      </c>
      <c r="X879" s="353" t="str">
        <f>iferror(if(C879="","",IF(C879=Attacking,X877-U879,X877)),"")</f>
        <v/>
      </c>
    </row>
    <row r="880" hidden="1">
      <c r="A880" s="336">
        <v>877.0</v>
      </c>
      <c r="B880" s="356" t="str">
        <f>IF(C878=Attacking,B878+1,"")</f>
        <v/>
      </c>
      <c r="C880" s="338" t="str">
        <f>iferror(if(W878="","",IF(W878=Alive,Attacking,if(W878=Dead,"")),""),"")</f>
        <v/>
      </c>
      <c r="D880" s="339" t="str">
        <f>iferror(if(E878="","",IF(E878=Alive,$D$4,IF(E878=Dead,"")),""),"")</f>
        <v/>
      </c>
      <c r="E880" s="340" t="str">
        <f>iferror(if($F879="","",IF($F880&gt;0,Alive,if($F880="","")),""),"")</f>
        <v/>
      </c>
      <c r="F880" s="341" t="str">
        <f t="shared" si="4"/>
        <v/>
      </c>
      <c r="G880" s="342" t="str">
        <f>iferror(if(C880="","",if(C880=BattleEnd,"",if(D880=Fleet1Ship1,Fleet1Ship1Wep,Fleet2Ship1Wep))),"")</f>
        <v/>
      </c>
      <c r="H880" s="343" t="str">
        <f>iferror(IF($C880=BattleEnd,"",IF($C880="","",IF($C880=Attacking,RANDBETWEEN(1,100),""))),"")</f>
        <v/>
      </c>
      <c r="I880" s="344" t="str">
        <f>iferror(IF($C880=BattleEnd,"",IF($C880="","",IF($C880=Attacking,RANDBETWEEN(1,100),""))),"")</f>
        <v/>
      </c>
      <c r="J880" s="344" t="str">
        <f>iferror(IF($C880=BattleEnd,"",IF($C880="","",IF($C880=Attacking,RANDBETWEEN(1,100),""))),"")</f>
        <v/>
      </c>
      <c r="K880" s="345" t="str">
        <f>iferror(IF($C880=BattleEnd,"",IF($C880="","",IF($C880=Attacking,RANDBETWEEN(1,100),""))),"")</f>
        <v/>
      </c>
      <c r="L880" s="346" t="str">
        <f>if($C880=Attacking,if(H880&gt;70,Hit,Miss),"")</f>
        <v/>
      </c>
      <c r="M880" s="347" t="str">
        <f>if($C880=Attacking,if(I880&gt;70,Hit,Miss),"")</f>
        <v/>
      </c>
      <c r="N880" s="347" t="str">
        <f>if($C880=Attacking,if(J880&gt;70,Hit,Miss),"")</f>
        <v/>
      </c>
      <c r="O880" s="348" t="str">
        <f>if($C880=Attacking,if(K880&gt;70,Hit,Miss),"")</f>
        <v/>
      </c>
      <c r="P880" s="343" t="str">
        <f>IF(L880=Hit,Fleet1Ship1WepDPH,IF(L880=Miss,0,""))</f>
        <v/>
      </c>
      <c r="Q880" s="344" t="str">
        <f>IF(M880=Hit,Fleet1Ship1WepDPH,IF(M880=Miss,0,""))</f>
        <v/>
      </c>
      <c r="R880" s="344" t="str">
        <f>IF(N880=Hit,Fleet1Ship1WepDPH,IF(N880=Miss,0,""))</f>
        <v/>
      </c>
      <c r="S880" s="345" t="str">
        <f>IF(O880=Hit,Fleet1Ship1WepDPH,IF(O880=Miss,0,""))</f>
        <v/>
      </c>
      <c r="T880" s="349" t="str">
        <f>if($C880=Attacking,COUNTIF(P880:S880,"&gt;0"),"")</f>
        <v/>
      </c>
      <c r="U880" s="350" t="str">
        <f>IF($C880=Attacking,SUM(P880:S880),"")</f>
        <v/>
      </c>
      <c r="V880" s="351" t="str">
        <f>iferror(if(W878="","",IF(W878=Alive,$V$4,IF(W878=Dead,"")),""),"")</f>
        <v/>
      </c>
      <c r="W880" s="340" t="str">
        <f>iferror(if($X880="","",IF($X880&gt;0,Alive,if($X880=0,"")),""),"")</f>
        <v/>
      </c>
      <c r="X880" s="352" t="str">
        <f>iferror(if(C880="","",IF(C880=Attacking,X878-U880,X878)),"")</f>
        <v/>
      </c>
    </row>
    <row r="881" hidden="1">
      <c r="A881" s="319">
        <v>878.0</v>
      </c>
      <c r="B881" s="357" t="str">
        <f>IF(C879=Attacking,B879+1,"")</f>
        <v/>
      </c>
      <c r="C881" s="321" t="str">
        <f>iferror(if(W879="","",IF(W879=Alive,Attacking,if(W879=Dead,"")),""),"")</f>
        <v/>
      </c>
      <c r="D881" s="322" t="str">
        <f>iferror(if(E879="","",IF(E879=Alive,$D$4,IF(E879=Dead,"")),""),"")</f>
        <v/>
      </c>
      <c r="E881" s="323" t="str">
        <f>iferror(if($F880="","",IF($F881&gt;0,Alive,if($F881="","")),""),"")</f>
        <v/>
      </c>
      <c r="F881" s="324" t="str">
        <f t="shared" si="4"/>
        <v/>
      </c>
      <c r="G881" s="325" t="str">
        <f>iferror(if(C881="","",if(C881=BattleEnd,"",if(D881=Fleet1Ship1,Fleet1Ship1Wep,Fleet2Ship1Wep))),"")</f>
        <v/>
      </c>
      <c r="H881" s="326" t="str">
        <f>iferror(IF($C881=BattleEnd,"",IF($C881="","",IF($C881=Attacking,RANDBETWEEN(1,100),""))),"")</f>
        <v/>
      </c>
      <c r="I881" s="327" t="str">
        <f>iferror(IF($C881=BattleEnd,"",IF($C881="","",IF($C881=Attacking,RANDBETWEEN(1,100),""))),"")</f>
        <v/>
      </c>
      <c r="J881" s="327" t="str">
        <f>iferror(IF($C881=BattleEnd,"",IF($C881="","",IF($C881=Attacking,RANDBETWEEN(1,100),""))),"")</f>
        <v/>
      </c>
      <c r="K881" s="328" t="str">
        <f>iferror(IF($C881=BattleEnd,"",IF($C881="","",IF($C881=Attacking,RANDBETWEEN(1,100),""))),"")</f>
        <v/>
      </c>
      <c r="L881" s="329" t="str">
        <f>if($C881=Attacking,if(H881&gt;70,Hit,Miss),"")</f>
        <v/>
      </c>
      <c r="M881" s="330" t="str">
        <f>if($C881=Attacking,if(I881&gt;70,Hit,Miss),"")</f>
        <v/>
      </c>
      <c r="N881" s="330" t="str">
        <f>if($C881=Attacking,if(J881&gt;70,Hit,Miss),"")</f>
        <v/>
      </c>
      <c r="O881" s="331" t="str">
        <f>if($C881=Attacking,if(K881&gt;70,Hit,Miss),"")</f>
        <v/>
      </c>
      <c r="P881" s="326" t="str">
        <f>IF(L881=Hit,Fleet1Ship1WepDPH,IF(L881=Miss,0,""))</f>
        <v/>
      </c>
      <c r="Q881" s="327" t="str">
        <f>IF(M881=Hit,Fleet1Ship1WepDPH,IF(M881=Miss,0,""))</f>
        <v/>
      </c>
      <c r="R881" s="327" t="str">
        <f>IF(N881=Hit,Fleet1Ship1WepDPH,IF(N881=Miss,0,""))</f>
        <v/>
      </c>
      <c r="S881" s="328" t="str">
        <f>IF(O881=Hit,Fleet1Ship1WepDPH,IF(O881=Miss,0,""))</f>
        <v/>
      </c>
      <c r="T881" s="332" t="str">
        <f>if($C881=Attacking,COUNTIF(P881:S881,"&gt;0"),"")</f>
        <v/>
      </c>
      <c r="U881" s="333" t="str">
        <f>IF($C881=Attacking,SUM(P881:S881),"")</f>
        <v/>
      </c>
      <c r="V881" s="334" t="str">
        <f>iferror(if(W879="","",IF(W879=Alive,$V$4,IF(W879=Dead,"")),""),"")</f>
        <v/>
      </c>
      <c r="W881" s="323" t="str">
        <f>iferror(if($X881="","",IF($X881&gt;0,Alive,if($X881=0,"")),""),"")</f>
        <v/>
      </c>
      <c r="X881" s="353" t="str">
        <f>iferror(if(C881="","",IF(C881=Attacking,X879-U881,X879)),"")</f>
        <v/>
      </c>
    </row>
    <row r="882" hidden="1">
      <c r="A882" s="336">
        <v>879.0</v>
      </c>
      <c r="B882" s="356" t="str">
        <f>IF(C880=Reloading,B880+1,"")</f>
        <v/>
      </c>
      <c r="C882" s="338" t="str">
        <f>iferror(if(W880="","",IF(W880=Alive,Attacking,if(W880=Dead,"")),""),"")</f>
        <v/>
      </c>
      <c r="D882" s="339" t="str">
        <f>iferror(if(E880="","",IF(E880=Alive,$D$4,IF(E880=Dead,"")),""),"")</f>
        <v/>
      </c>
      <c r="E882" s="340" t="str">
        <f>iferror(if($F881="","",IF($F882&gt;0,Alive,if($F882="","")),""),"")</f>
        <v/>
      </c>
      <c r="F882" s="341" t="str">
        <f t="shared" si="4"/>
        <v/>
      </c>
      <c r="G882" s="342" t="str">
        <f>iferror(if(C882="","",if(C882=BattleEnd,"",if(D882=Fleet1Ship1,Fleet1Ship1Wep,Fleet2Ship1Wep))),"")</f>
        <v/>
      </c>
      <c r="H882" s="343" t="str">
        <f>iferror(IF($C882=BattleEnd,"",IF($C882="","",IF($C882=Attacking,RANDBETWEEN(1,100),""))),"")</f>
        <v/>
      </c>
      <c r="I882" s="344" t="str">
        <f>iferror(IF($C882=BattleEnd,"",IF($C882="","",IF($C882=Attacking,RANDBETWEEN(1,100),""))),"")</f>
        <v/>
      </c>
      <c r="J882" s="344" t="str">
        <f>iferror(IF($C882=BattleEnd,"",IF($C882="","",IF($C882=Attacking,RANDBETWEEN(1,100),""))),"")</f>
        <v/>
      </c>
      <c r="K882" s="345" t="str">
        <f>iferror(IF($C882=BattleEnd,"",IF($C882="","",IF($C882=Attacking,RANDBETWEEN(1,100),""))),"")</f>
        <v/>
      </c>
      <c r="L882" s="346" t="str">
        <f>if($C882=Attacking,if(H882&gt;70,Hit,Miss),"")</f>
        <v/>
      </c>
      <c r="M882" s="347" t="str">
        <f>if($C882=Attacking,if(I882&gt;70,Hit,Miss),"")</f>
        <v/>
      </c>
      <c r="N882" s="347" t="str">
        <f>if($C882=Attacking,if(J882&gt;70,Hit,Miss),"")</f>
        <v/>
      </c>
      <c r="O882" s="348" t="str">
        <f>if($C882=Attacking,if(K882&gt;70,Hit,Miss),"")</f>
        <v/>
      </c>
      <c r="P882" s="343" t="str">
        <f>IF(L882=Hit,Fleet1Ship1WepDPH,IF(L882=Miss,0,""))</f>
        <v/>
      </c>
      <c r="Q882" s="344" t="str">
        <f>IF(M882=Hit,Fleet1Ship1WepDPH,IF(M882=Miss,0,""))</f>
        <v/>
      </c>
      <c r="R882" s="344" t="str">
        <f>IF(N882=Hit,Fleet1Ship1WepDPH,IF(N882=Miss,0,""))</f>
        <v/>
      </c>
      <c r="S882" s="345" t="str">
        <f>IF(O882=Hit,Fleet1Ship1WepDPH,IF(O882=Miss,0,""))</f>
        <v/>
      </c>
      <c r="T882" s="349" t="str">
        <f>if($C882=Attacking,COUNTIF(P882:S882,"&gt;0"),"")</f>
        <v/>
      </c>
      <c r="U882" s="350" t="str">
        <f>IF($C882=Attacking,SUM(P882:S882),"")</f>
        <v/>
      </c>
      <c r="V882" s="351" t="str">
        <f>iferror(if(W880="","",IF(W880=Alive,$V$4,IF(W880=Dead,"")),""),"")</f>
        <v/>
      </c>
      <c r="W882" s="340" t="str">
        <f>iferror(if($X882="","",IF($X882&gt;0,Alive,if($X882=0,"")),""),"")</f>
        <v/>
      </c>
      <c r="X882" s="352" t="str">
        <f>iferror(if(C882="","",IF(C882=Attacking,X880-U882,X880)),"")</f>
        <v/>
      </c>
    </row>
    <row r="883" hidden="1">
      <c r="A883" s="319">
        <v>880.0</v>
      </c>
      <c r="B883" s="357" t="str">
        <f>IF(C881=Reloading,B881+1,"")</f>
        <v/>
      </c>
      <c r="C883" s="321" t="str">
        <f>iferror(if(W881="","",IF(W881=Alive,Attacking,if(W881=Dead,"")),""),"")</f>
        <v/>
      </c>
      <c r="D883" s="322" t="str">
        <f>iferror(if(E881="","",IF(E881=Alive,$D$4,IF(E881=Dead,"")),""),"")</f>
        <v/>
      </c>
      <c r="E883" s="323" t="str">
        <f>iferror(if($F882="","",IF($F883&gt;0,Alive,if($F883="","")),""),"")</f>
        <v/>
      </c>
      <c r="F883" s="324" t="str">
        <f t="shared" si="4"/>
        <v/>
      </c>
      <c r="G883" s="325" t="str">
        <f>iferror(if(C883="","",if(C883=BattleEnd,"",if(D883=Fleet1Ship1,Fleet1Ship1Wep,Fleet2Ship1Wep))),"")</f>
        <v/>
      </c>
      <c r="H883" s="326" t="str">
        <f>iferror(IF($C883=BattleEnd,"",IF($C883="","",IF($C883=Attacking,RANDBETWEEN(1,100),""))),"")</f>
        <v/>
      </c>
      <c r="I883" s="327" t="str">
        <f>iferror(IF($C883=BattleEnd,"",IF($C883="","",IF($C883=Attacking,RANDBETWEEN(1,100),""))),"")</f>
        <v/>
      </c>
      <c r="J883" s="327" t="str">
        <f>iferror(IF($C883=BattleEnd,"",IF($C883="","",IF($C883=Attacking,RANDBETWEEN(1,100),""))),"")</f>
        <v/>
      </c>
      <c r="K883" s="328" t="str">
        <f>iferror(IF($C883=BattleEnd,"",IF($C883="","",IF($C883=Attacking,RANDBETWEEN(1,100),""))),"")</f>
        <v/>
      </c>
      <c r="L883" s="329" t="str">
        <f>if($C883=Attacking,if(H883&gt;70,Hit,Miss),"")</f>
        <v/>
      </c>
      <c r="M883" s="330" t="str">
        <f>if($C883=Attacking,if(I883&gt;70,Hit,Miss),"")</f>
        <v/>
      </c>
      <c r="N883" s="330" t="str">
        <f>if($C883=Attacking,if(J883&gt;70,Hit,Miss),"")</f>
        <v/>
      </c>
      <c r="O883" s="331" t="str">
        <f>if($C883=Attacking,if(K883&gt;70,Hit,Miss),"")</f>
        <v/>
      </c>
      <c r="P883" s="326" t="str">
        <f>IF(L883=Hit,Fleet1Ship1WepDPH,IF(L883=Miss,0,""))</f>
        <v/>
      </c>
      <c r="Q883" s="327" t="str">
        <f>IF(M883=Hit,Fleet1Ship1WepDPH,IF(M883=Miss,0,""))</f>
        <v/>
      </c>
      <c r="R883" s="327" t="str">
        <f>IF(N883=Hit,Fleet1Ship1WepDPH,IF(N883=Miss,0,""))</f>
        <v/>
      </c>
      <c r="S883" s="328" t="str">
        <f>IF(O883=Hit,Fleet1Ship1WepDPH,IF(O883=Miss,0,""))</f>
        <v/>
      </c>
      <c r="T883" s="332" t="str">
        <f>if($C883=Attacking,COUNTIF(P883:S883,"&gt;0"),"")</f>
        <v/>
      </c>
      <c r="U883" s="333" t="str">
        <f>IF($C883=Attacking,SUM(P883:S883),"")</f>
        <v/>
      </c>
      <c r="V883" s="334" t="str">
        <f>iferror(if(W881="","",IF(W881=Alive,$V$4,IF(W881=Dead,"")),""),"")</f>
        <v/>
      </c>
      <c r="W883" s="323" t="str">
        <f>iferror(if($X883="","",IF($X883&gt;0,Alive,if($X883=0,"")),""),"")</f>
        <v/>
      </c>
      <c r="X883" s="353" t="str">
        <f>iferror(if(C883="","",IF(C883=Attacking,X881-U883,X881)),"")</f>
        <v/>
      </c>
    </row>
    <row r="884" hidden="1">
      <c r="A884" s="336">
        <v>881.0</v>
      </c>
      <c r="B884" s="356" t="str">
        <f>IF(C882=Attacking,B882+1,"")</f>
        <v/>
      </c>
      <c r="C884" s="338" t="str">
        <f>iferror(if(W882="","",IF(W882=Alive,Attacking,if(W882=Dead,"")),""),"")</f>
        <v/>
      </c>
      <c r="D884" s="339" t="str">
        <f>iferror(if(E882="","",IF(E882=Alive,$D$4,IF(E882=Dead,"")),""),"")</f>
        <v/>
      </c>
      <c r="E884" s="340" t="str">
        <f>iferror(if($F883="","",IF($F884&gt;0,Alive,if($F884="","")),""),"")</f>
        <v/>
      </c>
      <c r="F884" s="341" t="str">
        <f t="shared" si="4"/>
        <v/>
      </c>
      <c r="G884" s="342" t="str">
        <f>iferror(if(C884="","",if(C884=BattleEnd,"",if(D884=Fleet1Ship1,Fleet1Ship1Wep,Fleet2Ship1Wep))),"")</f>
        <v/>
      </c>
      <c r="H884" s="343" t="str">
        <f>iferror(IF($C884=BattleEnd,"",IF($C884="","",IF($C884=Attacking,RANDBETWEEN(1,100),""))),"")</f>
        <v/>
      </c>
      <c r="I884" s="344" t="str">
        <f>iferror(IF($C884=BattleEnd,"",IF($C884="","",IF($C884=Attacking,RANDBETWEEN(1,100),""))),"")</f>
        <v/>
      </c>
      <c r="J884" s="344" t="str">
        <f>iferror(IF($C884=BattleEnd,"",IF($C884="","",IF($C884=Attacking,RANDBETWEEN(1,100),""))),"")</f>
        <v/>
      </c>
      <c r="K884" s="345" t="str">
        <f>iferror(IF($C884=BattleEnd,"",IF($C884="","",IF($C884=Attacking,RANDBETWEEN(1,100),""))),"")</f>
        <v/>
      </c>
      <c r="L884" s="346" t="str">
        <f>if($C884=Attacking,if(H884&gt;70,Hit,Miss),"")</f>
        <v/>
      </c>
      <c r="M884" s="347" t="str">
        <f>if($C884=Attacking,if(I884&gt;70,Hit,Miss),"")</f>
        <v/>
      </c>
      <c r="N884" s="347" t="str">
        <f>if($C884=Attacking,if(J884&gt;70,Hit,Miss),"")</f>
        <v/>
      </c>
      <c r="O884" s="348" t="str">
        <f>if($C884=Attacking,if(K884&gt;70,Hit,Miss),"")</f>
        <v/>
      </c>
      <c r="P884" s="343" t="str">
        <f>IF(L884=Hit,Fleet1Ship1WepDPH,IF(L884=Miss,0,""))</f>
        <v/>
      </c>
      <c r="Q884" s="344" t="str">
        <f>IF(M884=Hit,Fleet1Ship1WepDPH,IF(M884=Miss,0,""))</f>
        <v/>
      </c>
      <c r="R884" s="344" t="str">
        <f>IF(N884=Hit,Fleet1Ship1WepDPH,IF(N884=Miss,0,""))</f>
        <v/>
      </c>
      <c r="S884" s="345" t="str">
        <f>IF(O884=Hit,Fleet1Ship1WepDPH,IF(O884=Miss,0,""))</f>
        <v/>
      </c>
      <c r="T884" s="349" t="str">
        <f>if($C884=Attacking,COUNTIF(P884:S884,"&gt;0"),"")</f>
        <v/>
      </c>
      <c r="U884" s="350" t="str">
        <f>IF($C884=Attacking,SUM(P884:S884),"")</f>
        <v/>
      </c>
      <c r="V884" s="351" t="str">
        <f>iferror(if(W882="","",IF(W882=Alive,$V$4,IF(W882=Dead,"")),""),"")</f>
        <v/>
      </c>
      <c r="W884" s="340" t="str">
        <f>iferror(if($X884="","",IF($X884&gt;0,Alive,if($X884=0,"")),""),"")</f>
        <v/>
      </c>
      <c r="X884" s="352" t="str">
        <f>iferror(if(C884="","",IF(C884=Attacking,X882-U884,X882)),"")</f>
        <v/>
      </c>
    </row>
    <row r="885" hidden="1">
      <c r="A885" s="319">
        <v>882.0</v>
      </c>
      <c r="B885" s="357" t="str">
        <f>IF(C883=Attacking,B883+1,"")</f>
        <v/>
      </c>
      <c r="C885" s="321" t="str">
        <f>iferror(if(W883="","",IF(W883=Alive,Attacking,if(W883=Dead,"")),""),"")</f>
        <v/>
      </c>
      <c r="D885" s="322" t="str">
        <f>iferror(if(E883="","",IF(E883=Alive,$D$4,IF(E883=Dead,"")),""),"")</f>
        <v/>
      </c>
      <c r="E885" s="323" t="str">
        <f>iferror(if($F884="","",IF($F885&gt;0,Alive,if($F885="","")),""),"")</f>
        <v/>
      </c>
      <c r="F885" s="324" t="str">
        <f t="shared" si="4"/>
        <v/>
      </c>
      <c r="G885" s="325" t="str">
        <f>iferror(if(C885="","",if(C885=BattleEnd,"",if(D885=Fleet1Ship1,Fleet1Ship1Wep,Fleet2Ship1Wep))),"")</f>
        <v/>
      </c>
      <c r="H885" s="326" t="str">
        <f>iferror(IF($C885=BattleEnd,"",IF($C885="","",IF($C885=Attacking,RANDBETWEEN(1,100),""))),"")</f>
        <v/>
      </c>
      <c r="I885" s="327" t="str">
        <f>iferror(IF($C885=BattleEnd,"",IF($C885="","",IF($C885=Attacking,RANDBETWEEN(1,100),""))),"")</f>
        <v/>
      </c>
      <c r="J885" s="327" t="str">
        <f>iferror(IF($C885=BattleEnd,"",IF($C885="","",IF($C885=Attacking,RANDBETWEEN(1,100),""))),"")</f>
        <v/>
      </c>
      <c r="K885" s="328" t="str">
        <f>iferror(IF($C885=BattleEnd,"",IF($C885="","",IF($C885=Attacking,RANDBETWEEN(1,100),""))),"")</f>
        <v/>
      </c>
      <c r="L885" s="329" t="str">
        <f>if($C885=Attacking,if(H885&gt;70,Hit,Miss),"")</f>
        <v/>
      </c>
      <c r="M885" s="330" t="str">
        <f>if($C885=Attacking,if(I885&gt;70,Hit,Miss),"")</f>
        <v/>
      </c>
      <c r="N885" s="330" t="str">
        <f>if($C885=Attacking,if(J885&gt;70,Hit,Miss),"")</f>
        <v/>
      </c>
      <c r="O885" s="331" t="str">
        <f>if($C885=Attacking,if(K885&gt;70,Hit,Miss),"")</f>
        <v/>
      </c>
      <c r="P885" s="326" t="str">
        <f>IF(L885=Hit,Fleet1Ship1WepDPH,IF(L885=Miss,0,""))</f>
        <v/>
      </c>
      <c r="Q885" s="327" t="str">
        <f>IF(M885=Hit,Fleet1Ship1WepDPH,IF(M885=Miss,0,""))</f>
        <v/>
      </c>
      <c r="R885" s="327" t="str">
        <f>IF(N885=Hit,Fleet1Ship1WepDPH,IF(N885=Miss,0,""))</f>
        <v/>
      </c>
      <c r="S885" s="328" t="str">
        <f>IF(O885=Hit,Fleet1Ship1WepDPH,IF(O885=Miss,0,""))</f>
        <v/>
      </c>
      <c r="T885" s="332" t="str">
        <f>if($C885=Attacking,COUNTIF(P885:S885,"&gt;0"),"")</f>
        <v/>
      </c>
      <c r="U885" s="333" t="str">
        <f>IF($C885=Attacking,SUM(P885:S885),"")</f>
        <v/>
      </c>
      <c r="V885" s="334" t="str">
        <f>iferror(if(W883="","",IF(W883=Alive,$V$4,IF(W883=Dead,"")),""),"")</f>
        <v/>
      </c>
      <c r="W885" s="323" t="str">
        <f>iferror(if($X885="","",IF($X885&gt;0,Alive,if($X885=0,"")),""),"")</f>
        <v/>
      </c>
      <c r="X885" s="353" t="str">
        <f>iferror(if(C885="","",IF(C885=Attacking,X883-U885,X883)),"")</f>
        <v/>
      </c>
    </row>
    <row r="886" hidden="1">
      <c r="A886" s="336">
        <v>883.0</v>
      </c>
      <c r="B886" s="356" t="str">
        <f>IF(C884=Attacking,B884+1,"")</f>
        <v/>
      </c>
      <c r="C886" s="338" t="str">
        <f>iferror(if(W884="","",IF(W884=Alive,Attacking,if(W884=Dead,"")),""),"")</f>
        <v/>
      </c>
      <c r="D886" s="339" t="str">
        <f>iferror(if(E884="","",IF(E884=Alive,$D$4,IF(E884=Dead,"")),""),"")</f>
        <v/>
      </c>
      <c r="E886" s="340" t="str">
        <f>iferror(if($F885="","",IF($F886&gt;0,Alive,if($F886="","")),""),"")</f>
        <v/>
      </c>
      <c r="F886" s="341" t="str">
        <f t="shared" si="4"/>
        <v/>
      </c>
      <c r="G886" s="342" t="str">
        <f>iferror(if(C886="","",if(C886=BattleEnd,"",if(D886=Fleet1Ship1,Fleet1Ship1Wep,Fleet2Ship1Wep))),"")</f>
        <v/>
      </c>
      <c r="H886" s="343" t="str">
        <f>iferror(IF($C886=BattleEnd,"",IF($C886="","",IF($C886=Attacking,RANDBETWEEN(1,100),""))),"")</f>
        <v/>
      </c>
      <c r="I886" s="344" t="str">
        <f>iferror(IF($C886=BattleEnd,"",IF($C886="","",IF($C886=Attacking,RANDBETWEEN(1,100),""))),"")</f>
        <v/>
      </c>
      <c r="J886" s="344" t="str">
        <f>iferror(IF($C886=BattleEnd,"",IF($C886="","",IF($C886=Attacking,RANDBETWEEN(1,100),""))),"")</f>
        <v/>
      </c>
      <c r="K886" s="345" t="str">
        <f>iferror(IF($C886=BattleEnd,"",IF($C886="","",IF($C886=Attacking,RANDBETWEEN(1,100),""))),"")</f>
        <v/>
      </c>
      <c r="L886" s="346" t="str">
        <f>if($C886=Attacking,if(H886&gt;70,Hit,Miss),"")</f>
        <v/>
      </c>
      <c r="M886" s="347" t="str">
        <f>if($C886=Attacking,if(I886&gt;70,Hit,Miss),"")</f>
        <v/>
      </c>
      <c r="N886" s="347" t="str">
        <f>if($C886=Attacking,if(J886&gt;70,Hit,Miss),"")</f>
        <v/>
      </c>
      <c r="O886" s="348" t="str">
        <f>if($C886=Attacking,if(K886&gt;70,Hit,Miss),"")</f>
        <v/>
      </c>
      <c r="P886" s="343" t="str">
        <f>IF(L886=Hit,Fleet1Ship1WepDPH,IF(L886=Miss,0,""))</f>
        <v/>
      </c>
      <c r="Q886" s="344" t="str">
        <f>IF(M886=Hit,Fleet1Ship1WepDPH,IF(M886=Miss,0,""))</f>
        <v/>
      </c>
      <c r="R886" s="344" t="str">
        <f>IF(N886=Hit,Fleet1Ship1WepDPH,IF(N886=Miss,0,""))</f>
        <v/>
      </c>
      <c r="S886" s="345" t="str">
        <f>IF(O886=Hit,Fleet1Ship1WepDPH,IF(O886=Miss,0,""))</f>
        <v/>
      </c>
      <c r="T886" s="349" t="str">
        <f>if($C886=Attacking,COUNTIF(P886:S886,"&gt;0"),"")</f>
        <v/>
      </c>
      <c r="U886" s="350" t="str">
        <f>IF($C886=Attacking,SUM(P886:S886),"")</f>
        <v/>
      </c>
      <c r="V886" s="351" t="str">
        <f>iferror(if(W884="","",IF(W884=Alive,$V$4,IF(W884=Dead,"")),""),"")</f>
        <v/>
      </c>
      <c r="W886" s="340" t="str">
        <f>iferror(if($X886="","",IF($X886&gt;0,Alive,if($X886=0,"")),""),"")</f>
        <v/>
      </c>
      <c r="X886" s="352" t="str">
        <f>iferror(if(C886="","",IF(C886=Attacking,X884-U886,X884)),"")</f>
        <v/>
      </c>
    </row>
    <row r="887" hidden="1">
      <c r="A887" s="319">
        <v>884.0</v>
      </c>
      <c r="B887" s="357" t="str">
        <f>IF(C885=Attacking,B885+1,"")</f>
        <v/>
      </c>
      <c r="C887" s="321" t="str">
        <f>iferror(if(W885="","",IF(W885=Alive,Attacking,if(W885=Dead,"")),""),"")</f>
        <v/>
      </c>
      <c r="D887" s="322" t="str">
        <f>iferror(if(E885="","",IF(E885=Alive,$D$4,IF(E885=Dead,"")),""),"")</f>
        <v/>
      </c>
      <c r="E887" s="323" t="str">
        <f>iferror(if($F886="","",IF($F887&gt;0,Alive,if($F887="","")),""),"")</f>
        <v/>
      </c>
      <c r="F887" s="324" t="str">
        <f t="shared" si="4"/>
        <v/>
      </c>
      <c r="G887" s="325" t="str">
        <f>iferror(if(C887="","",if(C887=BattleEnd,"",if(D887=Fleet1Ship1,Fleet1Ship1Wep,Fleet2Ship1Wep))),"")</f>
        <v/>
      </c>
      <c r="H887" s="326" t="str">
        <f>iferror(IF($C887=BattleEnd,"",IF($C887="","",IF($C887=Attacking,RANDBETWEEN(1,100),""))),"")</f>
        <v/>
      </c>
      <c r="I887" s="327" t="str">
        <f>iferror(IF($C887=BattleEnd,"",IF($C887="","",IF($C887=Attacking,RANDBETWEEN(1,100),""))),"")</f>
        <v/>
      </c>
      <c r="J887" s="327" t="str">
        <f>iferror(IF($C887=BattleEnd,"",IF($C887="","",IF($C887=Attacking,RANDBETWEEN(1,100),""))),"")</f>
        <v/>
      </c>
      <c r="K887" s="328" t="str">
        <f>iferror(IF($C887=BattleEnd,"",IF($C887="","",IF($C887=Attacking,RANDBETWEEN(1,100),""))),"")</f>
        <v/>
      </c>
      <c r="L887" s="329" t="str">
        <f>if($C887=Attacking,if(H887&gt;70,Hit,Miss),"")</f>
        <v/>
      </c>
      <c r="M887" s="330" t="str">
        <f>if($C887=Attacking,if(I887&gt;70,Hit,Miss),"")</f>
        <v/>
      </c>
      <c r="N887" s="330" t="str">
        <f>if($C887=Attacking,if(J887&gt;70,Hit,Miss),"")</f>
        <v/>
      </c>
      <c r="O887" s="331" t="str">
        <f>if($C887=Attacking,if(K887&gt;70,Hit,Miss),"")</f>
        <v/>
      </c>
      <c r="P887" s="326" t="str">
        <f>IF(L887=Hit,Fleet1Ship1WepDPH,IF(L887=Miss,0,""))</f>
        <v/>
      </c>
      <c r="Q887" s="327" t="str">
        <f>IF(M887=Hit,Fleet1Ship1WepDPH,IF(M887=Miss,0,""))</f>
        <v/>
      </c>
      <c r="R887" s="327" t="str">
        <f>IF(N887=Hit,Fleet1Ship1WepDPH,IF(N887=Miss,0,""))</f>
        <v/>
      </c>
      <c r="S887" s="328" t="str">
        <f>IF(O887=Hit,Fleet1Ship1WepDPH,IF(O887=Miss,0,""))</f>
        <v/>
      </c>
      <c r="T887" s="332" t="str">
        <f>if($C887=Attacking,COUNTIF(P887:S887,"&gt;0"),"")</f>
        <v/>
      </c>
      <c r="U887" s="333" t="str">
        <f>IF($C887=Attacking,SUM(P887:S887),"")</f>
        <v/>
      </c>
      <c r="V887" s="334" t="str">
        <f>iferror(if(W885="","",IF(W885=Alive,$V$4,IF(W885=Dead,"")),""),"")</f>
        <v/>
      </c>
      <c r="W887" s="323" t="str">
        <f>iferror(if($X887="","",IF($X887&gt;0,Alive,if($X887=0,"")),""),"")</f>
        <v/>
      </c>
      <c r="X887" s="353" t="str">
        <f>iferror(if(C887="","",IF(C887=Attacking,X885-U887,X885)),"")</f>
        <v/>
      </c>
    </row>
    <row r="888" hidden="1">
      <c r="A888" s="336">
        <v>885.0</v>
      </c>
      <c r="B888" s="356" t="str">
        <f>IF(C886=Attacking,B886+1,"")</f>
        <v/>
      </c>
      <c r="C888" s="338" t="str">
        <f>iferror(if(W886="","",IF(W886=Alive,Attacking,if(W886=Dead,"")),""),"")</f>
        <v/>
      </c>
      <c r="D888" s="339" t="str">
        <f>iferror(if(E886="","",IF(E886=Alive,$D$4,IF(E886=Dead,"")),""),"")</f>
        <v/>
      </c>
      <c r="E888" s="340" t="str">
        <f>iferror(if($F887="","",IF($F888&gt;0,Alive,if($F888="","")),""),"")</f>
        <v/>
      </c>
      <c r="F888" s="341" t="str">
        <f t="shared" si="4"/>
        <v/>
      </c>
      <c r="G888" s="342" t="str">
        <f>iferror(if(C888="","",if(C888=BattleEnd,"",if(D888=Fleet1Ship1,Fleet1Ship1Wep,Fleet2Ship1Wep))),"")</f>
        <v/>
      </c>
      <c r="H888" s="343" t="str">
        <f>iferror(IF($C888=BattleEnd,"",IF($C888="","",IF($C888=Attacking,RANDBETWEEN(1,100),""))),"")</f>
        <v/>
      </c>
      <c r="I888" s="344" t="str">
        <f>iferror(IF($C888=BattleEnd,"",IF($C888="","",IF($C888=Attacking,RANDBETWEEN(1,100),""))),"")</f>
        <v/>
      </c>
      <c r="J888" s="344" t="str">
        <f>iferror(IF($C888=BattleEnd,"",IF($C888="","",IF($C888=Attacking,RANDBETWEEN(1,100),""))),"")</f>
        <v/>
      </c>
      <c r="K888" s="345" t="str">
        <f>iferror(IF($C888=BattleEnd,"",IF($C888="","",IF($C888=Attacking,RANDBETWEEN(1,100),""))),"")</f>
        <v/>
      </c>
      <c r="L888" s="346" t="str">
        <f>if($C888=Attacking,if(H888&gt;70,Hit,Miss),"")</f>
        <v/>
      </c>
      <c r="M888" s="347" t="str">
        <f>if($C888=Attacking,if(I888&gt;70,Hit,Miss),"")</f>
        <v/>
      </c>
      <c r="N888" s="347" t="str">
        <f>if($C888=Attacking,if(J888&gt;70,Hit,Miss),"")</f>
        <v/>
      </c>
      <c r="O888" s="348" t="str">
        <f>if($C888=Attacking,if(K888&gt;70,Hit,Miss),"")</f>
        <v/>
      </c>
      <c r="P888" s="343" t="str">
        <f>IF(L888=Hit,Fleet1Ship1WepDPH,IF(L888=Miss,0,""))</f>
        <v/>
      </c>
      <c r="Q888" s="344" t="str">
        <f>IF(M888=Hit,Fleet1Ship1WepDPH,IF(M888=Miss,0,""))</f>
        <v/>
      </c>
      <c r="R888" s="344" t="str">
        <f>IF(N888=Hit,Fleet1Ship1WepDPH,IF(N888=Miss,0,""))</f>
        <v/>
      </c>
      <c r="S888" s="345" t="str">
        <f>IF(O888=Hit,Fleet1Ship1WepDPH,IF(O888=Miss,0,""))</f>
        <v/>
      </c>
      <c r="T888" s="349" t="str">
        <f>if($C888=Attacking,COUNTIF(P888:S888,"&gt;0"),"")</f>
        <v/>
      </c>
      <c r="U888" s="350" t="str">
        <f>IF($C888=Attacking,SUM(P888:S888),"")</f>
        <v/>
      </c>
      <c r="V888" s="351" t="str">
        <f>iferror(if(W886="","",IF(W886=Alive,$V$4,IF(W886=Dead,"")),""),"")</f>
        <v/>
      </c>
      <c r="W888" s="340" t="str">
        <f>iferror(if($X888="","",IF($X888&gt;0,Alive,if($X888=0,"")),""),"")</f>
        <v/>
      </c>
      <c r="X888" s="352" t="str">
        <f>iferror(if(C888="","",IF(C888=Attacking,X886-U888,X886)),"")</f>
        <v/>
      </c>
    </row>
    <row r="889" hidden="1">
      <c r="A889" s="319">
        <v>886.0</v>
      </c>
      <c r="B889" s="357" t="str">
        <f>IF(C887=Attacking,B887+1,"")</f>
        <v/>
      </c>
      <c r="C889" s="321" t="str">
        <f>iferror(if(W887="","",IF(W887=Alive,Attacking,if(W887=Dead,"")),""),"")</f>
        <v/>
      </c>
      <c r="D889" s="322" t="str">
        <f>iferror(if(E887="","",IF(E887=Alive,$D$4,IF(E887=Dead,"")),""),"")</f>
        <v/>
      </c>
      <c r="E889" s="323" t="str">
        <f>iferror(if($F888="","",IF($F889&gt;0,Alive,if($F889="","")),""),"")</f>
        <v/>
      </c>
      <c r="F889" s="324" t="str">
        <f t="shared" si="4"/>
        <v/>
      </c>
      <c r="G889" s="325" t="str">
        <f>iferror(if(C889="","",if(C889=BattleEnd,"",if(D889=Fleet1Ship1,Fleet1Ship1Wep,Fleet2Ship1Wep))),"")</f>
        <v/>
      </c>
      <c r="H889" s="326" t="str">
        <f>iferror(IF($C889=BattleEnd,"",IF($C889="","",IF($C889=Attacking,RANDBETWEEN(1,100),""))),"")</f>
        <v/>
      </c>
      <c r="I889" s="327" t="str">
        <f>iferror(IF($C889=BattleEnd,"",IF($C889="","",IF($C889=Attacking,RANDBETWEEN(1,100),""))),"")</f>
        <v/>
      </c>
      <c r="J889" s="327" t="str">
        <f>iferror(IF($C889=BattleEnd,"",IF($C889="","",IF($C889=Attacking,RANDBETWEEN(1,100),""))),"")</f>
        <v/>
      </c>
      <c r="K889" s="328" t="str">
        <f>iferror(IF($C889=BattleEnd,"",IF($C889="","",IF($C889=Attacking,RANDBETWEEN(1,100),""))),"")</f>
        <v/>
      </c>
      <c r="L889" s="329" t="str">
        <f>if($C889=Attacking,if(H889&gt;70,Hit,Miss),"")</f>
        <v/>
      </c>
      <c r="M889" s="330" t="str">
        <f>if($C889=Attacking,if(I889&gt;70,Hit,Miss),"")</f>
        <v/>
      </c>
      <c r="N889" s="330" t="str">
        <f>if($C889=Attacking,if(J889&gt;70,Hit,Miss),"")</f>
        <v/>
      </c>
      <c r="O889" s="331" t="str">
        <f>if($C889=Attacking,if(K889&gt;70,Hit,Miss),"")</f>
        <v/>
      </c>
      <c r="P889" s="326" t="str">
        <f>IF(L889=Hit,Fleet1Ship1WepDPH,IF(L889=Miss,0,""))</f>
        <v/>
      </c>
      <c r="Q889" s="327" t="str">
        <f>IF(M889=Hit,Fleet1Ship1WepDPH,IF(M889=Miss,0,""))</f>
        <v/>
      </c>
      <c r="R889" s="327" t="str">
        <f>IF(N889=Hit,Fleet1Ship1WepDPH,IF(N889=Miss,0,""))</f>
        <v/>
      </c>
      <c r="S889" s="328" t="str">
        <f>IF(O889=Hit,Fleet1Ship1WepDPH,IF(O889=Miss,0,""))</f>
        <v/>
      </c>
      <c r="T889" s="332" t="str">
        <f>if($C889=Attacking,COUNTIF(P889:S889,"&gt;0"),"")</f>
        <v/>
      </c>
      <c r="U889" s="333" t="str">
        <f>IF($C889=Attacking,SUM(P889:S889),"")</f>
        <v/>
      </c>
      <c r="V889" s="334" t="str">
        <f>iferror(if(W887="","",IF(W887=Alive,$V$4,IF(W887=Dead,"")),""),"")</f>
        <v/>
      </c>
      <c r="W889" s="323" t="str">
        <f>iferror(if($X889="","",IF($X889&gt;0,Alive,if($X889=0,"")),""),"")</f>
        <v/>
      </c>
      <c r="X889" s="353" t="str">
        <f>iferror(if(C889="","",IF(C889=Attacking,X887-U889,X887)),"")</f>
        <v/>
      </c>
    </row>
    <row r="890" hidden="1">
      <c r="A890" s="336">
        <v>887.0</v>
      </c>
      <c r="B890" s="356" t="str">
        <f>IF(C888=Reloading,B888+1,"")</f>
        <v/>
      </c>
      <c r="C890" s="338" t="str">
        <f>iferror(if(W888="","",IF(W888=Alive,Attacking,if(W888=Dead,"")),""),"")</f>
        <v/>
      </c>
      <c r="D890" s="339" t="str">
        <f>iferror(if(E888="","",IF(E888=Alive,$D$4,IF(E888=Dead,"")),""),"")</f>
        <v/>
      </c>
      <c r="E890" s="340" t="str">
        <f>iferror(if($F889="","",IF($F890&gt;0,Alive,if($F890="","")),""),"")</f>
        <v/>
      </c>
      <c r="F890" s="341" t="str">
        <f t="shared" si="4"/>
        <v/>
      </c>
      <c r="G890" s="342" t="str">
        <f>iferror(if(C890="","",if(C890=BattleEnd,"",if(D890=Fleet1Ship1,Fleet1Ship1Wep,Fleet2Ship1Wep))),"")</f>
        <v/>
      </c>
      <c r="H890" s="343" t="str">
        <f>iferror(IF($C890=BattleEnd,"",IF($C890="","",IF($C890=Attacking,RANDBETWEEN(1,100),""))),"")</f>
        <v/>
      </c>
      <c r="I890" s="344" t="str">
        <f>iferror(IF($C890=BattleEnd,"",IF($C890="","",IF($C890=Attacking,RANDBETWEEN(1,100),""))),"")</f>
        <v/>
      </c>
      <c r="J890" s="344" t="str">
        <f>iferror(IF($C890=BattleEnd,"",IF($C890="","",IF($C890=Attacking,RANDBETWEEN(1,100),""))),"")</f>
        <v/>
      </c>
      <c r="K890" s="345" t="str">
        <f>iferror(IF($C890=BattleEnd,"",IF($C890="","",IF($C890=Attacking,RANDBETWEEN(1,100),""))),"")</f>
        <v/>
      </c>
      <c r="L890" s="346" t="str">
        <f>if($C890=Attacking,if(H890&gt;70,Hit,Miss),"")</f>
        <v/>
      </c>
      <c r="M890" s="347" t="str">
        <f>if($C890=Attacking,if(I890&gt;70,Hit,Miss),"")</f>
        <v/>
      </c>
      <c r="N890" s="347" t="str">
        <f>if($C890=Attacking,if(J890&gt;70,Hit,Miss),"")</f>
        <v/>
      </c>
      <c r="O890" s="348" t="str">
        <f>if($C890=Attacking,if(K890&gt;70,Hit,Miss),"")</f>
        <v/>
      </c>
      <c r="P890" s="343" t="str">
        <f>IF(L890=Hit,Fleet1Ship1WepDPH,IF(L890=Miss,0,""))</f>
        <v/>
      </c>
      <c r="Q890" s="344" t="str">
        <f>IF(M890=Hit,Fleet1Ship1WepDPH,IF(M890=Miss,0,""))</f>
        <v/>
      </c>
      <c r="R890" s="344" t="str">
        <f>IF(N890=Hit,Fleet1Ship1WepDPH,IF(N890=Miss,0,""))</f>
        <v/>
      </c>
      <c r="S890" s="345" t="str">
        <f>IF(O890=Hit,Fleet1Ship1WepDPH,IF(O890=Miss,0,""))</f>
        <v/>
      </c>
      <c r="T890" s="349" t="str">
        <f>if($C890=Attacking,COUNTIF(P890:S890,"&gt;0"),"")</f>
        <v/>
      </c>
      <c r="U890" s="350" t="str">
        <f>IF($C890=Attacking,SUM(P890:S890),"")</f>
        <v/>
      </c>
      <c r="V890" s="351" t="str">
        <f>iferror(if(W888="","",IF(W888=Alive,$V$4,IF(W888=Dead,"")),""),"")</f>
        <v/>
      </c>
      <c r="W890" s="340" t="str">
        <f>iferror(if($X890="","",IF($X890&gt;0,Alive,if($X890=0,"")),""),"")</f>
        <v/>
      </c>
      <c r="X890" s="352" t="str">
        <f>iferror(if(C890="","",IF(C890=Attacking,X888-U890,X888)),"")</f>
        <v/>
      </c>
    </row>
    <row r="891" hidden="1">
      <c r="A891" s="319">
        <v>888.0</v>
      </c>
      <c r="B891" s="357" t="str">
        <f>IF(C889=Reloading,B889+1,"")</f>
        <v/>
      </c>
      <c r="C891" s="321" t="str">
        <f>iferror(if(W889="","",IF(W889=Alive,Attacking,if(W889=Dead,"")),""),"")</f>
        <v/>
      </c>
      <c r="D891" s="322" t="str">
        <f>iferror(if(E889="","",IF(E889=Alive,$D$4,IF(E889=Dead,"")),""),"")</f>
        <v/>
      </c>
      <c r="E891" s="323" t="str">
        <f>iferror(if($F890="","",IF($F891&gt;0,Alive,if($F891="","")),""),"")</f>
        <v/>
      </c>
      <c r="F891" s="324" t="str">
        <f t="shared" si="4"/>
        <v/>
      </c>
      <c r="G891" s="325" t="str">
        <f>iferror(if(C891="","",if(C891=BattleEnd,"",if(D891=Fleet1Ship1,Fleet1Ship1Wep,Fleet2Ship1Wep))),"")</f>
        <v/>
      </c>
      <c r="H891" s="326" t="str">
        <f>iferror(IF($C891=BattleEnd,"",IF($C891="","",IF($C891=Attacking,RANDBETWEEN(1,100),""))),"")</f>
        <v/>
      </c>
      <c r="I891" s="327" t="str">
        <f>iferror(IF($C891=BattleEnd,"",IF($C891="","",IF($C891=Attacking,RANDBETWEEN(1,100),""))),"")</f>
        <v/>
      </c>
      <c r="J891" s="327" t="str">
        <f>iferror(IF($C891=BattleEnd,"",IF($C891="","",IF($C891=Attacking,RANDBETWEEN(1,100),""))),"")</f>
        <v/>
      </c>
      <c r="K891" s="328" t="str">
        <f>iferror(IF($C891=BattleEnd,"",IF($C891="","",IF($C891=Attacking,RANDBETWEEN(1,100),""))),"")</f>
        <v/>
      </c>
      <c r="L891" s="329" t="str">
        <f>if($C891=Attacking,if(H891&gt;70,Hit,Miss),"")</f>
        <v/>
      </c>
      <c r="M891" s="330" t="str">
        <f>if($C891=Attacking,if(I891&gt;70,Hit,Miss),"")</f>
        <v/>
      </c>
      <c r="N891" s="330" t="str">
        <f>if($C891=Attacking,if(J891&gt;70,Hit,Miss),"")</f>
        <v/>
      </c>
      <c r="O891" s="331" t="str">
        <f>if($C891=Attacking,if(K891&gt;70,Hit,Miss),"")</f>
        <v/>
      </c>
      <c r="P891" s="326" t="str">
        <f>IF(L891=Hit,Fleet1Ship1WepDPH,IF(L891=Miss,0,""))</f>
        <v/>
      </c>
      <c r="Q891" s="327" t="str">
        <f>IF(M891=Hit,Fleet1Ship1WepDPH,IF(M891=Miss,0,""))</f>
        <v/>
      </c>
      <c r="R891" s="327" t="str">
        <f>IF(N891=Hit,Fleet1Ship1WepDPH,IF(N891=Miss,0,""))</f>
        <v/>
      </c>
      <c r="S891" s="328" t="str">
        <f>IF(O891=Hit,Fleet1Ship1WepDPH,IF(O891=Miss,0,""))</f>
        <v/>
      </c>
      <c r="T891" s="332" t="str">
        <f>if($C891=Attacking,COUNTIF(P891:S891,"&gt;0"),"")</f>
        <v/>
      </c>
      <c r="U891" s="333" t="str">
        <f>IF($C891=Attacking,SUM(P891:S891),"")</f>
        <v/>
      </c>
      <c r="V891" s="334" t="str">
        <f>iferror(if(W889="","",IF(W889=Alive,$V$4,IF(W889=Dead,"")),""),"")</f>
        <v/>
      </c>
      <c r="W891" s="323" t="str">
        <f>iferror(if($X891="","",IF($X891&gt;0,Alive,if($X891=0,"")),""),"")</f>
        <v/>
      </c>
      <c r="X891" s="353" t="str">
        <f>iferror(if(C891="","",IF(C891=Attacking,X889-U891,X889)),"")</f>
        <v/>
      </c>
    </row>
    <row r="892" hidden="1">
      <c r="A892" s="336">
        <v>889.0</v>
      </c>
      <c r="B892" s="356" t="str">
        <f>IF(C890=Attacking,B890+1,"")</f>
        <v/>
      </c>
      <c r="C892" s="338" t="str">
        <f>iferror(if(W890="","",IF(W890=Alive,Attacking,if(W890=Dead,"")),""),"")</f>
        <v/>
      </c>
      <c r="D892" s="339" t="str">
        <f>iferror(if(E890="","",IF(E890=Alive,$D$4,IF(E890=Dead,"")),""),"")</f>
        <v/>
      </c>
      <c r="E892" s="340" t="str">
        <f>iferror(if($F891="","",IF($F892&gt;0,Alive,if($F892="","")),""),"")</f>
        <v/>
      </c>
      <c r="F892" s="341" t="str">
        <f t="shared" si="4"/>
        <v/>
      </c>
      <c r="G892" s="342" t="str">
        <f>iferror(if(C892="","",if(C892=BattleEnd,"",if(D892=Fleet1Ship1,Fleet1Ship1Wep,Fleet2Ship1Wep))),"")</f>
        <v/>
      </c>
      <c r="H892" s="343" t="str">
        <f>iferror(IF($C892=BattleEnd,"",IF($C892="","",IF($C892=Attacking,RANDBETWEEN(1,100),""))),"")</f>
        <v/>
      </c>
      <c r="I892" s="344" t="str">
        <f>iferror(IF($C892=BattleEnd,"",IF($C892="","",IF($C892=Attacking,RANDBETWEEN(1,100),""))),"")</f>
        <v/>
      </c>
      <c r="J892" s="344" t="str">
        <f>iferror(IF($C892=BattleEnd,"",IF($C892="","",IF($C892=Attacking,RANDBETWEEN(1,100),""))),"")</f>
        <v/>
      </c>
      <c r="K892" s="345" t="str">
        <f>iferror(IF($C892=BattleEnd,"",IF($C892="","",IF($C892=Attacking,RANDBETWEEN(1,100),""))),"")</f>
        <v/>
      </c>
      <c r="L892" s="346" t="str">
        <f>if($C892=Attacking,if(H892&gt;70,Hit,Miss),"")</f>
        <v/>
      </c>
      <c r="M892" s="347" t="str">
        <f>if($C892=Attacking,if(I892&gt;70,Hit,Miss),"")</f>
        <v/>
      </c>
      <c r="N892" s="347" t="str">
        <f>if($C892=Attacking,if(J892&gt;70,Hit,Miss),"")</f>
        <v/>
      </c>
      <c r="O892" s="348" t="str">
        <f>if($C892=Attacking,if(K892&gt;70,Hit,Miss),"")</f>
        <v/>
      </c>
      <c r="P892" s="343" t="str">
        <f>IF(L892=Hit,Fleet1Ship1WepDPH,IF(L892=Miss,0,""))</f>
        <v/>
      </c>
      <c r="Q892" s="344" t="str">
        <f>IF(M892=Hit,Fleet1Ship1WepDPH,IF(M892=Miss,0,""))</f>
        <v/>
      </c>
      <c r="R892" s="344" t="str">
        <f>IF(N892=Hit,Fleet1Ship1WepDPH,IF(N892=Miss,0,""))</f>
        <v/>
      </c>
      <c r="S892" s="345" t="str">
        <f>IF(O892=Hit,Fleet1Ship1WepDPH,IF(O892=Miss,0,""))</f>
        <v/>
      </c>
      <c r="T892" s="349" t="str">
        <f>if($C892=Attacking,COUNTIF(P892:S892,"&gt;0"),"")</f>
        <v/>
      </c>
      <c r="U892" s="350" t="str">
        <f>IF($C892=Attacking,SUM(P892:S892),"")</f>
        <v/>
      </c>
      <c r="V892" s="351" t="str">
        <f>iferror(if(W890="","",IF(W890=Alive,$V$4,IF(W890=Dead,"")),""),"")</f>
        <v/>
      </c>
      <c r="W892" s="340" t="str">
        <f>iferror(if($X892="","",IF($X892&gt;0,Alive,if($X892=0,"")),""),"")</f>
        <v/>
      </c>
      <c r="X892" s="352" t="str">
        <f>iferror(if(C892="","",IF(C892=Attacking,X890-U892,X890)),"")</f>
        <v/>
      </c>
    </row>
    <row r="893" hidden="1">
      <c r="A893" s="319">
        <v>890.0</v>
      </c>
      <c r="B893" s="357" t="str">
        <f>IF(C891=Attacking,B891+1,"")</f>
        <v/>
      </c>
      <c r="C893" s="321" t="str">
        <f>iferror(if(W891="","",IF(W891=Alive,Attacking,if(W891=Dead,"")),""),"")</f>
        <v/>
      </c>
      <c r="D893" s="322" t="str">
        <f>iferror(if(E891="","",IF(E891=Alive,$D$4,IF(E891=Dead,"")),""),"")</f>
        <v/>
      </c>
      <c r="E893" s="323" t="str">
        <f>iferror(if($F892="","",IF($F893&gt;0,Alive,if($F893="","")),""),"")</f>
        <v/>
      </c>
      <c r="F893" s="324" t="str">
        <f t="shared" si="4"/>
        <v/>
      </c>
      <c r="G893" s="325" t="str">
        <f>iferror(if(C893="","",if(C893=BattleEnd,"",if(D893=Fleet1Ship1,Fleet1Ship1Wep,Fleet2Ship1Wep))),"")</f>
        <v/>
      </c>
      <c r="H893" s="326" t="str">
        <f>iferror(IF($C893=BattleEnd,"",IF($C893="","",IF($C893=Attacking,RANDBETWEEN(1,100),""))),"")</f>
        <v/>
      </c>
      <c r="I893" s="327" t="str">
        <f>iferror(IF($C893=BattleEnd,"",IF($C893="","",IF($C893=Attacking,RANDBETWEEN(1,100),""))),"")</f>
        <v/>
      </c>
      <c r="J893" s="327" t="str">
        <f>iferror(IF($C893=BattleEnd,"",IF($C893="","",IF($C893=Attacking,RANDBETWEEN(1,100),""))),"")</f>
        <v/>
      </c>
      <c r="K893" s="328" t="str">
        <f>iferror(IF($C893=BattleEnd,"",IF($C893="","",IF($C893=Attacking,RANDBETWEEN(1,100),""))),"")</f>
        <v/>
      </c>
      <c r="L893" s="329" t="str">
        <f>if($C893=Attacking,if(H893&gt;70,Hit,Miss),"")</f>
        <v/>
      </c>
      <c r="M893" s="330" t="str">
        <f>if($C893=Attacking,if(I893&gt;70,Hit,Miss),"")</f>
        <v/>
      </c>
      <c r="N893" s="330" t="str">
        <f>if($C893=Attacking,if(J893&gt;70,Hit,Miss),"")</f>
        <v/>
      </c>
      <c r="O893" s="331" t="str">
        <f>if($C893=Attacking,if(K893&gt;70,Hit,Miss),"")</f>
        <v/>
      </c>
      <c r="P893" s="326" t="str">
        <f>IF(L893=Hit,Fleet1Ship1WepDPH,IF(L893=Miss,0,""))</f>
        <v/>
      </c>
      <c r="Q893" s="327" t="str">
        <f>IF(M893=Hit,Fleet1Ship1WepDPH,IF(M893=Miss,0,""))</f>
        <v/>
      </c>
      <c r="R893" s="327" t="str">
        <f>IF(N893=Hit,Fleet1Ship1WepDPH,IF(N893=Miss,0,""))</f>
        <v/>
      </c>
      <c r="S893" s="328" t="str">
        <f>IF(O893=Hit,Fleet1Ship1WepDPH,IF(O893=Miss,0,""))</f>
        <v/>
      </c>
      <c r="T893" s="332" t="str">
        <f>if($C893=Attacking,COUNTIF(P893:S893,"&gt;0"),"")</f>
        <v/>
      </c>
      <c r="U893" s="333" t="str">
        <f>IF($C893=Attacking,SUM(P893:S893),"")</f>
        <v/>
      </c>
      <c r="V893" s="334" t="str">
        <f>iferror(if(W891="","",IF(W891=Alive,$V$4,IF(W891=Dead,"")),""),"")</f>
        <v/>
      </c>
      <c r="W893" s="323" t="str">
        <f>iferror(if($X893="","",IF($X893&gt;0,Alive,if($X893=0,"")),""),"")</f>
        <v/>
      </c>
      <c r="X893" s="353" t="str">
        <f>iferror(if(C893="","",IF(C893=Attacking,X891-U893,X891)),"")</f>
        <v/>
      </c>
    </row>
    <row r="894" hidden="1">
      <c r="A894" s="336">
        <v>891.0</v>
      </c>
      <c r="B894" s="356" t="str">
        <f>IF(C892=Attacking,B892+1,"")</f>
        <v/>
      </c>
      <c r="C894" s="338" t="str">
        <f>iferror(if(W892="","",IF(W892=Alive,Attacking,if(W892=Dead,"")),""),"")</f>
        <v/>
      </c>
      <c r="D894" s="339" t="str">
        <f>iferror(if(E892="","",IF(E892=Alive,$D$4,IF(E892=Dead,"")),""),"")</f>
        <v/>
      </c>
      <c r="E894" s="340" t="str">
        <f>iferror(if($F893="","",IF($F894&gt;0,Alive,if($F894="","")),""),"")</f>
        <v/>
      </c>
      <c r="F894" s="341" t="str">
        <f t="shared" si="4"/>
        <v/>
      </c>
      <c r="G894" s="342" t="str">
        <f>iferror(if(C894="","",if(C894=BattleEnd,"",if(D894=Fleet1Ship1,Fleet1Ship1Wep,Fleet2Ship1Wep))),"")</f>
        <v/>
      </c>
      <c r="H894" s="343" t="str">
        <f>iferror(IF($C894=BattleEnd,"",IF($C894="","",IF($C894=Attacking,RANDBETWEEN(1,100),""))),"")</f>
        <v/>
      </c>
      <c r="I894" s="344" t="str">
        <f>iferror(IF($C894=BattleEnd,"",IF($C894="","",IF($C894=Attacking,RANDBETWEEN(1,100),""))),"")</f>
        <v/>
      </c>
      <c r="J894" s="344" t="str">
        <f>iferror(IF($C894=BattleEnd,"",IF($C894="","",IF($C894=Attacking,RANDBETWEEN(1,100),""))),"")</f>
        <v/>
      </c>
      <c r="K894" s="345" t="str">
        <f>iferror(IF($C894=BattleEnd,"",IF($C894="","",IF($C894=Attacking,RANDBETWEEN(1,100),""))),"")</f>
        <v/>
      </c>
      <c r="L894" s="346" t="str">
        <f>if($C894=Attacking,if(H894&gt;70,Hit,Miss),"")</f>
        <v/>
      </c>
      <c r="M894" s="347" t="str">
        <f>if($C894=Attacking,if(I894&gt;70,Hit,Miss),"")</f>
        <v/>
      </c>
      <c r="N894" s="347" t="str">
        <f>if($C894=Attacking,if(J894&gt;70,Hit,Miss),"")</f>
        <v/>
      </c>
      <c r="O894" s="348" t="str">
        <f>if($C894=Attacking,if(K894&gt;70,Hit,Miss),"")</f>
        <v/>
      </c>
      <c r="P894" s="343" t="str">
        <f>IF(L894=Hit,Fleet1Ship1WepDPH,IF(L894=Miss,0,""))</f>
        <v/>
      </c>
      <c r="Q894" s="344" t="str">
        <f>IF(M894=Hit,Fleet1Ship1WepDPH,IF(M894=Miss,0,""))</f>
        <v/>
      </c>
      <c r="R894" s="344" t="str">
        <f>IF(N894=Hit,Fleet1Ship1WepDPH,IF(N894=Miss,0,""))</f>
        <v/>
      </c>
      <c r="S894" s="345" t="str">
        <f>IF(O894=Hit,Fleet1Ship1WepDPH,IF(O894=Miss,0,""))</f>
        <v/>
      </c>
      <c r="T894" s="349" t="str">
        <f>if($C894=Attacking,COUNTIF(P894:S894,"&gt;0"),"")</f>
        <v/>
      </c>
      <c r="U894" s="350" t="str">
        <f>IF($C894=Attacking,SUM(P894:S894),"")</f>
        <v/>
      </c>
      <c r="V894" s="351" t="str">
        <f>iferror(if(W892="","",IF(W892=Alive,$V$4,IF(W892=Dead,"")),""),"")</f>
        <v/>
      </c>
      <c r="W894" s="340" t="str">
        <f>iferror(if($X894="","",IF($X894&gt;0,Alive,if($X894=0,"")),""),"")</f>
        <v/>
      </c>
      <c r="X894" s="352" t="str">
        <f>iferror(if(C894="","",IF(C894=Attacking,X892-U894,X892)),"")</f>
        <v/>
      </c>
    </row>
    <row r="895" hidden="1">
      <c r="A895" s="319">
        <v>892.0</v>
      </c>
      <c r="B895" s="357" t="str">
        <f>IF(C893=Attacking,B893+1,"")</f>
        <v/>
      </c>
      <c r="C895" s="321" t="str">
        <f>iferror(if(W893="","",IF(W893=Alive,Attacking,if(W893=Dead,"")),""),"")</f>
        <v/>
      </c>
      <c r="D895" s="322" t="str">
        <f>iferror(if(E893="","",IF(E893=Alive,$D$4,IF(E893=Dead,"")),""),"")</f>
        <v/>
      </c>
      <c r="E895" s="323" t="str">
        <f>iferror(if($F894="","",IF($F895&gt;0,Alive,if($F895="","")),""),"")</f>
        <v/>
      </c>
      <c r="F895" s="324" t="str">
        <f t="shared" si="4"/>
        <v/>
      </c>
      <c r="G895" s="325" t="str">
        <f>iferror(if(C895="","",if(C895=BattleEnd,"",if(D895=Fleet1Ship1,Fleet1Ship1Wep,Fleet2Ship1Wep))),"")</f>
        <v/>
      </c>
      <c r="H895" s="326" t="str">
        <f>iferror(IF($C895=BattleEnd,"",IF($C895="","",IF($C895=Attacking,RANDBETWEEN(1,100),""))),"")</f>
        <v/>
      </c>
      <c r="I895" s="327" t="str">
        <f>iferror(IF($C895=BattleEnd,"",IF($C895="","",IF($C895=Attacking,RANDBETWEEN(1,100),""))),"")</f>
        <v/>
      </c>
      <c r="J895" s="327" t="str">
        <f>iferror(IF($C895=BattleEnd,"",IF($C895="","",IF($C895=Attacking,RANDBETWEEN(1,100),""))),"")</f>
        <v/>
      </c>
      <c r="K895" s="328" t="str">
        <f>iferror(IF($C895=BattleEnd,"",IF($C895="","",IF($C895=Attacking,RANDBETWEEN(1,100),""))),"")</f>
        <v/>
      </c>
      <c r="L895" s="329" t="str">
        <f>if($C895=Attacking,if(H895&gt;70,Hit,Miss),"")</f>
        <v/>
      </c>
      <c r="M895" s="330" t="str">
        <f>if($C895=Attacking,if(I895&gt;70,Hit,Miss),"")</f>
        <v/>
      </c>
      <c r="N895" s="330" t="str">
        <f>if($C895=Attacking,if(J895&gt;70,Hit,Miss),"")</f>
        <v/>
      </c>
      <c r="O895" s="331" t="str">
        <f>if($C895=Attacking,if(K895&gt;70,Hit,Miss),"")</f>
        <v/>
      </c>
      <c r="P895" s="326" t="str">
        <f>IF(L895=Hit,Fleet1Ship1WepDPH,IF(L895=Miss,0,""))</f>
        <v/>
      </c>
      <c r="Q895" s="327" t="str">
        <f>IF(M895=Hit,Fleet1Ship1WepDPH,IF(M895=Miss,0,""))</f>
        <v/>
      </c>
      <c r="R895" s="327" t="str">
        <f>IF(N895=Hit,Fleet1Ship1WepDPH,IF(N895=Miss,0,""))</f>
        <v/>
      </c>
      <c r="S895" s="328" t="str">
        <f>IF(O895=Hit,Fleet1Ship1WepDPH,IF(O895=Miss,0,""))</f>
        <v/>
      </c>
      <c r="T895" s="332" t="str">
        <f>if($C895=Attacking,COUNTIF(P895:S895,"&gt;0"),"")</f>
        <v/>
      </c>
      <c r="U895" s="333" t="str">
        <f>IF($C895=Attacking,SUM(P895:S895),"")</f>
        <v/>
      </c>
      <c r="V895" s="334" t="str">
        <f>iferror(if(W893="","",IF(W893=Alive,$V$4,IF(W893=Dead,"")),""),"")</f>
        <v/>
      </c>
      <c r="W895" s="323" t="str">
        <f>iferror(if($X895="","",IF($X895&gt;0,Alive,if($X895=0,"")),""),"")</f>
        <v/>
      </c>
      <c r="X895" s="353" t="str">
        <f>iferror(if(C895="","",IF(C895=Attacking,X893-U895,X893)),"")</f>
        <v/>
      </c>
    </row>
    <row r="896" hidden="1">
      <c r="A896" s="336">
        <v>893.0</v>
      </c>
      <c r="B896" s="356" t="str">
        <f>IF(C894=Attacking,B894+1,"")</f>
        <v/>
      </c>
      <c r="C896" s="338" t="str">
        <f>iferror(if(W894="","",IF(W894=Alive,Attacking,if(W894=Dead,"")),""),"")</f>
        <v/>
      </c>
      <c r="D896" s="339" t="str">
        <f>iferror(if(E894="","",IF(E894=Alive,$D$4,IF(E894=Dead,"")),""),"")</f>
        <v/>
      </c>
      <c r="E896" s="340" t="str">
        <f>iferror(if($F895="","",IF($F896&gt;0,Alive,if($F896="","")),""),"")</f>
        <v/>
      </c>
      <c r="F896" s="341" t="str">
        <f t="shared" si="4"/>
        <v/>
      </c>
      <c r="G896" s="342" t="str">
        <f>iferror(if(C896="","",if(C896=BattleEnd,"",if(D896=Fleet1Ship1,Fleet1Ship1Wep,Fleet2Ship1Wep))),"")</f>
        <v/>
      </c>
      <c r="H896" s="343" t="str">
        <f>iferror(IF($C896=BattleEnd,"",IF($C896="","",IF($C896=Attacking,RANDBETWEEN(1,100),""))),"")</f>
        <v/>
      </c>
      <c r="I896" s="344" t="str">
        <f>iferror(IF($C896=BattleEnd,"",IF($C896="","",IF($C896=Attacking,RANDBETWEEN(1,100),""))),"")</f>
        <v/>
      </c>
      <c r="J896" s="344" t="str">
        <f>iferror(IF($C896=BattleEnd,"",IF($C896="","",IF($C896=Attacking,RANDBETWEEN(1,100),""))),"")</f>
        <v/>
      </c>
      <c r="K896" s="345" t="str">
        <f>iferror(IF($C896=BattleEnd,"",IF($C896="","",IF($C896=Attacking,RANDBETWEEN(1,100),""))),"")</f>
        <v/>
      </c>
      <c r="L896" s="346" t="str">
        <f>if($C896=Attacking,if(H896&gt;70,Hit,Miss),"")</f>
        <v/>
      </c>
      <c r="M896" s="347" t="str">
        <f>if($C896=Attacking,if(I896&gt;70,Hit,Miss),"")</f>
        <v/>
      </c>
      <c r="N896" s="347" t="str">
        <f>if($C896=Attacking,if(J896&gt;70,Hit,Miss),"")</f>
        <v/>
      </c>
      <c r="O896" s="348" t="str">
        <f>if($C896=Attacking,if(K896&gt;70,Hit,Miss),"")</f>
        <v/>
      </c>
      <c r="P896" s="343" t="str">
        <f>IF(L896=Hit,Fleet1Ship1WepDPH,IF(L896=Miss,0,""))</f>
        <v/>
      </c>
      <c r="Q896" s="344" t="str">
        <f>IF(M896=Hit,Fleet1Ship1WepDPH,IF(M896=Miss,0,""))</f>
        <v/>
      </c>
      <c r="R896" s="344" t="str">
        <f>IF(N896=Hit,Fleet1Ship1WepDPH,IF(N896=Miss,0,""))</f>
        <v/>
      </c>
      <c r="S896" s="345" t="str">
        <f>IF(O896=Hit,Fleet1Ship1WepDPH,IF(O896=Miss,0,""))</f>
        <v/>
      </c>
      <c r="T896" s="349" t="str">
        <f>if($C896=Attacking,COUNTIF(P896:S896,"&gt;0"),"")</f>
        <v/>
      </c>
      <c r="U896" s="350" t="str">
        <f>IF($C896=Attacking,SUM(P896:S896),"")</f>
        <v/>
      </c>
      <c r="V896" s="351" t="str">
        <f>iferror(if(W894="","",IF(W894=Alive,$V$4,IF(W894=Dead,"")),""),"")</f>
        <v/>
      </c>
      <c r="W896" s="340" t="str">
        <f>iferror(if($X896="","",IF($X896&gt;0,Alive,if($X896=0,"")),""),"")</f>
        <v/>
      </c>
      <c r="X896" s="352" t="str">
        <f>iferror(if(C896="","",IF(C896=Attacking,X894-U896,X894)),"")</f>
        <v/>
      </c>
    </row>
    <row r="897" hidden="1">
      <c r="A897" s="319">
        <v>894.0</v>
      </c>
      <c r="B897" s="357" t="str">
        <f>IF(C895=Attacking,B895+1,"")</f>
        <v/>
      </c>
      <c r="C897" s="321" t="str">
        <f>iferror(if(W895="","",IF(W895=Alive,Attacking,if(W895=Dead,"")),""),"")</f>
        <v/>
      </c>
      <c r="D897" s="322" t="str">
        <f>iferror(if(E895="","",IF(E895=Alive,$D$4,IF(E895=Dead,"")),""),"")</f>
        <v/>
      </c>
      <c r="E897" s="323" t="str">
        <f>iferror(if($F896="","",IF($F897&gt;0,Alive,if($F897="","")),""),"")</f>
        <v/>
      </c>
      <c r="F897" s="324" t="str">
        <f t="shared" si="4"/>
        <v/>
      </c>
      <c r="G897" s="325" t="str">
        <f>iferror(if(C897="","",if(C897=BattleEnd,"",if(D897=Fleet1Ship1,Fleet1Ship1Wep,Fleet2Ship1Wep))),"")</f>
        <v/>
      </c>
      <c r="H897" s="326" t="str">
        <f>iferror(IF($C897=BattleEnd,"",IF($C897="","",IF($C897=Attacking,RANDBETWEEN(1,100),""))),"")</f>
        <v/>
      </c>
      <c r="I897" s="327" t="str">
        <f>iferror(IF($C897=BattleEnd,"",IF($C897="","",IF($C897=Attacking,RANDBETWEEN(1,100),""))),"")</f>
        <v/>
      </c>
      <c r="J897" s="327" t="str">
        <f>iferror(IF($C897=BattleEnd,"",IF($C897="","",IF($C897=Attacking,RANDBETWEEN(1,100),""))),"")</f>
        <v/>
      </c>
      <c r="K897" s="328" t="str">
        <f>iferror(IF($C897=BattleEnd,"",IF($C897="","",IF($C897=Attacking,RANDBETWEEN(1,100),""))),"")</f>
        <v/>
      </c>
      <c r="L897" s="329" t="str">
        <f>if($C897=Attacking,if(H897&gt;70,Hit,Miss),"")</f>
        <v/>
      </c>
      <c r="M897" s="330" t="str">
        <f>if($C897=Attacking,if(I897&gt;70,Hit,Miss),"")</f>
        <v/>
      </c>
      <c r="N897" s="330" t="str">
        <f>if($C897=Attacking,if(J897&gt;70,Hit,Miss),"")</f>
        <v/>
      </c>
      <c r="O897" s="331" t="str">
        <f>if($C897=Attacking,if(K897&gt;70,Hit,Miss),"")</f>
        <v/>
      </c>
      <c r="P897" s="326" t="str">
        <f>IF(L897=Hit,Fleet1Ship1WepDPH,IF(L897=Miss,0,""))</f>
        <v/>
      </c>
      <c r="Q897" s="327" t="str">
        <f>IF(M897=Hit,Fleet1Ship1WepDPH,IF(M897=Miss,0,""))</f>
        <v/>
      </c>
      <c r="R897" s="327" t="str">
        <f>IF(N897=Hit,Fleet1Ship1WepDPH,IF(N897=Miss,0,""))</f>
        <v/>
      </c>
      <c r="S897" s="328" t="str">
        <f>IF(O897=Hit,Fleet1Ship1WepDPH,IF(O897=Miss,0,""))</f>
        <v/>
      </c>
      <c r="T897" s="332" t="str">
        <f>if($C897=Attacking,COUNTIF(P897:S897,"&gt;0"),"")</f>
        <v/>
      </c>
      <c r="U897" s="333" t="str">
        <f>IF($C897=Attacking,SUM(P897:S897),"")</f>
        <v/>
      </c>
      <c r="V897" s="334" t="str">
        <f>iferror(if(W895="","",IF(W895=Alive,$V$4,IF(W895=Dead,"")),""),"")</f>
        <v/>
      </c>
      <c r="W897" s="323" t="str">
        <f>iferror(if($X897="","",IF($X897&gt;0,Alive,if($X897=0,"")),""),"")</f>
        <v/>
      </c>
      <c r="X897" s="353" t="str">
        <f>iferror(if(C897="","",IF(C897=Attacking,X895-U897,X895)),"")</f>
        <v/>
      </c>
    </row>
    <row r="898" hidden="1">
      <c r="A898" s="336">
        <v>895.0</v>
      </c>
      <c r="B898" s="356" t="str">
        <f>IF(C896=Reloading,B896+1,"")</f>
        <v/>
      </c>
      <c r="C898" s="338" t="str">
        <f>iferror(if(W896="","",IF(W896=Alive,Attacking,if(W896=Dead,"")),""),"")</f>
        <v/>
      </c>
      <c r="D898" s="339" t="str">
        <f>iferror(if(E896="","",IF(E896=Alive,$D$4,IF(E896=Dead,"")),""),"")</f>
        <v/>
      </c>
      <c r="E898" s="340" t="str">
        <f>iferror(if($F897="","",IF($F898&gt;0,Alive,if($F898="","")),""),"")</f>
        <v/>
      </c>
      <c r="F898" s="341" t="str">
        <f t="shared" si="4"/>
        <v/>
      </c>
      <c r="G898" s="342" t="str">
        <f>iferror(if(C898="","",if(C898=BattleEnd,"",if(D898=Fleet1Ship1,Fleet1Ship1Wep,Fleet2Ship1Wep))),"")</f>
        <v/>
      </c>
      <c r="H898" s="343" t="str">
        <f>iferror(IF($C898=BattleEnd,"",IF($C898="","",IF($C898=Attacking,RANDBETWEEN(1,100),""))),"")</f>
        <v/>
      </c>
      <c r="I898" s="344" t="str">
        <f>iferror(IF($C898=BattleEnd,"",IF($C898="","",IF($C898=Attacking,RANDBETWEEN(1,100),""))),"")</f>
        <v/>
      </c>
      <c r="J898" s="344" t="str">
        <f>iferror(IF($C898=BattleEnd,"",IF($C898="","",IF($C898=Attacking,RANDBETWEEN(1,100),""))),"")</f>
        <v/>
      </c>
      <c r="K898" s="345" t="str">
        <f>iferror(IF($C898=BattleEnd,"",IF($C898="","",IF($C898=Attacking,RANDBETWEEN(1,100),""))),"")</f>
        <v/>
      </c>
      <c r="L898" s="346" t="str">
        <f>if($C898=Attacking,if(H898&gt;70,Hit,Miss),"")</f>
        <v/>
      </c>
      <c r="M898" s="347" t="str">
        <f>if($C898=Attacking,if(I898&gt;70,Hit,Miss),"")</f>
        <v/>
      </c>
      <c r="N898" s="347" t="str">
        <f>if($C898=Attacking,if(J898&gt;70,Hit,Miss),"")</f>
        <v/>
      </c>
      <c r="O898" s="348" t="str">
        <f>if($C898=Attacking,if(K898&gt;70,Hit,Miss),"")</f>
        <v/>
      </c>
      <c r="P898" s="343" t="str">
        <f>IF(L898=Hit,Fleet1Ship1WepDPH,IF(L898=Miss,0,""))</f>
        <v/>
      </c>
      <c r="Q898" s="344" t="str">
        <f>IF(M898=Hit,Fleet1Ship1WepDPH,IF(M898=Miss,0,""))</f>
        <v/>
      </c>
      <c r="R898" s="344" t="str">
        <f>IF(N898=Hit,Fleet1Ship1WepDPH,IF(N898=Miss,0,""))</f>
        <v/>
      </c>
      <c r="S898" s="345" t="str">
        <f>IF(O898=Hit,Fleet1Ship1WepDPH,IF(O898=Miss,0,""))</f>
        <v/>
      </c>
      <c r="T898" s="349" t="str">
        <f>if($C898=Attacking,COUNTIF(P898:S898,"&gt;0"),"")</f>
        <v/>
      </c>
      <c r="U898" s="350" t="str">
        <f>IF($C898=Attacking,SUM(P898:S898),"")</f>
        <v/>
      </c>
      <c r="V898" s="351" t="str">
        <f>iferror(if(W896="","",IF(W896=Alive,$V$4,IF(W896=Dead,"")),""),"")</f>
        <v/>
      </c>
      <c r="W898" s="340" t="str">
        <f>iferror(if($X898="","",IF($X898&gt;0,Alive,if($X898=0,"")),""),"")</f>
        <v/>
      </c>
      <c r="X898" s="352" t="str">
        <f>iferror(if(C898="","",IF(C898=Attacking,X896-U898,X896)),"")</f>
        <v/>
      </c>
    </row>
    <row r="899" hidden="1">
      <c r="A899" s="319">
        <v>896.0</v>
      </c>
      <c r="B899" s="357" t="str">
        <f>IF(C897=Reloading,B897+1,"")</f>
        <v/>
      </c>
      <c r="C899" s="321" t="str">
        <f>iferror(if(W897="","",IF(W897=Alive,Attacking,if(W897=Dead,"")),""),"")</f>
        <v/>
      </c>
      <c r="D899" s="322" t="str">
        <f>iferror(if(E897="","",IF(E897=Alive,$D$4,IF(E897=Dead,"")),""),"")</f>
        <v/>
      </c>
      <c r="E899" s="323" t="str">
        <f>iferror(if($F898="","",IF($F899&gt;0,Alive,if($F899="","")),""),"")</f>
        <v/>
      </c>
      <c r="F899" s="324" t="str">
        <f t="shared" si="4"/>
        <v/>
      </c>
      <c r="G899" s="325" t="str">
        <f>iferror(if(C899="","",if(C899=BattleEnd,"",if(D899=Fleet1Ship1,Fleet1Ship1Wep,Fleet2Ship1Wep))),"")</f>
        <v/>
      </c>
      <c r="H899" s="326" t="str">
        <f>iferror(IF($C899=BattleEnd,"",IF($C899="","",IF($C899=Attacking,RANDBETWEEN(1,100),""))),"")</f>
        <v/>
      </c>
      <c r="I899" s="327" t="str">
        <f>iferror(IF($C899=BattleEnd,"",IF($C899="","",IF($C899=Attacking,RANDBETWEEN(1,100),""))),"")</f>
        <v/>
      </c>
      <c r="J899" s="327" t="str">
        <f>iferror(IF($C899=BattleEnd,"",IF($C899="","",IF($C899=Attacking,RANDBETWEEN(1,100),""))),"")</f>
        <v/>
      </c>
      <c r="K899" s="328" t="str">
        <f>iferror(IF($C899=BattleEnd,"",IF($C899="","",IF($C899=Attacking,RANDBETWEEN(1,100),""))),"")</f>
        <v/>
      </c>
      <c r="L899" s="329" t="str">
        <f>if($C899=Attacking,if(H899&gt;70,Hit,Miss),"")</f>
        <v/>
      </c>
      <c r="M899" s="330" t="str">
        <f>if($C899=Attacking,if(I899&gt;70,Hit,Miss),"")</f>
        <v/>
      </c>
      <c r="N899" s="330" t="str">
        <f>if($C899=Attacking,if(J899&gt;70,Hit,Miss),"")</f>
        <v/>
      </c>
      <c r="O899" s="331" t="str">
        <f>if($C899=Attacking,if(K899&gt;70,Hit,Miss),"")</f>
        <v/>
      </c>
      <c r="P899" s="326" t="str">
        <f>IF(L899=Hit,Fleet1Ship1WepDPH,IF(L899=Miss,0,""))</f>
        <v/>
      </c>
      <c r="Q899" s="327" t="str">
        <f>IF(M899=Hit,Fleet1Ship1WepDPH,IF(M899=Miss,0,""))</f>
        <v/>
      </c>
      <c r="R899" s="327" t="str">
        <f>IF(N899=Hit,Fleet1Ship1WepDPH,IF(N899=Miss,0,""))</f>
        <v/>
      </c>
      <c r="S899" s="328" t="str">
        <f>IF(O899=Hit,Fleet1Ship1WepDPH,IF(O899=Miss,0,""))</f>
        <v/>
      </c>
      <c r="T899" s="332" t="str">
        <f>if($C899=Attacking,COUNTIF(P899:S899,"&gt;0"),"")</f>
        <v/>
      </c>
      <c r="U899" s="333" t="str">
        <f>IF($C899=Attacking,SUM(P899:S899),"")</f>
        <v/>
      </c>
      <c r="V899" s="334" t="str">
        <f>iferror(if(W897="","",IF(W897=Alive,$V$4,IF(W897=Dead,"")),""),"")</f>
        <v/>
      </c>
      <c r="W899" s="323" t="str">
        <f>iferror(if($X899="","",IF($X899&gt;0,Alive,if($X899=0,"")),""),"")</f>
        <v/>
      </c>
      <c r="X899" s="353" t="str">
        <f>iferror(if(C899="","",IF(C899=Attacking,X897-U899,X897)),"")</f>
        <v/>
      </c>
    </row>
    <row r="900" hidden="1">
      <c r="A900" s="336">
        <v>897.0</v>
      </c>
      <c r="B900" s="337" t="str">
        <f>IF(C898=Attacking,B898+1,"")</f>
        <v/>
      </c>
      <c r="C900" s="338" t="str">
        <f>iferror(if(W898="","",IF(W898=Alive,Attacking,if(W898=Dead,"")),""),"")</f>
        <v/>
      </c>
      <c r="D900" s="339" t="str">
        <f>iferror(if(E898="","",IF(E898=Alive,$D$4,IF(E898=Dead,"")),""),"")</f>
        <v/>
      </c>
      <c r="E900" s="340" t="str">
        <f>iferror(if($F899="","",IF($F900&gt;0,Alive,if($F900="","")),""),"")</f>
        <v/>
      </c>
      <c r="F900" s="341" t="str">
        <f t="shared" si="4"/>
        <v/>
      </c>
      <c r="G900" s="342" t="str">
        <f>iferror(if(C900="","",if(C900=BattleEnd,"",if(D900=Fleet1Ship1,Fleet1Ship1Wep,Fleet2Ship1Wep))),"")</f>
        <v/>
      </c>
      <c r="H900" s="343" t="str">
        <f>iferror(IF($C900=BattleEnd,"",IF($C900="","",IF($C900=Attacking,RANDBETWEEN(1,100),""))),"")</f>
        <v/>
      </c>
      <c r="I900" s="344" t="str">
        <f>iferror(IF($C900=BattleEnd,"",IF($C900="","",IF($C900=Attacking,RANDBETWEEN(1,100),""))),"")</f>
        <v/>
      </c>
      <c r="J900" s="344" t="str">
        <f>iferror(IF($C900=BattleEnd,"",IF($C900="","",IF($C900=Attacking,RANDBETWEEN(1,100),""))),"")</f>
        <v/>
      </c>
      <c r="K900" s="345" t="str">
        <f>iferror(IF($C900=BattleEnd,"",IF($C900="","",IF($C900=Attacking,RANDBETWEEN(1,100),""))),"")</f>
        <v/>
      </c>
      <c r="L900" s="346" t="str">
        <f>if($C900=Attacking,if(H900&gt;70,Hit,Miss),"")</f>
        <v/>
      </c>
      <c r="M900" s="347" t="str">
        <f>if($C900=Attacking,if(I900&gt;70,Hit,Miss),"")</f>
        <v/>
      </c>
      <c r="N900" s="347" t="str">
        <f>if($C900=Attacking,if(J900&gt;70,Hit,Miss),"")</f>
        <v/>
      </c>
      <c r="O900" s="348" t="str">
        <f>if($C900=Attacking,if(K900&gt;70,Hit,Miss),"")</f>
        <v/>
      </c>
      <c r="P900" s="343" t="str">
        <f>IF(L900=Hit,Fleet1Ship1WepDPH,IF(L900=Miss,0,""))</f>
        <v/>
      </c>
      <c r="Q900" s="344" t="str">
        <f>IF(M900=Hit,Fleet1Ship1WepDPH,IF(M900=Miss,0,""))</f>
        <v/>
      </c>
      <c r="R900" s="344" t="str">
        <f>IF(N900=Hit,Fleet1Ship1WepDPH,IF(N900=Miss,0,""))</f>
        <v/>
      </c>
      <c r="S900" s="345" t="str">
        <f>IF(O900=Hit,Fleet1Ship1WepDPH,IF(O900=Miss,0,""))</f>
        <v/>
      </c>
      <c r="T900" s="349" t="str">
        <f>if($C900=Attacking,COUNTIF(P900:S900,"&gt;0"),"")</f>
        <v/>
      </c>
      <c r="U900" s="350" t="str">
        <f>IF($C900=Attacking,SUM(P900:S900),"")</f>
        <v/>
      </c>
      <c r="V900" s="351" t="str">
        <f>iferror(if(W898="","",IF(W898=Alive,$V$4,IF(W898=Dead,"")),""),"")</f>
        <v/>
      </c>
      <c r="W900" s="340" t="str">
        <f>iferror(if($X900="","",IF($X900&gt;0,Alive,if($X900=0,"")),""),"")</f>
        <v/>
      </c>
      <c r="X900" s="352" t="str">
        <f>iferror(if(C900="","",IF(C900=Attacking,X898-U900,X898)),"")</f>
        <v/>
      </c>
    </row>
    <row r="901" hidden="1">
      <c r="A901" s="319">
        <v>898.0</v>
      </c>
      <c r="B901" s="320" t="str">
        <f>IF(C899=Attacking,B899+1,"")</f>
        <v/>
      </c>
      <c r="C901" s="321" t="str">
        <f>iferror(if(W899="","",IF(W899=Alive,Attacking,if(W899=Dead,"")),""),"")</f>
        <v/>
      </c>
      <c r="D901" s="322" t="str">
        <f>iferror(if(E899="","",IF(E899=Alive,$D$4,IF(E899=Dead,"")),""),"")</f>
        <v/>
      </c>
      <c r="E901" s="323" t="str">
        <f>iferror(if($F900="","",IF($F901&gt;0,Alive,if($F901="","")),""),"")</f>
        <v/>
      </c>
      <c r="F901" s="324" t="str">
        <f t="shared" si="4"/>
        <v/>
      </c>
      <c r="G901" s="325" t="str">
        <f>iferror(if(C901="","",if(C901=BattleEnd,"",if(D901=Fleet1Ship1,Fleet1Ship1Wep,Fleet2Ship1Wep))),"")</f>
        <v/>
      </c>
      <c r="H901" s="326" t="str">
        <f>iferror(IF($C901=BattleEnd,"",IF($C901="","",IF($C901=Attacking,RANDBETWEEN(1,100),""))),"")</f>
        <v/>
      </c>
      <c r="I901" s="327" t="str">
        <f>iferror(IF($C901=BattleEnd,"",IF($C901="","",IF($C901=Attacking,RANDBETWEEN(1,100),""))),"")</f>
        <v/>
      </c>
      <c r="J901" s="327" t="str">
        <f>iferror(IF($C901=BattleEnd,"",IF($C901="","",IF($C901=Attacking,RANDBETWEEN(1,100),""))),"")</f>
        <v/>
      </c>
      <c r="K901" s="328" t="str">
        <f>iferror(IF($C901=BattleEnd,"",IF($C901="","",IF($C901=Attacking,RANDBETWEEN(1,100),""))),"")</f>
        <v/>
      </c>
      <c r="L901" s="329" t="str">
        <f>if($C901=Attacking,if(H901&gt;70,Hit,Miss),"")</f>
        <v/>
      </c>
      <c r="M901" s="330" t="str">
        <f>if($C901=Attacking,if(I901&gt;70,Hit,Miss),"")</f>
        <v/>
      </c>
      <c r="N901" s="330" t="str">
        <f>if($C901=Attacking,if(J901&gt;70,Hit,Miss),"")</f>
        <v/>
      </c>
      <c r="O901" s="331" t="str">
        <f>if($C901=Attacking,if(K901&gt;70,Hit,Miss),"")</f>
        <v/>
      </c>
      <c r="P901" s="326" t="str">
        <f>IF(L901=Hit,Fleet1Ship1WepDPH,IF(L901=Miss,0,""))</f>
        <v/>
      </c>
      <c r="Q901" s="327" t="str">
        <f>IF(M901=Hit,Fleet1Ship1WepDPH,IF(M901=Miss,0,""))</f>
        <v/>
      </c>
      <c r="R901" s="327" t="str">
        <f>IF(N901=Hit,Fleet1Ship1WepDPH,IF(N901=Miss,0,""))</f>
        <v/>
      </c>
      <c r="S901" s="328" t="str">
        <f>IF(O901=Hit,Fleet1Ship1WepDPH,IF(O901=Miss,0,""))</f>
        <v/>
      </c>
      <c r="T901" s="332" t="str">
        <f>if($C901=Attacking,COUNTIF(P901:S901,"&gt;0"),"")</f>
        <v/>
      </c>
      <c r="U901" s="333" t="str">
        <f>IF($C901=Attacking,SUM(P901:S901),"")</f>
        <v/>
      </c>
      <c r="V901" s="334" t="str">
        <f>iferror(if(W899="","",IF(W899=Alive,$V$4,IF(W899=Dead,"")),""),"")</f>
        <v/>
      </c>
      <c r="W901" s="323" t="str">
        <f>iferror(if($X901="","",IF($X901&gt;0,Alive,if($X901=0,"")),""),"")</f>
        <v/>
      </c>
      <c r="X901" s="353" t="str">
        <f>iferror(if(C901="","",IF(C901=Attacking,X899-U901,X899)),"")</f>
        <v/>
      </c>
    </row>
    <row r="902" hidden="1">
      <c r="A902" s="336">
        <v>899.0</v>
      </c>
      <c r="B902" s="337" t="str">
        <f>IF(C900=Attacking,B900+1,"")</f>
        <v/>
      </c>
      <c r="C902" s="338" t="str">
        <f>iferror(if(W900="","",IF(W900=Alive,Attacking,if(W900=Dead,"")),""),"")</f>
        <v/>
      </c>
      <c r="D902" s="339" t="str">
        <f>iferror(if(E900="","",IF(E900=Alive,$D$4,IF(E900=Dead,"")),""),"")</f>
        <v/>
      </c>
      <c r="E902" s="340" t="str">
        <f>iferror(if($F901="","",IF($F902&gt;0,Alive,if($F902="","")),""),"")</f>
        <v/>
      </c>
      <c r="F902" s="341" t="str">
        <f t="shared" si="4"/>
        <v/>
      </c>
      <c r="G902" s="342" t="str">
        <f>iferror(if(C902="","",if(C902=BattleEnd,"",if(D902=Fleet1Ship1,Fleet1Ship1Wep,Fleet2Ship1Wep))),"")</f>
        <v/>
      </c>
      <c r="H902" s="343" t="str">
        <f>iferror(IF($C902=BattleEnd,"",IF($C902="","",IF($C902=Attacking,RANDBETWEEN(1,100),""))),"")</f>
        <v/>
      </c>
      <c r="I902" s="344" t="str">
        <f>iferror(IF($C902=BattleEnd,"",IF($C902="","",IF($C902=Attacking,RANDBETWEEN(1,100),""))),"")</f>
        <v/>
      </c>
      <c r="J902" s="344" t="str">
        <f>iferror(IF($C902=BattleEnd,"",IF($C902="","",IF($C902=Attacking,RANDBETWEEN(1,100),""))),"")</f>
        <v/>
      </c>
      <c r="K902" s="345" t="str">
        <f>iferror(IF($C902=BattleEnd,"",IF($C902="","",IF($C902=Attacking,RANDBETWEEN(1,100),""))),"")</f>
        <v/>
      </c>
      <c r="L902" s="346" t="str">
        <f>if($C902=Attacking,if(H902&gt;70,Hit,Miss),"")</f>
        <v/>
      </c>
      <c r="M902" s="347" t="str">
        <f>if($C902=Attacking,if(I902&gt;70,Hit,Miss),"")</f>
        <v/>
      </c>
      <c r="N902" s="347" t="str">
        <f>if($C902=Attacking,if(J902&gt;70,Hit,Miss),"")</f>
        <v/>
      </c>
      <c r="O902" s="348" t="str">
        <f>if($C902=Attacking,if(K902&gt;70,Hit,Miss),"")</f>
        <v/>
      </c>
      <c r="P902" s="343" t="str">
        <f>IF(L902=Hit,Fleet1Ship1WepDPH,IF(L902=Miss,0,""))</f>
        <v/>
      </c>
      <c r="Q902" s="344" t="str">
        <f>IF(M902=Hit,Fleet1Ship1WepDPH,IF(M902=Miss,0,""))</f>
        <v/>
      </c>
      <c r="R902" s="344" t="str">
        <f>IF(N902=Hit,Fleet1Ship1WepDPH,IF(N902=Miss,0,""))</f>
        <v/>
      </c>
      <c r="S902" s="345" t="str">
        <f>IF(O902=Hit,Fleet1Ship1WepDPH,IF(O902=Miss,0,""))</f>
        <v/>
      </c>
      <c r="T902" s="349" t="str">
        <f>if($C902=Attacking,COUNTIF(P902:S902,"&gt;0"),"")</f>
        <v/>
      </c>
      <c r="U902" s="350" t="str">
        <f>IF($C902=Attacking,SUM(P902:S902),"")</f>
        <v/>
      </c>
      <c r="V902" s="351" t="str">
        <f>iferror(if(W900="","",IF(W900=Alive,$V$4,IF(W900=Dead,"")),""),"")</f>
        <v/>
      </c>
      <c r="W902" s="340" t="str">
        <f>iferror(if($X902="","",IF($X902&gt;0,Alive,if($X902=0,"")),""),"")</f>
        <v/>
      </c>
      <c r="X902" s="352" t="str">
        <f>iferror(if(C902="","",IF(C902=Attacking,X900-U902,X900)),"")</f>
        <v/>
      </c>
    </row>
    <row r="903" hidden="1">
      <c r="A903" s="319">
        <v>900.0</v>
      </c>
      <c r="B903" s="320" t="str">
        <f>IF(C901=Attacking,B901+1,"")</f>
        <v/>
      </c>
      <c r="C903" s="321" t="str">
        <f>iferror(if(W901="","",IF(W901=Alive,Attacking,if(W901=Dead,"")),""),"")</f>
        <v/>
      </c>
      <c r="D903" s="322" t="str">
        <f>iferror(if(E901="","",IF(E901=Alive,$D$4,IF(E901=Dead,"")),""),"")</f>
        <v/>
      </c>
      <c r="E903" s="323" t="str">
        <f>iferror(if($F902="","",IF($F903&gt;0,Alive,if($F903="","")),""),"")</f>
        <v/>
      </c>
      <c r="F903" s="324" t="str">
        <f t="shared" si="4"/>
        <v/>
      </c>
      <c r="G903" s="325" t="str">
        <f>iferror(if(C903="","",if(C903=BattleEnd,"",if(D903=Fleet1Ship1,Fleet1Ship1Wep,Fleet2Ship1Wep))),"")</f>
        <v/>
      </c>
      <c r="H903" s="326" t="str">
        <f>iferror(IF($C903=BattleEnd,"",IF($C903="","",IF($C903=Attacking,RANDBETWEEN(1,100),""))),"")</f>
        <v/>
      </c>
      <c r="I903" s="327" t="str">
        <f>iferror(IF($C903=BattleEnd,"",IF($C903="","",IF($C903=Attacking,RANDBETWEEN(1,100),""))),"")</f>
        <v/>
      </c>
      <c r="J903" s="327" t="str">
        <f>iferror(IF($C903=BattleEnd,"",IF($C903="","",IF($C903=Attacking,RANDBETWEEN(1,100),""))),"")</f>
        <v/>
      </c>
      <c r="K903" s="328" t="str">
        <f>iferror(IF($C903=BattleEnd,"",IF($C903="","",IF($C903=Attacking,RANDBETWEEN(1,100),""))),"")</f>
        <v/>
      </c>
      <c r="L903" s="329" t="str">
        <f>if($C903=Attacking,if(H903&gt;70,Hit,Miss),"")</f>
        <v/>
      </c>
      <c r="M903" s="330" t="str">
        <f>if($C903=Attacking,if(I903&gt;70,Hit,Miss),"")</f>
        <v/>
      </c>
      <c r="N903" s="330" t="str">
        <f>if($C903=Attacking,if(J903&gt;70,Hit,Miss),"")</f>
        <v/>
      </c>
      <c r="O903" s="331" t="str">
        <f>if($C903=Attacking,if(K903&gt;70,Hit,Miss),"")</f>
        <v/>
      </c>
      <c r="P903" s="326" t="str">
        <f>IF(L903=Hit,Fleet1Ship1WepDPH,IF(L903=Miss,0,""))</f>
        <v/>
      </c>
      <c r="Q903" s="327" t="str">
        <f>IF(M903=Hit,Fleet1Ship1WepDPH,IF(M903=Miss,0,""))</f>
        <v/>
      </c>
      <c r="R903" s="327" t="str">
        <f>IF(N903=Hit,Fleet1Ship1WepDPH,IF(N903=Miss,0,""))</f>
        <v/>
      </c>
      <c r="S903" s="328" t="str">
        <f>IF(O903=Hit,Fleet1Ship1WepDPH,IF(O903=Miss,0,""))</f>
        <v/>
      </c>
      <c r="T903" s="332" t="str">
        <f>if($C903=Attacking,COUNTIF(P903:S903,"&gt;0"),"")</f>
        <v/>
      </c>
      <c r="U903" s="333" t="str">
        <f>IF($C903=Attacking,SUM(P903:S903),"")</f>
        <v/>
      </c>
      <c r="V903" s="334" t="str">
        <f>iferror(if(W901="","",IF(W901=Alive,$V$4,IF(W901=Dead,"")),""),"")</f>
        <v/>
      </c>
      <c r="W903" s="323" t="str">
        <f>iferror(if($X903="","",IF($X903&gt;0,Alive,if($X903=0,"")),""),"")</f>
        <v/>
      </c>
      <c r="X903" s="353" t="str">
        <f>iferror(if(C903="","",IF(C903=Attacking,X901-U903,X901)),"")</f>
        <v/>
      </c>
    </row>
    <row r="904" hidden="1">
      <c r="A904" s="336">
        <v>901.0</v>
      </c>
      <c r="B904" s="337" t="str">
        <f>IF(C902=Attacking,B902+1,"")</f>
        <v/>
      </c>
      <c r="C904" s="338" t="str">
        <f>iferror(if(W902="","",IF(W902=Alive,Attacking,if(W902=Dead,"")),""),"")</f>
        <v/>
      </c>
      <c r="D904" s="339" t="str">
        <f>iferror(if(E902="","",IF(E902=Alive,$D$4,IF(E902=Dead,"")),""),"")</f>
        <v/>
      </c>
      <c r="E904" s="340" t="str">
        <f>iferror(if($F903="","",IF($F904&gt;0,Alive,if($F904="","")),""),"")</f>
        <v/>
      </c>
      <c r="F904" s="341" t="str">
        <f t="shared" si="4"/>
        <v/>
      </c>
      <c r="G904" s="342" t="str">
        <f>iferror(if(C904="","",if(C904=BattleEnd,"",if(D904=Fleet1Ship1,Fleet1Ship1Wep,Fleet2Ship1Wep))),"")</f>
        <v/>
      </c>
      <c r="H904" s="343" t="str">
        <f>iferror(IF($C904=BattleEnd,"",IF($C904="","",IF($C904=Attacking,RANDBETWEEN(1,100),""))),"")</f>
        <v/>
      </c>
      <c r="I904" s="344" t="str">
        <f>iferror(IF($C904=BattleEnd,"",IF($C904="","",IF($C904=Attacking,RANDBETWEEN(1,100),""))),"")</f>
        <v/>
      </c>
      <c r="J904" s="344" t="str">
        <f>iferror(IF($C904=BattleEnd,"",IF($C904="","",IF($C904=Attacking,RANDBETWEEN(1,100),""))),"")</f>
        <v/>
      </c>
      <c r="K904" s="345" t="str">
        <f>iferror(IF($C904=BattleEnd,"",IF($C904="","",IF($C904=Attacking,RANDBETWEEN(1,100),""))),"")</f>
        <v/>
      </c>
      <c r="L904" s="346" t="str">
        <f>if($C904=Attacking,if(H904&gt;70,Hit,Miss),"")</f>
        <v/>
      </c>
      <c r="M904" s="347" t="str">
        <f>if($C904=Attacking,if(I904&gt;70,Hit,Miss),"")</f>
        <v/>
      </c>
      <c r="N904" s="347" t="str">
        <f>if($C904=Attacking,if(J904&gt;70,Hit,Miss),"")</f>
        <v/>
      </c>
      <c r="O904" s="348" t="str">
        <f>if($C904=Attacking,if(K904&gt;70,Hit,Miss),"")</f>
        <v/>
      </c>
      <c r="P904" s="343" t="str">
        <f>IF(L904=Hit,Fleet1Ship1WepDPH,IF(L904=Miss,0,""))</f>
        <v/>
      </c>
      <c r="Q904" s="344" t="str">
        <f>IF(M904=Hit,Fleet1Ship1WepDPH,IF(M904=Miss,0,""))</f>
        <v/>
      </c>
      <c r="R904" s="344" t="str">
        <f>IF(N904=Hit,Fleet1Ship1WepDPH,IF(N904=Miss,0,""))</f>
        <v/>
      </c>
      <c r="S904" s="345" t="str">
        <f>IF(O904=Hit,Fleet1Ship1WepDPH,IF(O904=Miss,0,""))</f>
        <v/>
      </c>
      <c r="T904" s="349" t="str">
        <f>if($C904=Attacking,COUNTIF(P904:S904,"&gt;0"),"")</f>
        <v/>
      </c>
      <c r="U904" s="350" t="str">
        <f>IF($C904=Attacking,SUM(P904:S904),"")</f>
        <v/>
      </c>
      <c r="V904" s="351" t="str">
        <f>iferror(if(W902="","",IF(W902=Alive,$V$4,IF(W902=Dead,"")),""),"")</f>
        <v/>
      </c>
      <c r="W904" s="340" t="str">
        <f>iferror(if($X904="","",IF($X904&gt;0,Alive,if($X904=0,"")),""),"")</f>
        <v/>
      </c>
      <c r="X904" s="352" t="str">
        <f>iferror(if(C904="","",IF(C904=Attacking,X902-U904,X902)),"")</f>
        <v/>
      </c>
    </row>
    <row r="905" hidden="1">
      <c r="A905" s="319">
        <v>902.0</v>
      </c>
      <c r="B905" s="320" t="str">
        <f>IF(C903=Attacking,B903+1,"")</f>
        <v/>
      </c>
      <c r="C905" s="321" t="str">
        <f>iferror(if(W903="","",IF(W903=Alive,Attacking,if(W903=Dead,"")),""),"")</f>
        <v/>
      </c>
      <c r="D905" s="322" t="str">
        <f>iferror(if(E903="","",IF(E903=Alive,$D$4,IF(E903=Dead,"")),""),"")</f>
        <v/>
      </c>
      <c r="E905" s="323" t="str">
        <f>iferror(if($F904="","",IF($F905&gt;0,Alive,if($F905="","")),""),"")</f>
        <v/>
      </c>
      <c r="F905" s="324" t="str">
        <f t="shared" si="4"/>
        <v/>
      </c>
      <c r="G905" s="325" t="str">
        <f>iferror(if(C905="","",if(C905=BattleEnd,"",if(D905=Fleet1Ship1,Fleet1Ship1Wep,Fleet2Ship1Wep))),"")</f>
        <v/>
      </c>
      <c r="H905" s="326" t="str">
        <f>iferror(IF($C905=BattleEnd,"",IF($C905="","",IF($C905=Attacking,RANDBETWEEN(1,100),""))),"")</f>
        <v/>
      </c>
      <c r="I905" s="327" t="str">
        <f>iferror(IF($C905=BattleEnd,"",IF($C905="","",IF($C905=Attacking,RANDBETWEEN(1,100),""))),"")</f>
        <v/>
      </c>
      <c r="J905" s="327" t="str">
        <f>iferror(IF($C905=BattleEnd,"",IF($C905="","",IF($C905=Attacking,RANDBETWEEN(1,100),""))),"")</f>
        <v/>
      </c>
      <c r="K905" s="328" t="str">
        <f>iferror(IF($C905=BattleEnd,"",IF($C905="","",IF($C905=Attacking,RANDBETWEEN(1,100),""))),"")</f>
        <v/>
      </c>
      <c r="L905" s="329" t="str">
        <f>if($C905=Attacking,if(H905&gt;70,Hit,Miss),"")</f>
        <v/>
      </c>
      <c r="M905" s="330" t="str">
        <f>if($C905=Attacking,if(I905&gt;70,Hit,Miss),"")</f>
        <v/>
      </c>
      <c r="N905" s="330" t="str">
        <f>if($C905=Attacking,if(J905&gt;70,Hit,Miss),"")</f>
        <v/>
      </c>
      <c r="O905" s="331" t="str">
        <f>if($C905=Attacking,if(K905&gt;70,Hit,Miss),"")</f>
        <v/>
      </c>
      <c r="P905" s="326" t="str">
        <f>IF(L905=Hit,Fleet1Ship1WepDPH,IF(L905=Miss,0,""))</f>
        <v/>
      </c>
      <c r="Q905" s="327" t="str">
        <f>IF(M905=Hit,Fleet1Ship1WepDPH,IF(M905=Miss,0,""))</f>
        <v/>
      </c>
      <c r="R905" s="327" t="str">
        <f>IF(N905=Hit,Fleet1Ship1WepDPH,IF(N905=Miss,0,""))</f>
        <v/>
      </c>
      <c r="S905" s="328" t="str">
        <f>IF(O905=Hit,Fleet1Ship1WepDPH,IF(O905=Miss,0,""))</f>
        <v/>
      </c>
      <c r="T905" s="332" t="str">
        <f>if($C905=Attacking,COUNTIF(P905:S905,"&gt;0"),"")</f>
        <v/>
      </c>
      <c r="U905" s="333" t="str">
        <f>IF($C905=Attacking,SUM(P905:S905),"")</f>
        <v/>
      </c>
      <c r="V905" s="334" t="str">
        <f>iferror(if(W903="","",IF(W903=Alive,$V$4,IF(W903=Dead,"")),""),"")</f>
        <v/>
      </c>
      <c r="W905" s="323" t="str">
        <f>iferror(if($X905="","",IF($X905&gt;0,Alive,if($X905=0,"")),""),"")</f>
        <v/>
      </c>
      <c r="X905" s="353" t="str">
        <f>iferror(if(C905="","",IF(C905=Attacking,X903-U905,X903)),"")</f>
        <v/>
      </c>
    </row>
    <row r="906" hidden="1">
      <c r="A906" s="336">
        <v>903.0</v>
      </c>
      <c r="B906" s="337" t="str">
        <f>IF(C904=Reloading,B904+1,"")</f>
        <v/>
      </c>
      <c r="C906" s="338" t="str">
        <f>iferror(if(W904="","",IF(W904=Alive,Attacking,if(W904=Dead,"")),""),"")</f>
        <v/>
      </c>
      <c r="D906" s="339" t="str">
        <f>iferror(if(E904="","",IF(E904=Alive,$D$4,IF(E904=Dead,"")),""),"")</f>
        <v/>
      </c>
      <c r="E906" s="340" t="str">
        <f>iferror(if($F905="","",IF($F906&gt;0,Alive,if($F906="","")),""),"")</f>
        <v/>
      </c>
      <c r="F906" s="341" t="str">
        <f t="shared" si="4"/>
        <v/>
      </c>
      <c r="G906" s="342" t="str">
        <f>iferror(if(C906="","",if(C906=BattleEnd,"",if(D906=Fleet1Ship1,Fleet1Ship1Wep,Fleet2Ship1Wep))),"")</f>
        <v/>
      </c>
      <c r="H906" s="343" t="str">
        <f>iferror(IF($C906=BattleEnd,"",IF($C906="","",IF($C906=Attacking,RANDBETWEEN(1,100),""))),"")</f>
        <v/>
      </c>
      <c r="I906" s="344" t="str">
        <f>iferror(IF($C906=BattleEnd,"",IF($C906="","",IF($C906=Attacking,RANDBETWEEN(1,100),""))),"")</f>
        <v/>
      </c>
      <c r="J906" s="344" t="str">
        <f>iferror(IF($C906=BattleEnd,"",IF($C906="","",IF($C906=Attacking,RANDBETWEEN(1,100),""))),"")</f>
        <v/>
      </c>
      <c r="K906" s="345" t="str">
        <f>iferror(IF($C906=BattleEnd,"",IF($C906="","",IF($C906=Attacking,RANDBETWEEN(1,100),""))),"")</f>
        <v/>
      </c>
      <c r="L906" s="346" t="str">
        <f>if($C906=Attacking,if(H906&gt;70,Hit,Miss),"")</f>
        <v/>
      </c>
      <c r="M906" s="347" t="str">
        <f>if($C906=Attacking,if(I906&gt;70,Hit,Miss),"")</f>
        <v/>
      </c>
      <c r="N906" s="347" t="str">
        <f>if($C906=Attacking,if(J906&gt;70,Hit,Miss),"")</f>
        <v/>
      </c>
      <c r="O906" s="348" t="str">
        <f>if($C906=Attacking,if(K906&gt;70,Hit,Miss),"")</f>
        <v/>
      </c>
      <c r="P906" s="343" t="str">
        <f>IF(L906=Hit,Fleet1Ship1WepDPH,IF(L906=Miss,0,""))</f>
        <v/>
      </c>
      <c r="Q906" s="344" t="str">
        <f>IF(M906=Hit,Fleet1Ship1WepDPH,IF(M906=Miss,0,""))</f>
        <v/>
      </c>
      <c r="R906" s="344" t="str">
        <f>IF(N906=Hit,Fleet1Ship1WepDPH,IF(N906=Miss,0,""))</f>
        <v/>
      </c>
      <c r="S906" s="345" t="str">
        <f>IF(O906=Hit,Fleet1Ship1WepDPH,IF(O906=Miss,0,""))</f>
        <v/>
      </c>
      <c r="T906" s="349" t="str">
        <f>if($C906=Attacking,COUNTIF(P906:S906,"&gt;0"),"")</f>
        <v/>
      </c>
      <c r="U906" s="350" t="str">
        <f>IF($C906=Attacking,SUM(P906:S906),"")</f>
        <v/>
      </c>
      <c r="V906" s="351" t="str">
        <f>iferror(if(W904="","",IF(W904=Alive,$V$4,IF(W904=Dead,"")),""),"")</f>
        <v/>
      </c>
      <c r="W906" s="340" t="str">
        <f>iferror(if($X906="","",IF($X906&gt;0,Alive,if($X906=0,"")),""),"")</f>
        <v/>
      </c>
      <c r="X906" s="352" t="str">
        <f>iferror(if(C906="","",IF(C906=Attacking,X904-U906,X904)),"")</f>
        <v/>
      </c>
    </row>
    <row r="907" hidden="1">
      <c r="A907" s="319">
        <v>904.0</v>
      </c>
      <c r="B907" s="320" t="str">
        <f>IF(C905=Reloading,B905+1,"")</f>
        <v/>
      </c>
      <c r="C907" s="321" t="str">
        <f>iferror(if(W905="","",IF(W905=Alive,Attacking,if(W905=Dead,"")),""),"")</f>
        <v/>
      </c>
      <c r="D907" s="322" t="str">
        <f>iferror(if(E905="","",IF(E905=Alive,$D$4,IF(E905=Dead,"")),""),"")</f>
        <v/>
      </c>
      <c r="E907" s="323" t="str">
        <f>iferror(if($F906="","",IF($F907&gt;0,Alive,if($F907="","")),""),"")</f>
        <v/>
      </c>
      <c r="F907" s="324" t="str">
        <f t="shared" si="4"/>
        <v/>
      </c>
      <c r="G907" s="325" t="str">
        <f>iferror(if(C907="","",if(C907=BattleEnd,"",if(D907=Fleet1Ship1,Fleet1Ship1Wep,Fleet2Ship1Wep))),"")</f>
        <v/>
      </c>
      <c r="H907" s="326" t="str">
        <f>iferror(IF($C907=BattleEnd,"",IF($C907="","",IF($C907=Attacking,RANDBETWEEN(1,100),""))),"")</f>
        <v/>
      </c>
      <c r="I907" s="327" t="str">
        <f>iferror(IF($C907=BattleEnd,"",IF($C907="","",IF($C907=Attacking,RANDBETWEEN(1,100),""))),"")</f>
        <v/>
      </c>
      <c r="J907" s="327" t="str">
        <f>iferror(IF($C907=BattleEnd,"",IF($C907="","",IF($C907=Attacking,RANDBETWEEN(1,100),""))),"")</f>
        <v/>
      </c>
      <c r="K907" s="328" t="str">
        <f>iferror(IF($C907=BattleEnd,"",IF($C907="","",IF($C907=Attacking,RANDBETWEEN(1,100),""))),"")</f>
        <v/>
      </c>
      <c r="L907" s="329" t="str">
        <f>if($C907=Attacking,if(H907&gt;70,Hit,Miss),"")</f>
        <v/>
      </c>
      <c r="M907" s="330" t="str">
        <f>if($C907=Attacking,if(I907&gt;70,Hit,Miss),"")</f>
        <v/>
      </c>
      <c r="N907" s="330" t="str">
        <f>if($C907=Attacking,if(J907&gt;70,Hit,Miss),"")</f>
        <v/>
      </c>
      <c r="O907" s="331" t="str">
        <f>if($C907=Attacking,if(K907&gt;70,Hit,Miss),"")</f>
        <v/>
      </c>
      <c r="P907" s="326" t="str">
        <f>IF(L907=Hit,Fleet1Ship1WepDPH,IF(L907=Miss,0,""))</f>
        <v/>
      </c>
      <c r="Q907" s="327" t="str">
        <f>IF(M907=Hit,Fleet1Ship1WepDPH,IF(M907=Miss,0,""))</f>
        <v/>
      </c>
      <c r="R907" s="327" t="str">
        <f>IF(N907=Hit,Fleet1Ship1WepDPH,IF(N907=Miss,0,""))</f>
        <v/>
      </c>
      <c r="S907" s="328" t="str">
        <f>IF(O907=Hit,Fleet1Ship1WepDPH,IF(O907=Miss,0,""))</f>
        <v/>
      </c>
      <c r="T907" s="332" t="str">
        <f>if($C907=Attacking,COUNTIF(P907:S907,"&gt;0"),"")</f>
        <v/>
      </c>
      <c r="U907" s="333" t="str">
        <f>IF($C907=Attacking,SUM(P907:S907),"")</f>
        <v/>
      </c>
      <c r="V907" s="334" t="str">
        <f>iferror(if(W905="","",IF(W905=Alive,$V$4,IF(W905=Dead,"")),""),"")</f>
        <v/>
      </c>
      <c r="W907" s="323" t="str">
        <f>iferror(if($X907="","",IF($X907&gt;0,Alive,if($X907=0,"")),""),"")</f>
        <v/>
      </c>
      <c r="X907" s="353" t="str">
        <f>iferror(if(C907="","",IF(C907=Attacking,X905-U907,X905)),"")</f>
        <v/>
      </c>
    </row>
    <row r="908" hidden="1">
      <c r="A908" s="336">
        <v>905.0</v>
      </c>
      <c r="B908" s="356" t="str">
        <f>IF(C906=Attacking,B906+1,"")</f>
        <v/>
      </c>
      <c r="C908" s="338" t="str">
        <f>iferror(if(W906="","",IF(W906=Alive,Attacking,if(W906=Dead,"")),""),"")</f>
        <v/>
      </c>
      <c r="D908" s="339" t="str">
        <f>iferror(if(E906="","",IF(E906=Alive,$D$4,IF(E906=Dead,"")),""),"")</f>
        <v/>
      </c>
      <c r="E908" s="340" t="str">
        <f>iferror(if($F907="","",IF($F908&gt;0,Alive,if($F908="","")),""),"")</f>
        <v/>
      </c>
      <c r="F908" s="341" t="str">
        <f t="shared" si="4"/>
        <v/>
      </c>
      <c r="G908" s="342" t="str">
        <f>iferror(if(C908="","",if(C908=BattleEnd,"",if(D908=Fleet1Ship1,Fleet1Ship1Wep,Fleet2Ship1Wep))),"")</f>
        <v/>
      </c>
      <c r="H908" s="343" t="str">
        <f>iferror(IF($C908=BattleEnd,"",IF($C908="","",IF($C908=Attacking,RANDBETWEEN(1,100),""))),"")</f>
        <v/>
      </c>
      <c r="I908" s="344" t="str">
        <f>iferror(IF($C908=BattleEnd,"",IF($C908="","",IF($C908=Attacking,RANDBETWEEN(1,100),""))),"")</f>
        <v/>
      </c>
      <c r="J908" s="344" t="str">
        <f>iferror(IF($C908=BattleEnd,"",IF($C908="","",IF($C908=Attacking,RANDBETWEEN(1,100),""))),"")</f>
        <v/>
      </c>
      <c r="K908" s="345" t="str">
        <f>iferror(IF($C908=BattleEnd,"",IF($C908="","",IF($C908=Attacking,RANDBETWEEN(1,100),""))),"")</f>
        <v/>
      </c>
      <c r="L908" s="346" t="str">
        <f>if($C908=Attacking,if(H908&gt;70,Hit,Miss),"")</f>
        <v/>
      </c>
      <c r="M908" s="347" t="str">
        <f>if($C908=Attacking,if(I908&gt;70,Hit,Miss),"")</f>
        <v/>
      </c>
      <c r="N908" s="347" t="str">
        <f>if($C908=Attacking,if(J908&gt;70,Hit,Miss),"")</f>
        <v/>
      </c>
      <c r="O908" s="348" t="str">
        <f>if($C908=Attacking,if(K908&gt;70,Hit,Miss),"")</f>
        <v/>
      </c>
      <c r="P908" s="343" t="str">
        <f>IF(L908=Hit,Fleet1Ship1WepDPH,IF(L908=Miss,0,""))</f>
        <v/>
      </c>
      <c r="Q908" s="344" t="str">
        <f>IF(M908=Hit,Fleet1Ship1WepDPH,IF(M908=Miss,0,""))</f>
        <v/>
      </c>
      <c r="R908" s="344" t="str">
        <f>IF(N908=Hit,Fleet1Ship1WepDPH,IF(N908=Miss,0,""))</f>
        <v/>
      </c>
      <c r="S908" s="345" t="str">
        <f>IF(O908=Hit,Fleet1Ship1WepDPH,IF(O908=Miss,0,""))</f>
        <v/>
      </c>
      <c r="T908" s="349" t="str">
        <f>if($C908=Attacking,COUNTIF(P908:S908,"&gt;0"),"")</f>
        <v/>
      </c>
      <c r="U908" s="350" t="str">
        <f>IF($C908=Attacking,SUM(P908:S908),"")</f>
        <v/>
      </c>
      <c r="V908" s="351" t="str">
        <f>iferror(if(W906="","",IF(W906=Alive,$V$4,IF(W906=Dead,"")),""),"")</f>
        <v/>
      </c>
      <c r="W908" s="340" t="str">
        <f>iferror(if($X908="","",IF($X908&gt;0,Alive,if($X908=0,"")),""),"")</f>
        <v/>
      </c>
      <c r="X908" s="352" t="str">
        <f>iferror(if(C908="","",IF(C908=Attacking,X906-U908,X906)),"")</f>
        <v/>
      </c>
    </row>
    <row r="909" hidden="1">
      <c r="A909" s="319">
        <v>906.0</v>
      </c>
      <c r="B909" s="357" t="str">
        <f>IF(C907=Attacking,B907+1,"")</f>
        <v/>
      </c>
      <c r="C909" s="321" t="str">
        <f>iferror(if(W907="","",IF(W907=Alive,Attacking,if(W907=Dead,"")),""),"")</f>
        <v/>
      </c>
      <c r="D909" s="322" t="str">
        <f>iferror(if(E907="","",IF(E907=Alive,$D$4,IF(E907=Dead,"")),""),"")</f>
        <v/>
      </c>
      <c r="E909" s="323" t="str">
        <f>iferror(if($F908="","",IF($F909&gt;0,Alive,if($F909="","")),""),"")</f>
        <v/>
      </c>
      <c r="F909" s="324" t="str">
        <f t="shared" si="4"/>
        <v/>
      </c>
      <c r="G909" s="325" t="str">
        <f>iferror(if(C909="","",if(C909=BattleEnd,"",if(D909=Fleet1Ship1,Fleet1Ship1Wep,Fleet2Ship1Wep))),"")</f>
        <v/>
      </c>
      <c r="H909" s="326" t="str">
        <f>iferror(IF($C909=BattleEnd,"",IF($C909="","",IF($C909=Attacking,RANDBETWEEN(1,100),""))),"")</f>
        <v/>
      </c>
      <c r="I909" s="327" t="str">
        <f>iferror(IF($C909=BattleEnd,"",IF($C909="","",IF($C909=Attacking,RANDBETWEEN(1,100),""))),"")</f>
        <v/>
      </c>
      <c r="J909" s="327" t="str">
        <f>iferror(IF($C909=BattleEnd,"",IF($C909="","",IF($C909=Attacking,RANDBETWEEN(1,100),""))),"")</f>
        <v/>
      </c>
      <c r="K909" s="328" t="str">
        <f>iferror(IF($C909=BattleEnd,"",IF($C909="","",IF($C909=Attacking,RANDBETWEEN(1,100),""))),"")</f>
        <v/>
      </c>
      <c r="L909" s="329" t="str">
        <f>if($C909=Attacking,if(H909&gt;70,Hit,Miss),"")</f>
        <v/>
      </c>
      <c r="M909" s="330" t="str">
        <f>if($C909=Attacking,if(I909&gt;70,Hit,Miss),"")</f>
        <v/>
      </c>
      <c r="N909" s="330" t="str">
        <f>if($C909=Attacking,if(J909&gt;70,Hit,Miss),"")</f>
        <v/>
      </c>
      <c r="O909" s="331" t="str">
        <f>if($C909=Attacking,if(K909&gt;70,Hit,Miss),"")</f>
        <v/>
      </c>
      <c r="P909" s="326" t="str">
        <f>IF(L909=Hit,Fleet1Ship1WepDPH,IF(L909=Miss,0,""))</f>
        <v/>
      </c>
      <c r="Q909" s="327" t="str">
        <f>IF(M909=Hit,Fleet1Ship1WepDPH,IF(M909=Miss,0,""))</f>
        <v/>
      </c>
      <c r="R909" s="327" t="str">
        <f>IF(N909=Hit,Fleet1Ship1WepDPH,IF(N909=Miss,0,""))</f>
        <v/>
      </c>
      <c r="S909" s="328" t="str">
        <f>IF(O909=Hit,Fleet1Ship1WepDPH,IF(O909=Miss,0,""))</f>
        <v/>
      </c>
      <c r="T909" s="332" t="str">
        <f>if($C909=Attacking,COUNTIF(P909:S909,"&gt;0"),"")</f>
        <v/>
      </c>
      <c r="U909" s="333" t="str">
        <f>IF($C909=Attacking,SUM(P909:S909),"")</f>
        <v/>
      </c>
      <c r="V909" s="334" t="str">
        <f>iferror(if(W907="","",IF(W907=Alive,$V$4,IF(W907=Dead,"")),""),"")</f>
        <v/>
      </c>
      <c r="W909" s="323" t="str">
        <f>iferror(if($X909="","",IF($X909&gt;0,Alive,if($X909=0,"")),""),"")</f>
        <v/>
      </c>
      <c r="X909" s="353" t="str">
        <f>iferror(if(C909="","",IF(C909=Attacking,X907-U909,X907)),"")</f>
        <v/>
      </c>
    </row>
    <row r="910" hidden="1">
      <c r="A910" s="336">
        <v>907.0</v>
      </c>
      <c r="B910" s="356" t="str">
        <f>IF(C908=Attacking,B908+1,"")</f>
        <v/>
      </c>
      <c r="C910" s="338" t="str">
        <f>iferror(if(W908="","",IF(W908=Alive,Attacking,if(W908=Dead,"")),""),"")</f>
        <v/>
      </c>
      <c r="D910" s="339" t="str">
        <f>iferror(if(E908="","",IF(E908=Alive,$D$4,IF(E908=Dead,"")),""),"")</f>
        <v/>
      </c>
      <c r="E910" s="340" t="str">
        <f>iferror(if($F909="","",IF($F910&gt;0,Alive,if($F910="","")),""),"")</f>
        <v/>
      </c>
      <c r="F910" s="341" t="str">
        <f t="shared" si="4"/>
        <v/>
      </c>
      <c r="G910" s="342" t="str">
        <f>iferror(if(C910="","",if(C910=BattleEnd,"",if(D910=Fleet1Ship1,Fleet1Ship1Wep,Fleet2Ship1Wep))),"")</f>
        <v/>
      </c>
      <c r="H910" s="343" t="str">
        <f>iferror(IF($C910=BattleEnd,"",IF($C910="","",IF($C910=Attacking,RANDBETWEEN(1,100),""))),"")</f>
        <v/>
      </c>
      <c r="I910" s="344" t="str">
        <f>iferror(IF($C910=BattleEnd,"",IF($C910="","",IF($C910=Attacking,RANDBETWEEN(1,100),""))),"")</f>
        <v/>
      </c>
      <c r="J910" s="344" t="str">
        <f>iferror(IF($C910=BattleEnd,"",IF($C910="","",IF($C910=Attacking,RANDBETWEEN(1,100),""))),"")</f>
        <v/>
      </c>
      <c r="K910" s="345" t="str">
        <f>iferror(IF($C910=BattleEnd,"",IF($C910="","",IF($C910=Attacking,RANDBETWEEN(1,100),""))),"")</f>
        <v/>
      </c>
      <c r="L910" s="346" t="str">
        <f>if($C910=Attacking,if(H910&gt;70,Hit,Miss),"")</f>
        <v/>
      </c>
      <c r="M910" s="347" t="str">
        <f>if($C910=Attacking,if(I910&gt;70,Hit,Miss),"")</f>
        <v/>
      </c>
      <c r="N910" s="347" t="str">
        <f>if($C910=Attacking,if(J910&gt;70,Hit,Miss),"")</f>
        <v/>
      </c>
      <c r="O910" s="348" t="str">
        <f>if($C910=Attacking,if(K910&gt;70,Hit,Miss),"")</f>
        <v/>
      </c>
      <c r="P910" s="343" t="str">
        <f>IF(L910=Hit,Fleet1Ship1WepDPH,IF(L910=Miss,0,""))</f>
        <v/>
      </c>
      <c r="Q910" s="344" t="str">
        <f>IF(M910=Hit,Fleet1Ship1WepDPH,IF(M910=Miss,0,""))</f>
        <v/>
      </c>
      <c r="R910" s="344" t="str">
        <f>IF(N910=Hit,Fleet1Ship1WepDPH,IF(N910=Miss,0,""))</f>
        <v/>
      </c>
      <c r="S910" s="345" t="str">
        <f>IF(O910=Hit,Fleet1Ship1WepDPH,IF(O910=Miss,0,""))</f>
        <v/>
      </c>
      <c r="T910" s="349" t="str">
        <f>if($C910=Attacking,COUNTIF(P910:S910,"&gt;0"),"")</f>
        <v/>
      </c>
      <c r="U910" s="350" t="str">
        <f>IF($C910=Attacking,SUM(P910:S910),"")</f>
        <v/>
      </c>
      <c r="V910" s="351" t="str">
        <f>iferror(if(W908="","",IF(W908=Alive,$V$4,IF(W908=Dead,"")),""),"")</f>
        <v/>
      </c>
      <c r="W910" s="340" t="str">
        <f>iferror(if($X910="","",IF($X910&gt;0,Alive,if($X910=0,"")),""),"")</f>
        <v/>
      </c>
      <c r="X910" s="352" t="str">
        <f>iferror(if(C910="","",IF(C910=Attacking,X908-U910,X908)),"")</f>
        <v/>
      </c>
    </row>
    <row r="911" hidden="1">
      <c r="A911" s="319">
        <v>908.0</v>
      </c>
      <c r="B911" s="357" t="str">
        <f>IF(C909=Attacking,B909+1,"")</f>
        <v/>
      </c>
      <c r="C911" s="321" t="str">
        <f>iferror(if(W909="","",IF(W909=Alive,Attacking,if(W909=Dead,"")),""),"")</f>
        <v/>
      </c>
      <c r="D911" s="322" t="str">
        <f>iferror(if(E909="","",IF(E909=Alive,$D$4,IF(E909=Dead,"")),""),"")</f>
        <v/>
      </c>
      <c r="E911" s="323" t="str">
        <f>iferror(if($F910="","",IF($F911&gt;0,Alive,if($F911="","")),""),"")</f>
        <v/>
      </c>
      <c r="F911" s="324" t="str">
        <f t="shared" si="4"/>
        <v/>
      </c>
      <c r="G911" s="325" t="str">
        <f>iferror(if(C911="","",if(C911=BattleEnd,"",if(D911=Fleet1Ship1,Fleet1Ship1Wep,Fleet2Ship1Wep))),"")</f>
        <v/>
      </c>
      <c r="H911" s="326" t="str">
        <f>iferror(IF($C911=BattleEnd,"",IF($C911="","",IF($C911=Attacking,RANDBETWEEN(1,100),""))),"")</f>
        <v/>
      </c>
      <c r="I911" s="327" t="str">
        <f>iferror(IF($C911=BattleEnd,"",IF($C911="","",IF($C911=Attacking,RANDBETWEEN(1,100),""))),"")</f>
        <v/>
      </c>
      <c r="J911" s="327" t="str">
        <f>iferror(IF($C911=BattleEnd,"",IF($C911="","",IF($C911=Attacking,RANDBETWEEN(1,100),""))),"")</f>
        <v/>
      </c>
      <c r="K911" s="328" t="str">
        <f>iferror(IF($C911=BattleEnd,"",IF($C911="","",IF($C911=Attacking,RANDBETWEEN(1,100),""))),"")</f>
        <v/>
      </c>
      <c r="L911" s="329" t="str">
        <f>if($C911=Attacking,if(H911&gt;70,Hit,Miss),"")</f>
        <v/>
      </c>
      <c r="M911" s="330" t="str">
        <f>if($C911=Attacking,if(I911&gt;70,Hit,Miss),"")</f>
        <v/>
      </c>
      <c r="N911" s="330" t="str">
        <f>if($C911=Attacking,if(J911&gt;70,Hit,Miss),"")</f>
        <v/>
      </c>
      <c r="O911" s="331" t="str">
        <f>if($C911=Attacking,if(K911&gt;70,Hit,Miss),"")</f>
        <v/>
      </c>
      <c r="P911" s="326" t="str">
        <f>IF(L911=Hit,Fleet1Ship1WepDPH,IF(L911=Miss,0,""))</f>
        <v/>
      </c>
      <c r="Q911" s="327" t="str">
        <f>IF(M911=Hit,Fleet1Ship1WepDPH,IF(M911=Miss,0,""))</f>
        <v/>
      </c>
      <c r="R911" s="327" t="str">
        <f>IF(N911=Hit,Fleet1Ship1WepDPH,IF(N911=Miss,0,""))</f>
        <v/>
      </c>
      <c r="S911" s="328" t="str">
        <f>IF(O911=Hit,Fleet1Ship1WepDPH,IF(O911=Miss,0,""))</f>
        <v/>
      </c>
      <c r="T911" s="332" t="str">
        <f>if($C911=Attacking,COUNTIF(P911:S911,"&gt;0"),"")</f>
        <v/>
      </c>
      <c r="U911" s="333" t="str">
        <f>IF($C911=Attacking,SUM(P911:S911),"")</f>
        <v/>
      </c>
      <c r="V911" s="334" t="str">
        <f>iferror(if(W909="","",IF(W909=Alive,$V$4,IF(W909=Dead,"")),""),"")</f>
        <v/>
      </c>
      <c r="W911" s="323" t="str">
        <f>iferror(if($X911="","",IF($X911&gt;0,Alive,if($X911=0,"")),""),"")</f>
        <v/>
      </c>
      <c r="X911" s="353" t="str">
        <f>iferror(if(C911="","",IF(C911=Attacking,X909-U911,X909)),"")</f>
        <v/>
      </c>
    </row>
    <row r="912" hidden="1">
      <c r="A912" s="336">
        <v>909.0</v>
      </c>
      <c r="B912" s="356" t="str">
        <f>IF(C910=Attacking,B910+1,"")</f>
        <v/>
      </c>
      <c r="C912" s="338" t="str">
        <f>iferror(if(W910="","",IF(W910=Alive,Attacking,if(W910=Dead,"")),""),"")</f>
        <v/>
      </c>
      <c r="D912" s="339" t="str">
        <f>iferror(if(E910="","",IF(E910=Alive,$D$4,IF(E910=Dead,"")),""),"")</f>
        <v/>
      </c>
      <c r="E912" s="340" t="str">
        <f>iferror(if($F911="","",IF($F912&gt;0,Alive,if($F912="","")),""),"")</f>
        <v/>
      </c>
      <c r="F912" s="341" t="str">
        <f t="shared" si="4"/>
        <v/>
      </c>
      <c r="G912" s="342" t="str">
        <f>iferror(if(C912="","",if(C912=BattleEnd,"",if(D912=Fleet1Ship1,Fleet1Ship1Wep,Fleet2Ship1Wep))),"")</f>
        <v/>
      </c>
      <c r="H912" s="343" t="str">
        <f>iferror(IF($C912=BattleEnd,"",IF($C912="","",IF($C912=Attacking,RANDBETWEEN(1,100),""))),"")</f>
        <v/>
      </c>
      <c r="I912" s="344" t="str">
        <f>iferror(IF($C912=BattleEnd,"",IF($C912="","",IF($C912=Attacking,RANDBETWEEN(1,100),""))),"")</f>
        <v/>
      </c>
      <c r="J912" s="344" t="str">
        <f>iferror(IF($C912=BattleEnd,"",IF($C912="","",IF($C912=Attacking,RANDBETWEEN(1,100),""))),"")</f>
        <v/>
      </c>
      <c r="K912" s="345" t="str">
        <f>iferror(IF($C912=BattleEnd,"",IF($C912="","",IF($C912=Attacking,RANDBETWEEN(1,100),""))),"")</f>
        <v/>
      </c>
      <c r="L912" s="346" t="str">
        <f>if($C912=Attacking,if(H912&gt;70,Hit,Miss),"")</f>
        <v/>
      </c>
      <c r="M912" s="347" t="str">
        <f>if($C912=Attacking,if(I912&gt;70,Hit,Miss),"")</f>
        <v/>
      </c>
      <c r="N912" s="347" t="str">
        <f>if($C912=Attacking,if(J912&gt;70,Hit,Miss),"")</f>
        <v/>
      </c>
      <c r="O912" s="348" t="str">
        <f>if($C912=Attacking,if(K912&gt;70,Hit,Miss),"")</f>
        <v/>
      </c>
      <c r="P912" s="343" t="str">
        <f>IF(L912=Hit,Fleet1Ship1WepDPH,IF(L912=Miss,0,""))</f>
        <v/>
      </c>
      <c r="Q912" s="344" t="str">
        <f>IF(M912=Hit,Fleet1Ship1WepDPH,IF(M912=Miss,0,""))</f>
        <v/>
      </c>
      <c r="R912" s="344" t="str">
        <f>IF(N912=Hit,Fleet1Ship1WepDPH,IF(N912=Miss,0,""))</f>
        <v/>
      </c>
      <c r="S912" s="345" t="str">
        <f>IF(O912=Hit,Fleet1Ship1WepDPH,IF(O912=Miss,0,""))</f>
        <v/>
      </c>
      <c r="T912" s="349" t="str">
        <f>if($C912=Attacking,COUNTIF(P912:S912,"&gt;0"),"")</f>
        <v/>
      </c>
      <c r="U912" s="350" t="str">
        <f>IF($C912=Attacking,SUM(P912:S912),"")</f>
        <v/>
      </c>
      <c r="V912" s="351" t="str">
        <f>iferror(if(W910="","",IF(W910=Alive,$V$4,IF(W910=Dead,"")),""),"")</f>
        <v/>
      </c>
      <c r="W912" s="340" t="str">
        <f>iferror(if($X912="","",IF($X912&gt;0,Alive,if($X912=0,"")),""),"")</f>
        <v/>
      </c>
      <c r="X912" s="352" t="str">
        <f>iferror(if(C912="","",IF(C912=Attacking,X910-U912,X910)),"")</f>
        <v/>
      </c>
    </row>
    <row r="913" hidden="1">
      <c r="A913" s="319">
        <v>910.0</v>
      </c>
      <c r="B913" s="357" t="str">
        <f>IF(C911=Attacking,B911+1,"")</f>
        <v/>
      </c>
      <c r="C913" s="321" t="str">
        <f>iferror(if(W911="","",IF(W911=Alive,Attacking,if(W911=Dead,"")),""),"")</f>
        <v/>
      </c>
      <c r="D913" s="322" t="str">
        <f>iferror(if(E911="","",IF(E911=Alive,$D$4,IF(E911=Dead,"")),""),"")</f>
        <v/>
      </c>
      <c r="E913" s="323" t="str">
        <f>iferror(if($F912="","",IF($F913&gt;0,Alive,if($F913="","")),""),"")</f>
        <v/>
      </c>
      <c r="F913" s="324" t="str">
        <f t="shared" si="4"/>
        <v/>
      </c>
      <c r="G913" s="325" t="str">
        <f>iferror(if(C913="","",if(C913=BattleEnd,"",if(D913=Fleet1Ship1,Fleet1Ship1Wep,Fleet2Ship1Wep))),"")</f>
        <v/>
      </c>
      <c r="H913" s="326" t="str">
        <f>iferror(IF($C913=BattleEnd,"",IF($C913="","",IF($C913=Attacking,RANDBETWEEN(1,100),""))),"")</f>
        <v/>
      </c>
      <c r="I913" s="327" t="str">
        <f>iferror(IF($C913=BattleEnd,"",IF($C913="","",IF($C913=Attacking,RANDBETWEEN(1,100),""))),"")</f>
        <v/>
      </c>
      <c r="J913" s="327" t="str">
        <f>iferror(IF($C913=BattleEnd,"",IF($C913="","",IF($C913=Attacking,RANDBETWEEN(1,100),""))),"")</f>
        <v/>
      </c>
      <c r="K913" s="328" t="str">
        <f>iferror(IF($C913=BattleEnd,"",IF($C913="","",IF($C913=Attacking,RANDBETWEEN(1,100),""))),"")</f>
        <v/>
      </c>
      <c r="L913" s="329" t="str">
        <f>if($C913=Attacking,if(H913&gt;70,Hit,Miss),"")</f>
        <v/>
      </c>
      <c r="M913" s="330" t="str">
        <f>if($C913=Attacking,if(I913&gt;70,Hit,Miss),"")</f>
        <v/>
      </c>
      <c r="N913" s="330" t="str">
        <f>if($C913=Attacking,if(J913&gt;70,Hit,Miss),"")</f>
        <v/>
      </c>
      <c r="O913" s="331" t="str">
        <f>if($C913=Attacking,if(K913&gt;70,Hit,Miss),"")</f>
        <v/>
      </c>
      <c r="P913" s="326" t="str">
        <f>IF(L913=Hit,Fleet1Ship1WepDPH,IF(L913=Miss,0,""))</f>
        <v/>
      </c>
      <c r="Q913" s="327" t="str">
        <f>IF(M913=Hit,Fleet1Ship1WepDPH,IF(M913=Miss,0,""))</f>
        <v/>
      </c>
      <c r="R913" s="327" t="str">
        <f>IF(N913=Hit,Fleet1Ship1WepDPH,IF(N913=Miss,0,""))</f>
        <v/>
      </c>
      <c r="S913" s="328" t="str">
        <f>IF(O913=Hit,Fleet1Ship1WepDPH,IF(O913=Miss,0,""))</f>
        <v/>
      </c>
      <c r="T913" s="332" t="str">
        <f>if($C913=Attacking,COUNTIF(P913:S913,"&gt;0"),"")</f>
        <v/>
      </c>
      <c r="U913" s="333" t="str">
        <f>IF($C913=Attacking,SUM(P913:S913),"")</f>
        <v/>
      </c>
      <c r="V913" s="334" t="str">
        <f>iferror(if(W911="","",IF(W911=Alive,$V$4,IF(W911=Dead,"")),""),"")</f>
        <v/>
      </c>
      <c r="W913" s="323" t="str">
        <f>iferror(if($X913="","",IF($X913&gt;0,Alive,if($X913=0,"")),""),"")</f>
        <v/>
      </c>
      <c r="X913" s="353" t="str">
        <f>iferror(if(C913="","",IF(C913=Attacking,X911-U913,X911)),"")</f>
        <v/>
      </c>
    </row>
    <row r="914" hidden="1">
      <c r="A914" s="336">
        <v>911.0</v>
      </c>
      <c r="B914" s="356" t="str">
        <f>IF(C912=Reloading,B912+1,"")</f>
        <v/>
      </c>
      <c r="C914" s="338" t="str">
        <f>iferror(if(W912="","",IF(W912=Alive,Attacking,if(W912=Dead,"")),""),"")</f>
        <v/>
      </c>
      <c r="D914" s="339" t="str">
        <f>iferror(if(E912="","",IF(E912=Alive,$D$4,IF(E912=Dead,"")),""),"")</f>
        <v/>
      </c>
      <c r="E914" s="340" t="str">
        <f>iferror(if($F913="","",IF($F914&gt;0,Alive,if($F914="","")),""),"")</f>
        <v/>
      </c>
      <c r="F914" s="341" t="str">
        <f t="shared" si="4"/>
        <v/>
      </c>
      <c r="G914" s="342" t="str">
        <f>iferror(if(C914="","",if(C914=BattleEnd,"",if(D914=Fleet1Ship1,Fleet1Ship1Wep,Fleet2Ship1Wep))),"")</f>
        <v/>
      </c>
      <c r="H914" s="343" t="str">
        <f>iferror(IF($C914=BattleEnd,"",IF($C914="","",IF($C914=Attacking,RANDBETWEEN(1,100),""))),"")</f>
        <v/>
      </c>
      <c r="I914" s="344" t="str">
        <f>iferror(IF($C914=BattleEnd,"",IF($C914="","",IF($C914=Attacking,RANDBETWEEN(1,100),""))),"")</f>
        <v/>
      </c>
      <c r="J914" s="344" t="str">
        <f>iferror(IF($C914=BattleEnd,"",IF($C914="","",IF($C914=Attacking,RANDBETWEEN(1,100),""))),"")</f>
        <v/>
      </c>
      <c r="K914" s="345" t="str">
        <f>iferror(IF($C914=BattleEnd,"",IF($C914="","",IF($C914=Attacking,RANDBETWEEN(1,100),""))),"")</f>
        <v/>
      </c>
      <c r="L914" s="346" t="str">
        <f>if($C914=Attacking,if(H914&gt;70,Hit,Miss),"")</f>
        <v/>
      </c>
      <c r="M914" s="347" t="str">
        <f>if($C914=Attacking,if(I914&gt;70,Hit,Miss),"")</f>
        <v/>
      </c>
      <c r="N914" s="347" t="str">
        <f>if($C914=Attacking,if(J914&gt;70,Hit,Miss),"")</f>
        <v/>
      </c>
      <c r="O914" s="348" t="str">
        <f>if($C914=Attacking,if(K914&gt;70,Hit,Miss),"")</f>
        <v/>
      </c>
      <c r="P914" s="343" t="str">
        <f>IF(L914=Hit,Fleet1Ship1WepDPH,IF(L914=Miss,0,""))</f>
        <v/>
      </c>
      <c r="Q914" s="344" t="str">
        <f>IF(M914=Hit,Fleet1Ship1WepDPH,IF(M914=Miss,0,""))</f>
        <v/>
      </c>
      <c r="R914" s="344" t="str">
        <f>IF(N914=Hit,Fleet1Ship1WepDPH,IF(N914=Miss,0,""))</f>
        <v/>
      </c>
      <c r="S914" s="345" t="str">
        <f>IF(O914=Hit,Fleet1Ship1WepDPH,IF(O914=Miss,0,""))</f>
        <v/>
      </c>
      <c r="T914" s="349" t="str">
        <f>if($C914=Attacking,COUNTIF(P914:S914,"&gt;0"),"")</f>
        <v/>
      </c>
      <c r="U914" s="350" t="str">
        <f>IF($C914=Attacking,SUM(P914:S914),"")</f>
        <v/>
      </c>
      <c r="V914" s="351" t="str">
        <f>iferror(if(W912="","",IF(W912=Alive,$V$4,IF(W912=Dead,"")),""),"")</f>
        <v/>
      </c>
      <c r="W914" s="340" t="str">
        <f>iferror(if($X914="","",IF($X914&gt;0,Alive,if($X914=0,"")),""),"")</f>
        <v/>
      </c>
      <c r="X914" s="352" t="str">
        <f>iferror(if(C914="","",IF(C914=Attacking,X912-U914,X912)),"")</f>
        <v/>
      </c>
    </row>
    <row r="915" hidden="1">
      <c r="A915" s="319">
        <v>912.0</v>
      </c>
      <c r="B915" s="357" t="str">
        <f>IF(C913=Reloading,B913+1,"")</f>
        <v/>
      </c>
      <c r="C915" s="321" t="str">
        <f>iferror(if(W913="","",IF(W913=Alive,Attacking,if(W913=Dead,"")),""),"")</f>
        <v/>
      </c>
      <c r="D915" s="322" t="str">
        <f>iferror(if(E913="","",IF(E913=Alive,$D$4,IF(E913=Dead,"")),""),"")</f>
        <v/>
      </c>
      <c r="E915" s="323" t="str">
        <f>iferror(if($F914="","",IF($F915&gt;0,Alive,if($F915="","")),""),"")</f>
        <v/>
      </c>
      <c r="F915" s="324" t="str">
        <f t="shared" si="4"/>
        <v/>
      </c>
      <c r="G915" s="325" t="str">
        <f>iferror(if(C915="","",if(C915=BattleEnd,"",if(D915=Fleet1Ship1,Fleet1Ship1Wep,Fleet2Ship1Wep))),"")</f>
        <v/>
      </c>
      <c r="H915" s="326" t="str">
        <f>iferror(IF($C915=BattleEnd,"",IF($C915="","",IF($C915=Attacking,RANDBETWEEN(1,100),""))),"")</f>
        <v/>
      </c>
      <c r="I915" s="327" t="str">
        <f>iferror(IF($C915=BattleEnd,"",IF($C915="","",IF($C915=Attacking,RANDBETWEEN(1,100),""))),"")</f>
        <v/>
      </c>
      <c r="J915" s="327" t="str">
        <f>iferror(IF($C915=BattleEnd,"",IF($C915="","",IF($C915=Attacking,RANDBETWEEN(1,100),""))),"")</f>
        <v/>
      </c>
      <c r="K915" s="328" t="str">
        <f>iferror(IF($C915=BattleEnd,"",IF($C915="","",IF($C915=Attacking,RANDBETWEEN(1,100),""))),"")</f>
        <v/>
      </c>
      <c r="L915" s="329" t="str">
        <f>if($C915=Attacking,if(H915&gt;70,Hit,Miss),"")</f>
        <v/>
      </c>
      <c r="M915" s="330" t="str">
        <f>if($C915=Attacking,if(I915&gt;70,Hit,Miss),"")</f>
        <v/>
      </c>
      <c r="N915" s="330" t="str">
        <f>if($C915=Attacking,if(J915&gt;70,Hit,Miss),"")</f>
        <v/>
      </c>
      <c r="O915" s="331" t="str">
        <f>if($C915=Attacking,if(K915&gt;70,Hit,Miss),"")</f>
        <v/>
      </c>
      <c r="P915" s="326" t="str">
        <f>IF(L915=Hit,Fleet1Ship1WepDPH,IF(L915=Miss,0,""))</f>
        <v/>
      </c>
      <c r="Q915" s="327" t="str">
        <f>IF(M915=Hit,Fleet1Ship1WepDPH,IF(M915=Miss,0,""))</f>
        <v/>
      </c>
      <c r="R915" s="327" t="str">
        <f>IF(N915=Hit,Fleet1Ship1WepDPH,IF(N915=Miss,0,""))</f>
        <v/>
      </c>
      <c r="S915" s="328" t="str">
        <f>IF(O915=Hit,Fleet1Ship1WepDPH,IF(O915=Miss,0,""))</f>
        <v/>
      </c>
      <c r="T915" s="332" t="str">
        <f>if($C915=Attacking,COUNTIF(P915:S915,"&gt;0"),"")</f>
        <v/>
      </c>
      <c r="U915" s="333" t="str">
        <f>IF($C915=Attacking,SUM(P915:S915),"")</f>
        <v/>
      </c>
      <c r="V915" s="334" t="str">
        <f>iferror(if(W913="","",IF(W913=Alive,$V$4,IF(W913=Dead,"")),""),"")</f>
        <v/>
      </c>
      <c r="W915" s="323" t="str">
        <f>iferror(if($X915="","",IF($X915&gt;0,Alive,if($X915=0,"")),""),"")</f>
        <v/>
      </c>
      <c r="X915" s="353" t="str">
        <f>iferror(if(C915="","",IF(C915=Attacking,X913-U915,X913)),"")</f>
        <v/>
      </c>
    </row>
    <row r="916" hidden="1">
      <c r="A916" s="336">
        <v>913.0</v>
      </c>
      <c r="B916" s="356" t="str">
        <f>IF(C914=Attacking,B914+1,"")</f>
        <v/>
      </c>
      <c r="C916" s="338" t="str">
        <f>iferror(if(W914="","",IF(W914=Alive,Attacking,if(W914=Dead,"")),""),"")</f>
        <v/>
      </c>
      <c r="D916" s="339" t="str">
        <f>iferror(if(E914="","",IF(E914=Alive,$D$4,IF(E914=Dead,"")),""),"")</f>
        <v/>
      </c>
      <c r="E916" s="340" t="str">
        <f>iferror(if($F915="","",IF($F916&gt;0,Alive,if($F916="","")),""),"")</f>
        <v/>
      </c>
      <c r="F916" s="341" t="str">
        <f t="shared" si="4"/>
        <v/>
      </c>
      <c r="G916" s="342" t="str">
        <f>iferror(if(C916="","",if(C916=BattleEnd,"",if(D916=Fleet1Ship1,Fleet1Ship1Wep,Fleet2Ship1Wep))),"")</f>
        <v/>
      </c>
      <c r="H916" s="343" t="str">
        <f>iferror(IF($C916=BattleEnd,"",IF($C916="","",IF($C916=Attacking,RANDBETWEEN(1,100),""))),"")</f>
        <v/>
      </c>
      <c r="I916" s="344" t="str">
        <f>iferror(IF($C916=BattleEnd,"",IF($C916="","",IF($C916=Attacking,RANDBETWEEN(1,100),""))),"")</f>
        <v/>
      </c>
      <c r="J916" s="344" t="str">
        <f>iferror(IF($C916=BattleEnd,"",IF($C916="","",IF($C916=Attacking,RANDBETWEEN(1,100),""))),"")</f>
        <v/>
      </c>
      <c r="K916" s="345" t="str">
        <f>iferror(IF($C916=BattleEnd,"",IF($C916="","",IF($C916=Attacking,RANDBETWEEN(1,100),""))),"")</f>
        <v/>
      </c>
      <c r="L916" s="346" t="str">
        <f>if($C916=Attacking,if(H916&gt;70,Hit,Miss),"")</f>
        <v/>
      </c>
      <c r="M916" s="347" t="str">
        <f>if($C916=Attacking,if(I916&gt;70,Hit,Miss),"")</f>
        <v/>
      </c>
      <c r="N916" s="347" t="str">
        <f>if($C916=Attacking,if(J916&gt;70,Hit,Miss),"")</f>
        <v/>
      </c>
      <c r="O916" s="348" t="str">
        <f>if($C916=Attacking,if(K916&gt;70,Hit,Miss),"")</f>
        <v/>
      </c>
      <c r="P916" s="343" t="str">
        <f>IF(L916=Hit,Fleet1Ship1WepDPH,IF(L916=Miss,0,""))</f>
        <v/>
      </c>
      <c r="Q916" s="344" t="str">
        <f>IF(M916=Hit,Fleet1Ship1WepDPH,IF(M916=Miss,0,""))</f>
        <v/>
      </c>
      <c r="R916" s="344" t="str">
        <f>IF(N916=Hit,Fleet1Ship1WepDPH,IF(N916=Miss,0,""))</f>
        <v/>
      </c>
      <c r="S916" s="345" t="str">
        <f>IF(O916=Hit,Fleet1Ship1WepDPH,IF(O916=Miss,0,""))</f>
        <v/>
      </c>
      <c r="T916" s="349" t="str">
        <f>if($C916=Attacking,COUNTIF(P916:S916,"&gt;0"),"")</f>
        <v/>
      </c>
      <c r="U916" s="350" t="str">
        <f>IF($C916=Attacking,SUM(P916:S916),"")</f>
        <v/>
      </c>
      <c r="V916" s="351" t="str">
        <f>iferror(if(W914="","",IF(W914=Alive,$V$4,IF(W914=Dead,"")),""),"")</f>
        <v/>
      </c>
      <c r="W916" s="340" t="str">
        <f>iferror(if($X916="","",IF($X916&gt;0,Alive,if($X916=0,"")),""),"")</f>
        <v/>
      </c>
      <c r="X916" s="352" t="str">
        <f>iferror(if(C916="","",IF(C916=Attacking,X914-U916,X914)),"")</f>
        <v/>
      </c>
    </row>
    <row r="917" hidden="1">
      <c r="A917" s="319">
        <v>914.0</v>
      </c>
      <c r="B917" s="357" t="str">
        <f>IF(C915=Attacking,B915+1,"")</f>
        <v/>
      </c>
      <c r="C917" s="321" t="str">
        <f>iferror(if(W915="","",IF(W915=Alive,Attacking,if(W915=Dead,"")),""),"")</f>
        <v/>
      </c>
      <c r="D917" s="322" t="str">
        <f>iferror(if(E915="","",IF(E915=Alive,$D$4,IF(E915=Dead,"")),""),"")</f>
        <v/>
      </c>
      <c r="E917" s="323" t="str">
        <f>iferror(if($F916="","",IF($F917&gt;0,Alive,if($F917="","")),""),"")</f>
        <v/>
      </c>
      <c r="F917" s="324" t="str">
        <f t="shared" si="4"/>
        <v/>
      </c>
      <c r="G917" s="325" t="str">
        <f>iferror(if(C917="","",if(C917=BattleEnd,"",if(D917=Fleet1Ship1,Fleet1Ship1Wep,Fleet2Ship1Wep))),"")</f>
        <v/>
      </c>
      <c r="H917" s="326" t="str">
        <f>iferror(IF($C917=BattleEnd,"",IF($C917="","",IF($C917=Attacking,RANDBETWEEN(1,100),""))),"")</f>
        <v/>
      </c>
      <c r="I917" s="327" t="str">
        <f>iferror(IF($C917=BattleEnd,"",IF($C917="","",IF($C917=Attacking,RANDBETWEEN(1,100),""))),"")</f>
        <v/>
      </c>
      <c r="J917" s="327" t="str">
        <f>iferror(IF($C917=BattleEnd,"",IF($C917="","",IF($C917=Attacking,RANDBETWEEN(1,100),""))),"")</f>
        <v/>
      </c>
      <c r="K917" s="328" t="str">
        <f>iferror(IF($C917=BattleEnd,"",IF($C917="","",IF($C917=Attacking,RANDBETWEEN(1,100),""))),"")</f>
        <v/>
      </c>
      <c r="L917" s="329" t="str">
        <f>if($C917=Attacking,if(H917&gt;70,Hit,Miss),"")</f>
        <v/>
      </c>
      <c r="M917" s="330" t="str">
        <f>if($C917=Attacking,if(I917&gt;70,Hit,Miss),"")</f>
        <v/>
      </c>
      <c r="N917" s="330" t="str">
        <f>if($C917=Attacking,if(J917&gt;70,Hit,Miss),"")</f>
        <v/>
      </c>
      <c r="O917" s="331" t="str">
        <f>if($C917=Attacking,if(K917&gt;70,Hit,Miss),"")</f>
        <v/>
      </c>
      <c r="P917" s="326" t="str">
        <f>IF(L917=Hit,Fleet1Ship1WepDPH,IF(L917=Miss,0,""))</f>
        <v/>
      </c>
      <c r="Q917" s="327" t="str">
        <f>IF(M917=Hit,Fleet1Ship1WepDPH,IF(M917=Miss,0,""))</f>
        <v/>
      </c>
      <c r="R917" s="327" t="str">
        <f>IF(N917=Hit,Fleet1Ship1WepDPH,IF(N917=Miss,0,""))</f>
        <v/>
      </c>
      <c r="S917" s="328" t="str">
        <f>IF(O917=Hit,Fleet1Ship1WepDPH,IF(O917=Miss,0,""))</f>
        <v/>
      </c>
      <c r="T917" s="332" t="str">
        <f>if($C917=Attacking,COUNTIF(P917:S917,"&gt;0"),"")</f>
        <v/>
      </c>
      <c r="U917" s="333" t="str">
        <f>IF($C917=Attacking,SUM(P917:S917),"")</f>
        <v/>
      </c>
      <c r="V917" s="334" t="str">
        <f>iferror(if(W915="","",IF(W915=Alive,$V$4,IF(W915=Dead,"")),""),"")</f>
        <v/>
      </c>
      <c r="W917" s="323" t="str">
        <f>iferror(if($X917="","",IF($X917&gt;0,Alive,if($X917=0,"")),""),"")</f>
        <v/>
      </c>
      <c r="X917" s="353" t="str">
        <f>iferror(if(C917="","",IF(C917=Attacking,X915-U917,X915)),"")</f>
        <v/>
      </c>
    </row>
    <row r="918" hidden="1">
      <c r="A918" s="336">
        <v>915.0</v>
      </c>
      <c r="B918" s="356" t="str">
        <f>IF(C916=Attacking,B916+1,"")</f>
        <v/>
      </c>
      <c r="C918" s="338" t="str">
        <f>iferror(if(W916="","",IF(W916=Alive,Attacking,if(W916=Dead,"")),""),"")</f>
        <v/>
      </c>
      <c r="D918" s="339" t="str">
        <f>iferror(if(E916="","",IF(E916=Alive,$D$4,IF(E916=Dead,"")),""),"")</f>
        <v/>
      </c>
      <c r="E918" s="340" t="str">
        <f>iferror(if($F917="","",IF($F918&gt;0,Alive,if($F918="","")),""),"")</f>
        <v/>
      </c>
      <c r="F918" s="341" t="str">
        <f t="shared" si="4"/>
        <v/>
      </c>
      <c r="G918" s="342" t="str">
        <f>iferror(if(C918="","",if(C918=BattleEnd,"",if(D918=Fleet1Ship1,Fleet1Ship1Wep,Fleet2Ship1Wep))),"")</f>
        <v/>
      </c>
      <c r="H918" s="343" t="str">
        <f>iferror(IF($C918=BattleEnd,"",IF($C918="","",IF($C918=Attacking,RANDBETWEEN(1,100),""))),"")</f>
        <v/>
      </c>
      <c r="I918" s="344" t="str">
        <f>iferror(IF($C918=BattleEnd,"",IF($C918="","",IF($C918=Attacking,RANDBETWEEN(1,100),""))),"")</f>
        <v/>
      </c>
      <c r="J918" s="344" t="str">
        <f>iferror(IF($C918=BattleEnd,"",IF($C918="","",IF($C918=Attacking,RANDBETWEEN(1,100),""))),"")</f>
        <v/>
      </c>
      <c r="K918" s="345" t="str">
        <f>iferror(IF($C918=BattleEnd,"",IF($C918="","",IF($C918=Attacking,RANDBETWEEN(1,100),""))),"")</f>
        <v/>
      </c>
      <c r="L918" s="346" t="str">
        <f>if($C918=Attacking,if(H918&gt;70,Hit,Miss),"")</f>
        <v/>
      </c>
      <c r="M918" s="347" t="str">
        <f>if($C918=Attacking,if(I918&gt;70,Hit,Miss),"")</f>
        <v/>
      </c>
      <c r="N918" s="347" t="str">
        <f>if($C918=Attacking,if(J918&gt;70,Hit,Miss),"")</f>
        <v/>
      </c>
      <c r="O918" s="348" t="str">
        <f>if($C918=Attacking,if(K918&gt;70,Hit,Miss),"")</f>
        <v/>
      </c>
      <c r="P918" s="343" t="str">
        <f>IF(L918=Hit,Fleet1Ship1WepDPH,IF(L918=Miss,0,""))</f>
        <v/>
      </c>
      <c r="Q918" s="344" t="str">
        <f>IF(M918=Hit,Fleet1Ship1WepDPH,IF(M918=Miss,0,""))</f>
        <v/>
      </c>
      <c r="R918" s="344" t="str">
        <f>IF(N918=Hit,Fleet1Ship1WepDPH,IF(N918=Miss,0,""))</f>
        <v/>
      </c>
      <c r="S918" s="345" t="str">
        <f>IF(O918=Hit,Fleet1Ship1WepDPH,IF(O918=Miss,0,""))</f>
        <v/>
      </c>
      <c r="T918" s="349" t="str">
        <f>if($C918=Attacking,COUNTIF(P918:S918,"&gt;0"),"")</f>
        <v/>
      </c>
      <c r="U918" s="350" t="str">
        <f>IF($C918=Attacking,SUM(P918:S918),"")</f>
        <v/>
      </c>
      <c r="V918" s="351" t="str">
        <f>iferror(if(W916="","",IF(W916=Alive,$V$4,IF(W916=Dead,"")),""),"")</f>
        <v/>
      </c>
      <c r="W918" s="340" t="str">
        <f>iferror(if($X918="","",IF($X918&gt;0,Alive,if($X918=0,"")),""),"")</f>
        <v/>
      </c>
      <c r="X918" s="352" t="str">
        <f>iferror(if(C918="","",IF(C918=Attacking,X916-U918,X916)),"")</f>
        <v/>
      </c>
    </row>
    <row r="919" hidden="1">
      <c r="A919" s="319">
        <v>916.0</v>
      </c>
      <c r="B919" s="357" t="str">
        <f>IF(C917=Attacking,B917+1,"")</f>
        <v/>
      </c>
      <c r="C919" s="321" t="str">
        <f>iferror(if(W917="","",IF(W917=Alive,Attacking,if(W917=Dead,"")),""),"")</f>
        <v/>
      </c>
      <c r="D919" s="322" t="str">
        <f>iferror(if(E917="","",IF(E917=Alive,$D$4,IF(E917=Dead,"")),""),"")</f>
        <v/>
      </c>
      <c r="E919" s="323" t="str">
        <f>iferror(if($F918="","",IF($F919&gt;0,Alive,if($F919="","")),""),"")</f>
        <v/>
      </c>
      <c r="F919" s="324" t="str">
        <f t="shared" si="4"/>
        <v/>
      </c>
      <c r="G919" s="325" t="str">
        <f>iferror(if(C919="","",if(C919=BattleEnd,"",if(D919=Fleet1Ship1,Fleet1Ship1Wep,Fleet2Ship1Wep))),"")</f>
        <v/>
      </c>
      <c r="H919" s="326" t="str">
        <f>iferror(IF($C919=BattleEnd,"",IF($C919="","",IF($C919=Attacking,RANDBETWEEN(1,100),""))),"")</f>
        <v/>
      </c>
      <c r="I919" s="327" t="str">
        <f>iferror(IF($C919=BattleEnd,"",IF($C919="","",IF($C919=Attacking,RANDBETWEEN(1,100),""))),"")</f>
        <v/>
      </c>
      <c r="J919" s="327" t="str">
        <f>iferror(IF($C919=BattleEnd,"",IF($C919="","",IF($C919=Attacking,RANDBETWEEN(1,100),""))),"")</f>
        <v/>
      </c>
      <c r="K919" s="328" t="str">
        <f>iferror(IF($C919=BattleEnd,"",IF($C919="","",IF($C919=Attacking,RANDBETWEEN(1,100),""))),"")</f>
        <v/>
      </c>
      <c r="L919" s="329" t="str">
        <f>if($C919=Attacking,if(H919&gt;70,Hit,Miss),"")</f>
        <v/>
      </c>
      <c r="M919" s="330" t="str">
        <f>if($C919=Attacking,if(I919&gt;70,Hit,Miss),"")</f>
        <v/>
      </c>
      <c r="N919" s="330" t="str">
        <f>if($C919=Attacking,if(J919&gt;70,Hit,Miss),"")</f>
        <v/>
      </c>
      <c r="O919" s="331" t="str">
        <f>if($C919=Attacking,if(K919&gt;70,Hit,Miss),"")</f>
        <v/>
      </c>
      <c r="P919" s="326" t="str">
        <f>IF(L919=Hit,Fleet1Ship1WepDPH,IF(L919=Miss,0,""))</f>
        <v/>
      </c>
      <c r="Q919" s="327" t="str">
        <f>IF(M919=Hit,Fleet1Ship1WepDPH,IF(M919=Miss,0,""))</f>
        <v/>
      </c>
      <c r="R919" s="327" t="str">
        <f>IF(N919=Hit,Fleet1Ship1WepDPH,IF(N919=Miss,0,""))</f>
        <v/>
      </c>
      <c r="S919" s="328" t="str">
        <f>IF(O919=Hit,Fleet1Ship1WepDPH,IF(O919=Miss,0,""))</f>
        <v/>
      </c>
      <c r="T919" s="332" t="str">
        <f>if($C919=Attacking,COUNTIF(P919:S919,"&gt;0"),"")</f>
        <v/>
      </c>
      <c r="U919" s="333" t="str">
        <f>IF($C919=Attacking,SUM(P919:S919),"")</f>
        <v/>
      </c>
      <c r="V919" s="334" t="str">
        <f>iferror(if(W917="","",IF(W917=Alive,$V$4,IF(W917=Dead,"")),""),"")</f>
        <v/>
      </c>
      <c r="W919" s="323" t="str">
        <f>iferror(if($X919="","",IF($X919&gt;0,Alive,if($X919=0,"")),""),"")</f>
        <v/>
      </c>
      <c r="X919" s="353" t="str">
        <f>iferror(if(C919="","",IF(C919=Attacking,X917-U919,X917)),"")</f>
        <v/>
      </c>
    </row>
    <row r="920" hidden="1">
      <c r="A920" s="336">
        <v>917.0</v>
      </c>
      <c r="B920" s="356" t="str">
        <f>IF(C918=Attacking,B918+1,"")</f>
        <v/>
      </c>
      <c r="C920" s="338" t="str">
        <f>iferror(if(W918="","",IF(W918=Alive,Attacking,if(W918=Dead,"")),""),"")</f>
        <v/>
      </c>
      <c r="D920" s="339" t="str">
        <f>iferror(if(E918="","",IF(E918=Alive,$D$4,IF(E918=Dead,"")),""),"")</f>
        <v/>
      </c>
      <c r="E920" s="340" t="str">
        <f>iferror(if($F919="","",IF($F920&gt;0,Alive,if($F920="","")),""),"")</f>
        <v/>
      </c>
      <c r="F920" s="341" t="str">
        <f t="shared" si="4"/>
        <v/>
      </c>
      <c r="G920" s="342" t="str">
        <f>iferror(if(C920="","",if(C920=BattleEnd,"",if(D920=Fleet1Ship1,Fleet1Ship1Wep,Fleet2Ship1Wep))),"")</f>
        <v/>
      </c>
      <c r="H920" s="343" t="str">
        <f>iferror(IF($C920=BattleEnd,"",IF($C920="","",IF($C920=Attacking,RANDBETWEEN(1,100),""))),"")</f>
        <v/>
      </c>
      <c r="I920" s="344" t="str">
        <f>iferror(IF($C920=BattleEnd,"",IF($C920="","",IF($C920=Attacking,RANDBETWEEN(1,100),""))),"")</f>
        <v/>
      </c>
      <c r="J920" s="344" t="str">
        <f>iferror(IF($C920=BattleEnd,"",IF($C920="","",IF($C920=Attacking,RANDBETWEEN(1,100),""))),"")</f>
        <v/>
      </c>
      <c r="K920" s="345" t="str">
        <f>iferror(IF($C920=BattleEnd,"",IF($C920="","",IF($C920=Attacking,RANDBETWEEN(1,100),""))),"")</f>
        <v/>
      </c>
      <c r="L920" s="346" t="str">
        <f>if($C920=Attacking,if(H920&gt;70,Hit,Miss),"")</f>
        <v/>
      </c>
      <c r="M920" s="347" t="str">
        <f>if($C920=Attacking,if(I920&gt;70,Hit,Miss),"")</f>
        <v/>
      </c>
      <c r="N920" s="347" t="str">
        <f>if($C920=Attacking,if(J920&gt;70,Hit,Miss),"")</f>
        <v/>
      </c>
      <c r="O920" s="348" t="str">
        <f>if($C920=Attacking,if(K920&gt;70,Hit,Miss),"")</f>
        <v/>
      </c>
      <c r="P920" s="343" t="str">
        <f>IF(L920=Hit,Fleet1Ship1WepDPH,IF(L920=Miss,0,""))</f>
        <v/>
      </c>
      <c r="Q920" s="344" t="str">
        <f>IF(M920=Hit,Fleet1Ship1WepDPH,IF(M920=Miss,0,""))</f>
        <v/>
      </c>
      <c r="R920" s="344" t="str">
        <f>IF(N920=Hit,Fleet1Ship1WepDPH,IF(N920=Miss,0,""))</f>
        <v/>
      </c>
      <c r="S920" s="345" t="str">
        <f>IF(O920=Hit,Fleet1Ship1WepDPH,IF(O920=Miss,0,""))</f>
        <v/>
      </c>
      <c r="T920" s="349" t="str">
        <f>if($C920=Attacking,COUNTIF(P920:S920,"&gt;0"),"")</f>
        <v/>
      </c>
      <c r="U920" s="350" t="str">
        <f>IF($C920=Attacking,SUM(P920:S920),"")</f>
        <v/>
      </c>
      <c r="V920" s="351" t="str">
        <f>iferror(if(W918="","",IF(W918=Alive,$V$4,IF(W918=Dead,"")),""),"")</f>
        <v/>
      </c>
      <c r="W920" s="340" t="str">
        <f>iferror(if($X920="","",IF($X920&gt;0,Alive,if($X920=0,"")),""),"")</f>
        <v/>
      </c>
      <c r="X920" s="352" t="str">
        <f>iferror(if(C920="","",IF(C920=Attacking,X918-U920,X918)),"")</f>
        <v/>
      </c>
    </row>
    <row r="921" hidden="1">
      <c r="A921" s="319">
        <v>918.0</v>
      </c>
      <c r="B921" s="357" t="str">
        <f>IF(C919=Attacking,B919+1,"")</f>
        <v/>
      </c>
      <c r="C921" s="321" t="str">
        <f>iferror(if(W919="","",IF(W919=Alive,Attacking,if(W919=Dead,"")),""),"")</f>
        <v/>
      </c>
      <c r="D921" s="322" t="str">
        <f>iferror(if(E919="","",IF(E919=Alive,$D$4,IF(E919=Dead,"")),""),"")</f>
        <v/>
      </c>
      <c r="E921" s="323" t="str">
        <f>iferror(if($F920="","",IF($F921&gt;0,Alive,if($F921="","")),""),"")</f>
        <v/>
      </c>
      <c r="F921" s="324" t="str">
        <f t="shared" si="4"/>
        <v/>
      </c>
      <c r="G921" s="325" t="str">
        <f>iferror(if(C921="","",if(C921=BattleEnd,"",if(D921=Fleet1Ship1,Fleet1Ship1Wep,Fleet2Ship1Wep))),"")</f>
        <v/>
      </c>
      <c r="H921" s="326" t="str">
        <f>iferror(IF($C921=BattleEnd,"",IF($C921="","",IF($C921=Attacking,RANDBETWEEN(1,100),""))),"")</f>
        <v/>
      </c>
      <c r="I921" s="327" t="str">
        <f>iferror(IF($C921=BattleEnd,"",IF($C921="","",IF($C921=Attacking,RANDBETWEEN(1,100),""))),"")</f>
        <v/>
      </c>
      <c r="J921" s="327" t="str">
        <f>iferror(IF($C921=BattleEnd,"",IF($C921="","",IF($C921=Attacking,RANDBETWEEN(1,100),""))),"")</f>
        <v/>
      </c>
      <c r="K921" s="328" t="str">
        <f>iferror(IF($C921=BattleEnd,"",IF($C921="","",IF($C921=Attacking,RANDBETWEEN(1,100),""))),"")</f>
        <v/>
      </c>
      <c r="L921" s="329" t="str">
        <f>if($C921=Attacking,if(H921&gt;70,Hit,Miss),"")</f>
        <v/>
      </c>
      <c r="M921" s="330" t="str">
        <f>if($C921=Attacking,if(I921&gt;70,Hit,Miss),"")</f>
        <v/>
      </c>
      <c r="N921" s="330" t="str">
        <f>if($C921=Attacking,if(J921&gt;70,Hit,Miss),"")</f>
        <v/>
      </c>
      <c r="O921" s="331" t="str">
        <f>if($C921=Attacking,if(K921&gt;70,Hit,Miss),"")</f>
        <v/>
      </c>
      <c r="P921" s="326" t="str">
        <f>IF(L921=Hit,Fleet1Ship1WepDPH,IF(L921=Miss,0,""))</f>
        <v/>
      </c>
      <c r="Q921" s="327" t="str">
        <f>IF(M921=Hit,Fleet1Ship1WepDPH,IF(M921=Miss,0,""))</f>
        <v/>
      </c>
      <c r="R921" s="327" t="str">
        <f>IF(N921=Hit,Fleet1Ship1WepDPH,IF(N921=Miss,0,""))</f>
        <v/>
      </c>
      <c r="S921" s="328" t="str">
        <f>IF(O921=Hit,Fleet1Ship1WepDPH,IF(O921=Miss,0,""))</f>
        <v/>
      </c>
      <c r="T921" s="332" t="str">
        <f>if($C921=Attacking,COUNTIF(P921:S921,"&gt;0"),"")</f>
        <v/>
      </c>
      <c r="U921" s="333" t="str">
        <f>IF($C921=Attacking,SUM(P921:S921),"")</f>
        <v/>
      </c>
      <c r="V921" s="334" t="str">
        <f>iferror(if(W919="","",IF(W919=Alive,$V$4,IF(W919=Dead,"")),""),"")</f>
        <v/>
      </c>
      <c r="W921" s="323" t="str">
        <f>iferror(if($X921="","",IF($X921&gt;0,Alive,if($X921=0,"")),""),"")</f>
        <v/>
      </c>
      <c r="X921" s="353" t="str">
        <f>iferror(if(C921="","",IF(C921=Attacking,X919-U921,X919)),"")</f>
        <v/>
      </c>
    </row>
    <row r="922" hidden="1">
      <c r="A922" s="336">
        <v>919.0</v>
      </c>
      <c r="B922" s="356" t="str">
        <f>IF(C920=Reloading,B920+1,"")</f>
        <v/>
      </c>
      <c r="C922" s="338" t="str">
        <f>iferror(if(W920="","",IF(W920=Alive,Attacking,if(W920=Dead,"")),""),"")</f>
        <v/>
      </c>
      <c r="D922" s="339" t="str">
        <f>iferror(if(E920="","",IF(E920=Alive,$D$4,IF(E920=Dead,"")),""),"")</f>
        <v/>
      </c>
      <c r="E922" s="340" t="str">
        <f>iferror(if($F921="","",IF($F922&gt;0,Alive,if($F922="","")),""),"")</f>
        <v/>
      </c>
      <c r="F922" s="341" t="str">
        <f t="shared" si="4"/>
        <v/>
      </c>
      <c r="G922" s="342" t="str">
        <f>iferror(if(C922="","",if(C922=BattleEnd,"",if(D922=Fleet1Ship1,Fleet1Ship1Wep,Fleet2Ship1Wep))),"")</f>
        <v/>
      </c>
      <c r="H922" s="343" t="str">
        <f>iferror(IF($C922=BattleEnd,"",IF($C922="","",IF($C922=Attacking,RANDBETWEEN(1,100),""))),"")</f>
        <v/>
      </c>
      <c r="I922" s="344" t="str">
        <f>iferror(IF($C922=BattleEnd,"",IF($C922="","",IF($C922=Attacking,RANDBETWEEN(1,100),""))),"")</f>
        <v/>
      </c>
      <c r="J922" s="344" t="str">
        <f>iferror(IF($C922=BattleEnd,"",IF($C922="","",IF($C922=Attacking,RANDBETWEEN(1,100),""))),"")</f>
        <v/>
      </c>
      <c r="K922" s="345" t="str">
        <f>iferror(IF($C922=BattleEnd,"",IF($C922="","",IF($C922=Attacking,RANDBETWEEN(1,100),""))),"")</f>
        <v/>
      </c>
      <c r="L922" s="346" t="str">
        <f>if($C922=Attacking,if(H922&gt;70,Hit,Miss),"")</f>
        <v/>
      </c>
      <c r="M922" s="347" t="str">
        <f>if($C922=Attacking,if(I922&gt;70,Hit,Miss),"")</f>
        <v/>
      </c>
      <c r="N922" s="347" t="str">
        <f>if($C922=Attacking,if(J922&gt;70,Hit,Miss),"")</f>
        <v/>
      </c>
      <c r="O922" s="348" t="str">
        <f>if($C922=Attacking,if(K922&gt;70,Hit,Miss),"")</f>
        <v/>
      </c>
      <c r="P922" s="343" t="str">
        <f>IF(L922=Hit,Fleet1Ship1WepDPH,IF(L922=Miss,0,""))</f>
        <v/>
      </c>
      <c r="Q922" s="344" t="str">
        <f>IF(M922=Hit,Fleet1Ship1WepDPH,IF(M922=Miss,0,""))</f>
        <v/>
      </c>
      <c r="R922" s="344" t="str">
        <f>IF(N922=Hit,Fleet1Ship1WepDPH,IF(N922=Miss,0,""))</f>
        <v/>
      </c>
      <c r="S922" s="345" t="str">
        <f>IF(O922=Hit,Fleet1Ship1WepDPH,IF(O922=Miss,0,""))</f>
        <v/>
      </c>
      <c r="T922" s="349" t="str">
        <f>if($C922=Attacking,COUNTIF(P922:S922,"&gt;0"),"")</f>
        <v/>
      </c>
      <c r="U922" s="350" t="str">
        <f>IF($C922=Attacking,SUM(P922:S922),"")</f>
        <v/>
      </c>
      <c r="V922" s="351" t="str">
        <f>iferror(if(W920="","",IF(W920=Alive,$V$4,IF(W920=Dead,"")),""),"")</f>
        <v/>
      </c>
      <c r="W922" s="340" t="str">
        <f>iferror(if($X922="","",IF($X922&gt;0,Alive,if($X922=0,"")),""),"")</f>
        <v/>
      </c>
      <c r="X922" s="352" t="str">
        <f>iferror(if(C922="","",IF(C922=Attacking,X920-U922,X920)),"")</f>
        <v/>
      </c>
    </row>
    <row r="923" hidden="1">
      <c r="A923" s="319">
        <v>920.0</v>
      </c>
      <c r="B923" s="357" t="str">
        <f>IF(C921=Reloading,B921+1,"")</f>
        <v/>
      </c>
      <c r="C923" s="321" t="str">
        <f>iferror(if(W921="","",IF(W921=Alive,Attacking,if(W921=Dead,"")),""),"")</f>
        <v/>
      </c>
      <c r="D923" s="322" t="str">
        <f>iferror(if(E921="","",IF(E921=Alive,$D$4,IF(E921=Dead,"")),""),"")</f>
        <v/>
      </c>
      <c r="E923" s="323" t="str">
        <f>iferror(if($F922="","",IF($F923&gt;0,Alive,if($F923="","")),""),"")</f>
        <v/>
      </c>
      <c r="F923" s="324" t="str">
        <f t="shared" si="4"/>
        <v/>
      </c>
      <c r="G923" s="325" t="str">
        <f>iferror(if(C923="","",if(C923=BattleEnd,"",if(D923=Fleet1Ship1,Fleet1Ship1Wep,Fleet2Ship1Wep))),"")</f>
        <v/>
      </c>
      <c r="H923" s="326" t="str">
        <f>iferror(IF($C923=BattleEnd,"",IF($C923="","",IF($C923=Attacking,RANDBETWEEN(1,100),""))),"")</f>
        <v/>
      </c>
      <c r="I923" s="327" t="str">
        <f>iferror(IF($C923=BattleEnd,"",IF($C923="","",IF($C923=Attacking,RANDBETWEEN(1,100),""))),"")</f>
        <v/>
      </c>
      <c r="J923" s="327" t="str">
        <f>iferror(IF($C923=BattleEnd,"",IF($C923="","",IF($C923=Attacking,RANDBETWEEN(1,100),""))),"")</f>
        <v/>
      </c>
      <c r="K923" s="328" t="str">
        <f>iferror(IF($C923=BattleEnd,"",IF($C923="","",IF($C923=Attacking,RANDBETWEEN(1,100),""))),"")</f>
        <v/>
      </c>
      <c r="L923" s="329" t="str">
        <f>if($C923=Attacking,if(H923&gt;70,Hit,Miss),"")</f>
        <v/>
      </c>
      <c r="M923" s="330" t="str">
        <f>if($C923=Attacking,if(I923&gt;70,Hit,Miss),"")</f>
        <v/>
      </c>
      <c r="N923" s="330" t="str">
        <f>if($C923=Attacking,if(J923&gt;70,Hit,Miss),"")</f>
        <v/>
      </c>
      <c r="O923" s="331" t="str">
        <f>if($C923=Attacking,if(K923&gt;70,Hit,Miss),"")</f>
        <v/>
      </c>
      <c r="P923" s="326" t="str">
        <f>IF(L923=Hit,Fleet1Ship1WepDPH,IF(L923=Miss,0,""))</f>
        <v/>
      </c>
      <c r="Q923" s="327" t="str">
        <f>IF(M923=Hit,Fleet1Ship1WepDPH,IF(M923=Miss,0,""))</f>
        <v/>
      </c>
      <c r="R923" s="327" t="str">
        <f>IF(N923=Hit,Fleet1Ship1WepDPH,IF(N923=Miss,0,""))</f>
        <v/>
      </c>
      <c r="S923" s="328" t="str">
        <f>IF(O923=Hit,Fleet1Ship1WepDPH,IF(O923=Miss,0,""))</f>
        <v/>
      </c>
      <c r="T923" s="332" t="str">
        <f>if($C923=Attacking,COUNTIF(P923:S923,"&gt;0"),"")</f>
        <v/>
      </c>
      <c r="U923" s="333" t="str">
        <f>IF($C923=Attacking,SUM(P923:S923),"")</f>
        <v/>
      </c>
      <c r="V923" s="334" t="str">
        <f>iferror(if(W921="","",IF(W921=Alive,$V$4,IF(W921=Dead,"")),""),"")</f>
        <v/>
      </c>
      <c r="W923" s="323" t="str">
        <f>iferror(if($X923="","",IF($X923&gt;0,Alive,if($X923=0,"")),""),"")</f>
        <v/>
      </c>
      <c r="X923" s="353" t="str">
        <f>iferror(if(C923="","",IF(C923=Attacking,X921-U923,X921)),"")</f>
        <v/>
      </c>
    </row>
    <row r="924" hidden="1">
      <c r="A924" s="336">
        <v>921.0</v>
      </c>
      <c r="B924" s="356" t="str">
        <f>IF(C922=Attacking,B922+1,"")</f>
        <v/>
      </c>
      <c r="C924" s="338" t="str">
        <f>iferror(if(W922="","",IF(W922=Alive,Attacking,if(W922=Dead,"")),""),"")</f>
        <v/>
      </c>
      <c r="D924" s="339" t="str">
        <f>iferror(if(E922="","",IF(E922=Alive,$D$4,IF(E922=Dead,"")),""),"")</f>
        <v/>
      </c>
      <c r="E924" s="340" t="str">
        <f>iferror(if($F923="","",IF($F924&gt;0,Alive,if($F924="","")),""),"")</f>
        <v/>
      </c>
      <c r="F924" s="341" t="str">
        <f t="shared" si="4"/>
        <v/>
      </c>
      <c r="G924" s="342" t="str">
        <f>iferror(if(C924="","",if(C924=BattleEnd,"",if(D924=Fleet1Ship1,Fleet1Ship1Wep,Fleet2Ship1Wep))),"")</f>
        <v/>
      </c>
      <c r="H924" s="343" t="str">
        <f>iferror(IF($C924=BattleEnd,"",IF($C924="","",IF($C924=Attacking,RANDBETWEEN(1,100),""))),"")</f>
        <v/>
      </c>
      <c r="I924" s="344" t="str">
        <f>iferror(IF($C924=BattleEnd,"",IF($C924="","",IF($C924=Attacking,RANDBETWEEN(1,100),""))),"")</f>
        <v/>
      </c>
      <c r="J924" s="344" t="str">
        <f>iferror(IF($C924=BattleEnd,"",IF($C924="","",IF($C924=Attacking,RANDBETWEEN(1,100),""))),"")</f>
        <v/>
      </c>
      <c r="K924" s="345" t="str">
        <f>iferror(IF($C924=BattleEnd,"",IF($C924="","",IF($C924=Attacking,RANDBETWEEN(1,100),""))),"")</f>
        <v/>
      </c>
      <c r="L924" s="346" t="str">
        <f>if($C924=Attacking,if(H924&gt;70,Hit,Miss),"")</f>
        <v/>
      </c>
      <c r="M924" s="347" t="str">
        <f>if($C924=Attacking,if(I924&gt;70,Hit,Miss),"")</f>
        <v/>
      </c>
      <c r="N924" s="347" t="str">
        <f>if($C924=Attacking,if(J924&gt;70,Hit,Miss),"")</f>
        <v/>
      </c>
      <c r="O924" s="348" t="str">
        <f>if($C924=Attacking,if(K924&gt;70,Hit,Miss),"")</f>
        <v/>
      </c>
      <c r="P924" s="343" t="str">
        <f>IF(L924=Hit,Fleet1Ship1WepDPH,IF(L924=Miss,0,""))</f>
        <v/>
      </c>
      <c r="Q924" s="344" t="str">
        <f>IF(M924=Hit,Fleet1Ship1WepDPH,IF(M924=Miss,0,""))</f>
        <v/>
      </c>
      <c r="R924" s="344" t="str">
        <f>IF(N924=Hit,Fleet1Ship1WepDPH,IF(N924=Miss,0,""))</f>
        <v/>
      </c>
      <c r="S924" s="345" t="str">
        <f>IF(O924=Hit,Fleet1Ship1WepDPH,IF(O924=Miss,0,""))</f>
        <v/>
      </c>
      <c r="T924" s="349" t="str">
        <f>if($C924=Attacking,COUNTIF(P924:S924,"&gt;0"),"")</f>
        <v/>
      </c>
      <c r="U924" s="350" t="str">
        <f>IF($C924=Attacking,SUM(P924:S924),"")</f>
        <v/>
      </c>
      <c r="V924" s="351" t="str">
        <f>iferror(if(W922="","",IF(W922=Alive,$V$4,IF(W922=Dead,"")),""),"")</f>
        <v/>
      </c>
      <c r="W924" s="340" t="str">
        <f>iferror(if($X924="","",IF($X924&gt;0,Alive,if($X924=0,"")),""),"")</f>
        <v/>
      </c>
      <c r="X924" s="352" t="str">
        <f>iferror(if(C924="","",IF(C924=Attacking,X922-U924,X922)),"")</f>
        <v/>
      </c>
    </row>
    <row r="925" hidden="1">
      <c r="A925" s="319">
        <v>922.0</v>
      </c>
      <c r="B925" s="357" t="str">
        <f>IF(C923=Attacking,B923+1,"")</f>
        <v/>
      </c>
      <c r="C925" s="321" t="str">
        <f>iferror(if(W923="","",IF(W923=Alive,Attacking,if(W923=Dead,"")),""),"")</f>
        <v/>
      </c>
      <c r="D925" s="322" t="str">
        <f>iferror(if(E923="","",IF(E923=Alive,$D$4,IF(E923=Dead,"")),""),"")</f>
        <v/>
      </c>
      <c r="E925" s="323" t="str">
        <f>iferror(if($F924="","",IF($F925&gt;0,Alive,if($F925="","")),""),"")</f>
        <v/>
      </c>
      <c r="F925" s="324" t="str">
        <f t="shared" si="4"/>
        <v/>
      </c>
      <c r="G925" s="325" t="str">
        <f>iferror(if(C925="","",if(C925=BattleEnd,"",if(D925=Fleet1Ship1,Fleet1Ship1Wep,Fleet2Ship1Wep))),"")</f>
        <v/>
      </c>
      <c r="H925" s="326" t="str">
        <f>iferror(IF($C925=BattleEnd,"",IF($C925="","",IF($C925=Attacking,RANDBETWEEN(1,100),""))),"")</f>
        <v/>
      </c>
      <c r="I925" s="327" t="str">
        <f>iferror(IF($C925=BattleEnd,"",IF($C925="","",IF($C925=Attacking,RANDBETWEEN(1,100),""))),"")</f>
        <v/>
      </c>
      <c r="J925" s="327" t="str">
        <f>iferror(IF($C925=BattleEnd,"",IF($C925="","",IF($C925=Attacking,RANDBETWEEN(1,100),""))),"")</f>
        <v/>
      </c>
      <c r="K925" s="328" t="str">
        <f>iferror(IF($C925=BattleEnd,"",IF($C925="","",IF($C925=Attacking,RANDBETWEEN(1,100),""))),"")</f>
        <v/>
      </c>
      <c r="L925" s="329" t="str">
        <f>if($C925=Attacking,if(H925&gt;70,Hit,Miss),"")</f>
        <v/>
      </c>
      <c r="M925" s="330" t="str">
        <f>if($C925=Attacking,if(I925&gt;70,Hit,Miss),"")</f>
        <v/>
      </c>
      <c r="N925" s="330" t="str">
        <f>if($C925=Attacking,if(J925&gt;70,Hit,Miss),"")</f>
        <v/>
      </c>
      <c r="O925" s="331" t="str">
        <f>if($C925=Attacking,if(K925&gt;70,Hit,Miss),"")</f>
        <v/>
      </c>
      <c r="P925" s="326" t="str">
        <f>IF(L925=Hit,Fleet1Ship1WepDPH,IF(L925=Miss,0,""))</f>
        <v/>
      </c>
      <c r="Q925" s="327" t="str">
        <f>IF(M925=Hit,Fleet1Ship1WepDPH,IF(M925=Miss,0,""))</f>
        <v/>
      </c>
      <c r="R925" s="327" t="str">
        <f>IF(N925=Hit,Fleet1Ship1WepDPH,IF(N925=Miss,0,""))</f>
        <v/>
      </c>
      <c r="S925" s="328" t="str">
        <f>IF(O925=Hit,Fleet1Ship1WepDPH,IF(O925=Miss,0,""))</f>
        <v/>
      </c>
      <c r="T925" s="332" t="str">
        <f>if($C925=Attacking,COUNTIF(P925:S925,"&gt;0"),"")</f>
        <v/>
      </c>
      <c r="U925" s="333" t="str">
        <f>IF($C925=Attacking,SUM(P925:S925),"")</f>
        <v/>
      </c>
      <c r="V925" s="334" t="str">
        <f>iferror(if(W923="","",IF(W923=Alive,$V$4,IF(W923=Dead,"")),""),"")</f>
        <v/>
      </c>
      <c r="W925" s="323" t="str">
        <f>iferror(if($X925="","",IF($X925&gt;0,Alive,if($X925=0,"")),""),"")</f>
        <v/>
      </c>
      <c r="X925" s="353" t="str">
        <f>iferror(if(C925="","",IF(C925=Attacking,X923-U925,X923)),"")</f>
        <v/>
      </c>
    </row>
    <row r="926" hidden="1">
      <c r="A926" s="336">
        <v>923.0</v>
      </c>
      <c r="B926" s="356" t="str">
        <f>IF(C924=Attacking,B924+1,"")</f>
        <v/>
      </c>
      <c r="C926" s="338" t="str">
        <f>iferror(if(W924="","",IF(W924=Alive,Attacking,if(W924=Dead,"")),""),"")</f>
        <v/>
      </c>
      <c r="D926" s="339" t="str">
        <f>iferror(if(E924="","",IF(E924=Alive,$D$4,IF(E924=Dead,"")),""),"")</f>
        <v/>
      </c>
      <c r="E926" s="340" t="str">
        <f>iferror(if($F925="","",IF($F926&gt;0,Alive,if($F926="","")),""),"")</f>
        <v/>
      </c>
      <c r="F926" s="341" t="str">
        <f t="shared" si="4"/>
        <v/>
      </c>
      <c r="G926" s="342" t="str">
        <f>iferror(if(C926="","",if(C926=BattleEnd,"",if(D926=Fleet1Ship1,Fleet1Ship1Wep,Fleet2Ship1Wep))),"")</f>
        <v/>
      </c>
      <c r="H926" s="343" t="str">
        <f>iferror(IF($C926=BattleEnd,"",IF($C926="","",IF($C926=Attacking,RANDBETWEEN(1,100),""))),"")</f>
        <v/>
      </c>
      <c r="I926" s="344" t="str">
        <f>iferror(IF($C926=BattleEnd,"",IF($C926="","",IF($C926=Attacking,RANDBETWEEN(1,100),""))),"")</f>
        <v/>
      </c>
      <c r="J926" s="344" t="str">
        <f>iferror(IF($C926=BattleEnd,"",IF($C926="","",IF($C926=Attacking,RANDBETWEEN(1,100),""))),"")</f>
        <v/>
      </c>
      <c r="K926" s="345" t="str">
        <f>iferror(IF($C926=BattleEnd,"",IF($C926="","",IF($C926=Attacking,RANDBETWEEN(1,100),""))),"")</f>
        <v/>
      </c>
      <c r="L926" s="346" t="str">
        <f>if($C926=Attacking,if(H926&gt;70,Hit,Miss),"")</f>
        <v/>
      </c>
      <c r="M926" s="347" t="str">
        <f>if($C926=Attacking,if(I926&gt;70,Hit,Miss),"")</f>
        <v/>
      </c>
      <c r="N926" s="347" t="str">
        <f>if($C926=Attacking,if(J926&gt;70,Hit,Miss),"")</f>
        <v/>
      </c>
      <c r="O926" s="348" t="str">
        <f>if($C926=Attacking,if(K926&gt;70,Hit,Miss),"")</f>
        <v/>
      </c>
      <c r="P926" s="343" t="str">
        <f>IF(L926=Hit,Fleet1Ship1WepDPH,IF(L926=Miss,0,""))</f>
        <v/>
      </c>
      <c r="Q926" s="344" t="str">
        <f>IF(M926=Hit,Fleet1Ship1WepDPH,IF(M926=Miss,0,""))</f>
        <v/>
      </c>
      <c r="R926" s="344" t="str">
        <f>IF(N926=Hit,Fleet1Ship1WepDPH,IF(N926=Miss,0,""))</f>
        <v/>
      </c>
      <c r="S926" s="345" t="str">
        <f>IF(O926=Hit,Fleet1Ship1WepDPH,IF(O926=Miss,0,""))</f>
        <v/>
      </c>
      <c r="T926" s="349" t="str">
        <f>if($C926=Attacking,COUNTIF(P926:S926,"&gt;0"),"")</f>
        <v/>
      </c>
      <c r="U926" s="350" t="str">
        <f>IF($C926=Attacking,SUM(P926:S926),"")</f>
        <v/>
      </c>
      <c r="V926" s="351" t="str">
        <f>iferror(if(W924="","",IF(W924=Alive,$V$4,IF(W924=Dead,"")),""),"")</f>
        <v/>
      </c>
      <c r="W926" s="340" t="str">
        <f>iferror(if($X926="","",IF($X926&gt;0,Alive,if($X926=0,"")),""),"")</f>
        <v/>
      </c>
      <c r="X926" s="352" t="str">
        <f>iferror(if(C926="","",IF(C926=Attacking,X924-U926,X924)),"")</f>
        <v/>
      </c>
    </row>
    <row r="927" hidden="1">
      <c r="A927" s="319">
        <v>924.0</v>
      </c>
      <c r="B927" s="357" t="str">
        <f>IF(C925=Attacking,B925+1,"")</f>
        <v/>
      </c>
      <c r="C927" s="321" t="str">
        <f>iferror(if(W925="","",IF(W925=Alive,Attacking,if(W925=Dead,"")),""),"")</f>
        <v/>
      </c>
      <c r="D927" s="322" t="str">
        <f>iferror(if(E925="","",IF(E925=Alive,$D$4,IF(E925=Dead,"")),""),"")</f>
        <v/>
      </c>
      <c r="E927" s="323" t="str">
        <f>iferror(if($F926="","",IF($F927&gt;0,Alive,if($F927="","")),""),"")</f>
        <v/>
      </c>
      <c r="F927" s="324" t="str">
        <f t="shared" si="4"/>
        <v/>
      </c>
      <c r="G927" s="325" t="str">
        <f>iferror(if(C927="","",if(C927=BattleEnd,"",if(D927=Fleet1Ship1,Fleet1Ship1Wep,Fleet2Ship1Wep))),"")</f>
        <v/>
      </c>
      <c r="H927" s="326" t="str">
        <f>iferror(IF($C927=BattleEnd,"",IF($C927="","",IF($C927=Attacking,RANDBETWEEN(1,100),""))),"")</f>
        <v/>
      </c>
      <c r="I927" s="327" t="str">
        <f>iferror(IF($C927=BattleEnd,"",IF($C927="","",IF($C927=Attacking,RANDBETWEEN(1,100),""))),"")</f>
        <v/>
      </c>
      <c r="J927" s="327" t="str">
        <f>iferror(IF($C927=BattleEnd,"",IF($C927="","",IF($C927=Attacking,RANDBETWEEN(1,100),""))),"")</f>
        <v/>
      </c>
      <c r="K927" s="328" t="str">
        <f>iferror(IF($C927=BattleEnd,"",IF($C927="","",IF($C927=Attacking,RANDBETWEEN(1,100),""))),"")</f>
        <v/>
      </c>
      <c r="L927" s="329" t="str">
        <f>if($C927=Attacking,if(H927&gt;70,Hit,Miss),"")</f>
        <v/>
      </c>
      <c r="M927" s="330" t="str">
        <f>if($C927=Attacking,if(I927&gt;70,Hit,Miss),"")</f>
        <v/>
      </c>
      <c r="N927" s="330" t="str">
        <f>if($C927=Attacking,if(J927&gt;70,Hit,Miss),"")</f>
        <v/>
      </c>
      <c r="O927" s="331" t="str">
        <f>if($C927=Attacking,if(K927&gt;70,Hit,Miss),"")</f>
        <v/>
      </c>
      <c r="P927" s="326" t="str">
        <f>IF(L927=Hit,Fleet1Ship1WepDPH,IF(L927=Miss,0,""))</f>
        <v/>
      </c>
      <c r="Q927" s="327" t="str">
        <f>IF(M927=Hit,Fleet1Ship1WepDPH,IF(M927=Miss,0,""))</f>
        <v/>
      </c>
      <c r="R927" s="327" t="str">
        <f>IF(N927=Hit,Fleet1Ship1WepDPH,IF(N927=Miss,0,""))</f>
        <v/>
      </c>
      <c r="S927" s="328" t="str">
        <f>IF(O927=Hit,Fleet1Ship1WepDPH,IF(O927=Miss,0,""))</f>
        <v/>
      </c>
      <c r="T927" s="332" t="str">
        <f>if($C927=Attacking,COUNTIF(P927:S927,"&gt;0"),"")</f>
        <v/>
      </c>
      <c r="U927" s="333" t="str">
        <f>IF($C927=Attacking,SUM(P927:S927),"")</f>
        <v/>
      </c>
      <c r="V927" s="334" t="str">
        <f>iferror(if(W925="","",IF(W925=Alive,$V$4,IF(W925=Dead,"")),""),"")</f>
        <v/>
      </c>
      <c r="W927" s="323" t="str">
        <f>iferror(if($X927="","",IF($X927&gt;0,Alive,if($X927=0,"")),""),"")</f>
        <v/>
      </c>
      <c r="X927" s="353" t="str">
        <f>iferror(if(C927="","",IF(C927=Attacking,X925-U927,X925)),"")</f>
        <v/>
      </c>
    </row>
    <row r="928" hidden="1">
      <c r="A928" s="336">
        <v>925.0</v>
      </c>
      <c r="B928" s="356" t="str">
        <f>IF(C926=Attacking,B926+1,"")</f>
        <v/>
      </c>
      <c r="C928" s="338" t="str">
        <f>iferror(if(W926="","",IF(W926=Alive,Attacking,if(W926=Dead,"")),""),"")</f>
        <v/>
      </c>
      <c r="D928" s="339" t="str">
        <f>iferror(if(E926="","",IF(E926=Alive,$D$4,IF(E926=Dead,"")),""),"")</f>
        <v/>
      </c>
      <c r="E928" s="340" t="str">
        <f>iferror(if($F927="","",IF($F928&gt;0,Alive,if($F928="","")),""),"")</f>
        <v/>
      </c>
      <c r="F928" s="341" t="str">
        <f t="shared" si="4"/>
        <v/>
      </c>
      <c r="G928" s="342" t="str">
        <f>iferror(if(C928="","",if(C928=BattleEnd,"",if(D928=Fleet1Ship1,Fleet1Ship1Wep,Fleet2Ship1Wep))),"")</f>
        <v/>
      </c>
      <c r="H928" s="343" t="str">
        <f>iferror(IF($C928=BattleEnd,"",IF($C928="","",IF($C928=Attacking,RANDBETWEEN(1,100),""))),"")</f>
        <v/>
      </c>
      <c r="I928" s="344" t="str">
        <f>iferror(IF($C928=BattleEnd,"",IF($C928="","",IF($C928=Attacking,RANDBETWEEN(1,100),""))),"")</f>
        <v/>
      </c>
      <c r="J928" s="344" t="str">
        <f>iferror(IF($C928=BattleEnd,"",IF($C928="","",IF($C928=Attacking,RANDBETWEEN(1,100),""))),"")</f>
        <v/>
      </c>
      <c r="K928" s="345" t="str">
        <f>iferror(IF($C928=BattleEnd,"",IF($C928="","",IF($C928=Attacking,RANDBETWEEN(1,100),""))),"")</f>
        <v/>
      </c>
      <c r="L928" s="346" t="str">
        <f>if($C928=Attacking,if(H928&gt;70,Hit,Miss),"")</f>
        <v/>
      </c>
      <c r="M928" s="347" t="str">
        <f>if($C928=Attacking,if(I928&gt;70,Hit,Miss),"")</f>
        <v/>
      </c>
      <c r="N928" s="347" t="str">
        <f>if($C928=Attacking,if(J928&gt;70,Hit,Miss),"")</f>
        <v/>
      </c>
      <c r="O928" s="348" t="str">
        <f>if($C928=Attacking,if(K928&gt;70,Hit,Miss),"")</f>
        <v/>
      </c>
      <c r="P928" s="343" t="str">
        <f>IF(L928=Hit,Fleet1Ship1WepDPH,IF(L928=Miss,0,""))</f>
        <v/>
      </c>
      <c r="Q928" s="344" t="str">
        <f>IF(M928=Hit,Fleet1Ship1WepDPH,IF(M928=Miss,0,""))</f>
        <v/>
      </c>
      <c r="R928" s="344" t="str">
        <f>IF(N928=Hit,Fleet1Ship1WepDPH,IF(N928=Miss,0,""))</f>
        <v/>
      </c>
      <c r="S928" s="345" t="str">
        <f>IF(O928=Hit,Fleet1Ship1WepDPH,IF(O928=Miss,0,""))</f>
        <v/>
      </c>
      <c r="T928" s="349" t="str">
        <f>if($C928=Attacking,COUNTIF(P928:S928,"&gt;0"),"")</f>
        <v/>
      </c>
      <c r="U928" s="350" t="str">
        <f>IF($C928=Attacking,SUM(P928:S928),"")</f>
        <v/>
      </c>
      <c r="V928" s="351" t="str">
        <f>iferror(if(W926="","",IF(W926=Alive,$V$4,IF(W926=Dead,"")),""),"")</f>
        <v/>
      </c>
      <c r="W928" s="340" t="str">
        <f>iferror(if($X928="","",IF($X928&gt;0,Alive,if($X928=0,"")),""),"")</f>
        <v/>
      </c>
      <c r="X928" s="352" t="str">
        <f>iferror(if(C928="","",IF(C928=Attacking,X926-U928,X926)),"")</f>
        <v/>
      </c>
    </row>
    <row r="929" hidden="1">
      <c r="A929" s="319">
        <v>926.0</v>
      </c>
      <c r="B929" s="357" t="str">
        <f>IF(C927=Attacking,B927+1,"")</f>
        <v/>
      </c>
      <c r="C929" s="321" t="str">
        <f>iferror(if(W927="","",IF(W927=Alive,Attacking,if(W927=Dead,"")),""),"")</f>
        <v/>
      </c>
      <c r="D929" s="322" t="str">
        <f>iferror(if(E927="","",IF(E927=Alive,$D$4,IF(E927=Dead,"")),""),"")</f>
        <v/>
      </c>
      <c r="E929" s="323" t="str">
        <f>iferror(if($F928="","",IF($F929&gt;0,Alive,if($F929="","")),""),"")</f>
        <v/>
      </c>
      <c r="F929" s="324" t="str">
        <f t="shared" si="4"/>
        <v/>
      </c>
      <c r="G929" s="325" t="str">
        <f>iferror(if(C929="","",if(C929=BattleEnd,"",if(D929=Fleet1Ship1,Fleet1Ship1Wep,Fleet2Ship1Wep))),"")</f>
        <v/>
      </c>
      <c r="H929" s="326" t="str">
        <f>iferror(IF($C929=BattleEnd,"",IF($C929="","",IF($C929=Attacking,RANDBETWEEN(1,100),""))),"")</f>
        <v/>
      </c>
      <c r="I929" s="327" t="str">
        <f>iferror(IF($C929=BattleEnd,"",IF($C929="","",IF($C929=Attacking,RANDBETWEEN(1,100),""))),"")</f>
        <v/>
      </c>
      <c r="J929" s="327" t="str">
        <f>iferror(IF($C929=BattleEnd,"",IF($C929="","",IF($C929=Attacking,RANDBETWEEN(1,100),""))),"")</f>
        <v/>
      </c>
      <c r="K929" s="328" t="str">
        <f>iferror(IF($C929=BattleEnd,"",IF($C929="","",IF($C929=Attacking,RANDBETWEEN(1,100),""))),"")</f>
        <v/>
      </c>
      <c r="L929" s="329" t="str">
        <f>if($C929=Attacking,if(H929&gt;70,Hit,Miss),"")</f>
        <v/>
      </c>
      <c r="M929" s="330" t="str">
        <f>if($C929=Attacking,if(I929&gt;70,Hit,Miss),"")</f>
        <v/>
      </c>
      <c r="N929" s="330" t="str">
        <f>if($C929=Attacking,if(J929&gt;70,Hit,Miss),"")</f>
        <v/>
      </c>
      <c r="O929" s="331" t="str">
        <f>if($C929=Attacking,if(K929&gt;70,Hit,Miss),"")</f>
        <v/>
      </c>
      <c r="P929" s="326" t="str">
        <f>IF(L929=Hit,Fleet1Ship1WepDPH,IF(L929=Miss,0,""))</f>
        <v/>
      </c>
      <c r="Q929" s="327" t="str">
        <f>IF(M929=Hit,Fleet1Ship1WepDPH,IF(M929=Miss,0,""))</f>
        <v/>
      </c>
      <c r="R929" s="327" t="str">
        <f>IF(N929=Hit,Fleet1Ship1WepDPH,IF(N929=Miss,0,""))</f>
        <v/>
      </c>
      <c r="S929" s="328" t="str">
        <f>IF(O929=Hit,Fleet1Ship1WepDPH,IF(O929=Miss,0,""))</f>
        <v/>
      </c>
      <c r="T929" s="332" t="str">
        <f>if($C929=Attacking,COUNTIF(P929:S929,"&gt;0"),"")</f>
        <v/>
      </c>
      <c r="U929" s="333" t="str">
        <f>IF($C929=Attacking,SUM(P929:S929),"")</f>
        <v/>
      </c>
      <c r="V929" s="334" t="str">
        <f>iferror(if(W927="","",IF(W927=Alive,$V$4,IF(W927=Dead,"")),""),"")</f>
        <v/>
      </c>
      <c r="W929" s="323" t="str">
        <f>iferror(if($X929="","",IF($X929&gt;0,Alive,if($X929=0,"")),""),"")</f>
        <v/>
      </c>
      <c r="X929" s="353" t="str">
        <f>iferror(if(C929="","",IF(C929=Attacking,X927-U929,X927)),"")</f>
        <v/>
      </c>
    </row>
    <row r="930" hidden="1">
      <c r="A930" s="336">
        <v>927.0</v>
      </c>
      <c r="B930" s="356" t="str">
        <f>IF(C928=Reloading,B928+1,"")</f>
        <v/>
      </c>
      <c r="C930" s="338" t="str">
        <f>iferror(if(W928="","",IF(W928=Alive,Attacking,if(W928=Dead,"")),""),"")</f>
        <v/>
      </c>
      <c r="D930" s="339" t="str">
        <f>iferror(if(E928="","",IF(E928=Alive,$D$4,IF(E928=Dead,"")),""),"")</f>
        <v/>
      </c>
      <c r="E930" s="340" t="str">
        <f>iferror(if($F929="","",IF($F930&gt;0,Alive,if($F930="","")),""),"")</f>
        <v/>
      </c>
      <c r="F930" s="341" t="str">
        <f t="shared" si="4"/>
        <v/>
      </c>
      <c r="G930" s="342" t="str">
        <f>iferror(if(C930="","",if(C930=BattleEnd,"",if(D930=Fleet1Ship1,Fleet1Ship1Wep,Fleet2Ship1Wep))),"")</f>
        <v/>
      </c>
      <c r="H930" s="343" t="str">
        <f>iferror(IF($C930=BattleEnd,"",IF($C930="","",IF($C930=Attacking,RANDBETWEEN(1,100),""))),"")</f>
        <v/>
      </c>
      <c r="I930" s="344" t="str">
        <f>iferror(IF($C930=BattleEnd,"",IF($C930="","",IF($C930=Attacking,RANDBETWEEN(1,100),""))),"")</f>
        <v/>
      </c>
      <c r="J930" s="344" t="str">
        <f>iferror(IF($C930=BattleEnd,"",IF($C930="","",IF($C930=Attacking,RANDBETWEEN(1,100),""))),"")</f>
        <v/>
      </c>
      <c r="K930" s="345" t="str">
        <f>iferror(IF($C930=BattleEnd,"",IF($C930="","",IF($C930=Attacking,RANDBETWEEN(1,100),""))),"")</f>
        <v/>
      </c>
      <c r="L930" s="346" t="str">
        <f>if($C930=Attacking,if(H930&gt;70,Hit,Miss),"")</f>
        <v/>
      </c>
      <c r="M930" s="347" t="str">
        <f>if($C930=Attacking,if(I930&gt;70,Hit,Miss),"")</f>
        <v/>
      </c>
      <c r="N930" s="347" t="str">
        <f>if($C930=Attacking,if(J930&gt;70,Hit,Miss),"")</f>
        <v/>
      </c>
      <c r="O930" s="348" t="str">
        <f>if($C930=Attacking,if(K930&gt;70,Hit,Miss),"")</f>
        <v/>
      </c>
      <c r="P930" s="343" t="str">
        <f>IF(L930=Hit,Fleet1Ship1WepDPH,IF(L930=Miss,0,""))</f>
        <v/>
      </c>
      <c r="Q930" s="344" t="str">
        <f>IF(M930=Hit,Fleet1Ship1WepDPH,IF(M930=Miss,0,""))</f>
        <v/>
      </c>
      <c r="R930" s="344" t="str">
        <f>IF(N930=Hit,Fleet1Ship1WepDPH,IF(N930=Miss,0,""))</f>
        <v/>
      </c>
      <c r="S930" s="345" t="str">
        <f>IF(O930=Hit,Fleet1Ship1WepDPH,IF(O930=Miss,0,""))</f>
        <v/>
      </c>
      <c r="T930" s="349" t="str">
        <f>if($C930=Attacking,COUNTIF(P930:S930,"&gt;0"),"")</f>
        <v/>
      </c>
      <c r="U930" s="350" t="str">
        <f>IF($C930=Attacking,SUM(P930:S930),"")</f>
        <v/>
      </c>
      <c r="V930" s="351" t="str">
        <f>iferror(if(W928="","",IF(W928=Alive,$V$4,IF(W928=Dead,"")),""),"")</f>
        <v/>
      </c>
      <c r="W930" s="340" t="str">
        <f>iferror(if($X930="","",IF($X930&gt;0,Alive,if($X930=0,"")),""),"")</f>
        <v/>
      </c>
      <c r="X930" s="352" t="str">
        <f>iferror(if(C930="","",IF(C930=Attacking,X928-U930,X928)),"")</f>
        <v/>
      </c>
    </row>
    <row r="931" hidden="1">
      <c r="A931" s="319">
        <v>928.0</v>
      </c>
      <c r="B931" s="357" t="str">
        <f>IF(C929=Reloading,B929+1,"")</f>
        <v/>
      </c>
      <c r="C931" s="321" t="str">
        <f>iferror(if(W929="","",IF(W929=Alive,Attacking,if(W929=Dead,"")),""),"")</f>
        <v/>
      </c>
      <c r="D931" s="322" t="str">
        <f>iferror(if(E929="","",IF(E929=Alive,$D$4,IF(E929=Dead,"")),""),"")</f>
        <v/>
      </c>
      <c r="E931" s="323" t="str">
        <f>iferror(if($F930="","",IF($F931&gt;0,Alive,if($F931="","")),""),"")</f>
        <v/>
      </c>
      <c r="F931" s="324" t="str">
        <f t="shared" si="4"/>
        <v/>
      </c>
      <c r="G931" s="325" t="str">
        <f>iferror(if(C931="","",if(C931=BattleEnd,"",if(D931=Fleet1Ship1,Fleet1Ship1Wep,Fleet2Ship1Wep))),"")</f>
        <v/>
      </c>
      <c r="H931" s="326" t="str">
        <f>iferror(IF($C931=BattleEnd,"",IF($C931="","",IF($C931=Attacking,RANDBETWEEN(1,100),""))),"")</f>
        <v/>
      </c>
      <c r="I931" s="327" t="str">
        <f>iferror(IF($C931=BattleEnd,"",IF($C931="","",IF($C931=Attacking,RANDBETWEEN(1,100),""))),"")</f>
        <v/>
      </c>
      <c r="J931" s="327" t="str">
        <f>iferror(IF($C931=BattleEnd,"",IF($C931="","",IF($C931=Attacking,RANDBETWEEN(1,100),""))),"")</f>
        <v/>
      </c>
      <c r="K931" s="328" t="str">
        <f>iferror(IF($C931=BattleEnd,"",IF($C931="","",IF($C931=Attacking,RANDBETWEEN(1,100),""))),"")</f>
        <v/>
      </c>
      <c r="L931" s="329" t="str">
        <f>if($C931=Attacking,if(H931&gt;70,Hit,Miss),"")</f>
        <v/>
      </c>
      <c r="M931" s="330" t="str">
        <f>if($C931=Attacking,if(I931&gt;70,Hit,Miss),"")</f>
        <v/>
      </c>
      <c r="N931" s="330" t="str">
        <f>if($C931=Attacking,if(J931&gt;70,Hit,Miss),"")</f>
        <v/>
      </c>
      <c r="O931" s="331" t="str">
        <f>if($C931=Attacking,if(K931&gt;70,Hit,Miss),"")</f>
        <v/>
      </c>
      <c r="P931" s="326" t="str">
        <f>IF(L931=Hit,Fleet1Ship1WepDPH,IF(L931=Miss,0,""))</f>
        <v/>
      </c>
      <c r="Q931" s="327" t="str">
        <f>IF(M931=Hit,Fleet1Ship1WepDPH,IF(M931=Miss,0,""))</f>
        <v/>
      </c>
      <c r="R931" s="327" t="str">
        <f>IF(N931=Hit,Fleet1Ship1WepDPH,IF(N931=Miss,0,""))</f>
        <v/>
      </c>
      <c r="S931" s="328" t="str">
        <f>IF(O931=Hit,Fleet1Ship1WepDPH,IF(O931=Miss,0,""))</f>
        <v/>
      </c>
      <c r="T931" s="332" t="str">
        <f>if($C931=Attacking,COUNTIF(P931:S931,"&gt;0"),"")</f>
        <v/>
      </c>
      <c r="U931" s="333" t="str">
        <f>IF($C931=Attacking,SUM(P931:S931),"")</f>
        <v/>
      </c>
      <c r="V931" s="334" t="str">
        <f>iferror(if(W929="","",IF(W929=Alive,$V$4,IF(W929=Dead,"")),""),"")</f>
        <v/>
      </c>
      <c r="W931" s="323" t="str">
        <f>iferror(if($X931="","",IF($X931&gt;0,Alive,if($X931=0,"")),""),"")</f>
        <v/>
      </c>
      <c r="X931" s="353" t="str">
        <f>iferror(if(C931="","",IF(C931=Attacking,X929-U931,X929)),"")</f>
        <v/>
      </c>
    </row>
    <row r="932" hidden="1">
      <c r="A932" s="336">
        <v>929.0</v>
      </c>
      <c r="B932" s="356" t="str">
        <f>IF(C930=Attacking,B930+1,"")</f>
        <v/>
      </c>
      <c r="C932" s="338" t="str">
        <f>iferror(if(W930="","",IF(W930=Alive,Attacking,if(W930=Dead,"")),""),"")</f>
        <v/>
      </c>
      <c r="D932" s="339" t="str">
        <f>iferror(if(E930="","",IF(E930=Alive,$D$4,IF(E930=Dead,"")),""),"")</f>
        <v/>
      </c>
      <c r="E932" s="340" t="str">
        <f>iferror(if($F931="","",IF($F932&gt;0,Alive,if($F932="","")),""),"")</f>
        <v/>
      </c>
      <c r="F932" s="341" t="str">
        <f t="shared" si="4"/>
        <v/>
      </c>
      <c r="G932" s="342" t="str">
        <f>iferror(if(C932="","",if(C932=BattleEnd,"",if(D932=Fleet1Ship1,Fleet1Ship1Wep,Fleet2Ship1Wep))),"")</f>
        <v/>
      </c>
      <c r="H932" s="343" t="str">
        <f>iferror(IF($C932=BattleEnd,"",IF($C932="","",IF($C932=Attacking,RANDBETWEEN(1,100),""))),"")</f>
        <v/>
      </c>
      <c r="I932" s="344" t="str">
        <f>iferror(IF($C932=BattleEnd,"",IF($C932="","",IF($C932=Attacking,RANDBETWEEN(1,100),""))),"")</f>
        <v/>
      </c>
      <c r="J932" s="344" t="str">
        <f>iferror(IF($C932=BattleEnd,"",IF($C932="","",IF($C932=Attacking,RANDBETWEEN(1,100),""))),"")</f>
        <v/>
      </c>
      <c r="K932" s="345" t="str">
        <f>iferror(IF($C932=BattleEnd,"",IF($C932="","",IF($C932=Attacking,RANDBETWEEN(1,100),""))),"")</f>
        <v/>
      </c>
      <c r="L932" s="346" t="str">
        <f>if($C932=Attacking,if(H932&gt;70,Hit,Miss),"")</f>
        <v/>
      </c>
      <c r="M932" s="347" t="str">
        <f>if($C932=Attacking,if(I932&gt;70,Hit,Miss),"")</f>
        <v/>
      </c>
      <c r="N932" s="347" t="str">
        <f>if($C932=Attacking,if(J932&gt;70,Hit,Miss),"")</f>
        <v/>
      </c>
      <c r="O932" s="348" t="str">
        <f>if($C932=Attacking,if(K932&gt;70,Hit,Miss),"")</f>
        <v/>
      </c>
      <c r="P932" s="343" t="str">
        <f>IF(L932=Hit,Fleet1Ship1WepDPH,IF(L932=Miss,0,""))</f>
        <v/>
      </c>
      <c r="Q932" s="344" t="str">
        <f>IF(M932=Hit,Fleet1Ship1WepDPH,IF(M932=Miss,0,""))</f>
        <v/>
      </c>
      <c r="R932" s="344" t="str">
        <f>IF(N932=Hit,Fleet1Ship1WepDPH,IF(N932=Miss,0,""))</f>
        <v/>
      </c>
      <c r="S932" s="345" t="str">
        <f>IF(O932=Hit,Fleet1Ship1WepDPH,IF(O932=Miss,0,""))</f>
        <v/>
      </c>
      <c r="T932" s="349" t="str">
        <f>if($C932=Attacking,COUNTIF(P932:S932,"&gt;0"),"")</f>
        <v/>
      </c>
      <c r="U932" s="350" t="str">
        <f>IF($C932=Attacking,SUM(P932:S932),"")</f>
        <v/>
      </c>
      <c r="V932" s="351" t="str">
        <f>iferror(if(W930="","",IF(W930=Alive,$V$4,IF(W930=Dead,"")),""),"")</f>
        <v/>
      </c>
      <c r="W932" s="340" t="str">
        <f>iferror(if($X932="","",IF($X932&gt;0,Alive,if($X932=0,"")),""),"")</f>
        <v/>
      </c>
      <c r="X932" s="352" t="str">
        <f>iferror(if(C932="","",IF(C932=Attacking,X930-U932,X930)),"")</f>
        <v/>
      </c>
    </row>
    <row r="933" hidden="1">
      <c r="A933" s="319">
        <v>930.0</v>
      </c>
      <c r="B933" s="357" t="str">
        <f>IF(C931=Attacking,B931+1,"")</f>
        <v/>
      </c>
      <c r="C933" s="321" t="str">
        <f>iferror(if(W931="","",IF(W931=Alive,Attacking,if(W931=Dead,"")),""),"")</f>
        <v/>
      </c>
      <c r="D933" s="322" t="str">
        <f>iferror(if(E931="","",IF(E931=Alive,$D$4,IF(E931=Dead,"")),""),"")</f>
        <v/>
      </c>
      <c r="E933" s="323" t="str">
        <f>iferror(if($F932="","",IF($F933&gt;0,Alive,if($F933="","")),""),"")</f>
        <v/>
      </c>
      <c r="F933" s="324" t="str">
        <f t="shared" si="4"/>
        <v/>
      </c>
      <c r="G933" s="325" t="str">
        <f>iferror(if(C933="","",if(C933=BattleEnd,"",if(D933=Fleet1Ship1,Fleet1Ship1Wep,Fleet2Ship1Wep))),"")</f>
        <v/>
      </c>
      <c r="H933" s="326" t="str">
        <f>iferror(IF($C933=BattleEnd,"",IF($C933="","",IF($C933=Attacking,RANDBETWEEN(1,100),""))),"")</f>
        <v/>
      </c>
      <c r="I933" s="327" t="str">
        <f>iferror(IF($C933=BattleEnd,"",IF($C933="","",IF($C933=Attacking,RANDBETWEEN(1,100),""))),"")</f>
        <v/>
      </c>
      <c r="J933" s="327" t="str">
        <f>iferror(IF($C933=BattleEnd,"",IF($C933="","",IF($C933=Attacking,RANDBETWEEN(1,100),""))),"")</f>
        <v/>
      </c>
      <c r="K933" s="328" t="str">
        <f>iferror(IF($C933=BattleEnd,"",IF($C933="","",IF($C933=Attacking,RANDBETWEEN(1,100),""))),"")</f>
        <v/>
      </c>
      <c r="L933" s="329" t="str">
        <f>if($C933=Attacking,if(H933&gt;70,Hit,Miss),"")</f>
        <v/>
      </c>
      <c r="M933" s="330" t="str">
        <f>if($C933=Attacking,if(I933&gt;70,Hit,Miss),"")</f>
        <v/>
      </c>
      <c r="N933" s="330" t="str">
        <f>if($C933=Attacking,if(J933&gt;70,Hit,Miss),"")</f>
        <v/>
      </c>
      <c r="O933" s="331" t="str">
        <f>if($C933=Attacking,if(K933&gt;70,Hit,Miss),"")</f>
        <v/>
      </c>
      <c r="P933" s="326" t="str">
        <f>IF(L933=Hit,Fleet1Ship1WepDPH,IF(L933=Miss,0,""))</f>
        <v/>
      </c>
      <c r="Q933" s="327" t="str">
        <f>IF(M933=Hit,Fleet1Ship1WepDPH,IF(M933=Miss,0,""))</f>
        <v/>
      </c>
      <c r="R933" s="327" t="str">
        <f>IF(N933=Hit,Fleet1Ship1WepDPH,IF(N933=Miss,0,""))</f>
        <v/>
      </c>
      <c r="S933" s="328" t="str">
        <f>IF(O933=Hit,Fleet1Ship1WepDPH,IF(O933=Miss,0,""))</f>
        <v/>
      </c>
      <c r="T933" s="332" t="str">
        <f>if($C933=Attacking,COUNTIF(P933:S933,"&gt;0"),"")</f>
        <v/>
      </c>
      <c r="U933" s="333" t="str">
        <f>IF($C933=Attacking,SUM(P933:S933),"")</f>
        <v/>
      </c>
      <c r="V933" s="334" t="str">
        <f>iferror(if(W931="","",IF(W931=Alive,$V$4,IF(W931=Dead,"")),""),"")</f>
        <v/>
      </c>
      <c r="W933" s="323" t="str">
        <f>iferror(if($X933="","",IF($X933&gt;0,Alive,if($X933=0,"")),""),"")</f>
        <v/>
      </c>
      <c r="X933" s="353" t="str">
        <f>iferror(if(C933="","",IF(C933=Attacking,X931-U933,X931)),"")</f>
        <v/>
      </c>
    </row>
    <row r="934" hidden="1">
      <c r="A934" s="336">
        <v>931.0</v>
      </c>
      <c r="B934" s="356" t="str">
        <f>IF(C932=Attacking,B932+1,"")</f>
        <v/>
      </c>
      <c r="C934" s="338" t="str">
        <f>iferror(if(W932="","",IF(W932=Alive,Attacking,if(W932=Dead,"")),""),"")</f>
        <v/>
      </c>
      <c r="D934" s="339" t="str">
        <f>iferror(if(E932="","",IF(E932=Alive,$D$4,IF(E932=Dead,"")),""),"")</f>
        <v/>
      </c>
      <c r="E934" s="340" t="str">
        <f>iferror(if($F933="","",IF($F934&gt;0,Alive,if($F934="","")),""),"")</f>
        <v/>
      </c>
      <c r="F934" s="341" t="str">
        <f t="shared" si="4"/>
        <v/>
      </c>
      <c r="G934" s="342" t="str">
        <f>iferror(if(C934="","",if(C934=BattleEnd,"",if(D934=Fleet1Ship1,Fleet1Ship1Wep,Fleet2Ship1Wep))),"")</f>
        <v/>
      </c>
      <c r="H934" s="343" t="str">
        <f>iferror(IF($C934=BattleEnd,"",IF($C934="","",IF($C934=Attacking,RANDBETWEEN(1,100),""))),"")</f>
        <v/>
      </c>
      <c r="I934" s="344" t="str">
        <f>iferror(IF($C934=BattleEnd,"",IF($C934="","",IF($C934=Attacking,RANDBETWEEN(1,100),""))),"")</f>
        <v/>
      </c>
      <c r="J934" s="344" t="str">
        <f>iferror(IF($C934=BattleEnd,"",IF($C934="","",IF($C934=Attacking,RANDBETWEEN(1,100),""))),"")</f>
        <v/>
      </c>
      <c r="K934" s="345" t="str">
        <f>iferror(IF($C934=BattleEnd,"",IF($C934="","",IF($C934=Attacking,RANDBETWEEN(1,100),""))),"")</f>
        <v/>
      </c>
      <c r="L934" s="346" t="str">
        <f>if($C934=Attacking,if(H934&gt;70,Hit,Miss),"")</f>
        <v/>
      </c>
      <c r="M934" s="347" t="str">
        <f>if($C934=Attacking,if(I934&gt;70,Hit,Miss),"")</f>
        <v/>
      </c>
      <c r="N934" s="347" t="str">
        <f>if($C934=Attacking,if(J934&gt;70,Hit,Miss),"")</f>
        <v/>
      </c>
      <c r="O934" s="348" t="str">
        <f>if($C934=Attacking,if(K934&gt;70,Hit,Miss),"")</f>
        <v/>
      </c>
      <c r="P934" s="343" t="str">
        <f>IF(L934=Hit,Fleet1Ship1WepDPH,IF(L934=Miss,0,""))</f>
        <v/>
      </c>
      <c r="Q934" s="344" t="str">
        <f>IF(M934=Hit,Fleet1Ship1WepDPH,IF(M934=Miss,0,""))</f>
        <v/>
      </c>
      <c r="R934" s="344" t="str">
        <f>IF(N934=Hit,Fleet1Ship1WepDPH,IF(N934=Miss,0,""))</f>
        <v/>
      </c>
      <c r="S934" s="345" t="str">
        <f>IF(O934=Hit,Fleet1Ship1WepDPH,IF(O934=Miss,0,""))</f>
        <v/>
      </c>
      <c r="T934" s="349" t="str">
        <f>if($C934=Attacking,COUNTIF(P934:S934,"&gt;0"),"")</f>
        <v/>
      </c>
      <c r="U934" s="350" t="str">
        <f>IF($C934=Attacking,SUM(P934:S934),"")</f>
        <v/>
      </c>
      <c r="V934" s="351" t="str">
        <f>iferror(if(W932="","",IF(W932=Alive,$V$4,IF(W932=Dead,"")),""),"")</f>
        <v/>
      </c>
      <c r="W934" s="340" t="str">
        <f>iferror(if($X934="","",IF($X934&gt;0,Alive,if($X934=0,"")),""),"")</f>
        <v/>
      </c>
      <c r="X934" s="352" t="str">
        <f>iferror(if(C934="","",IF(C934=Attacking,X932-U934,X932)),"")</f>
        <v/>
      </c>
    </row>
    <row r="935" hidden="1">
      <c r="A935" s="319">
        <v>932.0</v>
      </c>
      <c r="B935" s="357" t="str">
        <f>IF(C933=Attacking,B933+1,"")</f>
        <v/>
      </c>
      <c r="C935" s="321" t="str">
        <f>iferror(if(W933="","",IF(W933=Alive,Attacking,if(W933=Dead,"")),""),"")</f>
        <v/>
      </c>
      <c r="D935" s="322" t="str">
        <f>iferror(if(E933="","",IF(E933=Alive,$D$4,IF(E933=Dead,"")),""),"")</f>
        <v/>
      </c>
      <c r="E935" s="323" t="str">
        <f>iferror(if($F934="","",IF($F935&gt;0,Alive,if($F935="","")),""),"")</f>
        <v/>
      </c>
      <c r="F935" s="324" t="str">
        <f t="shared" si="4"/>
        <v/>
      </c>
      <c r="G935" s="325" t="str">
        <f>iferror(if(C935="","",if(C935=BattleEnd,"",if(D935=Fleet1Ship1,Fleet1Ship1Wep,Fleet2Ship1Wep))),"")</f>
        <v/>
      </c>
      <c r="H935" s="326" t="str">
        <f>iferror(IF($C935=BattleEnd,"",IF($C935="","",IF($C935=Attacking,RANDBETWEEN(1,100),""))),"")</f>
        <v/>
      </c>
      <c r="I935" s="327" t="str">
        <f>iferror(IF($C935=BattleEnd,"",IF($C935="","",IF($C935=Attacking,RANDBETWEEN(1,100),""))),"")</f>
        <v/>
      </c>
      <c r="J935" s="327" t="str">
        <f>iferror(IF($C935=BattleEnd,"",IF($C935="","",IF($C935=Attacking,RANDBETWEEN(1,100),""))),"")</f>
        <v/>
      </c>
      <c r="K935" s="328" t="str">
        <f>iferror(IF($C935=BattleEnd,"",IF($C935="","",IF($C935=Attacking,RANDBETWEEN(1,100),""))),"")</f>
        <v/>
      </c>
      <c r="L935" s="329" t="str">
        <f>if($C935=Attacking,if(H935&gt;70,Hit,Miss),"")</f>
        <v/>
      </c>
      <c r="M935" s="330" t="str">
        <f>if($C935=Attacking,if(I935&gt;70,Hit,Miss),"")</f>
        <v/>
      </c>
      <c r="N935" s="330" t="str">
        <f>if($C935=Attacking,if(J935&gt;70,Hit,Miss),"")</f>
        <v/>
      </c>
      <c r="O935" s="331" t="str">
        <f>if($C935=Attacking,if(K935&gt;70,Hit,Miss),"")</f>
        <v/>
      </c>
      <c r="P935" s="326" t="str">
        <f>IF(L935=Hit,Fleet1Ship1WepDPH,IF(L935=Miss,0,""))</f>
        <v/>
      </c>
      <c r="Q935" s="327" t="str">
        <f>IF(M935=Hit,Fleet1Ship1WepDPH,IF(M935=Miss,0,""))</f>
        <v/>
      </c>
      <c r="R935" s="327" t="str">
        <f>IF(N935=Hit,Fleet1Ship1WepDPH,IF(N935=Miss,0,""))</f>
        <v/>
      </c>
      <c r="S935" s="328" t="str">
        <f>IF(O935=Hit,Fleet1Ship1WepDPH,IF(O935=Miss,0,""))</f>
        <v/>
      </c>
      <c r="T935" s="332" t="str">
        <f>if($C935=Attacking,COUNTIF(P935:S935,"&gt;0"),"")</f>
        <v/>
      </c>
      <c r="U935" s="333" t="str">
        <f>IF($C935=Attacking,SUM(P935:S935),"")</f>
        <v/>
      </c>
      <c r="V935" s="334" t="str">
        <f>iferror(if(W933="","",IF(W933=Alive,$V$4,IF(W933=Dead,"")),""),"")</f>
        <v/>
      </c>
      <c r="W935" s="323" t="str">
        <f>iferror(if($X935="","",IF($X935&gt;0,Alive,if($X935=0,"")),""),"")</f>
        <v/>
      </c>
      <c r="X935" s="353" t="str">
        <f>iferror(if(C935="","",IF(C935=Attacking,X933-U935,X933)),"")</f>
        <v/>
      </c>
    </row>
    <row r="936" hidden="1">
      <c r="A936" s="336">
        <v>933.0</v>
      </c>
      <c r="B936" s="356" t="str">
        <f>IF(C934=Attacking,B934+1,"")</f>
        <v/>
      </c>
      <c r="C936" s="338" t="str">
        <f>iferror(if(W934="","",IF(W934=Alive,Attacking,if(W934=Dead,"")),""),"")</f>
        <v/>
      </c>
      <c r="D936" s="339" t="str">
        <f>iferror(if(E934="","",IF(E934=Alive,$D$4,IF(E934=Dead,"")),""),"")</f>
        <v/>
      </c>
      <c r="E936" s="340" t="str">
        <f>iferror(if($F935="","",IF($F936&gt;0,Alive,if($F936="","")),""),"")</f>
        <v/>
      </c>
      <c r="F936" s="341" t="str">
        <f t="shared" si="4"/>
        <v/>
      </c>
      <c r="G936" s="342" t="str">
        <f>iferror(if(C936="","",if(C936=BattleEnd,"",if(D936=Fleet1Ship1,Fleet1Ship1Wep,Fleet2Ship1Wep))),"")</f>
        <v/>
      </c>
      <c r="H936" s="343" t="str">
        <f>iferror(IF($C936=BattleEnd,"",IF($C936="","",IF($C936=Attacking,RANDBETWEEN(1,100),""))),"")</f>
        <v/>
      </c>
      <c r="I936" s="344" t="str">
        <f>iferror(IF($C936=BattleEnd,"",IF($C936="","",IF($C936=Attacking,RANDBETWEEN(1,100),""))),"")</f>
        <v/>
      </c>
      <c r="J936" s="344" t="str">
        <f>iferror(IF($C936=BattleEnd,"",IF($C936="","",IF($C936=Attacking,RANDBETWEEN(1,100),""))),"")</f>
        <v/>
      </c>
      <c r="K936" s="345" t="str">
        <f>iferror(IF($C936=BattleEnd,"",IF($C936="","",IF($C936=Attacking,RANDBETWEEN(1,100),""))),"")</f>
        <v/>
      </c>
      <c r="L936" s="346" t="str">
        <f>if($C936=Attacking,if(H936&gt;70,Hit,Miss),"")</f>
        <v/>
      </c>
      <c r="M936" s="347" t="str">
        <f>if($C936=Attacking,if(I936&gt;70,Hit,Miss),"")</f>
        <v/>
      </c>
      <c r="N936" s="347" t="str">
        <f>if($C936=Attacking,if(J936&gt;70,Hit,Miss),"")</f>
        <v/>
      </c>
      <c r="O936" s="348" t="str">
        <f>if($C936=Attacking,if(K936&gt;70,Hit,Miss),"")</f>
        <v/>
      </c>
      <c r="P936" s="343" t="str">
        <f>IF(L936=Hit,Fleet1Ship1WepDPH,IF(L936=Miss,0,""))</f>
        <v/>
      </c>
      <c r="Q936" s="344" t="str">
        <f>IF(M936=Hit,Fleet1Ship1WepDPH,IF(M936=Miss,0,""))</f>
        <v/>
      </c>
      <c r="R936" s="344" t="str">
        <f>IF(N936=Hit,Fleet1Ship1WepDPH,IF(N936=Miss,0,""))</f>
        <v/>
      </c>
      <c r="S936" s="345" t="str">
        <f>IF(O936=Hit,Fleet1Ship1WepDPH,IF(O936=Miss,0,""))</f>
        <v/>
      </c>
      <c r="T936" s="349" t="str">
        <f>if($C936=Attacking,COUNTIF(P936:S936,"&gt;0"),"")</f>
        <v/>
      </c>
      <c r="U936" s="350" t="str">
        <f>IF($C936=Attacking,SUM(P936:S936),"")</f>
        <v/>
      </c>
      <c r="V936" s="351" t="str">
        <f>iferror(if(W934="","",IF(W934=Alive,$V$4,IF(W934=Dead,"")),""),"")</f>
        <v/>
      </c>
      <c r="W936" s="340" t="str">
        <f>iferror(if($X936="","",IF($X936&gt;0,Alive,if($X936=0,"")),""),"")</f>
        <v/>
      </c>
      <c r="X936" s="352" t="str">
        <f>iferror(if(C936="","",IF(C936=Attacking,X934-U936,X934)),"")</f>
        <v/>
      </c>
    </row>
    <row r="937" hidden="1">
      <c r="A937" s="319">
        <v>934.0</v>
      </c>
      <c r="B937" s="357" t="str">
        <f>IF(C935=Attacking,B935+1,"")</f>
        <v/>
      </c>
      <c r="C937" s="321" t="str">
        <f>iferror(if(W935="","",IF(W935=Alive,Attacking,if(W935=Dead,"")),""),"")</f>
        <v/>
      </c>
      <c r="D937" s="322" t="str">
        <f>iferror(if(E935="","",IF(E935=Alive,$D$4,IF(E935=Dead,"")),""),"")</f>
        <v/>
      </c>
      <c r="E937" s="323" t="str">
        <f>iferror(if($F936="","",IF($F937&gt;0,Alive,if($F937="","")),""),"")</f>
        <v/>
      </c>
      <c r="F937" s="324" t="str">
        <f t="shared" si="4"/>
        <v/>
      </c>
      <c r="G937" s="325" t="str">
        <f>iferror(if(C937="","",if(C937=BattleEnd,"",if(D937=Fleet1Ship1,Fleet1Ship1Wep,Fleet2Ship1Wep))),"")</f>
        <v/>
      </c>
      <c r="H937" s="326" t="str">
        <f>iferror(IF($C937=BattleEnd,"",IF($C937="","",IF($C937=Attacking,RANDBETWEEN(1,100),""))),"")</f>
        <v/>
      </c>
      <c r="I937" s="327" t="str">
        <f>iferror(IF($C937=BattleEnd,"",IF($C937="","",IF($C937=Attacking,RANDBETWEEN(1,100),""))),"")</f>
        <v/>
      </c>
      <c r="J937" s="327" t="str">
        <f>iferror(IF($C937=BattleEnd,"",IF($C937="","",IF($C937=Attacking,RANDBETWEEN(1,100),""))),"")</f>
        <v/>
      </c>
      <c r="K937" s="328" t="str">
        <f>iferror(IF($C937=BattleEnd,"",IF($C937="","",IF($C937=Attacking,RANDBETWEEN(1,100),""))),"")</f>
        <v/>
      </c>
      <c r="L937" s="329" t="str">
        <f>if($C937=Attacking,if(H937&gt;70,Hit,Miss),"")</f>
        <v/>
      </c>
      <c r="M937" s="330" t="str">
        <f>if($C937=Attacking,if(I937&gt;70,Hit,Miss),"")</f>
        <v/>
      </c>
      <c r="N937" s="330" t="str">
        <f>if($C937=Attacking,if(J937&gt;70,Hit,Miss),"")</f>
        <v/>
      </c>
      <c r="O937" s="331" t="str">
        <f>if($C937=Attacking,if(K937&gt;70,Hit,Miss),"")</f>
        <v/>
      </c>
      <c r="P937" s="326" t="str">
        <f>IF(L937=Hit,Fleet1Ship1WepDPH,IF(L937=Miss,0,""))</f>
        <v/>
      </c>
      <c r="Q937" s="327" t="str">
        <f>IF(M937=Hit,Fleet1Ship1WepDPH,IF(M937=Miss,0,""))</f>
        <v/>
      </c>
      <c r="R937" s="327" t="str">
        <f>IF(N937=Hit,Fleet1Ship1WepDPH,IF(N937=Miss,0,""))</f>
        <v/>
      </c>
      <c r="S937" s="328" t="str">
        <f>IF(O937=Hit,Fleet1Ship1WepDPH,IF(O937=Miss,0,""))</f>
        <v/>
      </c>
      <c r="T937" s="332" t="str">
        <f>if($C937=Attacking,COUNTIF(P937:S937,"&gt;0"),"")</f>
        <v/>
      </c>
      <c r="U937" s="333" t="str">
        <f>IF($C937=Attacking,SUM(P937:S937),"")</f>
        <v/>
      </c>
      <c r="V937" s="334" t="str">
        <f>iferror(if(W935="","",IF(W935=Alive,$V$4,IF(W935=Dead,"")),""),"")</f>
        <v/>
      </c>
      <c r="W937" s="323" t="str">
        <f>iferror(if($X937="","",IF($X937&gt;0,Alive,if($X937=0,"")),""),"")</f>
        <v/>
      </c>
      <c r="X937" s="353" t="str">
        <f>iferror(if(C937="","",IF(C937=Attacking,X935-U937,X935)),"")</f>
        <v/>
      </c>
    </row>
    <row r="938" hidden="1">
      <c r="A938" s="336">
        <v>935.0</v>
      </c>
      <c r="B938" s="356" t="str">
        <f>IF(C936=Reloading,B936+1,"")</f>
        <v/>
      </c>
      <c r="C938" s="338" t="str">
        <f>iferror(if(W936="","",IF(W936=Alive,Attacking,if(W936=Dead,"")),""),"")</f>
        <v/>
      </c>
      <c r="D938" s="339" t="str">
        <f>iferror(if(E936="","",IF(E936=Alive,$D$4,IF(E936=Dead,"")),""),"")</f>
        <v/>
      </c>
      <c r="E938" s="340" t="str">
        <f>iferror(if($F937="","",IF($F938&gt;0,Alive,if($F938="","")),""),"")</f>
        <v/>
      </c>
      <c r="F938" s="341" t="str">
        <f t="shared" si="4"/>
        <v/>
      </c>
      <c r="G938" s="342" t="str">
        <f>iferror(if(C938="","",if(C938=BattleEnd,"",if(D938=Fleet1Ship1,Fleet1Ship1Wep,Fleet2Ship1Wep))),"")</f>
        <v/>
      </c>
      <c r="H938" s="343" t="str">
        <f>iferror(IF($C938=BattleEnd,"",IF($C938="","",IF($C938=Attacking,RANDBETWEEN(1,100),""))),"")</f>
        <v/>
      </c>
      <c r="I938" s="344" t="str">
        <f>iferror(IF($C938=BattleEnd,"",IF($C938="","",IF($C938=Attacking,RANDBETWEEN(1,100),""))),"")</f>
        <v/>
      </c>
      <c r="J938" s="344" t="str">
        <f>iferror(IF($C938=BattleEnd,"",IF($C938="","",IF($C938=Attacking,RANDBETWEEN(1,100),""))),"")</f>
        <v/>
      </c>
      <c r="K938" s="345" t="str">
        <f>iferror(IF($C938=BattleEnd,"",IF($C938="","",IF($C938=Attacking,RANDBETWEEN(1,100),""))),"")</f>
        <v/>
      </c>
      <c r="L938" s="346" t="str">
        <f>if($C938=Attacking,if(H938&gt;70,Hit,Miss),"")</f>
        <v/>
      </c>
      <c r="M938" s="347" t="str">
        <f>if($C938=Attacking,if(I938&gt;70,Hit,Miss),"")</f>
        <v/>
      </c>
      <c r="N938" s="347" t="str">
        <f>if($C938=Attacking,if(J938&gt;70,Hit,Miss),"")</f>
        <v/>
      </c>
      <c r="O938" s="348" t="str">
        <f>if($C938=Attacking,if(K938&gt;70,Hit,Miss),"")</f>
        <v/>
      </c>
      <c r="P938" s="343" t="str">
        <f>IF(L938=Hit,Fleet1Ship1WepDPH,IF(L938=Miss,0,""))</f>
        <v/>
      </c>
      <c r="Q938" s="344" t="str">
        <f>IF(M938=Hit,Fleet1Ship1WepDPH,IF(M938=Miss,0,""))</f>
        <v/>
      </c>
      <c r="R938" s="344" t="str">
        <f>IF(N938=Hit,Fleet1Ship1WepDPH,IF(N938=Miss,0,""))</f>
        <v/>
      </c>
      <c r="S938" s="345" t="str">
        <f>IF(O938=Hit,Fleet1Ship1WepDPH,IF(O938=Miss,0,""))</f>
        <v/>
      </c>
      <c r="T938" s="349" t="str">
        <f>if($C938=Attacking,COUNTIF(P938:S938,"&gt;0"),"")</f>
        <v/>
      </c>
      <c r="U938" s="350" t="str">
        <f>IF($C938=Attacking,SUM(P938:S938),"")</f>
        <v/>
      </c>
      <c r="V938" s="351" t="str">
        <f>iferror(if(W936="","",IF(W936=Alive,$V$4,IF(W936=Dead,"")),""),"")</f>
        <v/>
      </c>
      <c r="W938" s="340" t="str">
        <f>iferror(if($X938="","",IF($X938&gt;0,Alive,if($X938=0,"")),""),"")</f>
        <v/>
      </c>
      <c r="X938" s="352" t="str">
        <f>iferror(if(C938="","",IF(C938=Attacking,X936-U938,X936)),"")</f>
        <v/>
      </c>
    </row>
    <row r="939" hidden="1">
      <c r="A939" s="319">
        <v>936.0</v>
      </c>
      <c r="B939" s="357" t="str">
        <f>IF(C937=Reloading,B937+1,"")</f>
        <v/>
      </c>
      <c r="C939" s="321" t="str">
        <f>iferror(if(W937="","",IF(W937=Alive,Attacking,if(W937=Dead,"")),""),"")</f>
        <v/>
      </c>
      <c r="D939" s="322" t="str">
        <f>iferror(if(E937="","",IF(E937=Alive,$D$4,IF(E937=Dead,"")),""),"")</f>
        <v/>
      </c>
      <c r="E939" s="323" t="str">
        <f>iferror(if($F938="","",IF($F939&gt;0,Alive,if($F939="","")),""),"")</f>
        <v/>
      </c>
      <c r="F939" s="324" t="str">
        <f t="shared" si="4"/>
        <v/>
      </c>
      <c r="G939" s="325" t="str">
        <f>iferror(if(C939="","",if(C939=BattleEnd,"",if(D939=Fleet1Ship1,Fleet1Ship1Wep,Fleet2Ship1Wep))),"")</f>
        <v/>
      </c>
      <c r="H939" s="326" t="str">
        <f>iferror(IF($C939=BattleEnd,"",IF($C939="","",IF($C939=Attacking,RANDBETWEEN(1,100),""))),"")</f>
        <v/>
      </c>
      <c r="I939" s="327" t="str">
        <f>iferror(IF($C939=BattleEnd,"",IF($C939="","",IF($C939=Attacking,RANDBETWEEN(1,100),""))),"")</f>
        <v/>
      </c>
      <c r="J939" s="327" t="str">
        <f>iferror(IF($C939=BattleEnd,"",IF($C939="","",IF($C939=Attacking,RANDBETWEEN(1,100),""))),"")</f>
        <v/>
      </c>
      <c r="K939" s="328" t="str">
        <f>iferror(IF($C939=BattleEnd,"",IF($C939="","",IF($C939=Attacking,RANDBETWEEN(1,100),""))),"")</f>
        <v/>
      </c>
      <c r="L939" s="329" t="str">
        <f>if($C939=Attacking,if(H939&gt;70,Hit,Miss),"")</f>
        <v/>
      </c>
      <c r="M939" s="330" t="str">
        <f>if($C939=Attacking,if(I939&gt;70,Hit,Miss),"")</f>
        <v/>
      </c>
      <c r="N939" s="330" t="str">
        <f>if($C939=Attacking,if(J939&gt;70,Hit,Miss),"")</f>
        <v/>
      </c>
      <c r="O939" s="331" t="str">
        <f>if($C939=Attacking,if(K939&gt;70,Hit,Miss),"")</f>
        <v/>
      </c>
      <c r="P939" s="326" t="str">
        <f>IF(L939=Hit,Fleet1Ship1WepDPH,IF(L939=Miss,0,""))</f>
        <v/>
      </c>
      <c r="Q939" s="327" t="str">
        <f>IF(M939=Hit,Fleet1Ship1WepDPH,IF(M939=Miss,0,""))</f>
        <v/>
      </c>
      <c r="R939" s="327" t="str">
        <f>IF(N939=Hit,Fleet1Ship1WepDPH,IF(N939=Miss,0,""))</f>
        <v/>
      </c>
      <c r="S939" s="328" t="str">
        <f>IF(O939=Hit,Fleet1Ship1WepDPH,IF(O939=Miss,0,""))</f>
        <v/>
      </c>
      <c r="T939" s="332" t="str">
        <f>if($C939=Attacking,COUNTIF(P939:S939,"&gt;0"),"")</f>
        <v/>
      </c>
      <c r="U939" s="333" t="str">
        <f>IF($C939=Attacking,SUM(P939:S939),"")</f>
        <v/>
      </c>
      <c r="V939" s="334" t="str">
        <f>iferror(if(W937="","",IF(W937=Alive,$V$4,IF(W937=Dead,"")),""),"")</f>
        <v/>
      </c>
      <c r="W939" s="323" t="str">
        <f>iferror(if($X939="","",IF($X939&gt;0,Alive,if($X939=0,"")),""),"")</f>
        <v/>
      </c>
      <c r="X939" s="353" t="str">
        <f>iferror(if(C939="","",IF(C939=Attacking,X937-U939,X937)),"")</f>
        <v/>
      </c>
    </row>
    <row r="940" hidden="1">
      <c r="A940" s="336">
        <v>937.0</v>
      </c>
      <c r="B940" s="356" t="str">
        <f>IF(C938=Attacking,B938+1,"")</f>
        <v/>
      </c>
      <c r="C940" s="338" t="str">
        <f>iferror(if(W938="","",IF(W938=Alive,Attacking,if(W938=Dead,"")),""),"")</f>
        <v/>
      </c>
      <c r="D940" s="339" t="str">
        <f>iferror(if(E938="","",IF(E938=Alive,$D$4,IF(E938=Dead,"")),""),"")</f>
        <v/>
      </c>
      <c r="E940" s="340" t="str">
        <f>iferror(if($F939="","",IF($F940&gt;0,Alive,if($F940="","")),""),"")</f>
        <v/>
      </c>
      <c r="F940" s="341" t="str">
        <f t="shared" si="4"/>
        <v/>
      </c>
      <c r="G940" s="342" t="str">
        <f>iferror(if(C940="","",if(C940=BattleEnd,"",if(D940=Fleet1Ship1,Fleet1Ship1Wep,Fleet2Ship1Wep))),"")</f>
        <v/>
      </c>
      <c r="H940" s="343" t="str">
        <f>iferror(IF($C940=BattleEnd,"",IF($C940="","",IF($C940=Attacking,RANDBETWEEN(1,100),""))),"")</f>
        <v/>
      </c>
      <c r="I940" s="344" t="str">
        <f>iferror(IF($C940=BattleEnd,"",IF($C940="","",IF($C940=Attacking,RANDBETWEEN(1,100),""))),"")</f>
        <v/>
      </c>
      <c r="J940" s="344" t="str">
        <f>iferror(IF($C940=BattleEnd,"",IF($C940="","",IF($C940=Attacking,RANDBETWEEN(1,100),""))),"")</f>
        <v/>
      </c>
      <c r="K940" s="345" t="str">
        <f>iferror(IF($C940=BattleEnd,"",IF($C940="","",IF($C940=Attacking,RANDBETWEEN(1,100),""))),"")</f>
        <v/>
      </c>
      <c r="L940" s="346" t="str">
        <f>if($C940=Attacking,if(H940&gt;70,Hit,Miss),"")</f>
        <v/>
      </c>
      <c r="M940" s="347" t="str">
        <f>if($C940=Attacking,if(I940&gt;70,Hit,Miss),"")</f>
        <v/>
      </c>
      <c r="N940" s="347" t="str">
        <f>if($C940=Attacking,if(J940&gt;70,Hit,Miss),"")</f>
        <v/>
      </c>
      <c r="O940" s="348" t="str">
        <f>if($C940=Attacking,if(K940&gt;70,Hit,Miss),"")</f>
        <v/>
      </c>
      <c r="P940" s="343" t="str">
        <f>IF(L940=Hit,Fleet1Ship1WepDPH,IF(L940=Miss,0,""))</f>
        <v/>
      </c>
      <c r="Q940" s="344" t="str">
        <f>IF(M940=Hit,Fleet1Ship1WepDPH,IF(M940=Miss,0,""))</f>
        <v/>
      </c>
      <c r="R940" s="344" t="str">
        <f>IF(N940=Hit,Fleet1Ship1WepDPH,IF(N940=Miss,0,""))</f>
        <v/>
      </c>
      <c r="S940" s="345" t="str">
        <f>IF(O940=Hit,Fleet1Ship1WepDPH,IF(O940=Miss,0,""))</f>
        <v/>
      </c>
      <c r="T940" s="349" t="str">
        <f>if($C940=Attacking,COUNTIF(P940:S940,"&gt;0"),"")</f>
        <v/>
      </c>
      <c r="U940" s="350" t="str">
        <f>IF($C940=Attacking,SUM(P940:S940),"")</f>
        <v/>
      </c>
      <c r="V940" s="351" t="str">
        <f>iferror(if(W938="","",IF(W938=Alive,$V$4,IF(W938=Dead,"")),""),"")</f>
        <v/>
      </c>
      <c r="W940" s="340" t="str">
        <f>iferror(if($X940="","",IF($X940&gt;0,Alive,if($X940=0,"")),""),"")</f>
        <v/>
      </c>
      <c r="X940" s="352" t="str">
        <f>iferror(if(C940="","",IF(C940=Attacking,X938-U940,X938)),"")</f>
        <v/>
      </c>
    </row>
    <row r="941" hidden="1">
      <c r="A941" s="319">
        <v>938.0</v>
      </c>
      <c r="B941" s="357" t="str">
        <f>IF(C939=Attacking,B939+1,"")</f>
        <v/>
      </c>
      <c r="C941" s="321" t="str">
        <f>iferror(if(W939="","",IF(W939=Alive,Attacking,if(W939=Dead,"")),""),"")</f>
        <v/>
      </c>
      <c r="D941" s="322" t="str">
        <f>iferror(if(E939="","",IF(E939=Alive,$D$4,IF(E939=Dead,"")),""),"")</f>
        <v/>
      </c>
      <c r="E941" s="323" t="str">
        <f>iferror(if($F940="","",IF($F941&gt;0,Alive,if($F941="","")),""),"")</f>
        <v/>
      </c>
      <c r="F941" s="324" t="str">
        <f t="shared" si="4"/>
        <v/>
      </c>
      <c r="G941" s="325" t="str">
        <f>iferror(if(C941="","",if(C941=BattleEnd,"",if(D941=Fleet1Ship1,Fleet1Ship1Wep,Fleet2Ship1Wep))),"")</f>
        <v/>
      </c>
      <c r="H941" s="326" t="str">
        <f>iferror(IF($C941=BattleEnd,"",IF($C941="","",IF($C941=Attacking,RANDBETWEEN(1,100),""))),"")</f>
        <v/>
      </c>
      <c r="I941" s="327" t="str">
        <f>iferror(IF($C941=BattleEnd,"",IF($C941="","",IF($C941=Attacking,RANDBETWEEN(1,100),""))),"")</f>
        <v/>
      </c>
      <c r="J941" s="327" t="str">
        <f>iferror(IF($C941=BattleEnd,"",IF($C941="","",IF($C941=Attacking,RANDBETWEEN(1,100),""))),"")</f>
        <v/>
      </c>
      <c r="K941" s="328" t="str">
        <f>iferror(IF($C941=BattleEnd,"",IF($C941="","",IF($C941=Attacking,RANDBETWEEN(1,100),""))),"")</f>
        <v/>
      </c>
      <c r="L941" s="329" t="str">
        <f>if($C941=Attacking,if(H941&gt;70,Hit,Miss),"")</f>
        <v/>
      </c>
      <c r="M941" s="330" t="str">
        <f>if($C941=Attacking,if(I941&gt;70,Hit,Miss),"")</f>
        <v/>
      </c>
      <c r="N941" s="330" t="str">
        <f>if($C941=Attacking,if(J941&gt;70,Hit,Miss),"")</f>
        <v/>
      </c>
      <c r="O941" s="331" t="str">
        <f>if($C941=Attacking,if(K941&gt;70,Hit,Miss),"")</f>
        <v/>
      </c>
      <c r="P941" s="326" t="str">
        <f>IF(L941=Hit,Fleet1Ship1WepDPH,IF(L941=Miss,0,""))</f>
        <v/>
      </c>
      <c r="Q941" s="327" t="str">
        <f>IF(M941=Hit,Fleet1Ship1WepDPH,IF(M941=Miss,0,""))</f>
        <v/>
      </c>
      <c r="R941" s="327" t="str">
        <f>IF(N941=Hit,Fleet1Ship1WepDPH,IF(N941=Miss,0,""))</f>
        <v/>
      </c>
      <c r="S941" s="328" t="str">
        <f>IF(O941=Hit,Fleet1Ship1WepDPH,IF(O941=Miss,0,""))</f>
        <v/>
      </c>
      <c r="T941" s="332" t="str">
        <f>if($C941=Attacking,COUNTIF(P941:S941,"&gt;0"),"")</f>
        <v/>
      </c>
      <c r="U941" s="333" t="str">
        <f>IF($C941=Attacking,SUM(P941:S941),"")</f>
        <v/>
      </c>
      <c r="V941" s="334" t="str">
        <f>iferror(if(W939="","",IF(W939=Alive,$V$4,IF(W939=Dead,"")),""),"")</f>
        <v/>
      </c>
      <c r="W941" s="323" t="str">
        <f>iferror(if($X941="","",IF($X941&gt;0,Alive,if($X941=0,"")),""),"")</f>
        <v/>
      </c>
      <c r="X941" s="353" t="str">
        <f>iferror(if(C941="","",IF(C941=Attacking,X939-U941,X939)),"")</f>
        <v/>
      </c>
    </row>
    <row r="942" hidden="1">
      <c r="A942" s="336">
        <v>939.0</v>
      </c>
      <c r="B942" s="356" t="str">
        <f>IF(C940=Attacking,B940+1,"")</f>
        <v/>
      </c>
      <c r="C942" s="338" t="str">
        <f>iferror(if(W940="","",IF(W940=Alive,Attacking,if(W940=Dead,"")),""),"")</f>
        <v/>
      </c>
      <c r="D942" s="339" t="str">
        <f>iferror(if(E940="","",IF(E940=Alive,$D$4,IF(E940=Dead,"")),""),"")</f>
        <v/>
      </c>
      <c r="E942" s="340" t="str">
        <f>iferror(if($F941="","",IF($F942&gt;0,Alive,if($F942="","")),""),"")</f>
        <v/>
      </c>
      <c r="F942" s="341" t="str">
        <f t="shared" si="4"/>
        <v/>
      </c>
      <c r="G942" s="342" t="str">
        <f>iferror(if(C942="","",if(C942=BattleEnd,"",if(D942=Fleet1Ship1,Fleet1Ship1Wep,Fleet2Ship1Wep))),"")</f>
        <v/>
      </c>
      <c r="H942" s="343" t="str">
        <f>iferror(IF($C942=BattleEnd,"",IF($C942="","",IF($C942=Attacking,RANDBETWEEN(1,100),""))),"")</f>
        <v/>
      </c>
      <c r="I942" s="344" t="str">
        <f>iferror(IF($C942=BattleEnd,"",IF($C942="","",IF($C942=Attacking,RANDBETWEEN(1,100),""))),"")</f>
        <v/>
      </c>
      <c r="J942" s="344" t="str">
        <f>iferror(IF($C942=BattleEnd,"",IF($C942="","",IF($C942=Attacking,RANDBETWEEN(1,100),""))),"")</f>
        <v/>
      </c>
      <c r="K942" s="345" t="str">
        <f>iferror(IF($C942=BattleEnd,"",IF($C942="","",IF($C942=Attacking,RANDBETWEEN(1,100),""))),"")</f>
        <v/>
      </c>
      <c r="L942" s="346" t="str">
        <f>if($C942=Attacking,if(H942&gt;70,Hit,Miss),"")</f>
        <v/>
      </c>
      <c r="M942" s="347" t="str">
        <f>if($C942=Attacking,if(I942&gt;70,Hit,Miss),"")</f>
        <v/>
      </c>
      <c r="N942" s="347" t="str">
        <f>if($C942=Attacking,if(J942&gt;70,Hit,Miss),"")</f>
        <v/>
      </c>
      <c r="O942" s="348" t="str">
        <f>if($C942=Attacking,if(K942&gt;70,Hit,Miss),"")</f>
        <v/>
      </c>
      <c r="P942" s="343" t="str">
        <f>IF(L942=Hit,Fleet1Ship1WepDPH,IF(L942=Miss,0,""))</f>
        <v/>
      </c>
      <c r="Q942" s="344" t="str">
        <f>IF(M942=Hit,Fleet1Ship1WepDPH,IF(M942=Miss,0,""))</f>
        <v/>
      </c>
      <c r="R942" s="344" t="str">
        <f>IF(N942=Hit,Fleet1Ship1WepDPH,IF(N942=Miss,0,""))</f>
        <v/>
      </c>
      <c r="S942" s="345" t="str">
        <f>IF(O942=Hit,Fleet1Ship1WepDPH,IF(O942=Miss,0,""))</f>
        <v/>
      </c>
      <c r="T942" s="349" t="str">
        <f>if($C942=Attacking,COUNTIF(P942:S942,"&gt;0"),"")</f>
        <v/>
      </c>
      <c r="U942" s="350" t="str">
        <f>IF($C942=Attacking,SUM(P942:S942),"")</f>
        <v/>
      </c>
      <c r="V942" s="351" t="str">
        <f>iferror(if(W940="","",IF(W940=Alive,$V$4,IF(W940=Dead,"")),""),"")</f>
        <v/>
      </c>
      <c r="W942" s="340" t="str">
        <f>iferror(if($X942="","",IF($X942&gt;0,Alive,if($X942=0,"")),""),"")</f>
        <v/>
      </c>
      <c r="X942" s="352" t="str">
        <f>iferror(if(C942="","",IF(C942=Attacking,X940-U942,X940)),"")</f>
        <v/>
      </c>
    </row>
    <row r="943" hidden="1">
      <c r="A943" s="319">
        <v>940.0</v>
      </c>
      <c r="B943" s="357" t="str">
        <f>IF(C941=Attacking,B941+1,"")</f>
        <v/>
      </c>
      <c r="C943" s="321" t="str">
        <f>iferror(if(W941="","",IF(W941=Alive,Attacking,if(W941=Dead,"")),""),"")</f>
        <v/>
      </c>
      <c r="D943" s="322" t="str">
        <f>iferror(if(E941="","",IF(E941=Alive,$D$4,IF(E941=Dead,"")),""),"")</f>
        <v/>
      </c>
      <c r="E943" s="323" t="str">
        <f>iferror(if($F942="","",IF($F943&gt;0,Alive,if($F943="","")),""),"")</f>
        <v/>
      </c>
      <c r="F943" s="324" t="str">
        <f t="shared" si="4"/>
        <v/>
      </c>
      <c r="G943" s="325" t="str">
        <f>iferror(if(C943="","",if(C943=BattleEnd,"",if(D943=Fleet1Ship1,Fleet1Ship1Wep,Fleet2Ship1Wep))),"")</f>
        <v/>
      </c>
      <c r="H943" s="326" t="str">
        <f>iferror(IF($C943=BattleEnd,"",IF($C943="","",IF($C943=Attacking,RANDBETWEEN(1,100),""))),"")</f>
        <v/>
      </c>
      <c r="I943" s="327" t="str">
        <f>iferror(IF($C943=BattleEnd,"",IF($C943="","",IF($C943=Attacking,RANDBETWEEN(1,100),""))),"")</f>
        <v/>
      </c>
      <c r="J943" s="327" t="str">
        <f>iferror(IF($C943=BattleEnd,"",IF($C943="","",IF($C943=Attacking,RANDBETWEEN(1,100),""))),"")</f>
        <v/>
      </c>
      <c r="K943" s="328" t="str">
        <f>iferror(IF($C943=BattleEnd,"",IF($C943="","",IF($C943=Attacking,RANDBETWEEN(1,100),""))),"")</f>
        <v/>
      </c>
      <c r="L943" s="329" t="str">
        <f>if($C943=Attacking,if(H943&gt;70,Hit,Miss),"")</f>
        <v/>
      </c>
      <c r="M943" s="330" t="str">
        <f>if($C943=Attacking,if(I943&gt;70,Hit,Miss),"")</f>
        <v/>
      </c>
      <c r="N943" s="330" t="str">
        <f>if($C943=Attacking,if(J943&gt;70,Hit,Miss),"")</f>
        <v/>
      </c>
      <c r="O943" s="331" t="str">
        <f>if($C943=Attacking,if(K943&gt;70,Hit,Miss),"")</f>
        <v/>
      </c>
      <c r="P943" s="326" t="str">
        <f>IF(L943=Hit,Fleet1Ship1WepDPH,IF(L943=Miss,0,""))</f>
        <v/>
      </c>
      <c r="Q943" s="327" t="str">
        <f>IF(M943=Hit,Fleet1Ship1WepDPH,IF(M943=Miss,0,""))</f>
        <v/>
      </c>
      <c r="R943" s="327" t="str">
        <f>IF(N943=Hit,Fleet1Ship1WepDPH,IF(N943=Miss,0,""))</f>
        <v/>
      </c>
      <c r="S943" s="328" t="str">
        <f>IF(O943=Hit,Fleet1Ship1WepDPH,IF(O943=Miss,0,""))</f>
        <v/>
      </c>
      <c r="T943" s="332" t="str">
        <f>if($C943=Attacking,COUNTIF(P943:S943,"&gt;0"),"")</f>
        <v/>
      </c>
      <c r="U943" s="333" t="str">
        <f>IF($C943=Attacking,SUM(P943:S943),"")</f>
        <v/>
      </c>
      <c r="V943" s="334" t="str">
        <f>iferror(if(W941="","",IF(W941=Alive,$V$4,IF(W941=Dead,"")),""),"")</f>
        <v/>
      </c>
      <c r="W943" s="323" t="str">
        <f>iferror(if($X943="","",IF($X943&gt;0,Alive,if($X943=0,"")),""),"")</f>
        <v/>
      </c>
      <c r="X943" s="353" t="str">
        <f>iferror(if(C943="","",IF(C943=Attacking,X941-U943,X941)),"")</f>
        <v/>
      </c>
    </row>
    <row r="944" hidden="1">
      <c r="A944" s="336">
        <v>941.0</v>
      </c>
      <c r="B944" s="356" t="str">
        <f>IF(C942=Attacking,B942+1,"")</f>
        <v/>
      </c>
      <c r="C944" s="338" t="str">
        <f>iferror(if(W942="","",IF(W942=Alive,Attacking,if(W942=Dead,"")),""),"")</f>
        <v/>
      </c>
      <c r="D944" s="339" t="str">
        <f>iferror(if(E942="","",IF(E942=Alive,$D$4,IF(E942=Dead,"")),""),"")</f>
        <v/>
      </c>
      <c r="E944" s="340" t="str">
        <f>iferror(if($F943="","",IF($F944&gt;0,Alive,if($F944="","")),""),"")</f>
        <v/>
      </c>
      <c r="F944" s="341" t="str">
        <f t="shared" si="4"/>
        <v/>
      </c>
      <c r="G944" s="342" t="str">
        <f>iferror(if(C944="","",if(C944=BattleEnd,"",if(D944=Fleet1Ship1,Fleet1Ship1Wep,Fleet2Ship1Wep))),"")</f>
        <v/>
      </c>
      <c r="H944" s="343" t="str">
        <f>iferror(IF($C944=BattleEnd,"",IF($C944="","",IF($C944=Attacking,RANDBETWEEN(1,100),""))),"")</f>
        <v/>
      </c>
      <c r="I944" s="344" t="str">
        <f>iferror(IF($C944=BattleEnd,"",IF($C944="","",IF($C944=Attacking,RANDBETWEEN(1,100),""))),"")</f>
        <v/>
      </c>
      <c r="J944" s="344" t="str">
        <f>iferror(IF($C944=BattleEnd,"",IF($C944="","",IF($C944=Attacking,RANDBETWEEN(1,100),""))),"")</f>
        <v/>
      </c>
      <c r="K944" s="345" t="str">
        <f>iferror(IF($C944=BattleEnd,"",IF($C944="","",IF($C944=Attacking,RANDBETWEEN(1,100),""))),"")</f>
        <v/>
      </c>
      <c r="L944" s="346" t="str">
        <f>if($C944=Attacking,if(H944&gt;70,Hit,Miss),"")</f>
        <v/>
      </c>
      <c r="M944" s="347" t="str">
        <f>if($C944=Attacking,if(I944&gt;70,Hit,Miss),"")</f>
        <v/>
      </c>
      <c r="N944" s="347" t="str">
        <f>if($C944=Attacking,if(J944&gt;70,Hit,Miss),"")</f>
        <v/>
      </c>
      <c r="O944" s="348" t="str">
        <f>if($C944=Attacking,if(K944&gt;70,Hit,Miss),"")</f>
        <v/>
      </c>
      <c r="P944" s="343" t="str">
        <f>IF(L944=Hit,Fleet1Ship1WepDPH,IF(L944=Miss,0,""))</f>
        <v/>
      </c>
      <c r="Q944" s="344" t="str">
        <f>IF(M944=Hit,Fleet1Ship1WepDPH,IF(M944=Miss,0,""))</f>
        <v/>
      </c>
      <c r="R944" s="344" t="str">
        <f>IF(N944=Hit,Fleet1Ship1WepDPH,IF(N944=Miss,0,""))</f>
        <v/>
      </c>
      <c r="S944" s="345" t="str">
        <f>IF(O944=Hit,Fleet1Ship1WepDPH,IF(O944=Miss,0,""))</f>
        <v/>
      </c>
      <c r="T944" s="349" t="str">
        <f>if($C944=Attacking,COUNTIF(P944:S944,"&gt;0"),"")</f>
        <v/>
      </c>
      <c r="U944" s="350" t="str">
        <f>IF($C944=Attacking,SUM(P944:S944),"")</f>
        <v/>
      </c>
      <c r="V944" s="351" t="str">
        <f>iferror(if(W942="","",IF(W942=Alive,$V$4,IF(W942=Dead,"")),""),"")</f>
        <v/>
      </c>
      <c r="W944" s="340" t="str">
        <f>iferror(if($X944="","",IF($X944&gt;0,Alive,if($X944=0,"")),""),"")</f>
        <v/>
      </c>
      <c r="X944" s="352" t="str">
        <f>iferror(if(C944="","",IF(C944=Attacking,X942-U944,X942)),"")</f>
        <v/>
      </c>
    </row>
    <row r="945" hidden="1">
      <c r="A945" s="319">
        <v>942.0</v>
      </c>
      <c r="B945" s="357" t="str">
        <f>IF(C943=Attacking,B943+1,"")</f>
        <v/>
      </c>
      <c r="C945" s="321" t="str">
        <f>iferror(if(W943="","",IF(W943=Alive,Attacking,if(W943=Dead,"")),""),"")</f>
        <v/>
      </c>
      <c r="D945" s="322" t="str">
        <f>iferror(if(E943="","",IF(E943=Alive,$D$4,IF(E943=Dead,"")),""),"")</f>
        <v/>
      </c>
      <c r="E945" s="323" t="str">
        <f>iferror(if($F944="","",IF($F945&gt;0,Alive,if($F945="","")),""),"")</f>
        <v/>
      </c>
      <c r="F945" s="324" t="str">
        <f t="shared" si="4"/>
        <v/>
      </c>
      <c r="G945" s="325" t="str">
        <f>iferror(if(C945="","",if(C945=BattleEnd,"",if(D945=Fleet1Ship1,Fleet1Ship1Wep,Fleet2Ship1Wep))),"")</f>
        <v/>
      </c>
      <c r="H945" s="326" t="str">
        <f>iferror(IF($C945=BattleEnd,"",IF($C945="","",IF($C945=Attacking,RANDBETWEEN(1,100),""))),"")</f>
        <v/>
      </c>
      <c r="I945" s="327" t="str">
        <f>iferror(IF($C945=BattleEnd,"",IF($C945="","",IF($C945=Attacking,RANDBETWEEN(1,100),""))),"")</f>
        <v/>
      </c>
      <c r="J945" s="327" t="str">
        <f>iferror(IF($C945=BattleEnd,"",IF($C945="","",IF($C945=Attacking,RANDBETWEEN(1,100),""))),"")</f>
        <v/>
      </c>
      <c r="K945" s="328" t="str">
        <f>iferror(IF($C945=BattleEnd,"",IF($C945="","",IF($C945=Attacking,RANDBETWEEN(1,100),""))),"")</f>
        <v/>
      </c>
      <c r="L945" s="329" t="str">
        <f>if($C945=Attacking,if(H945&gt;70,Hit,Miss),"")</f>
        <v/>
      </c>
      <c r="M945" s="330" t="str">
        <f>if($C945=Attacking,if(I945&gt;70,Hit,Miss),"")</f>
        <v/>
      </c>
      <c r="N945" s="330" t="str">
        <f>if($C945=Attacking,if(J945&gt;70,Hit,Miss),"")</f>
        <v/>
      </c>
      <c r="O945" s="331" t="str">
        <f>if($C945=Attacking,if(K945&gt;70,Hit,Miss),"")</f>
        <v/>
      </c>
      <c r="P945" s="326" t="str">
        <f>IF(L945=Hit,Fleet1Ship1WepDPH,IF(L945=Miss,0,""))</f>
        <v/>
      </c>
      <c r="Q945" s="327" t="str">
        <f>IF(M945=Hit,Fleet1Ship1WepDPH,IF(M945=Miss,0,""))</f>
        <v/>
      </c>
      <c r="R945" s="327" t="str">
        <f>IF(N945=Hit,Fleet1Ship1WepDPH,IF(N945=Miss,0,""))</f>
        <v/>
      </c>
      <c r="S945" s="328" t="str">
        <f>IF(O945=Hit,Fleet1Ship1WepDPH,IF(O945=Miss,0,""))</f>
        <v/>
      </c>
      <c r="T945" s="332" t="str">
        <f>if($C945=Attacking,COUNTIF(P945:S945,"&gt;0"),"")</f>
        <v/>
      </c>
      <c r="U945" s="333" t="str">
        <f>IF($C945=Attacking,SUM(P945:S945),"")</f>
        <v/>
      </c>
      <c r="V945" s="334" t="str">
        <f>iferror(if(W943="","",IF(W943=Alive,$V$4,IF(W943=Dead,"")),""),"")</f>
        <v/>
      </c>
      <c r="W945" s="323" t="str">
        <f>iferror(if($X945="","",IF($X945&gt;0,Alive,if($X945=0,"")),""),"")</f>
        <v/>
      </c>
      <c r="X945" s="353" t="str">
        <f>iferror(if(C945="","",IF(C945=Attacking,X943-U945,X943)),"")</f>
        <v/>
      </c>
    </row>
    <row r="946" hidden="1">
      <c r="A946" s="336">
        <v>943.0</v>
      </c>
      <c r="B946" s="356" t="str">
        <f>IF(C944=Reloading,B944+1,"")</f>
        <v/>
      </c>
      <c r="C946" s="338" t="str">
        <f>iferror(if(W944="","",IF(W944=Alive,Attacking,if(W944=Dead,"")),""),"")</f>
        <v/>
      </c>
      <c r="D946" s="339" t="str">
        <f>iferror(if(E944="","",IF(E944=Alive,$D$4,IF(E944=Dead,"")),""),"")</f>
        <v/>
      </c>
      <c r="E946" s="340" t="str">
        <f>iferror(if($F945="","",IF($F946&gt;0,Alive,if($F946="","")),""),"")</f>
        <v/>
      </c>
      <c r="F946" s="341" t="str">
        <f t="shared" si="4"/>
        <v/>
      </c>
      <c r="G946" s="342" t="str">
        <f>iferror(if(C946="","",if(C946=BattleEnd,"",if(D946=Fleet1Ship1,Fleet1Ship1Wep,Fleet2Ship1Wep))),"")</f>
        <v/>
      </c>
      <c r="H946" s="343" t="str">
        <f>iferror(IF($C946=BattleEnd,"",IF($C946="","",IF($C946=Attacking,RANDBETWEEN(1,100),""))),"")</f>
        <v/>
      </c>
      <c r="I946" s="344" t="str">
        <f>iferror(IF($C946=BattleEnd,"",IF($C946="","",IF($C946=Attacking,RANDBETWEEN(1,100),""))),"")</f>
        <v/>
      </c>
      <c r="J946" s="344" t="str">
        <f>iferror(IF($C946=BattleEnd,"",IF($C946="","",IF($C946=Attacking,RANDBETWEEN(1,100),""))),"")</f>
        <v/>
      </c>
      <c r="K946" s="345" t="str">
        <f>iferror(IF($C946=BattleEnd,"",IF($C946="","",IF($C946=Attacking,RANDBETWEEN(1,100),""))),"")</f>
        <v/>
      </c>
      <c r="L946" s="346" t="str">
        <f>if($C946=Attacking,if(H946&gt;70,Hit,Miss),"")</f>
        <v/>
      </c>
      <c r="M946" s="347" t="str">
        <f>if($C946=Attacking,if(I946&gt;70,Hit,Miss),"")</f>
        <v/>
      </c>
      <c r="N946" s="347" t="str">
        <f>if($C946=Attacking,if(J946&gt;70,Hit,Miss),"")</f>
        <v/>
      </c>
      <c r="O946" s="348" t="str">
        <f>if($C946=Attacking,if(K946&gt;70,Hit,Miss),"")</f>
        <v/>
      </c>
      <c r="P946" s="343" t="str">
        <f>IF(L946=Hit,Fleet1Ship1WepDPH,IF(L946=Miss,0,""))</f>
        <v/>
      </c>
      <c r="Q946" s="344" t="str">
        <f>IF(M946=Hit,Fleet1Ship1WepDPH,IF(M946=Miss,0,""))</f>
        <v/>
      </c>
      <c r="R946" s="344" t="str">
        <f>IF(N946=Hit,Fleet1Ship1WepDPH,IF(N946=Miss,0,""))</f>
        <v/>
      </c>
      <c r="S946" s="345" t="str">
        <f>IF(O946=Hit,Fleet1Ship1WepDPH,IF(O946=Miss,0,""))</f>
        <v/>
      </c>
      <c r="T946" s="349" t="str">
        <f>if($C946=Attacking,COUNTIF(P946:S946,"&gt;0"),"")</f>
        <v/>
      </c>
      <c r="U946" s="350" t="str">
        <f>IF($C946=Attacking,SUM(P946:S946),"")</f>
        <v/>
      </c>
      <c r="V946" s="351" t="str">
        <f>iferror(if(W944="","",IF(W944=Alive,$V$4,IF(W944=Dead,"")),""),"")</f>
        <v/>
      </c>
      <c r="W946" s="340" t="str">
        <f>iferror(if($X946="","",IF($X946&gt;0,Alive,if($X946=0,"")),""),"")</f>
        <v/>
      </c>
      <c r="X946" s="352" t="str">
        <f>iferror(if(C946="","",IF(C946=Attacking,X944-U946,X944)),"")</f>
        <v/>
      </c>
    </row>
    <row r="947" hidden="1">
      <c r="A947" s="319">
        <v>944.0</v>
      </c>
      <c r="B947" s="357" t="str">
        <f>IF(C945=Reloading,B945+1,"")</f>
        <v/>
      </c>
      <c r="C947" s="321" t="str">
        <f>iferror(if(W945="","",IF(W945=Alive,Attacking,if(W945=Dead,"")),""),"")</f>
        <v/>
      </c>
      <c r="D947" s="322" t="str">
        <f>iferror(if(E945="","",IF(E945=Alive,$D$4,IF(E945=Dead,"")),""),"")</f>
        <v/>
      </c>
      <c r="E947" s="323" t="str">
        <f>iferror(if($F946="","",IF($F947&gt;0,Alive,if($F947="","")),""),"")</f>
        <v/>
      </c>
      <c r="F947" s="324" t="str">
        <f t="shared" si="4"/>
        <v/>
      </c>
      <c r="G947" s="325" t="str">
        <f>iferror(if(C947="","",if(C947=BattleEnd,"",if(D947=Fleet1Ship1,Fleet1Ship1Wep,Fleet2Ship1Wep))),"")</f>
        <v/>
      </c>
      <c r="H947" s="326" t="str">
        <f>iferror(IF($C947=BattleEnd,"",IF($C947="","",IF($C947=Attacking,RANDBETWEEN(1,100),""))),"")</f>
        <v/>
      </c>
      <c r="I947" s="327" t="str">
        <f>iferror(IF($C947=BattleEnd,"",IF($C947="","",IF($C947=Attacking,RANDBETWEEN(1,100),""))),"")</f>
        <v/>
      </c>
      <c r="J947" s="327" t="str">
        <f>iferror(IF($C947=BattleEnd,"",IF($C947="","",IF($C947=Attacking,RANDBETWEEN(1,100),""))),"")</f>
        <v/>
      </c>
      <c r="K947" s="328" t="str">
        <f>iferror(IF($C947=BattleEnd,"",IF($C947="","",IF($C947=Attacking,RANDBETWEEN(1,100),""))),"")</f>
        <v/>
      </c>
      <c r="L947" s="329" t="str">
        <f>if($C947=Attacking,if(H947&gt;70,Hit,Miss),"")</f>
        <v/>
      </c>
      <c r="M947" s="330" t="str">
        <f>if($C947=Attacking,if(I947&gt;70,Hit,Miss),"")</f>
        <v/>
      </c>
      <c r="N947" s="330" t="str">
        <f>if($C947=Attacking,if(J947&gt;70,Hit,Miss),"")</f>
        <v/>
      </c>
      <c r="O947" s="331" t="str">
        <f>if($C947=Attacking,if(K947&gt;70,Hit,Miss),"")</f>
        <v/>
      </c>
      <c r="P947" s="326" t="str">
        <f>IF(L947=Hit,Fleet1Ship1WepDPH,IF(L947=Miss,0,""))</f>
        <v/>
      </c>
      <c r="Q947" s="327" t="str">
        <f>IF(M947=Hit,Fleet1Ship1WepDPH,IF(M947=Miss,0,""))</f>
        <v/>
      </c>
      <c r="R947" s="327" t="str">
        <f>IF(N947=Hit,Fleet1Ship1WepDPH,IF(N947=Miss,0,""))</f>
        <v/>
      </c>
      <c r="S947" s="328" t="str">
        <f>IF(O947=Hit,Fleet1Ship1WepDPH,IF(O947=Miss,0,""))</f>
        <v/>
      </c>
      <c r="T947" s="332" t="str">
        <f>if($C947=Attacking,COUNTIF(P947:S947,"&gt;0"),"")</f>
        <v/>
      </c>
      <c r="U947" s="333" t="str">
        <f>IF($C947=Attacking,SUM(P947:S947),"")</f>
        <v/>
      </c>
      <c r="V947" s="334" t="str">
        <f>iferror(if(W945="","",IF(W945=Alive,$V$4,IF(W945=Dead,"")),""),"")</f>
        <v/>
      </c>
      <c r="W947" s="323" t="str">
        <f>iferror(if($X947="","",IF($X947&gt;0,Alive,if($X947=0,"")),""),"")</f>
        <v/>
      </c>
      <c r="X947" s="353" t="str">
        <f>iferror(if(C947="","",IF(C947=Attacking,X945-U947,X945)),"")</f>
        <v/>
      </c>
    </row>
    <row r="948" hidden="1">
      <c r="A948" s="336">
        <v>945.0</v>
      </c>
      <c r="B948" s="356" t="str">
        <f>IF(C946=Attacking,B946+1,"")</f>
        <v/>
      </c>
      <c r="C948" s="338" t="str">
        <f>iferror(if(W946="","",IF(W946=Alive,Attacking,if(W946=Dead,"")),""),"")</f>
        <v/>
      </c>
      <c r="D948" s="339" t="str">
        <f>iferror(if(E946="","",IF(E946=Alive,$D$4,IF(E946=Dead,"")),""),"")</f>
        <v/>
      </c>
      <c r="E948" s="340" t="str">
        <f>iferror(if($F947="","",IF($F948&gt;0,Alive,if($F948="","")),""),"")</f>
        <v/>
      </c>
      <c r="F948" s="341" t="str">
        <f t="shared" si="4"/>
        <v/>
      </c>
      <c r="G948" s="342" t="str">
        <f>iferror(if(C948="","",if(C948=BattleEnd,"",if(D948=Fleet1Ship1,Fleet1Ship1Wep,Fleet2Ship1Wep))),"")</f>
        <v/>
      </c>
      <c r="H948" s="343" t="str">
        <f>iferror(IF($C948=BattleEnd,"",IF($C948="","",IF($C948=Attacking,RANDBETWEEN(1,100),""))),"")</f>
        <v/>
      </c>
      <c r="I948" s="344" t="str">
        <f>iferror(IF($C948=BattleEnd,"",IF($C948="","",IF($C948=Attacking,RANDBETWEEN(1,100),""))),"")</f>
        <v/>
      </c>
      <c r="J948" s="344" t="str">
        <f>iferror(IF($C948=BattleEnd,"",IF($C948="","",IF($C948=Attacking,RANDBETWEEN(1,100),""))),"")</f>
        <v/>
      </c>
      <c r="K948" s="345" t="str">
        <f>iferror(IF($C948=BattleEnd,"",IF($C948="","",IF($C948=Attacking,RANDBETWEEN(1,100),""))),"")</f>
        <v/>
      </c>
      <c r="L948" s="346" t="str">
        <f>if($C948=Attacking,if(H948&gt;70,Hit,Miss),"")</f>
        <v/>
      </c>
      <c r="M948" s="347" t="str">
        <f>if($C948=Attacking,if(I948&gt;70,Hit,Miss),"")</f>
        <v/>
      </c>
      <c r="N948" s="347" t="str">
        <f>if($C948=Attacking,if(J948&gt;70,Hit,Miss),"")</f>
        <v/>
      </c>
      <c r="O948" s="348" t="str">
        <f>if($C948=Attacking,if(K948&gt;70,Hit,Miss),"")</f>
        <v/>
      </c>
      <c r="P948" s="343" t="str">
        <f>IF(L948=Hit,Fleet1Ship1WepDPH,IF(L948=Miss,0,""))</f>
        <v/>
      </c>
      <c r="Q948" s="344" t="str">
        <f>IF(M948=Hit,Fleet1Ship1WepDPH,IF(M948=Miss,0,""))</f>
        <v/>
      </c>
      <c r="R948" s="344" t="str">
        <f>IF(N948=Hit,Fleet1Ship1WepDPH,IF(N948=Miss,0,""))</f>
        <v/>
      </c>
      <c r="S948" s="345" t="str">
        <f>IF(O948=Hit,Fleet1Ship1WepDPH,IF(O948=Miss,0,""))</f>
        <v/>
      </c>
      <c r="T948" s="349" t="str">
        <f>if($C948=Attacking,COUNTIF(P948:S948,"&gt;0"),"")</f>
        <v/>
      </c>
      <c r="U948" s="350" t="str">
        <f>IF($C948=Attacking,SUM(P948:S948),"")</f>
        <v/>
      </c>
      <c r="V948" s="351" t="str">
        <f>iferror(if(W946="","",IF(W946=Alive,$V$4,IF(W946=Dead,"")),""),"")</f>
        <v/>
      </c>
      <c r="W948" s="340" t="str">
        <f>iferror(if($X948="","",IF($X948&gt;0,Alive,if($X948=0,"")),""),"")</f>
        <v/>
      </c>
      <c r="X948" s="352" t="str">
        <f>iferror(if(C948="","",IF(C948=Attacking,X946-U948,X946)),"")</f>
        <v/>
      </c>
    </row>
    <row r="949" hidden="1">
      <c r="A949" s="319">
        <v>946.0</v>
      </c>
      <c r="B949" s="357" t="str">
        <f>IF(C947=Attacking,B947+1,"")</f>
        <v/>
      </c>
      <c r="C949" s="321" t="str">
        <f>iferror(if(W947="","",IF(W947=Alive,Attacking,if(W947=Dead,"")),""),"")</f>
        <v/>
      </c>
      <c r="D949" s="322" t="str">
        <f>iferror(if(E947="","",IF(E947=Alive,$D$4,IF(E947=Dead,"")),""),"")</f>
        <v/>
      </c>
      <c r="E949" s="323" t="str">
        <f>iferror(if($F948="","",IF($F949&gt;0,Alive,if($F949="","")),""),"")</f>
        <v/>
      </c>
      <c r="F949" s="324" t="str">
        <f t="shared" si="4"/>
        <v/>
      </c>
      <c r="G949" s="325" t="str">
        <f>iferror(if(C949="","",if(C949=BattleEnd,"",if(D949=Fleet1Ship1,Fleet1Ship1Wep,Fleet2Ship1Wep))),"")</f>
        <v/>
      </c>
      <c r="H949" s="326" t="str">
        <f>iferror(IF($C949=BattleEnd,"",IF($C949="","",IF($C949=Attacking,RANDBETWEEN(1,100),""))),"")</f>
        <v/>
      </c>
      <c r="I949" s="327" t="str">
        <f>iferror(IF($C949=BattleEnd,"",IF($C949="","",IF($C949=Attacking,RANDBETWEEN(1,100),""))),"")</f>
        <v/>
      </c>
      <c r="J949" s="327" t="str">
        <f>iferror(IF($C949=BattleEnd,"",IF($C949="","",IF($C949=Attacking,RANDBETWEEN(1,100),""))),"")</f>
        <v/>
      </c>
      <c r="K949" s="328" t="str">
        <f>iferror(IF($C949=BattleEnd,"",IF($C949="","",IF($C949=Attacking,RANDBETWEEN(1,100),""))),"")</f>
        <v/>
      </c>
      <c r="L949" s="329" t="str">
        <f>if($C949=Attacking,if(H949&gt;70,Hit,Miss),"")</f>
        <v/>
      </c>
      <c r="M949" s="330" t="str">
        <f>if($C949=Attacking,if(I949&gt;70,Hit,Miss),"")</f>
        <v/>
      </c>
      <c r="N949" s="330" t="str">
        <f>if($C949=Attacking,if(J949&gt;70,Hit,Miss),"")</f>
        <v/>
      </c>
      <c r="O949" s="331" t="str">
        <f>if($C949=Attacking,if(K949&gt;70,Hit,Miss),"")</f>
        <v/>
      </c>
      <c r="P949" s="326" t="str">
        <f>IF(L949=Hit,Fleet1Ship1WepDPH,IF(L949=Miss,0,""))</f>
        <v/>
      </c>
      <c r="Q949" s="327" t="str">
        <f>IF(M949=Hit,Fleet1Ship1WepDPH,IF(M949=Miss,0,""))</f>
        <v/>
      </c>
      <c r="R949" s="327" t="str">
        <f>IF(N949=Hit,Fleet1Ship1WepDPH,IF(N949=Miss,0,""))</f>
        <v/>
      </c>
      <c r="S949" s="328" t="str">
        <f>IF(O949=Hit,Fleet1Ship1WepDPH,IF(O949=Miss,0,""))</f>
        <v/>
      </c>
      <c r="T949" s="332" t="str">
        <f>if($C949=Attacking,COUNTIF(P949:S949,"&gt;0"),"")</f>
        <v/>
      </c>
      <c r="U949" s="333" t="str">
        <f>IF($C949=Attacking,SUM(P949:S949),"")</f>
        <v/>
      </c>
      <c r="V949" s="334" t="str">
        <f>iferror(if(W947="","",IF(W947=Alive,$V$4,IF(W947=Dead,"")),""),"")</f>
        <v/>
      </c>
      <c r="W949" s="323" t="str">
        <f>iferror(if($X949="","",IF($X949&gt;0,Alive,if($X949=0,"")),""),"")</f>
        <v/>
      </c>
      <c r="X949" s="353" t="str">
        <f>iferror(if(C949="","",IF(C949=Attacking,X947-U949,X947)),"")</f>
        <v/>
      </c>
    </row>
    <row r="950" hidden="1">
      <c r="A950" s="336">
        <v>947.0</v>
      </c>
      <c r="B950" s="356" t="str">
        <f>IF(C948=Attacking,B948+1,"")</f>
        <v/>
      </c>
      <c r="C950" s="338" t="str">
        <f>iferror(if(W948="","",IF(W948=Alive,Attacking,if(W948=Dead,"")),""),"")</f>
        <v/>
      </c>
      <c r="D950" s="339" t="str">
        <f>iferror(if(E948="","",IF(E948=Alive,$D$4,IF(E948=Dead,"")),""),"")</f>
        <v/>
      </c>
      <c r="E950" s="340" t="str">
        <f>iferror(if($F949="","",IF($F950&gt;0,Alive,if($F950="","")),""),"")</f>
        <v/>
      </c>
      <c r="F950" s="341" t="str">
        <f t="shared" si="4"/>
        <v/>
      </c>
      <c r="G950" s="342" t="str">
        <f>iferror(if(C950="","",if(C950=BattleEnd,"",if(D950=Fleet1Ship1,Fleet1Ship1Wep,Fleet2Ship1Wep))),"")</f>
        <v/>
      </c>
      <c r="H950" s="343" t="str">
        <f>iferror(IF($C950=BattleEnd,"",IF($C950="","",IF($C950=Attacking,RANDBETWEEN(1,100),""))),"")</f>
        <v/>
      </c>
      <c r="I950" s="344" t="str">
        <f>iferror(IF($C950=BattleEnd,"",IF($C950="","",IF($C950=Attacking,RANDBETWEEN(1,100),""))),"")</f>
        <v/>
      </c>
      <c r="J950" s="344" t="str">
        <f>iferror(IF($C950=BattleEnd,"",IF($C950="","",IF($C950=Attacking,RANDBETWEEN(1,100),""))),"")</f>
        <v/>
      </c>
      <c r="K950" s="345" t="str">
        <f>iferror(IF($C950=BattleEnd,"",IF($C950="","",IF($C950=Attacking,RANDBETWEEN(1,100),""))),"")</f>
        <v/>
      </c>
      <c r="L950" s="346" t="str">
        <f>if($C950=Attacking,if(H950&gt;70,Hit,Miss),"")</f>
        <v/>
      </c>
      <c r="M950" s="347" t="str">
        <f>if($C950=Attacking,if(I950&gt;70,Hit,Miss),"")</f>
        <v/>
      </c>
      <c r="N950" s="347" t="str">
        <f>if($C950=Attacking,if(J950&gt;70,Hit,Miss),"")</f>
        <v/>
      </c>
      <c r="O950" s="348" t="str">
        <f>if($C950=Attacking,if(K950&gt;70,Hit,Miss),"")</f>
        <v/>
      </c>
      <c r="P950" s="343" t="str">
        <f>IF(L950=Hit,Fleet1Ship1WepDPH,IF(L950=Miss,0,""))</f>
        <v/>
      </c>
      <c r="Q950" s="344" t="str">
        <f>IF(M950=Hit,Fleet1Ship1WepDPH,IF(M950=Miss,0,""))</f>
        <v/>
      </c>
      <c r="R950" s="344" t="str">
        <f>IF(N950=Hit,Fleet1Ship1WepDPH,IF(N950=Miss,0,""))</f>
        <v/>
      </c>
      <c r="S950" s="345" t="str">
        <f>IF(O950=Hit,Fleet1Ship1WepDPH,IF(O950=Miss,0,""))</f>
        <v/>
      </c>
      <c r="T950" s="349" t="str">
        <f>if($C950=Attacking,COUNTIF(P950:S950,"&gt;0"),"")</f>
        <v/>
      </c>
      <c r="U950" s="350" t="str">
        <f>IF($C950=Attacking,SUM(P950:S950),"")</f>
        <v/>
      </c>
      <c r="V950" s="351" t="str">
        <f>iferror(if(W948="","",IF(W948=Alive,$V$4,IF(W948=Dead,"")),""),"")</f>
        <v/>
      </c>
      <c r="W950" s="340" t="str">
        <f>iferror(if($X950="","",IF($X950&gt;0,Alive,if($X950=0,"")),""),"")</f>
        <v/>
      </c>
      <c r="X950" s="352" t="str">
        <f>iferror(if(C950="","",IF(C950=Attacking,X948-U950,X948)),"")</f>
        <v/>
      </c>
    </row>
    <row r="951" hidden="1">
      <c r="A951" s="319">
        <v>948.0</v>
      </c>
      <c r="B951" s="357" t="str">
        <f>IF(C949=Attacking,B949+1,"")</f>
        <v/>
      </c>
      <c r="C951" s="321" t="str">
        <f>iferror(if(W949="","",IF(W949=Alive,Attacking,if(W949=Dead,"")),""),"")</f>
        <v/>
      </c>
      <c r="D951" s="322" t="str">
        <f>iferror(if(E949="","",IF(E949=Alive,$D$4,IF(E949=Dead,"")),""),"")</f>
        <v/>
      </c>
      <c r="E951" s="323" t="str">
        <f>iferror(if($F950="","",IF($F951&gt;0,Alive,if($F951="","")),""),"")</f>
        <v/>
      </c>
      <c r="F951" s="324" t="str">
        <f t="shared" si="4"/>
        <v/>
      </c>
      <c r="G951" s="325" t="str">
        <f>iferror(if(C951="","",if(C951=BattleEnd,"",if(D951=Fleet1Ship1,Fleet1Ship1Wep,Fleet2Ship1Wep))),"")</f>
        <v/>
      </c>
      <c r="H951" s="326" t="str">
        <f>iferror(IF($C951=BattleEnd,"",IF($C951="","",IF($C951=Attacking,RANDBETWEEN(1,100),""))),"")</f>
        <v/>
      </c>
      <c r="I951" s="327" t="str">
        <f>iferror(IF($C951=BattleEnd,"",IF($C951="","",IF($C951=Attacking,RANDBETWEEN(1,100),""))),"")</f>
        <v/>
      </c>
      <c r="J951" s="327" t="str">
        <f>iferror(IF($C951=BattleEnd,"",IF($C951="","",IF($C951=Attacking,RANDBETWEEN(1,100),""))),"")</f>
        <v/>
      </c>
      <c r="K951" s="328" t="str">
        <f>iferror(IF($C951=BattleEnd,"",IF($C951="","",IF($C951=Attacking,RANDBETWEEN(1,100),""))),"")</f>
        <v/>
      </c>
      <c r="L951" s="329" t="str">
        <f>if($C951=Attacking,if(H951&gt;70,Hit,Miss),"")</f>
        <v/>
      </c>
      <c r="M951" s="330" t="str">
        <f>if($C951=Attacking,if(I951&gt;70,Hit,Miss),"")</f>
        <v/>
      </c>
      <c r="N951" s="330" t="str">
        <f>if($C951=Attacking,if(J951&gt;70,Hit,Miss),"")</f>
        <v/>
      </c>
      <c r="O951" s="331" t="str">
        <f>if($C951=Attacking,if(K951&gt;70,Hit,Miss),"")</f>
        <v/>
      </c>
      <c r="P951" s="326" t="str">
        <f>IF(L951=Hit,Fleet1Ship1WepDPH,IF(L951=Miss,0,""))</f>
        <v/>
      </c>
      <c r="Q951" s="327" t="str">
        <f>IF(M951=Hit,Fleet1Ship1WepDPH,IF(M951=Miss,0,""))</f>
        <v/>
      </c>
      <c r="R951" s="327" t="str">
        <f>IF(N951=Hit,Fleet1Ship1WepDPH,IF(N951=Miss,0,""))</f>
        <v/>
      </c>
      <c r="S951" s="328" t="str">
        <f>IF(O951=Hit,Fleet1Ship1WepDPH,IF(O951=Miss,0,""))</f>
        <v/>
      </c>
      <c r="T951" s="332" t="str">
        <f>if($C951=Attacking,COUNTIF(P951:S951,"&gt;0"),"")</f>
        <v/>
      </c>
      <c r="U951" s="333" t="str">
        <f>IF($C951=Attacking,SUM(P951:S951),"")</f>
        <v/>
      </c>
      <c r="V951" s="334" t="str">
        <f>iferror(if(W949="","",IF(W949=Alive,$V$4,IF(W949=Dead,"")),""),"")</f>
        <v/>
      </c>
      <c r="W951" s="323" t="str">
        <f>iferror(if($X951="","",IF($X951&gt;0,Alive,if($X951=0,"")),""),"")</f>
        <v/>
      </c>
      <c r="X951" s="353" t="str">
        <f>iferror(if(C951="","",IF(C951=Attacking,X949-U951,X949)),"")</f>
        <v/>
      </c>
    </row>
    <row r="952" hidden="1">
      <c r="A952" s="336">
        <v>949.0</v>
      </c>
      <c r="B952" s="356" t="str">
        <f>IF(C950=Attacking,B950+1,"")</f>
        <v/>
      </c>
      <c r="C952" s="338" t="str">
        <f>iferror(if(W950="","",IF(W950=Alive,Attacking,if(W950=Dead,"")),""),"")</f>
        <v/>
      </c>
      <c r="D952" s="339" t="str">
        <f>iferror(if(E950="","",IF(E950=Alive,$D$4,IF(E950=Dead,"")),""),"")</f>
        <v/>
      </c>
      <c r="E952" s="340" t="str">
        <f>iferror(if($F951="","",IF($F952&gt;0,Alive,if($F952="","")),""),"")</f>
        <v/>
      </c>
      <c r="F952" s="341" t="str">
        <f t="shared" si="4"/>
        <v/>
      </c>
      <c r="G952" s="342" t="str">
        <f>iferror(if(C952="","",if(C952=BattleEnd,"",if(D952=Fleet1Ship1,Fleet1Ship1Wep,Fleet2Ship1Wep))),"")</f>
        <v/>
      </c>
      <c r="H952" s="343" t="str">
        <f>iferror(IF($C952=BattleEnd,"",IF($C952="","",IF($C952=Attacking,RANDBETWEEN(1,100),""))),"")</f>
        <v/>
      </c>
      <c r="I952" s="344" t="str">
        <f>iferror(IF($C952=BattleEnd,"",IF($C952="","",IF($C952=Attacking,RANDBETWEEN(1,100),""))),"")</f>
        <v/>
      </c>
      <c r="J952" s="344" t="str">
        <f>iferror(IF($C952=BattleEnd,"",IF($C952="","",IF($C952=Attacking,RANDBETWEEN(1,100),""))),"")</f>
        <v/>
      </c>
      <c r="K952" s="345" t="str">
        <f>iferror(IF($C952=BattleEnd,"",IF($C952="","",IF($C952=Attacking,RANDBETWEEN(1,100),""))),"")</f>
        <v/>
      </c>
      <c r="L952" s="346" t="str">
        <f>if($C952=Attacking,if(H952&gt;70,Hit,Miss),"")</f>
        <v/>
      </c>
      <c r="M952" s="347" t="str">
        <f>if($C952=Attacking,if(I952&gt;70,Hit,Miss),"")</f>
        <v/>
      </c>
      <c r="N952" s="347" t="str">
        <f>if($C952=Attacking,if(J952&gt;70,Hit,Miss),"")</f>
        <v/>
      </c>
      <c r="O952" s="348" t="str">
        <f>if($C952=Attacking,if(K952&gt;70,Hit,Miss),"")</f>
        <v/>
      </c>
      <c r="P952" s="343" t="str">
        <f>IF(L952=Hit,Fleet1Ship1WepDPH,IF(L952=Miss,0,""))</f>
        <v/>
      </c>
      <c r="Q952" s="344" t="str">
        <f>IF(M952=Hit,Fleet1Ship1WepDPH,IF(M952=Miss,0,""))</f>
        <v/>
      </c>
      <c r="R952" s="344" t="str">
        <f>IF(N952=Hit,Fleet1Ship1WepDPH,IF(N952=Miss,0,""))</f>
        <v/>
      </c>
      <c r="S952" s="345" t="str">
        <f>IF(O952=Hit,Fleet1Ship1WepDPH,IF(O952=Miss,0,""))</f>
        <v/>
      </c>
      <c r="T952" s="349" t="str">
        <f>if($C952=Attacking,COUNTIF(P952:S952,"&gt;0"),"")</f>
        <v/>
      </c>
      <c r="U952" s="350" t="str">
        <f>IF($C952=Attacking,SUM(P952:S952),"")</f>
        <v/>
      </c>
      <c r="V952" s="351" t="str">
        <f>iferror(if(W950="","",IF(W950=Alive,$V$4,IF(W950=Dead,"")),""),"")</f>
        <v/>
      </c>
      <c r="W952" s="340" t="str">
        <f>iferror(if($X952="","",IF($X952&gt;0,Alive,if($X952=0,"")),""),"")</f>
        <v/>
      </c>
      <c r="X952" s="352" t="str">
        <f>iferror(if(C952="","",IF(C952=Attacking,X950-U952,X950)),"")</f>
        <v/>
      </c>
    </row>
    <row r="953" hidden="1">
      <c r="A953" s="319">
        <v>950.0</v>
      </c>
      <c r="B953" s="357" t="str">
        <f>IF(C951=Attacking,B951+1,"")</f>
        <v/>
      </c>
      <c r="C953" s="321" t="str">
        <f>iferror(if(W951="","",IF(W951=Alive,Attacking,if(W951=Dead,"")),""),"")</f>
        <v/>
      </c>
      <c r="D953" s="322" t="str">
        <f>iferror(if(E951="","",IF(E951=Alive,$D$4,IF(E951=Dead,"")),""),"")</f>
        <v/>
      </c>
      <c r="E953" s="323" t="str">
        <f>iferror(if($F952="","",IF($F953&gt;0,Alive,if($F953="","")),""),"")</f>
        <v/>
      </c>
      <c r="F953" s="324" t="str">
        <f t="shared" si="4"/>
        <v/>
      </c>
      <c r="G953" s="325" t="str">
        <f>iferror(if(C953="","",if(C953=BattleEnd,"",if(D953=Fleet1Ship1,Fleet1Ship1Wep,Fleet2Ship1Wep))),"")</f>
        <v/>
      </c>
      <c r="H953" s="326" t="str">
        <f>iferror(IF($C953=BattleEnd,"",IF($C953="","",IF($C953=Attacking,RANDBETWEEN(1,100),""))),"")</f>
        <v/>
      </c>
      <c r="I953" s="327" t="str">
        <f>iferror(IF($C953=BattleEnd,"",IF($C953="","",IF($C953=Attacking,RANDBETWEEN(1,100),""))),"")</f>
        <v/>
      </c>
      <c r="J953" s="327" t="str">
        <f>iferror(IF($C953=BattleEnd,"",IF($C953="","",IF($C953=Attacking,RANDBETWEEN(1,100),""))),"")</f>
        <v/>
      </c>
      <c r="K953" s="328" t="str">
        <f>iferror(IF($C953=BattleEnd,"",IF($C953="","",IF($C953=Attacking,RANDBETWEEN(1,100),""))),"")</f>
        <v/>
      </c>
      <c r="L953" s="329" t="str">
        <f>if($C953=Attacking,if(H953&gt;70,Hit,Miss),"")</f>
        <v/>
      </c>
      <c r="M953" s="330" t="str">
        <f>if($C953=Attacking,if(I953&gt;70,Hit,Miss),"")</f>
        <v/>
      </c>
      <c r="N953" s="330" t="str">
        <f>if($C953=Attacking,if(J953&gt;70,Hit,Miss),"")</f>
        <v/>
      </c>
      <c r="O953" s="331" t="str">
        <f>if($C953=Attacking,if(K953&gt;70,Hit,Miss),"")</f>
        <v/>
      </c>
      <c r="P953" s="326" t="str">
        <f>IF(L953=Hit,Fleet1Ship1WepDPH,IF(L953=Miss,0,""))</f>
        <v/>
      </c>
      <c r="Q953" s="327" t="str">
        <f>IF(M953=Hit,Fleet1Ship1WepDPH,IF(M953=Miss,0,""))</f>
        <v/>
      </c>
      <c r="R953" s="327" t="str">
        <f>IF(N953=Hit,Fleet1Ship1WepDPH,IF(N953=Miss,0,""))</f>
        <v/>
      </c>
      <c r="S953" s="328" t="str">
        <f>IF(O953=Hit,Fleet1Ship1WepDPH,IF(O953=Miss,0,""))</f>
        <v/>
      </c>
      <c r="T953" s="332" t="str">
        <f>if($C953=Attacking,COUNTIF(P953:S953,"&gt;0"),"")</f>
        <v/>
      </c>
      <c r="U953" s="333" t="str">
        <f>IF($C953=Attacking,SUM(P953:S953),"")</f>
        <v/>
      </c>
      <c r="V953" s="334" t="str">
        <f>iferror(if(W951="","",IF(W951=Alive,$V$4,IF(W951=Dead,"")),""),"")</f>
        <v/>
      </c>
      <c r="W953" s="323" t="str">
        <f>iferror(if($X953="","",IF($X953&gt;0,Alive,if($X953=0,"")),""),"")</f>
        <v/>
      </c>
      <c r="X953" s="353" t="str">
        <f>iferror(if(C953="","",IF(C953=Attacking,X951-U953,X951)),"")</f>
        <v/>
      </c>
    </row>
    <row r="954" hidden="1">
      <c r="A954" s="336">
        <v>951.0</v>
      </c>
      <c r="B954" s="356" t="str">
        <f>IF(C952=Reloading,B952+1,"")</f>
        <v/>
      </c>
      <c r="C954" s="338" t="str">
        <f>iferror(if(W952="","",IF(W952=Alive,Attacking,if(W952=Dead,"")),""),"")</f>
        <v/>
      </c>
      <c r="D954" s="339" t="str">
        <f>iferror(if(E952="","",IF(E952=Alive,$D$4,IF(E952=Dead,"")),""),"")</f>
        <v/>
      </c>
      <c r="E954" s="340" t="str">
        <f>iferror(if($F953="","",IF($F954&gt;0,Alive,if($F954="","")),""),"")</f>
        <v/>
      </c>
      <c r="F954" s="341" t="str">
        <f t="shared" si="4"/>
        <v/>
      </c>
      <c r="G954" s="342" t="str">
        <f>iferror(if(C954="","",if(C954=BattleEnd,"",if(D954=Fleet1Ship1,Fleet1Ship1Wep,Fleet2Ship1Wep))),"")</f>
        <v/>
      </c>
      <c r="H954" s="343" t="str">
        <f>iferror(IF($C954=BattleEnd,"",IF($C954="","",IF($C954=Attacking,RANDBETWEEN(1,100),""))),"")</f>
        <v/>
      </c>
      <c r="I954" s="344" t="str">
        <f>iferror(IF($C954=BattleEnd,"",IF($C954="","",IF($C954=Attacking,RANDBETWEEN(1,100),""))),"")</f>
        <v/>
      </c>
      <c r="J954" s="344" t="str">
        <f>iferror(IF($C954=BattleEnd,"",IF($C954="","",IF($C954=Attacking,RANDBETWEEN(1,100),""))),"")</f>
        <v/>
      </c>
      <c r="K954" s="345" t="str">
        <f>iferror(IF($C954=BattleEnd,"",IF($C954="","",IF($C954=Attacking,RANDBETWEEN(1,100),""))),"")</f>
        <v/>
      </c>
      <c r="L954" s="346" t="str">
        <f>if($C954=Attacking,if(H954&gt;70,Hit,Miss),"")</f>
        <v/>
      </c>
      <c r="M954" s="347" t="str">
        <f>if($C954=Attacking,if(I954&gt;70,Hit,Miss),"")</f>
        <v/>
      </c>
      <c r="N954" s="347" t="str">
        <f>if($C954=Attacking,if(J954&gt;70,Hit,Miss),"")</f>
        <v/>
      </c>
      <c r="O954" s="348" t="str">
        <f>if($C954=Attacking,if(K954&gt;70,Hit,Miss),"")</f>
        <v/>
      </c>
      <c r="P954" s="343" t="str">
        <f>IF(L954=Hit,Fleet1Ship1WepDPH,IF(L954=Miss,0,""))</f>
        <v/>
      </c>
      <c r="Q954" s="344" t="str">
        <f>IF(M954=Hit,Fleet1Ship1WepDPH,IF(M954=Miss,0,""))</f>
        <v/>
      </c>
      <c r="R954" s="344" t="str">
        <f>IF(N954=Hit,Fleet1Ship1WepDPH,IF(N954=Miss,0,""))</f>
        <v/>
      </c>
      <c r="S954" s="345" t="str">
        <f>IF(O954=Hit,Fleet1Ship1WepDPH,IF(O954=Miss,0,""))</f>
        <v/>
      </c>
      <c r="T954" s="349" t="str">
        <f>if($C954=Attacking,COUNTIF(P954:S954,"&gt;0"),"")</f>
        <v/>
      </c>
      <c r="U954" s="350" t="str">
        <f>IF($C954=Attacking,SUM(P954:S954),"")</f>
        <v/>
      </c>
      <c r="V954" s="351" t="str">
        <f>iferror(if(W952="","",IF(W952=Alive,$V$4,IF(W952=Dead,"")),""),"")</f>
        <v/>
      </c>
      <c r="W954" s="340" t="str">
        <f>iferror(if($X954="","",IF($X954&gt;0,Alive,if($X954=0,"")),""),"")</f>
        <v/>
      </c>
      <c r="X954" s="352" t="str">
        <f>iferror(if(C954="","",IF(C954=Attacking,X952-U954,X952)),"")</f>
        <v/>
      </c>
    </row>
    <row r="955" hidden="1">
      <c r="A955" s="319">
        <v>952.0</v>
      </c>
      <c r="B955" s="357" t="str">
        <f>IF(C953=Reloading,B953+1,"")</f>
        <v/>
      </c>
      <c r="C955" s="321" t="str">
        <f>iferror(if(W953="","",IF(W953=Alive,Attacking,if(W953=Dead,"")),""),"")</f>
        <v/>
      </c>
      <c r="D955" s="322" t="str">
        <f>iferror(if(E953="","",IF(E953=Alive,$D$4,IF(E953=Dead,"")),""),"")</f>
        <v/>
      </c>
      <c r="E955" s="323" t="str">
        <f>iferror(if($F954="","",IF($F955&gt;0,Alive,if($F955="","")),""),"")</f>
        <v/>
      </c>
      <c r="F955" s="324" t="str">
        <f t="shared" si="4"/>
        <v/>
      </c>
      <c r="G955" s="325" t="str">
        <f>iferror(if(C955="","",if(C955=BattleEnd,"",if(D955=Fleet1Ship1,Fleet1Ship1Wep,Fleet2Ship1Wep))),"")</f>
        <v/>
      </c>
      <c r="H955" s="326" t="str">
        <f>iferror(IF($C955=BattleEnd,"",IF($C955="","",IF($C955=Attacking,RANDBETWEEN(1,100),""))),"")</f>
        <v/>
      </c>
      <c r="I955" s="327" t="str">
        <f>iferror(IF($C955=BattleEnd,"",IF($C955="","",IF($C955=Attacking,RANDBETWEEN(1,100),""))),"")</f>
        <v/>
      </c>
      <c r="J955" s="327" t="str">
        <f>iferror(IF($C955=BattleEnd,"",IF($C955="","",IF($C955=Attacking,RANDBETWEEN(1,100),""))),"")</f>
        <v/>
      </c>
      <c r="K955" s="328" t="str">
        <f>iferror(IF($C955=BattleEnd,"",IF($C955="","",IF($C955=Attacking,RANDBETWEEN(1,100),""))),"")</f>
        <v/>
      </c>
      <c r="L955" s="329" t="str">
        <f>if($C955=Attacking,if(H955&gt;70,Hit,Miss),"")</f>
        <v/>
      </c>
      <c r="M955" s="330" t="str">
        <f>if($C955=Attacking,if(I955&gt;70,Hit,Miss),"")</f>
        <v/>
      </c>
      <c r="N955" s="330" t="str">
        <f>if($C955=Attacking,if(J955&gt;70,Hit,Miss),"")</f>
        <v/>
      </c>
      <c r="O955" s="331" t="str">
        <f>if($C955=Attacking,if(K955&gt;70,Hit,Miss),"")</f>
        <v/>
      </c>
      <c r="P955" s="326" t="str">
        <f>IF(L955=Hit,Fleet1Ship1WepDPH,IF(L955=Miss,0,""))</f>
        <v/>
      </c>
      <c r="Q955" s="327" t="str">
        <f>IF(M955=Hit,Fleet1Ship1WepDPH,IF(M955=Miss,0,""))</f>
        <v/>
      </c>
      <c r="R955" s="327" t="str">
        <f>IF(N955=Hit,Fleet1Ship1WepDPH,IF(N955=Miss,0,""))</f>
        <v/>
      </c>
      <c r="S955" s="328" t="str">
        <f>IF(O955=Hit,Fleet1Ship1WepDPH,IF(O955=Miss,0,""))</f>
        <v/>
      </c>
      <c r="T955" s="332" t="str">
        <f>if($C955=Attacking,COUNTIF(P955:S955,"&gt;0"),"")</f>
        <v/>
      </c>
      <c r="U955" s="333" t="str">
        <f>IF($C955=Attacking,SUM(P955:S955),"")</f>
        <v/>
      </c>
      <c r="V955" s="334" t="str">
        <f>iferror(if(W953="","",IF(W953=Alive,$V$4,IF(W953=Dead,"")),""),"")</f>
        <v/>
      </c>
      <c r="W955" s="323" t="str">
        <f>iferror(if($X955="","",IF($X955&gt;0,Alive,if($X955=0,"")),""),"")</f>
        <v/>
      </c>
      <c r="X955" s="353" t="str">
        <f>iferror(if(C955="","",IF(C955=Attacking,X953-U955,X953)),"")</f>
        <v/>
      </c>
    </row>
    <row r="956" hidden="1">
      <c r="A956" s="336">
        <v>953.0</v>
      </c>
      <c r="B956" s="356" t="str">
        <f>IF(C954=Attacking,B954+1,"")</f>
        <v/>
      </c>
      <c r="C956" s="338" t="str">
        <f>iferror(if(W954="","",IF(W954=Alive,Attacking,if(W954=Dead,"")),""),"")</f>
        <v/>
      </c>
      <c r="D956" s="339" t="str">
        <f>iferror(if(E954="","",IF(E954=Alive,$D$4,IF(E954=Dead,"")),""),"")</f>
        <v/>
      </c>
      <c r="E956" s="340" t="str">
        <f>iferror(if($F955="","",IF($F956&gt;0,Alive,if($F956="","")),""),"")</f>
        <v/>
      </c>
      <c r="F956" s="341" t="str">
        <f t="shared" si="4"/>
        <v/>
      </c>
      <c r="G956" s="342" t="str">
        <f>iferror(if(C956="","",if(C956=BattleEnd,"",if(D956=Fleet1Ship1,Fleet1Ship1Wep,Fleet2Ship1Wep))),"")</f>
        <v/>
      </c>
      <c r="H956" s="343" t="str">
        <f>iferror(IF($C956=BattleEnd,"",IF($C956="","",IF($C956=Attacking,RANDBETWEEN(1,100),""))),"")</f>
        <v/>
      </c>
      <c r="I956" s="344" t="str">
        <f>iferror(IF($C956=BattleEnd,"",IF($C956="","",IF($C956=Attacking,RANDBETWEEN(1,100),""))),"")</f>
        <v/>
      </c>
      <c r="J956" s="344" t="str">
        <f>iferror(IF($C956=BattleEnd,"",IF($C956="","",IF($C956=Attacking,RANDBETWEEN(1,100),""))),"")</f>
        <v/>
      </c>
      <c r="K956" s="345" t="str">
        <f>iferror(IF($C956=BattleEnd,"",IF($C956="","",IF($C956=Attacking,RANDBETWEEN(1,100),""))),"")</f>
        <v/>
      </c>
      <c r="L956" s="346" t="str">
        <f>if($C956=Attacking,if(H956&gt;70,Hit,Miss),"")</f>
        <v/>
      </c>
      <c r="M956" s="347" t="str">
        <f>if($C956=Attacking,if(I956&gt;70,Hit,Miss),"")</f>
        <v/>
      </c>
      <c r="N956" s="347" t="str">
        <f>if($C956=Attacking,if(J956&gt;70,Hit,Miss),"")</f>
        <v/>
      </c>
      <c r="O956" s="348" t="str">
        <f>if($C956=Attacking,if(K956&gt;70,Hit,Miss),"")</f>
        <v/>
      </c>
      <c r="P956" s="343" t="str">
        <f>IF(L956=Hit,Fleet1Ship1WepDPH,IF(L956=Miss,0,""))</f>
        <v/>
      </c>
      <c r="Q956" s="344" t="str">
        <f>IF(M956=Hit,Fleet1Ship1WepDPH,IF(M956=Miss,0,""))</f>
        <v/>
      </c>
      <c r="R956" s="344" t="str">
        <f>IF(N956=Hit,Fleet1Ship1WepDPH,IF(N956=Miss,0,""))</f>
        <v/>
      </c>
      <c r="S956" s="345" t="str">
        <f>IF(O956=Hit,Fleet1Ship1WepDPH,IF(O956=Miss,0,""))</f>
        <v/>
      </c>
      <c r="T956" s="349" t="str">
        <f>if($C956=Attacking,COUNTIF(P956:S956,"&gt;0"),"")</f>
        <v/>
      </c>
      <c r="U956" s="350" t="str">
        <f>IF($C956=Attacking,SUM(P956:S956),"")</f>
        <v/>
      </c>
      <c r="V956" s="351" t="str">
        <f>iferror(if(W954="","",IF(W954=Alive,$V$4,IF(W954=Dead,"")),""),"")</f>
        <v/>
      </c>
      <c r="W956" s="340" t="str">
        <f>iferror(if($X956="","",IF($X956&gt;0,Alive,if($X956=0,"")),""),"")</f>
        <v/>
      </c>
      <c r="X956" s="352" t="str">
        <f>iferror(if(C956="","",IF(C956=Attacking,X954-U956,X954)),"")</f>
        <v/>
      </c>
    </row>
    <row r="957" hidden="1">
      <c r="A957" s="319">
        <v>954.0</v>
      </c>
      <c r="B957" s="357" t="str">
        <f>IF(C955=Attacking,B955+1,"")</f>
        <v/>
      </c>
      <c r="C957" s="321" t="str">
        <f>iferror(if(W955="","",IF(W955=Alive,Attacking,if(W955=Dead,"")),""),"")</f>
        <v/>
      </c>
      <c r="D957" s="322" t="str">
        <f>iferror(if(E955="","",IF(E955=Alive,$D$4,IF(E955=Dead,"")),""),"")</f>
        <v/>
      </c>
      <c r="E957" s="323" t="str">
        <f>iferror(if($F956="","",IF($F957&gt;0,Alive,if($F957="","")),""),"")</f>
        <v/>
      </c>
      <c r="F957" s="324" t="str">
        <f t="shared" si="4"/>
        <v/>
      </c>
      <c r="G957" s="325" t="str">
        <f>iferror(if(C957="","",if(C957=BattleEnd,"",if(D957=Fleet1Ship1,Fleet1Ship1Wep,Fleet2Ship1Wep))),"")</f>
        <v/>
      </c>
      <c r="H957" s="326" t="str">
        <f>iferror(IF($C957=BattleEnd,"",IF($C957="","",IF($C957=Attacking,RANDBETWEEN(1,100),""))),"")</f>
        <v/>
      </c>
      <c r="I957" s="327" t="str">
        <f>iferror(IF($C957=BattleEnd,"",IF($C957="","",IF($C957=Attacking,RANDBETWEEN(1,100),""))),"")</f>
        <v/>
      </c>
      <c r="J957" s="327" t="str">
        <f>iferror(IF($C957=BattleEnd,"",IF($C957="","",IF($C957=Attacking,RANDBETWEEN(1,100),""))),"")</f>
        <v/>
      </c>
      <c r="K957" s="328" t="str">
        <f>iferror(IF($C957=BattleEnd,"",IF($C957="","",IF($C957=Attacking,RANDBETWEEN(1,100),""))),"")</f>
        <v/>
      </c>
      <c r="L957" s="329" t="str">
        <f>if($C957=Attacking,if(H957&gt;70,Hit,Miss),"")</f>
        <v/>
      </c>
      <c r="M957" s="330" t="str">
        <f>if($C957=Attacking,if(I957&gt;70,Hit,Miss),"")</f>
        <v/>
      </c>
      <c r="N957" s="330" t="str">
        <f>if($C957=Attacking,if(J957&gt;70,Hit,Miss),"")</f>
        <v/>
      </c>
      <c r="O957" s="331" t="str">
        <f>if($C957=Attacking,if(K957&gt;70,Hit,Miss),"")</f>
        <v/>
      </c>
      <c r="P957" s="326" t="str">
        <f>IF(L957=Hit,Fleet1Ship1WepDPH,IF(L957=Miss,0,""))</f>
        <v/>
      </c>
      <c r="Q957" s="327" t="str">
        <f>IF(M957=Hit,Fleet1Ship1WepDPH,IF(M957=Miss,0,""))</f>
        <v/>
      </c>
      <c r="R957" s="327" t="str">
        <f>IF(N957=Hit,Fleet1Ship1WepDPH,IF(N957=Miss,0,""))</f>
        <v/>
      </c>
      <c r="S957" s="328" t="str">
        <f>IF(O957=Hit,Fleet1Ship1WepDPH,IF(O957=Miss,0,""))</f>
        <v/>
      </c>
      <c r="T957" s="332" t="str">
        <f>if($C957=Attacking,COUNTIF(P957:S957,"&gt;0"),"")</f>
        <v/>
      </c>
      <c r="U957" s="333" t="str">
        <f>IF($C957=Attacking,SUM(P957:S957),"")</f>
        <v/>
      </c>
      <c r="V957" s="334" t="str">
        <f>iferror(if(W955="","",IF(W955=Alive,$V$4,IF(W955=Dead,"")),""),"")</f>
        <v/>
      </c>
      <c r="W957" s="323" t="str">
        <f>iferror(if($X957="","",IF($X957&gt;0,Alive,if($X957=0,"")),""),"")</f>
        <v/>
      </c>
      <c r="X957" s="353" t="str">
        <f>iferror(if(C957="","",IF(C957=Attacking,X955-U957,X955)),"")</f>
        <v/>
      </c>
    </row>
    <row r="958" hidden="1">
      <c r="A958" s="336">
        <v>955.0</v>
      </c>
      <c r="B958" s="356" t="str">
        <f>IF(C956=Attacking,B956+1,"")</f>
        <v/>
      </c>
      <c r="C958" s="338" t="str">
        <f>iferror(if(W956="","",IF(W956=Alive,Attacking,if(W956=Dead,"")),""),"")</f>
        <v/>
      </c>
      <c r="D958" s="339" t="str">
        <f>iferror(if(E956="","",IF(E956=Alive,$D$4,IF(E956=Dead,"")),""),"")</f>
        <v/>
      </c>
      <c r="E958" s="340" t="str">
        <f>iferror(if($F957="","",IF($F958&gt;0,Alive,if($F958="","")),""),"")</f>
        <v/>
      </c>
      <c r="F958" s="341" t="str">
        <f t="shared" si="4"/>
        <v/>
      </c>
      <c r="G958" s="342" t="str">
        <f>iferror(if(C958="","",if(C958=BattleEnd,"",if(D958=Fleet1Ship1,Fleet1Ship1Wep,Fleet2Ship1Wep))),"")</f>
        <v/>
      </c>
      <c r="H958" s="343" t="str">
        <f>iferror(IF($C958=BattleEnd,"",IF($C958="","",IF($C958=Attacking,RANDBETWEEN(1,100),""))),"")</f>
        <v/>
      </c>
      <c r="I958" s="344" t="str">
        <f>iferror(IF($C958=BattleEnd,"",IF($C958="","",IF($C958=Attacking,RANDBETWEEN(1,100),""))),"")</f>
        <v/>
      </c>
      <c r="J958" s="344" t="str">
        <f>iferror(IF($C958=BattleEnd,"",IF($C958="","",IF($C958=Attacking,RANDBETWEEN(1,100),""))),"")</f>
        <v/>
      </c>
      <c r="K958" s="345" t="str">
        <f>iferror(IF($C958=BattleEnd,"",IF($C958="","",IF($C958=Attacking,RANDBETWEEN(1,100),""))),"")</f>
        <v/>
      </c>
      <c r="L958" s="346" t="str">
        <f>if($C958=Attacking,if(H958&gt;70,Hit,Miss),"")</f>
        <v/>
      </c>
      <c r="M958" s="347" t="str">
        <f>if($C958=Attacking,if(I958&gt;70,Hit,Miss),"")</f>
        <v/>
      </c>
      <c r="N958" s="347" t="str">
        <f>if($C958=Attacking,if(J958&gt;70,Hit,Miss),"")</f>
        <v/>
      </c>
      <c r="O958" s="348" t="str">
        <f>if($C958=Attacking,if(K958&gt;70,Hit,Miss),"")</f>
        <v/>
      </c>
      <c r="P958" s="343" t="str">
        <f>IF(L958=Hit,Fleet1Ship1WepDPH,IF(L958=Miss,0,""))</f>
        <v/>
      </c>
      <c r="Q958" s="344" t="str">
        <f>IF(M958=Hit,Fleet1Ship1WepDPH,IF(M958=Miss,0,""))</f>
        <v/>
      </c>
      <c r="R958" s="344" t="str">
        <f>IF(N958=Hit,Fleet1Ship1WepDPH,IF(N958=Miss,0,""))</f>
        <v/>
      </c>
      <c r="S958" s="345" t="str">
        <f>IF(O958=Hit,Fleet1Ship1WepDPH,IF(O958=Miss,0,""))</f>
        <v/>
      </c>
      <c r="T958" s="349" t="str">
        <f>if($C958=Attacking,COUNTIF(P958:S958,"&gt;0"),"")</f>
        <v/>
      </c>
      <c r="U958" s="350" t="str">
        <f>IF($C958=Attacking,SUM(P958:S958),"")</f>
        <v/>
      </c>
      <c r="V958" s="351" t="str">
        <f>iferror(if(W956="","",IF(W956=Alive,$V$4,IF(W956=Dead,"")),""),"")</f>
        <v/>
      </c>
      <c r="W958" s="340" t="str">
        <f>iferror(if($X958="","",IF($X958&gt;0,Alive,if($X958=0,"")),""),"")</f>
        <v/>
      </c>
      <c r="X958" s="352" t="str">
        <f>iferror(if(C958="","",IF(C958=Attacking,X956-U958,X956)),"")</f>
        <v/>
      </c>
    </row>
    <row r="959" hidden="1">
      <c r="A959" s="319">
        <v>956.0</v>
      </c>
      <c r="B959" s="357" t="str">
        <f>IF(C957=Attacking,B957+1,"")</f>
        <v/>
      </c>
      <c r="C959" s="321" t="str">
        <f>iferror(if(W957="","",IF(W957=Alive,Attacking,if(W957=Dead,"")),""),"")</f>
        <v/>
      </c>
      <c r="D959" s="322" t="str">
        <f>iferror(if(E957="","",IF(E957=Alive,$D$4,IF(E957=Dead,"")),""),"")</f>
        <v/>
      </c>
      <c r="E959" s="323" t="str">
        <f>iferror(if($F958="","",IF($F959&gt;0,Alive,if($F959="","")),""),"")</f>
        <v/>
      </c>
      <c r="F959" s="324" t="str">
        <f t="shared" si="4"/>
        <v/>
      </c>
      <c r="G959" s="325" t="str">
        <f>iferror(if(C959="","",if(C959=BattleEnd,"",if(D959=Fleet1Ship1,Fleet1Ship1Wep,Fleet2Ship1Wep))),"")</f>
        <v/>
      </c>
      <c r="H959" s="326" t="str">
        <f>iferror(IF($C959=BattleEnd,"",IF($C959="","",IF($C959=Attacking,RANDBETWEEN(1,100),""))),"")</f>
        <v/>
      </c>
      <c r="I959" s="327" t="str">
        <f>iferror(IF($C959=BattleEnd,"",IF($C959="","",IF($C959=Attacking,RANDBETWEEN(1,100),""))),"")</f>
        <v/>
      </c>
      <c r="J959" s="327" t="str">
        <f>iferror(IF($C959=BattleEnd,"",IF($C959="","",IF($C959=Attacking,RANDBETWEEN(1,100),""))),"")</f>
        <v/>
      </c>
      <c r="K959" s="328" t="str">
        <f>iferror(IF($C959=BattleEnd,"",IF($C959="","",IF($C959=Attacking,RANDBETWEEN(1,100),""))),"")</f>
        <v/>
      </c>
      <c r="L959" s="329" t="str">
        <f>if($C959=Attacking,if(H959&gt;70,Hit,Miss),"")</f>
        <v/>
      </c>
      <c r="M959" s="330" t="str">
        <f>if($C959=Attacking,if(I959&gt;70,Hit,Miss),"")</f>
        <v/>
      </c>
      <c r="N959" s="330" t="str">
        <f>if($C959=Attacking,if(J959&gt;70,Hit,Miss),"")</f>
        <v/>
      </c>
      <c r="O959" s="331" t="str">
        <f>if($C959=Attacking,if(K959&gt;70,Hit,Miss),"")</f>
        <v/>
      </c>
      <c r="P959" s="326" t="str">
        <f>IF(L959=Hit,Fleet1Ship1WepDPH,IF(L959=Miss,0,""))</f>
        <v/>
      </c>
      <c r="Q959" s="327" t="str">
        <f>IF(M959=Hit,Fleet1Ship1WepDPH,IF(M959=Miss,0,""))</f>
        <v/>
      </c>
      <c r="R959" s="327" t="str">
        <f>IF(N959=Hit,Fleet1Ship1WepDPH,IF(N959=Miss,0,""))</f>
        <v/>
      </c>
      <c r="S959" s="328" t="str">
        <f>IF(O959=Hit,Fleet1Ship1WepDPH,IF(O959=Miss,0,""))</f>
        <v/>
      </c>
      <c r="T959" s="332" t="str">
        <f>if($C959=Attacking,COUNTIF(P959:S959,"&gt;0"),"")</f>
        <v/>
      </c>
      <c r="U959" s="333" t="str">
        <f>IF($C959=Attacking,SUM(P959:S959),"")</f>
        <v/>
      </c>
      <c r="V959" s="334" t="str">
        <f>iferror(if(W957="","",IF(W957=Alive,$V$4,IF(W957=Dead,"")),""),"")</f>
        <v/>
      </c>
      <c r="W959" s="323" t="str">
        <f>iferror(if($X959="","",IF($X959&gt;0,Alive,if($X959=0,"")),""),"")</f>
        <v/>
      </c>
      <c r="X959" s="353" t="str">
        <f>iferror(if(C959="","",IF(C959=Attacking,X957-U959,X957)),"")</f>
        <v/>
      </c>
    </row>
    <row r="960" hidden="1">
      <c r="A960" s="336">
        <v>957.0</v>
      </c>
      <c r="B960" s="356" t="str">
        <f>IF(C958=Attacking,B958+1,"")</f>
        <v/>
      </c>
      <c r="C960" s="338" t="str">
        <f>iferror(if(W958="","",IF(W958=Alive,Attacking,if(W958=Dead,"")),""),"")</f>
        <v/>
      </c>
      <c r="D960" s="339" t="str">
        <f>iferror(if(E958="","",IF(E958=Alive,$D$4,IF(E958=Dead,"")),""),"")</f>
        <v/>
      </c>
      <c r="E960" s="340" t="str">
        <f>iferror(if($F959="","",IF($F960&gt;0,Alive,if($F960="","")),""),"")</f>
        <v/>
      </c>
      <c r="F960" s="341" t="str">
        <f t="shared" si="4"/>
        <v/>
      </c>
      <c r="G960" s="342" t="str">
        <f>iferror(if(C960="","",if(C960=BattleEnd,"",if(D960=Fleet1Ship1,Fleet1Ship1Wep,Fleet2Ship1Wep))),"")</f>
        <v/>
      </c>
      <c r="H960" s="343" t="str">
        <f>iferror(IF($C960=BattleEnd,"",IF($C960="","",IF($C960=Attacking,RANDBETWEEN(1,100),""))),"")</f>
        <v/>
      </c>
      <c r="I960" s="344" t="str">
        <f>iferror(IF($C960=BattleEnd,"",IF($C960="","",IF($C960=Attacking,RANDBETWEEN(1,100),""))),"")</f>
        <v/>
      </c>
      <c r="J960" s="344" t="str">
        <f>iferror(IF($C960=BattleEnd,"",IF($C960="","",IF($C960=Attacking,RANDBETWEEN(1,100),""))),"")</f>
        <v/>
      </c>
      <c r="K960" s="345" t="str">
        <f>iferror(IF($C960=BattleEnd,"",IF($C960="","",IF($C960=Attacking,RANDBETWEEN(1,100),""))),"")</f>
        <v/>
      </c>
      <c r="L960" s="346" t="str">
        <f>if($C960=Attacking,if(H960&gt;70,Hit,Miss),"")</f>
        <v/>
      </c>
      <c r="M960" s="347" t="str">
        <f>if($C960=Attacking,if(I960&gt;70,Hit,Miss),"")</f>
        <v/>
      </c>
      <c r="N960" s="347" t="str">
        <f>if($C960=Attacking,if(J960&gt;70,Hit,Miss),"")</f>
        <v/>
      </c>
      <c r="O960" s="348" t="str">
        <f>if($C960=Attacking,if(K960&gt;70,Hit,Miss),"")</f>
        <v/>
      </c>
      <c r="P960" s="343" t="str">
        <f>IF(L960=Hit,Fleet1Ship1WepDPH,IF(L960=Miss,0,""))</f>
        <v/>
      </c>
      <c r="Q960" s="344" t="str">
        <f>IF(M960=Hit,Fleet1Ship1WepDPH,IF(M960=Miss,0,""))</f>
        <v/>
      </c>
      <c r="R960" s="344" t="str">
        <f>IF(N960=Hit,Fleet1Ship1WepDPH,IF(N960=Miss,0,""))</f>
        <v/>
      </c>
      <c r="S960" s="345" t="str">
        <f>IF(O960=Hit,Fleet1Ship1WepDPH,IF(O960=Miss,0,""))</f>
        <v/>
      </c>
      <c r="T960" s="349" t="str">
        <f>if($C960=Attacking,COUNTIF(P960:S960,"&gt;0"),"")</f>
        <v/>
      </c>
      <c r="U960" s="350" t="str">
        <f>IF($C960=Attacking,SUM(P960:S960),"")</f>
        <v/>
      </c>
      <c r="V960" s="351" t="str">
        <f>iferror(if(W958="","",IF(W958=Alive,$V$4,IF(W958=Dead,"")),""),"")</f>
        <v/>
      </c>
      <c r="W960" s="340" t="str">
        <f>iferror(if($X960="","",IF($X960&gt;0,Alive,if($X960=0,"")),""),"")</f>
        <v/>
      </c>
      <c r="X960" s="352" t="str">
        <f>iferror(if(C960="","",IF(C960=Attacking,X958-U960,X958)),"")</f>
        <v/>
      </c>
    </row>
    <row r="961" hidden="1">
      <c r="A961" s="319">
        <v>958.0</v>
      </c>
      <c r="B961" s="357" t="str">
        <f>IF(C959=Attacking,B959+1,"")</f>
        <v/>
      </c>
      <c r="C961" s="321" t="str">
        <f>iferror(if(W959="","",IF(W959=Alive,Attacking,if(W959=Dead,"")),""),"")</f>
        <v/>
      </c>
      <c r="D961" s="322" t="str">
        <f>iferror(if(E959="","",IF(E959=Alive,$D$4,IF(E959=Dead,"")),""),"")</f>
        <v/>
      </c>
      <c r="E961" s="323" t="str">
        <f>iferror(if($F960="","",IF($F961&gt;0,Alive,if($F961="","")),""),"")</f>
        <v/>
      </c>
      <c r="F961" s="324" t="str">
        <f t="shared" si="4"/>
        <v/>
      </c>
      <c r="G961" s="325" t="str">
        <f>iferror(if(C961="","",if(C961=BattleEnd,"",if(D961=Fleet1Ship1,Fleet1Ship1Wep,Fleet2Ship1Wep))),"")</f>
        <v/>
      </c>
      <c r="H961" s="326" t="str">
        <f>iferror(IF($C961=BattleEnd,"",IF($C961="","",IF($C961=Attacking,RANDBETWEEN(1,100),""))),"")</f>
        <v/>
      </c>
      <c r="I961" s="327" t="str">
        <f>iferror(IF($C961=BattleEnd,"",IF($C961="","",IF($C961=Attacking,RANDBETWEEN(1,100),""))),"")</f>
        <v/>
      </c>
      <c r="J961" s="327" t="str">
        <f>iferror(IF($C961=BattleEnd,"",IF($C961="","",IF($C961=Attacking,RANDBETWEEN(1,100),""))),"")</f>
        <v/>
      </c>
      <c r="K961" s="328" t="str">
        <f>iferror(IF($C961=BattleEnd,"",IF($C961="","",IF($C961=Attacking,RANDBETWEEN(1,100),""))),"")</f>
        <v/>
      </c>
      <c r="L961" s="329" t="str">
        <f>if($C961=Attacking,if(H961&gt;70,Hit,Miss),"")</f>
        <v/>
      </c>
      <c r="M961" s="330" t="str">
        <f>if($C961=Attacking,if(I961&gt;70,Hit,Miss),"")</f>
        <v/>
      </c>
      <c r="N961" s="330" t="str">
        <f>if($C961=Attacking,if(J961&gt;70,Hit,Miss),"")</f>
        <v/>
      </c>
      <c r="O961" s="331" t="str">
        <f>if($C961=Attacking,if(K961&gt;70,Hit,Miss),"")</f>
        <v/>
      </c>
      <c r="P961" s="326" t="str">
        <f>IF(L961=Hit,Fleet1Ship1WepDPH,IF(L961=Miss,0,""))</f>
        <v/>
      </c>
      <c r="Q961" s="327" t="str">
        <f>IF(M961=Hit,Fleet1Ship1WepDPH,IF(M961=Miss,0,""))</f>
        <v/>
      </c>
      <c r="R961" s="327" t="str">
        <f>IF(N961=Hit,Fleet1Ship1WepDPH,IF(N961=Miss,0,""))</f>
        <v/>
      </c>
      <c r="S961" s="328" t="str">
        <f>IF(O961=Hit,Fleet1Ship1WepDPH,IF(O961=Miss,0,""))</f>
        <v/>
      </c>
      <c r="T961" s="332" t="str">
        <f>if($C961=Attacking,COUNTIF(P961:S961,"&gt;0"),"")</f>
        <v/>
      </c>
      <c r="U961" s="333" t="str">
        <f>IF($C961=Attacking,SUM(P961:S961),"")</f>
        <v/>
      </c>
      <c r="V961" s="334" t="str">
        <f>iferror(if(W959="","",IF(W959=Alive,$V$4,IF(W959=Dead,"")),""),"")</f>
        <v/>
      </c>
      <c r="W961" s="323" t="str">
        <f>iferror(if($X961="","",IF($X961&gt;0,Alive,if($X961=0,"")),""),"")</f>
        <v/>
      </c>
      <c r="X961" s="353" t="str">
        <f>iferror(if(C961="","",IF(C961=Attacking,X959-U961,X959)),"")</f>
        <v/>
      </c>
    </row>
    <row r="962" hidden="1">
      <c r="A962" s="336">
        <v>959.0</v>
      </c>
      <c r="B962" s="356" t="str">
        <f>IF(C960=Reloading,B960+1,"")</f>
        <v/>
      </c>
      <c r="C962" s="338" t="str">
        <f>iferror(if(W960="","",IF(W960=Alive,Attacking,if(W960=Dead,"")),""),"")</f>
        <v/>
      </c>
      <c r="D962" s="339" t="str">
        <f>iferror(if(E960="","",IF(E960=Alive,$D$4,IF(E960=Dead,"")),""),"")</f>
        <v/>
      </c>
      <c r="E962" s="340" t="str">
        <f>iferror(if($F961="","",IF($F962&gt;0,Alive,if($F962="","")),""),"")</f>
        <v/>
      </c>
      <c r="F962" s="341" t="str">
        <f t="shared" si="4"/>
        <v/>
      </c>
      <c r="G962" s="342" t="str">
        <f>iferror(if(C962="","",if(C962=BattleEnd,"",if(D962=Fleet1Ship1,Fleet1Ship1Wep,Fleet2Ship1Wep))),"")</f>
        <v/>
      </c>
      <c r="H962" s="343" t="str">
        <f>iferror(IF($C962=BattleEnd,"",IF($C962="","",IF($C962=Attacking,RANDBETWEEN(1,100),""))),"")</f>
        <v/>
      </c>
      <c r="I962" s="344" t="str">
        <f>iferror(IF($C962=BattleEnd,"",IF($C962="","",IF($C962=Attacking,RANDBETWEEN(1,100),""))),"")</f>
        <v/>
      </c>
      <c r="J962" s="344" t="str">
        <f>iferror(IF($C962=BattleEnd,"",IF($C962="","",IF($C962=Attacking,RANDBETWEEN(1,100),""))),"")</f>
        <v/>
      </c>
      <c r="K962" s="345" t="str">
        <f>iferror(IF($C962=BattleEnd,"",IF($C962="","",IF($C962=Attacking,RANDBETWEEN(1,100),""))),"")</f>
        <v/>
      </c>
      <c r="L962" s="346" t="str">
        <f>if($C962=Attacking,if(H962&gt;70,Hit,Miss),"")</f>
        <v/>
      </c>
      <c r="M962" s="347" t="str">
        <f>if($C962=Attacking,if(I962&gt;70,Hit,Miss),"")</f>
        <v/>
      </c>
      <c r="N962" s="347" t="str">
        <f>if($C962=Attacking,if(J962&gt;70,Hit,Miss),"")</f>
        <v/>
      </c>
      <c r="O962" s="348" t="str">
        <f>if($C962=Attacking,if(K962&gt;70,Hit,Miss),"")</f>
        <v/>
      </c>
      <c r="P962" s="343" t="str">
        <f>IF(L962=Hit,Fleet1Ship1WepDPH,IF(L962=Miss,0,""))</f>
        <v/>
      </c>
      <c r="Q962" s="344" t="str">
        <f>IF(M962=Hit,Fleet1Ship1WepDPH,IF(M962=Miss,0,""))</f>
        <v/>
      </c>
      <c r="R962" s="344" t="str">
        <f>IF(N962=Hit,Fleet1Ship1WepDPH,IF(N962=Miss,0,""))</f>
        <v/>
      </c>
      <c r="S962" s="345" t="str">
        <f>IF(O962=Hit,Fleet1Ship1WepDPH,IF(O962=Miss,0,""))</f>
        <v/>
      </c>
      <c r="T962" s="349" t="str">
        <f>if($C962=Attacking,COUNTIF(P962:S962,"&gt;0"),"")</f>
        <v/>
      </c>
      <c r="U962" s="350" t="str">
        <f>IF($C962=Attacking,SUM(P962:S962),"")</f>
        <v/>
      </c>
      <c r="V962" s="351" t="str">
        <f>iferror(if(W960="","",IF(W960=Alive,$V$4,IF(W960=Dead,"")),""),"")</f>
        <v/>
      </c>
      <c r="W962" s="340" t="str">
        <f>iferror(if($X962="","",IF($X962&gt;0,Alive,if($X962=0,"")),""),"")</f>
        <v/>
      </c>
      <c r="X962" s="352" t="str">
        <f>iferror(if(C962="","",IF(C962=Attacking,X960-U962,X960)),"")</f>
        <v/>
      </c>
    </row>
    <row r="963" hidden="1">
      <c r="A963" s="319">
        <v>960.0</v>
      </c>
      <c r="B963" s="357" t="str">
        <f>IF(C961=Reloading,B961+1,"")</f>
        <v/>
      </c>
      <c r="C963" s="321" t="str">
        <f>iferror(if(W961="","",IF(W961=Alive,Attacking,if(W961=Dead,"")),""),"")</f>
        <v/>
      </c>
      <c r="D963" s="322" t="str">
        <f>iferror(if(E961="","",IF(E961=Alive,$D$4,IF(E961=Dead,"")),""),"")</f>
        <v/>
      </c>
      <c r="E963" s="323" t="str">
        <f>iferror(if($F962="","",IF($F963&gt;0,Alive,if($F963="","")),""),"")</f>
        <v/>
      </c>
      <c r="F963" s="324" t="str">
        <f t="shared" si="4"/>
        <v/>
      </c>
      <c r="G963" s="325" t="str">
        <f>iferror(if(C963="","",if(C963=BattleEnd,"",if(D963=Fleet1Ship1,Fleet1Ship1Wep,Fleet2Ship1Wep))),"")</f>
        <v/>
      </c>
      <c r="H963" s="326" t="str">
        <f>iferror(IF($C963=BattleEnd,"",IF($C963="","",IF($C963=Attacking,RANDBETWEEN(1,100),""))),"")</f>
        <v/>
      </c>
      <c r="I963" s="327" t="str">
        <f>iferror(IF($C963=BattleEnd,"",IF($C963="","",IF($C963=Attacking,RANDBETWEEN(1,100),""))),"")</f>
        <v/>
      </c>
      <c r="J963" s="327" t="str">
        <f>iferror(IF($C963=BattleEnd,"",IF($C963="","",IF($C963=Attacking,RANDBETWEEN(1,100),""))),"")</f>
        <v/>
      </c>
      <c r="K963" s="328" t="str">
        <f>iferror(IF($C963=BattleEnd,"",IF($C963="","",IF($C963=Attacking,RANDBETWEEN(1,100),""))),"")</f>
        <v/>
      </c>
      <c r="L963" s="329" t="str">
        <f>if($C963=Attacking,if(H963&gt;70,Hit,Miss),"")</f>
        <v/>
      </c>
      <c r="M963" s="330" t="str">
        <f>if($C963=Attacking,if(I963&gt;70,Hit,Miss),"")</f>
        <v/>
      </c>
      <c r="N963" s="330" t="str">
        <f>if($C963=Attacking,if(J963&gt;70,Hit,Miss),"")</f>
        <v/>
      </c>
      <c r="O963" s="331" t="str">
        <f>if($C963=Attacking,if(K963&gt;70,Hit,Miss),"")</f>
        <v/>
      </c>
      <c r="P963" s="326" t="str">
        <f>IF(L963=Hit,Fleet1Ship1WepDPH,IF(L963=Miss,0,""))</f>
        <v/>
      </c>
      <c r="Q963" s="327" t="str">
        <f>IF(M963=Hit,Fleet1Ship1WepDPH,IF(M963=Miss,0,""))</f>
        <v/>
      </c>
      <c r="R963" s="327" t="str">
        <f>IF(N963=Hit,Fleet1Ship1WepDPH,IF(N963=Miss,0,""))</f>
        <v/>
      </c>
      <c r="S963" s="328" t="str">
        <f>IF(O963=Hit,Fleet1Ship1WepDPH,IF(O963=Miss,0,""))</f>
        <v/>
      </c>
      <c r="T963" s="332" t="str">
        <f>if($C963=Attacking,COUNTIF(P963:S963,"&gt;0"),"")</f>
        <v/>
      </c>
      <c r="U963" s="333" t="str">
        <f>IF($C963=Attacking,SUM(P963:S963),"")</f>
        <v/>
      </c>
      <c r="V963" s="334" t="str">
        <f>iferror(if(W961="","",IF(W961=Alive,$V$4,IF(W961=Dead,"")),""),"")</f>
        <v/>
      </c>
      <c r="W963" s="323" t="str">
        <f>iferror(if($X963="","",IF($X963&gt;0,Alive,if($X963=0,"")),""),"")</f>
        <v/>
      </c>
      <c r="X963" s="353" t="str">
        <f>iferror(if(C963="","",IF(C963=Attacking,X961-U963,X961)),"")</f>
        <v/>
      </c>
    </row>
    <row r="964" hidden="1">
      <c r="A964" s="336">
        <v>961.0</v>
      </c>
      <c r="B964" s="356" t="str">
        <f>IF(C962=Attacking,B962+1,"")</f>
        <v/>
      </c>
      <c r="C964" s="338" t="str">
        <f>iferror(if(W962="","",IF(W962=Alive,Attacking,if(W962=Dead,"")),""),"")</f>
        <v/>
      </c>
      <c r="D964" s="339" t="str">
        <f>iferror(if(E962="","",IF(E962=Alive,$D$4,IF(E962=Dead,"")),""),"")</f>
        <v/>
      </c>
      <c r="E964" s="340" t="str">
        <f>iferror(if($F963="","",IF($F964&gt;0,Alive,if($F964="","")),""),"")</f>
        <v/>
      </c>
      <c r="F964" s="341" t="str">
        <f t="shared" si="4"/>
        <v/>
      </c>
      <c r="G964" s="342" t="str">
        <f>iferror(if(C964="","",if(C964=BattleEnd,"",if(D964=Fleet1Ship1,Fleet1Ship1Wep,Fleet2Ship1Wep))),"")</f>
        <v/>
      </c>
      <c r="H964" s="343" t="str">
        <f>iferror(IF($C964=BattleEnd,"",IF($C964="","",IF($C964=Attacking,RANDBETWEEN(1,100),""))),"")</f>
        <v/>
      </c>
      <c r="I964" s="344" t="str">
        <f>iferror(IF($C964=BattleEnd,"",IF($C964="","",IF($C964=Attacking,RANDBETWEEN(1,100),""))),"")</f>
        <v/>
      </c>
      <c r="J964" s="344" t="str">
        <f>iferror(IF($C964=BattleEnd,"",IF($C964="","",IF($C964=Attacking,RANDBETWEEN(1,100),""))),"")</f>
        <v/>
      </c>
      <c r="K964" s="345" t="str">
        <f>iferror(IF($C964=BattleEnd,"",IF($C964="","",IF($C964=Attacking,RANDBETWEEN(1,100),""))),"")</f>
        <v/>
      </c>
      <c r="L964" s="346" t="str">
        <f>if($C964=Attacking,if(H964&gt;70,Hit,Miss),"")</f>
        <v/>
      </c>
      <c r="M964" s="347" t="str">
        <f>if($C964=Attacking,if(I964&gt;70,Hit,Miss),"")</f>
        <v/>
      </c>
      <c r="N964" s="347" t="str">
        <f>if($C964=Attacking,if(J964&gt;70,Hit,Miss),"")</f>
        <v/>
      </c>
      <c r="O964" s="348" t="str">
        <f>if($C964=Attacking,if(K964&gt;70,Hit,Miss),"")</f>
        <v/>
      </c>
      <c r="P964" s="343" t="str">
        <f>IF(L964=Hit,Fleet1Ship1WepDPH,IF(L964=Miss,0,""))</f>
        <v/>
      </c>
      <c r="Q964" s="344" t="str">
        <f>IF(M964=Hit,Fleet1Ship1WepDPH,IF(M964=Miss,0,""))</f>
        <v/>
      </c>
      <c r="R964" s="344" t="str">
        <f>IF(N964=Hit,Fleet1Ship1WepDPH,IF(N964=Miss,0,""))</f>
        <v/>
      </c>
      <c r="S964" s="345" t="str">
        <f>IF(O964=Hit,Fleet1Ship1WepDPH,IF(O964=Miss,0,""))</f>
        <v/>
      </c>
      <c r="T964" s="349" t="str">
        <f>if($C964=Attacking,COUNTIF(P964:S964,"&gt;0"),"")</f>
        <v/>
      </c>
      <c r="U964" s="350" t="str">
        <f>IF($C964=Attacking,SUM(P964:S964),"")</f>
        <v/>
      </c>
      <c r="V964" s="351" t="str">
        <f>iferror(if(W962="","",IF(W962=Alive,$V$4,IF(W962=Dead,"")),""),"")</f>
        <v/>
      </c>
      <c r="W964" s="340" t="str">
        <f>iferror(if($X964="","",IF($X964&gt;0,Alive,if($X964=0,"")),""),"")</f>
        <v/>
      </c>
      <c r="X964" s="352" t="str">
        <f>iferror(if(C964="","",IF(C964=Attacking,X962-U964,X962)),"")</f>
        <v/>
      </c>
    </row>
    <row r="965" hidden="1">
      <c r="A965" s="319">
        <v>962.0</v>
      </c>
      <c r="B965" s="357" t="str">
        <f>IF(C963=Attacking,B963+1,"")</f>
        <v/>
      </c>
      <c r="C965" s="321" t="str">
        <f>iferror(if(W963="","",IF(W963=Alive,Attacking,if(W963=Dead,"")),""),"")</f>
        <v/>
      </c>
      <c r="D965" s="322" t="str">
        <f>iferror(if(E963="","",IF(E963=Alive,$D$4,IF(E963=Dead,"")),""),"")</f>
        <v/>
      </c>
      <c r="E965" s="323" t="str">
        <f>iferror(if($F964="","",IF($F965&gt;0,Alive,if($F965="","")),""),"")</f>
        <v/>
      </c>
      <c r="F965" s="324" t="str">
        <f t="shared" si="4"/>
        <v/>
      </c>
      <c r="G965" s="325" t="str">
        <f>iferror(if(C965="","",if(C965=BattleEnd,"",if(D965=Fleet1Ship1,Fleet1Ship1Wep,Fleet2Ship1Wep))),"")</f>
        <v/>
      </c>
      <c r="H965" s="326" t="str">
        <f>iferror(IF($C965=BattleEnd,"",IF($C965="","",IF($C965=Attacking,RANDBETWEEN(1,100),""))),"")</f>
        <v/>
      </c>
      <c r="I965" s="327" t="str">
        <f>iferror(IF($C965=BattleEnd,"",IF($C965="","",IF($C965=Attacking,RANDBETWEEN(1,100),""))),"")</f>
        <v/>
      </c>
      <c r="J965" s="327" t="str">
        <f>iferror(IF($C965=BattleEnd,"",IF($C965="","",IF($C965=Attacking,RANDBETWEEN(1,100),""))),"")</f>
        <v/>
      </c>
      <c r="K965" s="328" t="str">
        <f>iferror(IF($C965=BattleEnd,"",IF($C965="","",IF($C965=Attacking,RANDBETWEEN(1,100),""))),"")</f>
        <v/>
      </c>
      <c r="L965" s="329" t="str">
        <f>if($C965=Attacking,if(H965&gt;70,Hit,Miss),"")</f>
        <v/>
      </c>
      <c r="M965" s="330" t="str">
        <f>if($C965=Attacking,if(I965&gt;70,Hit,Miss),"")</f>
        <v/>
      </c>
      <c r="N965" s="330" t="str">
        <f>if($C965=Attacking,if(J965&gt;70,Hit,Miss),"")</f>
        <v/>
      </c>
      <c r="O965" s="331" t="str">
        <f>if($C965=Attacking,if(K965&gt;70,Hit,Miss),"")</f>
        <v/>
      </c>
      <c r="P965" s="326" t="str">
        <f>IF(L965=Hit,Fleet1Ship1WepDPH,IF(L965=Miss,0,""))</f>
        <v/>
      </c>
      <c r="Q965" s="327" t="str">
        <f>IF(M965=Hit,Fleet1Ship1WepDPH,IF(M965=Miss,0,""))</f>
        <v/>
      </c>
      <c r="R965" s="327" t="str">
        <f>IF(N965=Hit,Fleet1Ship1WepDPH,IF(N965=Miss,0,""))</f>
        <v/>
      </c>
      <c r="S965" s="328" t="str">
        <f>IF(O965=Hit,Fleet1Ship1WepDPH,IF(O965=Miss,0,""))</f>
        <v/>
      </c>
      <c r="T965" s="332" t="str">
        <f>if($C965=Attacking,COUNTIF(P965:S965,"&gt;0"),"")</f>
        <v/>
      </c>
      <c r="U965" s="333" t="str">
        <f>IF($C965=Attacking,SUM(P965:S965),"")</f>
        <v/>
      </c>
      <c r="V965" s="334" t="str">
        <f>iferror(if(W963="","",IF(W963=Alive,$V$4,IF(W963=Dead,"")),""),"")</f>
        <v/>
      </c>
      <c r="W965" s="323" t="str">
        <f>iferror(if($X965="","",IF($X965&gt;0,Alive,if($X965=0,"")),""),"")</f>
        <v/>
      </c>
      <c r="X965" s="353" t="str">
        <f>iferror(if(C965="","",IF(C965=Attacking,X963-U965,X963)),"")</f>
        <v/>
      </c>
    </row>
    <row r="966" hidden="1">
      <c r="A966" s="336">
        <v>963.0</v>
      </c>
      <c r="B966" s="356" t="str">
        <f>IF(C964=Attacking,B964+1,"")</f>
        <v/>
      </c>
      <c r="C966" s="338" t="str">
        <f>iferror(if(W964="","",IF(W964=Alive,Attacking,if(W964=Dead,"")),""),"")</f>
        <v/>
      </c>
      <c r="D966" s="339" t="str">
        <f>iferror(if(E964="","",IF(E964=Alive,$D$4,IF(E964=Dead,"")),""),"")</f>
        <v/>
      </c>
      <c r="E966" s="340" t="str">
        <f>iferror(if($F965="","",IF($F966&gt;0,Alive,if($F966="","")),""),"")</f>
        <v/>
      </c>
      <c r="F966" s="341" t="str">
        <f t="shared" si="4"/>
        <v/>
      </c>
      <c r="G966" s="342" t="str">
        <f>iferror(if(C966="","",if(C966=BattleEnd,"",if(D966=Fleet1Ship1,Fleet1Ship1Wep,Fleet2Ship1Wep))),"")</f>
        <v/>
      </c>
      <c r="H966" s="343" t="str">
        <f>iferror(IF($C966=BattleEnd,"",IF($C966="","",IF($C966=Attacking,RANDBETWEEN(1,100),""))),"")</f>
        <v/>
      </c>
      <c r="I966" s="344" t="str">
        <f>iferror(IF($C966=BattleEnd,"",IF($C966="","",IF($C966=Attacking,RANDBETWEEN(1,100),""))),"")</f>
        <v/>
      </c>
      <c r="J966" s="344" t="str">
        <f>iferror(IF($C966=BattleEnd,"",IF($C966="","",IF($C966=Attacking,RANDBETWEEN(1,100),""))),"")</f>
        <v/>
      </c>
      <c r="K966" s="345" t="str">
        <f>iferror(IF($C966=BattleEnd,"",IF($C966="","",IF($C966=Attacking,RANDBETWEEN(1,100),""))),"")</f>
        <v/>
      </c>
      <c r="L966" s="346" t="str">
        <f>if($C966=Attacking,if(H966&gt;70,Hit,Miss),"")</f>
        <v/>
      </c>
      <c r="M966" s="347" t="str">
        <f>if($C966=Attacking,if(I966&gt;70,Hit,Miss),"")</f>
        <v/>
      </c>
      <c r="N966" s="347" t="str">
        <f>if($C966=Attacking,if(J966&gt;70,Hit,Miss),"")</f>
        <v/>
      </c>
      <c r="O966" s="348" t="str">
        <f>if($C966=Attacking,if(K966&gt;70,Hit,Miss),"")</f>
        <v/>
      </c>
      <c r="P966" s="343" t="str">
        <f>IF(L966=Hit,Fleet1Ship1WepDPH,IF(L966=Miss,0,""))</f>
        <v/>
      </c>
      <c r="Q966" s="344" t="str">
        <f>IF(M966=Hit,Fleet1Ship1WepDPH,IF(M966=Miss,0,""))</f>
        <v/>
      </c>
      <c r="R966" s="344" t="str">
        <f>IF(N966=Hit,Fleet1Ship1WepDPH,IF(N966=Miss,0,""))</f>
        <v/>
      </c>
      <c r="S966" s="345" t="str">
        <f>IF(O966=Hit,Fleet1Ship1WepDPH,IF(O966=Miss,0,""))</f>
        <v/>
      </c>
      <c r="T966" s="349" t="str">
        <f>if($C966=Attacking,COUNTIF(P966:S966,"&gt;0"),"")</f>
        <v/>
      </c>
      <c r="U966" s="350" t="str">
        <f>IF($C966=Attacking,SUM(P966:S966),"")</f>
        <v/>
      </c>
      <c r="V966" s="351" t="str">
        <f>iferror(if(W964="","",IF(W964=Alive,$V$4,IF(W964=Dead,"")),""),"")</f>
        <v/>
      </c>
      <c r="W966" s="340" t="str">
        <f>iferror(if($X966="","",IF($X966&gt;0,Alive,if($X966=0,"")),""),"")</f>
        <v/>
      </c>
      <c r="X966" s="352" t="str">
        <f>iferror(if(C966="","",IF(C966=Attacking,X964-U966,X964)),"")</f>
        <v/>
      </c>
    </row>
    <row r="967" hidden="1">
      <c r="A967" s="319">
        <v>964.0</v>
      </c>
      <c r="B967" s="357" t="str">
        <f>IF(C965=Attacking,B965+1,"")</f>
        <v/>
      </c>
      <c r="C967" s="321" t="str">
        <f>iferror(if(W965="","",IF(W965=Alive,Attacking,if(W965=Dead,"")),""),"")</f>
        <v/>
      </c>
      <c r="D967" s="322" t="str">
        <f>iferror(if(E965="","",IF(E965=Alive,$D$4,IF(E965=Dead,"")),""),"")</f>
        <v/>
      </c>
      <c r="E967" s="323" t="str">
        <f>iferror(if($F966="","",IF($F967&gt;0,Alive,if($F967="","")),""),"")</f>
        <v/>
      </c>
      <c r="F967" s="324" t="str">
        <f t="shared" si="4"/>
        <v/>
      </c>
      <c r="G967" s="325" t="str">
        <f>iferror(if(C967="","",if(C967=BattleEnd,"",if(D967=Fleet1Ship1,Fleet1Ship1Wep,Fleet2Ship1Wep))),"")</f>
        <v/>
      </c>
      <c r="H967" s="326" t="str">
        <f>iferror(IF($C967=BattleEnd,"",IF($C967="","",IF($C967=Attacking,RANDBETWEEN(1,100),""))),"")</f>
        <v/>
      </c>
      <c r="I967" s="327" t="str">
        <f>iferror(IF($C967=BattleEnd,"",IF($C967="","",IF($C967=Attacking,RANDBETWEEN(1,100),""))),"")</f>
        <v/>
      </c>
      <c r="J967" s="327" t="str">
        <f>iferror(IF($C967=BattleEnd,"",IF($C967="","",IF($C967=Attacking,RANDBETWEEN(1,100),""))),"")</f>
        <v/>
      </c>
      <c r="K967" s="328" t="str">
        <f>iferror(IF($C967=BattleEnd,"",IF($C967="","",IF($C967=Attacking,RANDBETWEEN(1,100),""))),"")</f>
        <v/>
      </c>
      <c r="L967" s="329" t="str">
        <f>if($C967=Attacking,if(H967&gt;70,Hit,Miss),"")</f>
        <v/>
      </c>
      <c r="M967" s="330" t="str">
        <f>if($C967=Attacking,if(I967&gt;70,Hit,Miss),"")</f>
        <v/>
      </c>
      <c r="N967" s="330" t="str">
        <f>if($C967=Attacking,if(J967&gt;70,Hit,Miss),"")</f>
        <v/>
      </c>
      <c r="O967" s="331" t="str">
        <f>if($C967=Attacking,if(K967&gt;70,Hit,Miss),"")</f>
        <v/>
      </c>
      <c r="P967" s="326" t="str">
        <f>IF(L967=Hit,Fleet1Ship1WepDPH,IF(L967=Miss,0,""))</f>
        <v/>
      </c>
      <c r="Q967" s="327" t="str">
        <f>IF(M967=Hit,Fleet1Ship1WepDPH,IF(M967=Miss,0,""))</f>
        <v/>
      </c>
      <c r="R967" s="327" t="str">
        <f>IF(N967=Hit,Fleet1Ship1WepDPH,IF(N967=Miss,0,""))</f>
        <v/>
      </c>
      <c r="S967" s="328" t="str">
        <f>IF(O967=Hit,Fleet1Ship1WepDPH,IF(O967=Miss,0,""))</f>
        <v/>
      </c>
      <c r="T967" s="332" t="str">
        <f>if($C967=Attacking,COUNTIF(P967:S967,"&gt;0"),"")</f>
        <v/>
      </c>
      <c r="U967" s="333" t="str">
        <f>IF($C967=Attacking,SUM(P967:S967),"")</f>
        <v/>
      </c>
      <c r="V967" s="334" t="str">
        <f>iferror(if(W965="","",IF(W965=Alive,$V$4,IF(W965=Dead,"")),""),"")</f>
        <v/>
      </c>
      <c r="W967" s="323" t="str">
        <f>iferror(if($X967="","",IF($X967&gt;0,Alive,if($X967=0,"")),""),"")</f>
        <v/>
      </c>
      <c r="X967" s="353" t="str">
        <f>iferror(if(C967="","",IF(C967=Attacking,X965-U967,X965)),"")</f>
        <v/>
      </c>
    </row>
    <row r="968" hidden="1">
      <c r="A968" s="336">
        <v>965.0</v>
      </c>
      <c r="B968" s="356" t="str">
        <f>IF(C966=Attacking,B966+1,"")</f>
        <v/>
      </c>
      <c r="C968" s="338" t="str">
        <f>iferror(if(W966="","",IF(W966=Alive,Attacking,if(W966=Dead,"")),""),"")</f>
        <v/>
      </c>
      <c r="D968" s="339" t="str">
        <f>iferror(if(E966="","",IF(E966=Alive,$D$4,IF(E966=Dead,"")),""),"")</f>
        <v/>
      </c>
      <c r="E968" s="340" t="str">
        <f>iferror(if($F967="","",IF($F968&gt;0,Alive,if($F968="","")),""),"")</f>
        <v/>
      </c>
      <c r="F968" s="341" t="str">
        <f t="shared" si="4"/>
        <v/>
      </c>
      <c r="G968" s="342" t="str">
        <f>iferror(if(C968="","",if(C968=BattleEnd,"",if(D968=Fleet1Ship1,Fleet1Ship1Wep,Fleet2Ship1Wep))),"")</f>
        <v/>
      </c>
      <c r="H968" s="343" t="str">
        <f>iferror(IF($C968=BattleEnd,"",IF($C968="","",IF($C968=Attacking,RANDBETWEEN(1,100),""))),"")</f>
        <v/>
      </c>
      <c r="I968" s="344" t="str">
        <f>iferror(IF($C968=BattleEnd,"",IF($C968="","",IF($C968=Attacking,RANDBETWEEN(1,100),""))),"")</f>
        <v/>
      </c>
      <c r="J968" s="344" t="str">
        <f>iferror(IF($C968=BattleEnd,"",IF($C968="","",IF($C968=Attacking,RANDBETWEEN(1,100),""))),"")</f>
        <v/>
      </c>
      <c r="K968" s="345" t="str">
        <f>iferror(IF($C968=BattleEnd,"",IF($C968="","",IF($C968=Attacking,RANDBETWEEN(1,100),""))),"")</f>
        <v/>
      </c>
      <c r="L968" s="346" t="str">
        <f>if($C968=Attacking,if(H968&gt;70,Hit,Miss),"")</f>
        <v/>
      </c>
      <c r="M968" s="347" t="str">
        <f>if($C968=Attacking,if(I968&gt;70,Hit,Miss),"")</f>
        <v/>
      </c>
      <c r="N968" s="347" t="str">
        <f>if($C968=Attacking,if(J968&gt;70,Hit,Miss),"")</f>
        <v/>
      </c>
      <c r="O968" s="348" t="str">
        <f>if($C968=Attacking,if(K968&gt;70,Hit,Miss),"")</f>
        <v/>
      </c>
      <c r="P968" s="343" t="str">
        <f>IF(L968=Hit,Fleet1Ship1WepDPH,IF(L968=Miss,0,""))</f>
        <v/>
      </c>
      <c r="Q968" s="344" t="str">
        <f>IF(M968=Hit,Fleet1Ship1WepDPH,IF(M968=Miss,0,""))</f>
        <v/>
      </c>
      <c r="R968" s="344" t="str">
        <f>IF(N968=Hit,Fleet1Ship1WepDPH,IF(N968=Miss,0,""))</f>
        <v/>
      </c>
      <c r="S968" s="345" t="str">
        <f>IF(O968=Hit,Fleet1Ship1WepDPH,IF(O968=Miss,0,""))</f>
        <v/>
      </c>
      <c r="T968" s="349" t="str">
        <f>if($C968=Attacking,COUNTIF(P968:S968,"&gt;0"),"")</f>
        <v/>
      </c>
      <c r="U968" s="350" t="str">
        <f>IF($C968=Attacking,SUM(P968:S968),"")</f>
        <v/>
      </c>
      <c r="V968" s="351" t="str">
        <f>iferror(if(W966="","",IF(W966=Alive,$V$4,IF(W966=Dead,"")),""),"")</f>
        <v/>
      </c>
      <c r="W968" s="340" t="str">
        <f>iferror(if($X968="","",IF($X968&gt;0,Alive,if($X968=0,"")),""),"")</f>
        <v/>
      </c>
      <c r="X968" s="352" t="str">
        <f>iferror(if(C968="","",IF(C968=Attacking,X966-U968,X966)),"")</f>
        <v/>
      </c>
    </row>
    <row r="969" hidden="1">
      <c r="A969" s="319">
        <v>966.0</v>
      </c>
      <c r="B969" s="357" t="str">
        <f>IF(C967=Attacking,B967+1,"")</f>
        <v/>
      </c>
      <c r="C969" s="321" t="str">
        <f>iferror(if(W967="","",IF(W967=Alive,Attacking,if(W967=Dead,"")),""),"")</f>
        <v/>
      </c>
      <c r="D969" s="322" t="str">
        <f>iferror(if(E967="","",IF(E967=Alive,$D$4,IF(E967=Dead,"")),""),"")</f>
        <v/>
      </c>
      <c r="E969" s="323" t="str">
        <f>iferror(if($F968="","",IF($F969&gt;0,Alive,if($F969="","")),""),"")</f>
        <v/>
      </c>
      <c r="F969" s="324" t="str">
        <f t="shared" si="4"/>
        <v/>
      </c>
      <c r="G969" s="325" t="str">
        <f>iferror(if(C969="","",if(C969=BattleEnd,"",if(D969=Fleet1Ship1,Fleet1Ship1Wep,Fleet2Ship1Wep))),"")</f>
        <v/>
      </c>
      <c r="H969" s="326" t="str">
        <f>iferror(IF($C969=BattleEnd,"",IF($C969="","",IF($C969=Attacking,RANDBETWEEN(1,100),""))),"")</f>
        <v/>
      </c>
      <c r="I969" s="327" t="str">
        <f>iferror(IF($C969=BattleEnd,"",IF($C969="","",IF($C969=Attacking,RANDBETWEEN(1,100),""))),"")</f>
        <v/>
      </c>
      <c r="J969" s="327" t="str">
        <f>iferror(IF($C969=BattleEnd,"",IF($C969="","",IF($C969=Attacking,RANDBETWEEN(1,100),""))),"")</f>
        <v/>
      </c>
      <c r="K969" s="328" t="str">
        <f>iferror(IF($C969=BattleEnd,"",IF($C969="","",IF($C969=Attacking,RANDBETWEEN(1,100),""))),"")</f>
        <v/>
      </c>
      <c r="L969" s="329" t="str">
        <f>if($C969=Attacking,if(H969&gt;70,Hit,Miss),"")</f>
        <v/>
      </c>
      <c r="M969" s="330" t="str">
        <f>if($C969=Attacking,if(I969&gt;70,Hit,Miss),"")</f>
        <v/>
      </c>
      <c r="N969" s="330" t="str">
        <f>if($C969=Attacking,if(J969&gt;70,Hit,Miss),"")</f>
        <v/>
      </c>
      <c r="O969" s="331" t="str">
        <f>if($C969=Attacking,if(K969&gt;70,Hit,Miss),"")</f>
        <v/>
      </c>
      <c r="P969" s="326" t="str">
        <f>IF(L969=Hit,Fleet1Ship1WepDPH,IF(L969=Miss,0,""))</f>
        <v/>
      </c>
      <c r="Q969" s="327" t="str">
        <f>IF(M969=Hit,Fleet1Ship1WepDPH,IF(M969=Miss,0,""))</f>
        <v/>
      </c>
      <c r="R969" s="327" t="str">
        <f>IF(N969=Hit,Fleet1Ship1WepDPH,IF(N969=Miss,0,""))</f>
        <v/>
      </c>
      <c r="S969" s="328" t="str">
        <f>IF(O969=Hit,Fleet1Ship1WepDPH,IF(O969=Miss,0,""))</f>
        <v/>
      </c>
      <c r="T969" s="332" t="str">
        <f>if($C969=Attacking,COUNTIF(P969:S969,"&gt;0"),"")</f>
        <v/>
      </c>
      <c r="U969" s="333" t="str">
        <f>IF($C969=Attacking,SUM(P969:S969),"")</f>
        <v/>
      </c>
      <c r="V969" s="334" t="str">
        <f>iferror(if(W967="","",IF(W967=Alive,$V$4,IF(W967=Dead,"")),""),"")</f>
        <v/>
      </c>
      <c r="W969" s="323" t="str">
        <f>iferror(if($X969="","",IF($X969&gt;0,Alive,if($X969=0,"")),""),"")</f>
        <v/>
      </c>
      <c r="X969" s="353" t="str">
        <f>iferror(if(C969="","",IF(C969=Attacking,X967-U969,X967)),"")</f>
        <v/>
      </c>
    </row>
    <row r="970" hidden="1">
      <c r="A970" s="336">
        <v>967.0</v>
      </c>
      <c r="B970" s="356" t="str">
        <f>IF(C968=Reloading,B968+1,"")</f>
        <v/>
      </c>
      <c r="C970" s="338" t="str">
        <f>iferror(if(W968="","",IF(W968=Alive,Attacking,if(W968=Dead,"")),""),"")</f>
        <v/>
      </c>
      <c r="D970" s="339" t="str">
        <f>iferror(if(E968="","",IF(E968=Alive,$D$4,IF(E968=Dead,"")),""),"")</f>
        <v/>
      </c>
      <c r="E970" s="340" t="str">
        <f>iferror(if($F969="","",IF($F970&gt;0,Alive,if($F970="","")),""),"")</f>
        <v/>
      </c>
      <c r="F970" s="341" t="str">
        <f t="shared" si="4"/>
        <v/>
      </c>
      <c r="G970" s="342" t="str">
        <f>iferror(if(C970="","",if(C970=BattleEnd,"",if(D970=Fleet1Ship1,Fleet1Ship1Wep,Fleet2Ship1Wep))),"")</f>
        <v/>
      </c>
      <c r="H970" s="343" t="str">
        <f>iferror(IF($C970=BattleEnd,"",IF($C970="","",IF($C970=Attacking,RANDBETWEEN(1,100),""))),"")</f>
        <v/>
      </c>
      <c r="I970" s="344" t="str">
        <f>iferror(IF($C970=BattleEnd,"",IF($C970="","",IF($C970=Attacking,RANDBETWEEN(1,100),""))),"")</f>
        <v/>
      </c>
      <c r="J970" s="344" t="str">
        <f>iferror(IF($C970=BattleEnd,"",IF($C970="","",IF($C970=Attacking,RANDBETWEEN(1,100),""))),"")</f>
        <v/>
      </c>
      <c r="K970" s="345" t="str">
        <f>iferror(IF($C970=BattleEnd,"",IF($C970="","",IF($C970=Attacking,RANDBETWEEN(1,100),""))),"")</f>
        <v/>
      </c>
      <c r="L970" s="346" t="str">
        <f>if($C970=Attacking,if(H970&gt;70,Hit,Miss),"")</f>
        <v/>
      </c>
      <c r="M970" s="347" t="str">
        <f>if($C970=Attacking,if(I970&gt;70,Hit,Miss),"")</f>
        <v/>
      </c>
      <c r="N970" s="347" t="str">
        <f>if($C970=Attacking,if(J970&gt;70,Hit,Miss),"")</f>
        <v/>
      </c>
      <c r="O970" s="348" t="str">
        <f>if($C970=Attacking,if(K970&gt;70,Hit,Miss),"")</f>
        <v/>
      </c>
      <c r="P970" s="343" t="str">
        <f>IF(L970=Hit,Fleet1Ship1WepDPH,IF(L970=Miss,0,""))</f>
        <v/>
      </c>
      <c r="Q970" s="344" t="str">
        <f>IF(M970=Hit,Fleet1Ship1WepDPH,IF(M970=Miss,0,""))</f>
        <v/>
      </c>
      <c r="R970" s="344" t="str">
        <f>IF(N970=Hit,Fleet1Ship1WepDPH,IF(N970=Miss,0,""))</f>
        <v/>
      </c>
      <c r="S970" s="345" t="str">
        <f>IF(O970=Hit,Fleet1Ship1WepDPH,IF(O970=Miss,0,""))</f>
        <v/>
      </c>
      <c r="T970" s="349" t="str">
        <f>if($C970=Attacking,COUNTIF(P970:S970,"&gt;0"),"")</f>
        <v/>
      </c>
      <c r="U970" s="350" t="str">
        <f>IF($C970=Attacking,SUM(P970:S970),"")</f>
        <v/>
      </c>
      <c r="V970" s="351" t="str">
        <f>iferror(if(W968="","",IF(W968=Alive,$V$4,IF(W968=Dead,"")),""),"")</f>
        <v/>
      </c>
      <c r="W970" s="340" t="str">
        <f>iferror(if($X970="","",IF($X970&gt;0,Alive,if($X970=0,"")),""),"")</f>
        <v/>
      </c>
      <c r="X970" s="352" t="str">
        <f>iferror(if(C970="","",IF(C970=Attacking,X968-U970,X968)),"")</f>
        <v/>
      </c>
    </row>
    <row r="971" hidden="1">
      <c r="A971" s="319">
        <v>968.0</v>
      </c>
      <c r="B971" s="357" t="str">
        <f>IF(C969=Reloading,B969+1,"")</f>
        <v/>
      </c>
      <c r="C971" s="321" t="str">
        <f>iferror(if(W969="","",IF(W969=Alive,Attacking,if(W969=Dead,"")),""),"")</f>
        <v/>
      </c>
      <c r="D971" s="322" t="str">
        <f>iferror(if(E969="","",IF(E969=Alive,$D$4,IF(E969=Dead,"")),""),"")</f>
        <v/>
      </c>
      <c r="E971" s="323" t="str">
        <f>iferror(if($F970="","",IF($F971&gt;0,Alive,if($F971="","")),""),"")</f>
        <v/>
      </c>
      <c r="F971" s="324" t="str">
        <f t="shared" si="4"/>
        <v/>
      </c>
      <c r="G971" s="325" t="str">
        <f>iferror(if(C971="","",if(C971=BattleEnd,"",if(D971=Fleet1Ship1,Fleet1Ship1Wep,Fleet2Ship1Wep))),"")</f>
        <v/>
      </c>
      <c r="H971" s="326" t="str">
        <f>iferror(IF($C971=BattleEnd,"",IF($C971="","",IF($C971=Attacking,RANDBETWEEN(1,100),""))),"")</f>
        <v/>
      </c>
      <c r="I971" s="327" t="str">
        <f>iferror(IF($C971=BattleEnd,"",IF($C971="","",IF($C971=Attacking,RANDBETWEEN(1,100),""))),"")</f>
        <v/>
      </c>
      <c r="J971" s="327" t="str">
        <f>iferror(IF($C971=BattleEnd,"",IF($C971="","",IF($C971=Attacking,RANDBETWEEN(1,100),""))),"")</f>
        <v/>
      </c>
      <c r="K971" s="328" t="str">
        <f>iferror(IF($C971=BattleEnd,"",IF($C971="","",IF($C971=Attacking,RANDBETWEEN(1,100),""))),"")</f>
        <v/>
      </c>
      <c r="L971" s="329" t="str">
        <f>if($C971=Attacking,if(H971&gt;70,Hit,Miss),"")</f>
        <v/>
      </c>
      <c r="M971" s="330" t="str">
        <f>if($C971=Attacking,if(I971&gt;70,Hit,Miss),"")</f>
        <v/>
      </c>
      <c r="N971" s="330" t="str">
        <f>if($C971=Attacking,if(J971&gt;70,Hit,Miss),"")</f>
        <v/>
      </c>
      <c r="O971" s="331" t="str">
        <f>if($C971=Attacking,if(K971&gt;70,Hit,Miss),"")</f>
        <v/>
      </c>
      <c r="P971" s="326" t="str">
        <f>IF(L971=Hit,Fleet1Ship1WepDPH,IF(L971=Miss,0,""))</f>
        <v/>
      </c>
      <c r="Q971" s="327" t="str">
        <f>IF(M971=Hit,Fleet1Ship1WepDPH,IF(M971=Miss,0,""))</f>
        <v/>
      </c>
      <c r="R971" s="327" t="str">
        <f>IF(N971=Hit,Fleet1Ship1WepDPH,IF(N971=Miss,0,""))</f>
        <v/>
      </c>
      <c r="S971" s="328" t="str">
        <f>IF(O971=Hit,Fleet1Ship1WepDPH,IF(O971=Miss,0,""))</f>
        <v/>
      </c>
      <c r="T971" s="332" t="str">
        <f>if($C971=Attacking,COUNTIF(P971:S971,"&gt;0"),"")</f>
        <v/>
      </c>
      <c r="U971" s="333" t="str">
        <f>IF($C971=Attacking,SUM(P971:S971),"")</f>
        <v/>
      </c>
      <c r="V971" s="334" t="str">
        <f>iferror(if(W969="","",IF(W969=Alive,$V$4,IF(W969=Dead,"")),""),"")</f>
        <v/>
      </c>
      <c r="W971" s="323" t="str">
        <f>iferror(if($X971="","",IF($X971&gt;0,Alive,if($X971=0,"")),""),"")</f>
        <v/>
      </c>
      <c r="X971" s="353" t="str">
        <f>iferror(if(C971="","",IF(C971=Attacking,X969-U971,X969)),"")</f>
        <v/>
      </c>
    </row>
    <row r="972" hidden="1">
      <c r="A972" s="336">
        <v>969.0</v>
      </c>
      <c r="B972" s="356" t="str">
        <f>IF(C970=Attacking,B970+1,"")</f>
        <v/>
      </c>
      <c r="C972" s="338" t="str">
        <f>iferror(if(W970="","",IF(W970=Alive,Attacking,if(W970=Dead,"")),""),"")</f>
        <v/>
      </c>
      <c r="D972" s="339" t="str">
        <f>iferror(if(E970="","",IF(E970=Alive,$D$4,IF(E970=Dead,"")),""),"")</f>
        <v/>
      </c>
      <c r="E972" s="340" t="str">
        <f>iferror(if($F971="","",IF($F972&gt;0,Alive,if($F972="","")),""),"")</f>
        <v/>
      </c>
      <c r="F972" s="341" t="str">
        <f t="shared" si="4"/>
        <v/>
      </c>
      <c r="G972" s="342" t="str">
        <f>iferror(if(C972="","",if(C972=BattleEnd,"",if(D972=Fleet1Ship1,Fleet1Ship1Wep,Fleet2Ship1Wep))),"")</f>
        <v/>
      </c>
      <c r="H972" s="343" t="str">
        <f>iferror(IF($C972=BattleEnd,"",IF($C972="","",IF($C972=Attacking,RANDBETWEEN(1,100),""))),"")</f>
        <v/>
      </c>
      <c r="I972" s="344" t="str">
        <f>iferror(IF($C972=BattleEnd,"",IF($C972="","",IF($C972=Attacking,RANDBETWEEN(1,100),""))),"")</f>
        <v/>
      </c>
      <c r="J972" s="344" t="str">
        <f>iferror(IF($C972=BattleEnd,"",IF($C972="","",IF($C972=Attacking,RANDBETWEEN(1,100),""))),"")</f>
        <v/>
      </c>
      <c r="K972" s="345" t="str">
        <f>iferror(IF($C972=BattleEnd,"",IF($C972="","",IF($C972=Attacking,RANDBETWEEN(1,100),""))),"")</f>
        <v/>
      </c>
      <c r="L972" s="346" t="str">
        <f>if($C972=Attacking,if(H972&gt;70,Hit,Miss),"")</f>
        <v/>
      </c>
      <c r="M972" s="347" t="str">
        <f>if($C972=Attacking,if(I972&gt;70,Hit,Miss),"")</f>
        <v/>
      </c>
      <c r="N972" s="347" t="str">
        <f>if($C972=Attacking,if(J972&gt;70,Hit,Miss),"")</f>
        <v/>
      </c>
      <c r="O972" s="348" t="str">
        <f>if($C972=Attacking,if(K972&gt;70,Hit,Miss),"")</f>
        <v/>
      </c>
      <c r="P972" s="343" t="str">
        <f>IF(L972=Hit,Fleet1Ship1WepDPH,IF(L972=Miss,0,""))</f>
        <v/>
      </c>
      <c r="Q972" s="344" t="str">
        <f>IF(M972=Hit,Fleet1Ship1WepDPH,IF(M972=Miss,0,""))</f>
        <v/>
      </c>
      <c r="R972" s="344" t="str">
        <f>IF(N972=Hit,Fleet1Ship1WepDPH,IF(N972=Miss,0,""))</f>
        <v/>
      </c>
      <c r="S972" s="345" t="str">
        <f>IF(O972=Hit,Fleet1Ship1WepDPH,IF(O972=Miss,0,""))</f>
        <v/>
      </c>
      <c r="T972" s="349" t="str">
        <f>if($C972=Attacking,COUNTIF(P972:S972,"&gt;0"),"")</f>
        <v/>
      </c>
      <c r="U972" s="350" t="str">
        <f>IF($C972=Attacking,SUM(P972:S972),"")</f>
        <v/>
      </c>
      <c r="V972" s="351" t="str">
        <f>iferror(if(W970="","",IF(W970=Alive,$V$4,IF(W970=Dead,"")),""),"")</f>
        <v/>
      </c>
      <c r="W972" s="340" t="str">
        <f>iferror(if($X972="","",IF($X972&gt;0,Alive,if($X972=0,"")),""),"")</f>
        <v/>
      </c>
      <c r="X972" s="352" t="str">
        <f>iferror(if(C972="","",IF(C972=Attacking,X970-U972,X970)),"")</f>
        <v/>
      </c>
    </row>
    <row r="973" hidden="1">
      <c r="A973" s="319">
        <v>970.0</v>
      </c>
      <c r="B973" s="357" t="str">
        <f>IF(C971=Attacking,B971+1,"")</f>
        <v/>
      </c>
      <c r="C973" s="321" t="str">
        <f>iferror(if(W971="","",IF(W971=Alive,Attacking,if(W971=Dead,"")),""),"")</f>
        <v/>
      </c>
      <c r="D973" s="322" t="str">
        <f>iferror(if(E971="","",IF(E971=Alive,$D$4,IF(E971=Dead,"")),""),"")</f>
        <v/>
      </c>
      <c r="E973" s="323" t="str">
        <f>iferror(if($F972="","",IF($F973&gt;0,Alive,if($F973="","")),""),"")</f>
        <v/>
      </c>
      <c r="F973" s="324" t="str">
        <f t="shared" si="4"/>
        <v/>
      </c>
      <c r="G973" s="325" t="str">
        <f>iferror(if(C973="","",if(C973=BattleEnd,"",if(D973=Fleet1Ship1,Fleet1Ship1Wep,Fleet2Ship1Wep))),"")</f>
        <v/>
      </c>
      <c r="H973" s="326" t="str">
        <f>iferror(IF($C973=BattleEnd,"",IF($C973="","",IF($C973=Attacking,RANDBETWEEN(1,100),""))),"")</f>
        <v/>
      </c>
      <c r="I973" s="327" t="str">
        <f>iferror(IF($C973=BattleEnd,"",IF($C973="","",IF($C973=Attacking,RANDBETWEEN(1,100),""))),"")</f>
        <v/>
      </c>
      <c r="J973" s="327" t="str">
        <f>iferror(IF($C973=BattleEnd,"",IF($C973="","",IF($C973=Attacking,RANDBETWEEN(1,100),""))),"")</f>
        <v/>
      </c>
      <c r="K973" s="328" t="str">
        <f>iferror(IF($C973=BattleEnd,"",IF($C973="","",IF($C973=Attacking,RANDBETWEEN(1,100),""))),"")</f>
        <v/>
      </c>
      <c r="L973" s="329" t="str">
        <f>if($C973=Attacking,if(H973&gt;70,Hit,Miss),"")</f>
        <v/>
      </c>
      <c r="M973" s="330" t="str">
        <f>if($C973=Attacking,if(I973&gt;70,Hit,Miss),"")</f>
        <v/>
      </c>
      <c r="N973" s="330" t="str">
        <f>if($C973=Attacking,if(J973&gt;70,Hit,Miss),"")</f>
        <v/>
      </c>
      <c r="O973" s="331" t="str">
        <f>if($C973=Attacking,if(K973&gt;70,Hit,Miss),"")</f>
        <v/>
      </c>
      <c r="P973" s="326" t="str">
        <f>IF(L973=Hit,Fleet1Ship1WepDPH,IF(L973=Miss,0,""))</f>
        <v/>
      </c>
      <c r="Q973" s="327" t="str">
        <f>IF(M973=Hit,Fleet1Ship1WepDPH,IF(M973=Miss,0,""))</f>
        <v/>
      </c>
      <c r="R973" s="327" t="str">
        <f>IF(N973=Hit,Fleet1Ship1WepDPH,IF(N973=Miss,0,""))</f>
        <v/>
      </c>
      <c r="S973" s="328" t="str">
        <f>IF(O973=Hit,Fleet1Ship1WepDPH,IF(O973=Miss,0,""))</f>
        <v/>
      </c>
      <c r="T973" s="332" t="str">
        <f>if($C973=Attacking,COUNTIF(P973:S973,"&gt;0"),"")</f>
        <v/>
      </c>
      <c r="U973" s="333" t="str">
        <f>IF($C973=Attacking,SUM(P973:S973),"")</f>
        <v/>
      </c>
      <c r="V973" s="334" t="str">
        <f>iferror(if(W971="","",IF(W971=Alive,$V$4,IF(W971=Dead,"")),""),"")</f>
        <v/>
      </c>
      <c r="W973" s="323" t="str">
        <f>iferror(if($X973="","",IF($X973&gt;0,Alive,if($X973=0,"")),""),"")</f>
        <v/>
      </c>
      <c r="X973" s="353" t="str">
        <f>iferror(if(C973="","",IF(C973=Attacking,X971-U973,X971)),"")</f>
        <v/>
      </c>
    </row>
    <row r="974" hidden="1">
      <c r="A974" s="336">
        <v>971.0</v>
      </c>
      <c r="B974" s="356" t="str">
        <f>IF(C972=Attacking,B972+1,"")</f>
        <v/>
      </c>
      <c r="C974" s="338" t="str">
        <f>iferror(if(W972="","",IF(W972=Alive,Attacking,if(W972=Dead,"")),""),"")</f>
        <v/>
      </c>
      <c r="D974" s="339" t="str">
        <f>iferror(if(E972="","",IF(E972=Alive,$D$4,IF(E972=Dead,"")),""),"")</f>
        <v/>
      </c>
      <c r="E974" s="340" t="str">
        <f>iferror(if($F973="","",IF($F974&gt;0,Alive,if($F974="","")),""),"")</f>
        <v/>
      </c>
      <c r="F974" s="341" t="str">
        <f t="shared" si="4"/>
        <v/>
      </c>
      <c r="G974" s="342" t="str">
        <f>iferror(if(C974="","",if(C974=BattleEnd,"",if(D974=Fleet1Ship1,Fleet1Ship1Wep,Fleet2Ship1Wep))),"")</f>
        <v/>
      </c>
      <c r="H974" s="343" t="str">
        <f>iferror(IF($C974=BattleEnd,"",IF($C974="","",IF($C974=Attacking,RANDBETWEEN(1,100),""))),"")</f>
        <v/>
      </c>
      <c r="I974" s="344" t="str">
        <f>iferror(IF($C974=BattleEnd,"",IF($C974="","",IF($C974=Attacking,RANDBETWEEN(1,100),""))),"")</f>
        <v/>
      </c>
      <c r="J974" s="344" t="str">
        <f>iferror(IF($C974=BattleEnd,"",IF($C974="","",IF($C974=Attacking,RANDBETWEEN(1,100),""))),"")</f>
        <v/>
      </c>
      <c r="K974" s="345" t="str">
        <f>iferror(IF($C974=BattleEnd,"",IF($C974="","",IF($C974=Attacking,RANDBETWEEN(1,100),""))),"")</f>
        <v/>
      </c>
      <c r="L974" s="346" t="str">
        <f>if($C974=Attacking,if(H974&gt;70,Hit,Miss),"")</f>
        <v/>
      </c>
      <c r="M974" s="347" t="str">
        <f>if($C974=Attacking,if(I974&gt;70,Hit,Miss),"")</f>
        <v/>
      </c>
      <c r="N974" s="347" t="str">
        <f>if($C974=Attacking,if(J974&gt;70,Hit,Miss),"")</f>
        <v/>
      </c>
      <c r="O974" s="348" t="str">
        <f>if($C974=Attacking,if(K974&gt;70,Hit,Miss),"")</f>
        <v/>
      </c>
      <c r="P974" s="343" t="str">
        <f>IF(L974=Hit,Fleet1Ship1WepDPH,IF(L974=Miss,0,""))</f>
        <v/>
      </c>
      <c r="Q974" s="344" t="str">
        <f>IF(M974=Hit,Fleet1Ship1WepDPH,IF(M974=Miss,0,""))</f>
        <v/>
      </c>
      <c r="R974" s="344" t="str">
        <f>IF(N974=Hit,Fleet1Ship1WepDPH,IF(N974=Miss,0,""))</f>
        <v/>
      </c>
      <c r="S974" s="345" t="str">
        <f>IF(O974=Hit,Fleet1Ship1WepDPH,IF(O974=Miss,0,""))</f>
        <v/>
      </c>
      <c r="T974" s="349" t="str">
        <f>if($C974=Attacking,COUNTIF(P974:S974,"&gt;0"),"")</f>
        <v/>
      </c>
      <c r="U974" s="350" t="str">
        <f>IF($C974=Attacking,SUM(P974:S974),"")</f>
        <v/>
      </c>
      <c r="V974" s="351" t="str">
        <f>iferror(if(W972="","",IF(W972=Alive,$V$4,IF(W972=Dead,"")),""),"")</f>
        <v/>
      </c>
      <c r="W974" s="340" t="str">
        <f>iferror(if($X974="","",IF($X974&gt;0,Alive,if($X974=0,"")),""),"")</f>
        <v/>
      </c>
      <c r="X974" s="352" t="str">
        <f>iferror(if(C974="","",IF(C974=Attacking,X972-U974,X972)),"")</f>
        <v/>
      </c>
    </row>
    <row r="975" hidden="1">
      <c r="A975" s="319">
        <v>972.0</v>
      </c>
      <c r="B975" s="357" t="str">
        <f>IF(C973=Attacking,B973+1,"")</f>
        <v/>
      </c>
      <c r="C975" s="321" t="str">
        <f>iferror(if(W973="","",IF(W973=Alive,Attacking,if(W973=Dead,"")),""),"")</f>
        <v/>
      </c>
      <c r="D975" s="322" t="str">
        <f>iferror(if(E973="","",IF(E973=Alive,$D$4,IF(E973=Dead,"")),""),"")</f>
        <v/>
      </c>
      <c r="E975" s="323" t="str">
        <f>iferror(if($F974="","",IF($F975&gt;0,Alive,if($F975="","")),""),"")</f>
        <v/>
      </c>
      <c r="F975" s="324" t="str">
        <f t="shared" si="4"/>
        <v/>
      </c>
      <c r="G975" s="325" t="str">
        <f>iferror(if(C975="","",if(C975=BattleEnd,"",if(D975=Fleet1Ship1,Fleet1Ship1Wep,Fleet2Ship1Wep))),"")</f>
        <v/>
      </c>
      <c r="H975" s="326" t="str">
        <f>iferror(IF($C975=BattleEnd,"",IF($C975="","",IF($C975=Attacking,RANDBETWEEN(1,100),""))),"")</f>
        <v/>
      </c>
      <c r="I975" s="327" t="str">
        <f>iferror(IF($C975=BattleEnd,"",IF($C975="","",IF($C975=Attacking,RANDBETWEEN(1,100),""))),"")</f>
        <v/>
      </c>
      <c r="J975" s="327" t="str">
        <f>iferror(IF($C975=BattleEnd,"",IF($C975="","",IF($C975=Attacking,RANDBETWEEN(1,100),""))),"")</f>
        <v/>
      </c>
      <c r="K975" s="328" t="str">
        <f>iferror(IF($C975=BattleEnd,"",IF($C975="","",IF($C975=Attacking,RANDBETWEEN(1,100),""))),"")</f>
        <v/>
      </c>
      <c r="L975" s="329" t="str">
        <f>if($C975=Attacking,if(H975&gt;70,Hit,Miss),"")</f>
        <v/>
      </c>
      <c r="M975" s="330" t="str">
        <f>if($C975=Attacking,if(I975&gt;70,Hit,Miss),"")</f>
        <v/>
      </c>
      <c r="N975" s="330" t="str">
        <f>if($C975=Attacking,if(J975&gt;70,Hit,Miss),"")</f>
        <v/>
      </c>
      <c r="O975" s="331" t="str">
        <f>if($C975=Attacking,if(K975&gt;70,Hit,Miss),"")</f>
        <v/>
      </c>
      <c r="P975" s="326" t="str">
        <f>IF(L975=Hit,Fleet1Ship1WepDPH,IF(L975=Miss,0,""))</f>
        <v/>
      </c>
      <c r="Q975" s="327" t="str">
        <f>IF(M975=Hit,Fleet1Ship1WepDPH,IF(M975=Miss,0,""))</f>
        <v/>
      </c>
      <c r="R975" s="327" t="str">
        <f>IF(N975=Hit,Fleet1Ship1WepDPH,IF(N975=Miss,0,""))</f>
        <v/>
      </c>
      <c r="S975" s="328" t="str">
        <f>IF(O975=Hit,Fleet1Ship1WepDPH,IF(O975=Miss,0,""))</f>
        <v/>
      </c>
      <c r="T975" s="332" t="str">
        <f>if($C975=Attacking,COUNTIF(P975:S975,"&gt;0"),"")</f>
        <v/>
      </c>
      <c r="U975" s="333" t="str">
        <f>IF($C975=Attacking,SUM(P975:S975),"")</f>
        <v/>
      </c>
      <c r="V975" s="334" t="str">
        <f>iferror(if(W973="","",IF(W973=Alive,$V$4,IF(W973=Dead,"")),""),"")</f>
        <v/>
      </c>
      <c r="W975" s="323" t="str">
        <f>iferror(if($X975="","",IF($X975&gt;0,Alive,if($X975=0,"")),""),"")</f>
        <v/>
      </c>
      <c r="X975" s="353" t="str">
        <f>iferror(if(C975="","",IF(C975=Attacking,X973-U975,X973)),"")</f>
        <v/>
      </c>
    </row>
    <row r="976" hidden="1">
      <c r="A976" s="336">
        <v>973.0</v>
      </c>
      <c r="B976" s="356" t="str">
        <f>IF(C974=Attacking,B974+1,"")</f>
        <v/>
      </c>
      <c r="C976" s="338" t="str">
        <f>iferror(if(W974="","",IF(W974=Alive,Attacking,if(W974=Dead,"")),""),"")</f>
        <v/>
      </c>
      <c r="D976" s="339" t="str">
        <f>iferror(if(E974="","",IF(E974=Alive,$D$4,IF(E974=Dead,"")),""),"")</f>
        <v/>
      </c>
      <c r="E976" s="340" t="str">
        <f>iferror(if($F975="","",IF($F976&gt;0,Alive,if($F976="","")),""),"")</f>
        <v/>
      </c>
      <c r="F976" s="341" t="str">
        <f t="shared" si="4"/>
        <v/>
      </c>
      <c r="G976" s="342" t="str">
        <f>iferror(if(C976="","",if(C976=BattleEnd,"",if(D976=Fleet1Ship1,Fleet1Ship1Wep,Fleet2Ship1Wep))),"")</f>
        <v/>
      </c>
      <c r="H976" s="343" t="str">
        <f>iferror(IF($C976=BattleEnd,"",IF($C976="","",IF($C976=Attacking,RANDBETWEEN(1,100),""))),"")</f>
        <v/>
      </c>
      <c r="I976" s="344" t="str">
        <f>iferror(IF($C976=BattleEnd,"",IF($C976="","",IF($C976=Attacking,RANDBETWEEN(1,100),""))),"")</f>
        <v/>
      </c>
      <c r="J976" s="344" t="str">
        <f>iferror(IF($C976=BattleEnd,"",IF($C976="","",IF($C976=Attacking,RANDBETWEEN(1,100),""))),"")</f>
        <v/>
      </c>
      <c r="K976" s="345" t="str">
        <f>iferror(IF($C976=BattleEnd,"",IF($C976="","",IF($C976=Attacking,RANDBETWEEN(1,100),""))),"")</f>
        <v/>
      </c>
      <c r="L976" s="346" t="str">
        <f>if($C976=Attacking,if(H976&gt;70,Hit,Miss),"")</f>
        <v/>
      </c>
      <c r="M976" s="347" t="str">
        <f>if($C976=Attacking,if(I976&gt;70,Hit,Miss),"")</f>
        <v/>
      </c>
      <c r="N976" s="347" t="str">
        <f>if($C976=Attacking,if(J976&gt;70,Hit,Miss),"")</f>
        <v/>
      </c>
      <c r="O976" s="348" t="str">
        <f>if($C976=Attacking,if(K976&gt;70,Hit,Miss),"")</f>
        <v/>
      </c>
      <c r="P976" s="343" t="str">
        <f>IF(L976=Hit,Fleet1Ship1WepDPH,IF(L976=Miss,0,""))</f>
        <v/>
      </c>
      <c r="Q976" s="344" t="str">
        <f>IF(M976=Hit,Fleet1Ship1WepDPH,IF(M976=Miss,0,""))</f>
        <v/>
      </c>
      <c r="R976" s="344" t="str">
        <f>IF(N976=Hit,Fleet1Ship1WepDPH,IF(N976=Miss,0,""))</f>
        <v/>
      </c>
      <c r="S976" s="345" t="str">
        <f>IF(O976=Hit,Fleet1Ship1WepDPH,IF(O976=Miss,0,""))</f>
        <v/>
      </c>
      <c r="T976" s="349" t="str">
        <f>if($C976=Attacking,COUNTIF(P976:S976,"&gt;0"),"")</f>
        <v/>
      </c>
      <c r="U976" s="350" t="str">
        <f>IF($C976=Attacking,SUM(P976:S976),"")</f>
        <v/>
      </c>
      <c r="V976" s="351" t="str">
        <f>iferror(if(W974="","",IF(W974=Alive,$V$4,IF(W974=Dead,"")),""),"")</f>
        <v/>
      </c>
      <c r="W976" s="340" t="str">
        <f>iferror(if($X976="","",IF($X976&gt;0,Alive,if($X976=0,"")),""),"")</f>
        <v/>
      </c>
      <c r="X976" s="352" t="str">
        <f>iferror(if(C976="","",IF(C976=Attacking,X974-U976,X974)),"")</f>
        <v/>
      </c>
    </row>
    <row r="977" hidden="1">
      <c r="A977" s="319">
        <v>974.0</v>
      </c>
      <c r="B977" s="357" t="str">
        <f>IF(C975=Attacking,B975+1,"")</f>
        <v/>
      </c>
      <c r="C977" s="321" t="str">
        <f>iferror(if(W975="","",IF(W975=Alive,Attacking,if(W975=Dead,"")),""),"")</f>
        <v/>
      </c>
      <c r="D977" s="322" t="str">
        <f>iferror(if(E975="","",IF(E975=Alive,$D$4,IF(E975=Dead,"")),""),"")</f>
        <v/>
      </c>
      <c r="E977" s="323" t="str">
        <f>iferror(if($F976="","",IF($F977&gt;0,Alive,if($F977="","")),""),"")</f>
        <v/>
      </c>
      <c r="F977" s="324" t="str">
        <f t="shared" si="4"/>
        <v/>
      </c>
      <c r="G977" s="325" t="str">
        <f>iferror(if(C977="","",if(C977=BattleEnd,"",if(D977=Fleet1Ship1,Fleet1Ship1Wep,Fleet2Ship1Wep))),"")</f>
        <v/>
      </c>
      <c r="H977" s="326" t="str">
        <f>iferror(IF($C977=BattleEnd,"",IF($C977="","",IF($C977=Attacking,RANDBETWEEN(1,100),""))),"")</f>
        <v/>
      </c>
      <c r="I977" s="327" t="str">
        <f>iferror(IF($C977=BattleEnd,"",IF($C977="","",IF($C977=Attacking,RANDBETWEEN(1,100),""))),"")</f>
        <v/>
      </c>
      <c r="J977" s="327" t="str">
        <f>iferror(IF($C977=BattleEnd,"",IF($C977="","",IF($C977=Attacking,RANDBETWEEN(1,100),""))),"")</f>
        <v/>
      </c>
      <c r="K977" s="328" t="str">
        <f>iferror(IF($C977=BattleEnd,"",IF($C977="","",IF($C977=Attacking,RANDBETWEEN(1,100),""))),"")</f>
        <v/>
      </c>
      <c r="L977" s="329" t="str">
        <f>if($C977=Attacking,if(H977&gt;70,Hit,Miss),"")</f>
        <v/>
      </c>
      <c r="M977" s="330" t="str">
        <f>if($C977=Attacking,if(I977&gt;70,Hit,Miss),"")</f>
        <v/>
      </c>
      <c r="N977" s="330" t="str">
        <f>if($C977=Attacking,if(J977&gt;70,Hit,Miss),"")</f>
        <v/>
      </c>
      <c r="O977" s="331" t="str">
        <f>if($C977=Attacking,if(K977&gt;70,Hit,Miss),"")</f>
        <v/>
      </c>
      <c r="P977" s="326" t="str">
        <f>IF(L977=Hit,Fleet1Ship1WepDPH,IF(L977=Miss,0,""))</f>
        <v/>
      </c>
      <c r="Q977" s="327" t="str">
        <f>IF(M977=Hit,Fleet1Ship1WepDPH,IF(M977=Miss,0,""))</f>
        <v/>
      </c>
      <c r="R977" s="327" t="str">
        <f>IF(N977=Hit,Fleet1Ship1WepDPH,IF(N977=Miss,0,""))</f>
        <v/>
      </c>
      <c r="S977" s="328" t="str">
        <f>IF(O977=Hit,Fleet1Ship1WepDPH,IF(O977=Miss,0,""))</f>
        <v/>
      </c>
      <c r="T977" s="332" t="str">
        <f>if($C977=Attacking,COUNTIF(P977:S977,"&gt;0"),"")</f>
        <v/>
      </c>
      <c r="U977" s="333" t="str">
        <f>IF($C977=Attacking,SUM(P977:S977),"")</f>
        <v/>
      </c>
      <c r="V977" s="334" t="str">
        <f>iferror(if(W975="","",IF(W975=Alive,$V$4,IF(W975=Dead,"")),""),"")</f>
        <v/>
      </c>
      <c r="W977" s="323" t="str">
        <f>iferror(if($X977="","",IF($X977&gt;0,Alive,if($X977=0,"")),""),"")</f>
        <v/>
      </c>
      <c r="X977" s="353" t="str">
        <f>iferror(if(C977="","",IF(C977=Attacking,X975-U977,X975)),"")</f>
        <v/>
      </c>
    </row>
    <row r="978" hidden="1">
      <c r="A978" s="336">
        <v>975.0</v>
      </c>
      <c r="B978" s="356" t="str">
        <f>IF(C976=Reloading,B976+1,"")</f>
        <v/>
      </c>
      <c r="C978" s="338" t="str">
        <f>iferror(if(W976="","",IF(W976=Alive,Attacking,if(W976=Dead,"")),""),"")</f>
        <v/>
      </c>
      <c r="D978" s="339" t="str">
        <f>iferror(if(E976="","",IF(E976=Alive,$D$4,IF(E976=Dead,"")),""),"")</f>
        <v/>
      </c>
      <c r="E978" s="340" t="str">
        <f>iferror(if($F977="","",IF($F978&gt;0,Alive,if($F978="","")),""),"")</f>
        <v/>
      </c>
      <c r="F978" s="341" t="str">
        <f t="shared" si="4"/>
        <v/>
      </c>
      <c r="G978" s="342" t="str">
        <f>iferror(if(C978="","",if(C978=BattleEnd,"",if(D978=Fleet1Ship1,Fleet1Ship1Wep,Fleet2Ship1Wep))),"")</f>
        <v/>
      </c>
      <c r="H978" s="343" t="str">
        <f>iferror(IF($C978=BattleEnd,"",IF($C978="","",IF($C978=Attacking,RANDBETWEEN(1,100),""))),"")</f>
        <v/>
      </c>
      <c r="I978" s="344" t="str">
        <f>iferror(IF($C978=BattleEnd,"",IF($C978="","",IF($C978=Attacking,RANDBETWEEN(1,100),""))),"")</f>
        <v/>
      </c>
      <c r="J978" s="344" t="str">
        <f>iferror(IF($C978=BattleEnd,"",IF($C978="","",IF($C978=Attacking,RANDBETWEEN(1,100),""))),"")</f>
        <v/>
      </c>
      <c r="K978" s="345" t="str">
        <f>iferror(IF($C978=BattleEnd,"",IF($C978="","",IF($C978=Attacking,RANDBETWEEN(1,100),""))),"")</f>
        <v/>
      </c>
      <c r="L978" s="346" t="str">
        <f>if($C978=Attacking,if(H978&gt;70,Hit,Miss),"")</f>
        <v/>
      </c>
      <c r="M978" s="347" t="str">
        <f>if($C978=Attacking,if(I978&gt;70,Hit,Miss),"")</f>
        <v/>
      </c>
      <c r="N978" s="347" t="str">
        <f>if($C978=Attacking,if(J978&gt;70,Hit,Miss),"")</f>
        <v/>
      </c>
      <c r="O978" s="348" t="str">
        <f>if($C978=Attacking,if(K978&gt;70,Hit,Miss),"")</f>
        <v/>
      </c>
      <c r="P978" s="343" t="str">
        <f>IF(L978=Hit,Fleet1Ship1WepDPH,IF(L978=Miss,0,""))</f>
        <v/>
      </c>
      <c r="Q978" s="344" t="str">
        <f>IF(M978=Hit,Fleet1Ship1WepDPH,IF(M978=Miss,0,""))</f>
        <v/>
      </c>
      <c r="R978" s="344" t="str">
        <f>IF(N978=Hit,Fleet1Ship1WepDPH,IF(N978=Miss,0,""))</f>
        <v/>
      </c>
      <c r="S978" s="345" t="str">
        <f>IF(O978=Hit,Fleet1Ship1WepDPH,IF(O978=Miss,0,""))</f>
        <v/>
      </c>
      <c r="T978" s="349" t="str">
        <f>if($C978=Attacking,COUNTIF(P978:S978,"&gt;0"),"")</f>
        <v/>
      </c>
      <c r="U978" s="350" t="str">
        <f>IF($C978=Attacking,SUM(P978:S978),"")</f>
        <v/>
      </c>
      <c r="V978" s="351" t="str">
        <f>iferror(if(W976="","",IF(W976=Alive,$V$4,IF(W976=Dead,"")),""),"")</f>
        <v/>
      </c>
      <c r="W978" s="340" t="str">
        <f>iferror(if($X978="","",IF($X978&gt;0,Alive,if($X978=0,"")),""),"")</f>
        <v/>
      </c>
      <c r="X978" s="352" t="str">
        <f>iferror(if(C978="","",IF(C978=Attacking,X976-U978,X976)),"")</f>
        <v/>
      </c>
    </row>
    <row r="979" hidden="1">
      <c r="A979" s="319">
        <v>976.0</v>
      </c>
      <c r="B979" s="357" t="str">
        <f>IF(C977=Reloading,B977+1,"")</f>
        <v/>
      </c>
      <c r="C979" s="321" t="str">
        <f>iferror(if(W977="","",IF(W977=Alive,Attacking,if(W977=Dead,"")),""),"")</f>
        <v/>
      </c>
      <c r="D979" s="322" t="str">
        <f>iferror(if(E977="","",IF(E977=Alive,$D$4,IF(E977=Dead,"")),""),"")</f>
        <v/>
      </c>
      <c r="E979" s="323" t="str">
        <f>iferror(if($F978="","",IF($F979&gt;0,Alive,if($F979="","")),""),"")</f>
        <v/>
      </c>
      <c r="F979" s="324" t="str">
        <f t="shared" si="4"/>
        <v/>
      </c>
      <c r="G979" s="325" t="str">
        <f>iferror(if(C979="","",if(C979=BattleEnd,"",if(D979=Fleet1Ship1,Fleet1Ship1Wep,Fleet2Ship1Wep))),"")</f>
        <v/>
      </c>
      <c r="H979" s="326" t="str">
        <f>iferror(IF($C979=BattleEnd,"",IF($C979="","",IF($C979=Attacking,RANDBETWEEN(1,100),""))),"")</f>
        <v/>
      </c>
      <c r="I979" s="327" t="str">
        <f>iferror(IF($C979=BattleEnd,"",IF($C979="","",IF($C979=Attacking,RANDBETWEEN(1,100),""))),"")</f>
        <v/>
      </c>
      <c r="J979" s="327" t="str">
        <f>iferror(IF($C979=BattleEnd,"",IF($C979="","",IF($C979=Attacking,RANDBETWEEN(1,100),""))),"")</f>
        <v/>
      </c>
      <c r="K979" s="328" t="str">
        <f>iferror(IF($C979=BattleEnd,"",IF($C979="","",IF($C979=Attacking,RANDBETWEEN(1,100),""))),"")</f>
        <v/>
      </c>
      <c r="L979" s="329" t="str">
        <f>if($C979=Attacking,if(H979&gt;70,Hit,Miss),"")</f>
        <v/>
      </c>
      <c r="M979" s="330" t="str">
        <f>if($C979=Attacking,if(I979&gt;70,Hit,Miss),"")</f>
        <v/>
      </c>
      <c r="N979" s="330" t="str">
        <f>if($C979=Attacking,if(J979&gt;70,Hit,Miss),"")</f>
        <v/>
      </c>
      <c r="O979" s="331" t="str">
        <f>if($C979=Attacking,if(K979&gt;70,Hit,Miss),"")</f>
        <v/>
      </c>
      <c r="P979" s="326" t="str">
        <f>IF(L979=Hit,Fleet1Ship1WepDPH,IF(L979=Miss,0,""))</f>
        <v/>
      </c>
      <c r="Q979" s="327" t="str">
        <f>IF(M979=Hit,Fleet1Ship1WepDPH,IF(M979=Miss,0,""))</f>
        <v/>
      </c>
      <c r="R979" s="327" t="str">
        <f>IF(N979=Hit,Fleet1Ship1WepDPH,IF(N979=Miss,0,""))</f>
        <v/>
      </c>
      <c r="S979" s="328" t="str">
        <f>IF(O979=Hit,Fleet1Ship1WepDPH,IF(O979=Miss,0,""))</f>
        <v/>
      </c>
      <c r="T979" s="332" t="str">
        <f>if($C979=Attacking,COUNTIF(P979:S979,"&gt;0"),"")</f>
        <v/>
      </c>
      <c r="U979" s="333" t="str">
        <f>IF($C979=Attacking,SUM(P979:S979),"")</f>
        <v/>
      </c>
      <c r="V979" s="334" t="str">
        <f>iferror(if(W977="","",IF(W977=Alive,$V$4,IF(W977=Dead,"")),""),"")</f>
        <v/>
      </c>
      <c r="W979" s="323" t="str">
        <f>iferror(if($X979="","",IF($X979&gt;0,Alive,if($X979=0,"")),""),"")</f>
        <v/>
      </c>
      <c r="X979" s="353" t="str">
        <f>iferror(if(C979="","",IF(C979=Attacking,X977-U979,X977)),"")</f>
        <v/>
      </c>
    </row>
    <row r="980" hidden="1">
      <c r="A980" s="336">
        <v>977.0</v>
      </c>
      <c r="B980" s="356" t="str">
        <f>IF(C978=Attacking,B978+1,"")</f>
        <v/>
      </c>
      <c r="C980" s="338" t="str">
        <f>iferror(if(W978="","",IF(W978=Alive,Attacking,if(W978=Dead,"")),""),"")</f>
        <v/>
      </c>
      <c r="D980" s="339" t="str">
        <f>iferror(if(E978="","",IF(E978=Alive,$D$4,IF(E978=Dead,"")),""),"")</f>
        <v/>
      </c>
      <c r="E980" s="340" t="str">
        <f>iferror(if($F979="","",IF($F980&gt;0,Alive,if($F980="","")),""),"")</f>
        <v/>
      </c>
      <c r="F980" s="341" t="str">
        <f t="shared" si="4"/>
        <v/>
      </c>
      <c r="G980" s="342" t="str">
        <f>iferror(if(C980="","",if(C980=BattleEnd,"",if(D980=Fleet1Ship1,Fleet1Ship1Wep,Fleet2Ship1Wep))),"")</f>
        <v/>
      </c>
      <c r="H980" s="343" t="str">
        <f>iferror(IF($C980=BattleEnd,"",IF($C980="","",IF($C980=Attacking,RANDBETWEEN(1,100),""))),"")</f>
        <v/>
      </c>
      <c r="I980" s="344" t="str">
        <f>iferror(IF($C980=BattleEnd,"",IF($C980="","",IF($C980=Attacking,RANDBETWEEN(1,100),""))),"")</f>
        <v/>
      </c>
      <c r="J980" s="344" t="str">
        <f>iferror(IF($C980=BattleEnd,"",IF($C980="","",IF($C980=Attacking,RANDBETWEEN(1,100),""))),"")</f>
        <v/>
      </c>
      <c r="K980" s="345" t="str">
        <f>iferror(IF($C980=BattleEnd,"",IF($C980="","",IF($C980=Attacking,RANDBETWEEN(1,100),""))),"")</f>
        <v/>
      </c>
      <c r="L980" s="346" t="str">
        <f>if($C980=Attacking,if(H980&gt;70,Hit,Miss),"")</f>
        <v/>
      </c>
      <c r="M980" s="347" t="str">
        <f>if($C980=Attacking,if(I980&gt;70,Hit,Miss),"")</f>
        <v/>
      </c>
      <c r="N980" s="347" t="str">
        <f>if($C980=Attacking,if(J980&gt;70,Hit,Miss),"")</f>
        <v/>
      </c>
      <c r="O980" s="348" t="str">
        <f>if($C980=Attacking,if(K980&gt;70,Hit,Miss),"")</f>
        <v/>
      </c>
      <c r="P980" s="343" t="str">
        <f>IF(L980=Hit,Fleet1Ship1WepDPH,IF(L980=Miss,0,""))</f>
        <v/>
      </c>
      <c r="Q980" s="344" t="str">
        <f>IF(M980=Hit,Fleet1Ship1WepDPH,IF(M980=Miss,0,""))</f>
        <v/>
      </c>
      <c r="R980" s="344" t="str">
        <f>IF(N980=Hit,Fleet1Ship1WepDPH,IF(N980=Miss,0,""))</f>
        <v/>
      </c>
      <c r="S980" s="345" t="str">
        <f>IF(O980=Hit,Fleet1Ship1WepDPH,IF(O980=Miss,0,""))</f>
        <v/>
      </c>
      <c r="T980" s="349" t="str">
        <f>if($C980=Attacking,COUNTIF(P980:S980,"&gt;0"),"")</f>
        <v/>
      </c>
      <c r="U980" s="350" t="str">
        <f>IF($C980=Attacking,SUM(P980:S980),"")</f>
        <v/>
      </c>
      <c r="V980" s="351" t="str">
        <f>iferror(if(W978="","",IF(W978=Alive,$V$4,IF(W978=Dead,"")),""),"")</f>
        <v/>
      </c>
      <c r="W980" s="340" t="str">
        <f>iferror(if($X980="","",IF($X980&gt;0,Alive,if($X980=0,"")),""),"")</f>
        <v/>
      </c>
      <c r="X980" s="352" t="str">
        <f>iferror(if(C980="","",IF(C980=Attacking,X978-U980,X978)),"")</f>
        <v/>
      </c>
    </row>
    <row r="981" hidden="1">
      <c r="A981" s="319">
        <v>978.0</v>
      </c>
      <c r="B981" s="357" t="str">
        <f>IF(C979=Attacking,B979+1,"")</f>
        <v/>
      </c>
      <c r="C981" s="321" t="str">
        <f>iferror(if(W979="","",IF(W979=Alive,Attacking,if(W979=Dead,"")),""),"")</f>
        <v/>
      </c>
      <c r="D981" s="322" t="str">
        <f>iferror(if(E979="","",IF(E979=Alive,$D$4,IF(E979=Dead,"")),""),"")</f>
        <v/>
      </c>
      <c r="E981" s="323" t="str">
        <f>iferror(if($F980="","",IF($F981&gt;0,Alive,if($F981="","")),""),"")</f>
        <v/>
      </c>
      <c r="F981" s="324" t="str">
        <f t="shared" si="4"/>
        <v/>
      </c>
      <c r="G981" s="325" t="str">
        <f>iferror(if(C981="","",if(C981=BattleEnd,"",if(D981=Fleet1Ship1,Fleet1Ship1Wep,Fleet2Ship1Wep))),"")</f>
        <v/>
      </c>
      <c r="H981" s="326" t="str">
        <f>iferror(IF($C981=BattleEnd,"",IF($C981="","",IF($C981=Attacking,RANDBETWEEN(1,100),""))),"")</f>
        <v/>
      </c>
      <c r="I981" s="327" t="str">
        <f>iferror(IF($C981=BattleEnd,"",IF($C981="","",IF($C981=Attacking,RANDBETWEEN(1,100),""))),"")</f>
        <v/>
      </c>
      <c r="J981" s="327" t="str">
        <f>iferror(IF($C981=BattleEnd,"",IF($C981="","",IF($C981=Attacking,RANDBETWEEN(1,100),""))),"")</f>
        <v/>
      </c>
      <c r="K981" s="328" t="str">
        <f>iferror(IF($C981=BattleEnd,"",IF($C981="","",IF($C981=Attacking,RANDBETWEEN(1,100),""))),"")</f>
        <v/>
      </c>
      <c r="L981" s="329" t="str">
        <f>if($C981=Attacking,if(H981&gt;70,Hit,Miss),"")</f>
        <v/>
      </c>
      <c r="M981" s="330" t="str">
        <f>if($C981=Attacking,if(I981&gt;70,Hit,Miss),"")</f>
        <v/>
      </c>
      <c r="N981" s="330" t="str">
        <f>if($C981=Attacking,if(J981&gt;70,Hit,Miss),"")</f>
        <v/>
      </c>
      <c r="O981" s="331" t="str">
        <f>if($C981=Attacking,if(K981&gt;70,Hit,Miss),"")</f>
        <v/>
      </c>
      <c r="P981" s="326" t="str">
        <f>IF(L981=Hit,Fleet1Ship1WepDPH,IF(L981=Miss,0,""))</f>
        <v/>
      </c>
      <c r="Q981" s="327" t="str">
        <f>IF(M981=Hit,Fleet1Ship1WepDPH,IF(M981=Miss,0,""))</f>
        <v/>
      </c>
      <c r="R981" s="327" t="str">
        <f>IF(N981=Hit,Fleet1Ship1WepDPH,IF(N981=Miss,0,""))</f>
        <v/>
      </c>
      <c r="S981" s="328" t="str">
        <f>IF(O981=Hit,Fleet1Ship1WepDPH,IF(O981=Miss,0,""))</f>
        <v/>
      </c>
      <c r="T981" s="332" t="str">
        <f>if($C981=Attacking,COUNTIF(P981:S981,"&gt;0"),"")</f>
        <v/>
      </c>
      <c r="U981" s="333" t="str">
        <f>IF($C981=Attacking,SUM(P981:S981),"")</f>
        <v/>
      </c>
      <c r="V981" s="334" t="str">
        <f>iferror(if(W979="","",IF(W979=Alive,$V$4,IF(W979=Dead,"")),""),"")</f>
        <v/>
      </c>
      <c r="W981" s="323" t="str">
        <f>iferror(if($X981="","",IF($X981&gt;0,Alive,if($X981=0,"")),""),"")</f>
        <v/>
      </c>
      <c r="X981" s="353" t="str">
        <f>iferror(if(C981="","",IF(C981=Attacking,X979-U981,X979)),"")</f>
        <v/>
      </c>
    </row>
    <row r="982" hidden="1">
      <c r="A982" s="336">
        <v>979.0</v>
      </c>
      <c r="B982" s="356" t="str">
        <f>IF(C980=Attacking,B980+1,"")</f>
        <v/>
      </c>
      <c r="C982" s="338" t="str">
        <f>iferror(if(W980="","",IF(W980=Alive,Attacking,if(W980=Dead,"")),""),"")</f>
        <v/>
      </c>
      <c r="D982" s="339" t="str">
        <f>iferror(if(E980="","",IF(E980=Alive,$D$4,IF(E980=Dead,"")),""),"")</f>
        <v/>
      </c>
      <c r="E982" s="340" t="str">
        <f>iferror(if($F981="","",IF($F982&gt;0,Alive,if($F982="","")),""),"")</f>
        <v/>
      </c>
      <c r="F982" s="341" t="str">
        <f t="shared" si="4"/>
        <v/>
      </c>
      <c r="G982" s="342" t="str">
        <f>iferror(if(C982="","",if(C982=BattleEnd,"",if(D982=Fleet1Ship1,Fleet1Ship1Wep,Fleet2Ship1Wep))),"")</f>
        <v/>
      </c>
      <c r="H982" s="343" t="str">
        <f>iferror(IF($C982=BattleEnd,"",IF($C982="","",IF($C982=Attacking,RANDBETWEEN(1,100),""))),"")</f>
        <v/>
      </c>
      <c r="I982" s="344" t="str">
        <f>iferror(IF($C982=BattleEnd,"",IF($C982="","",IF($C982=Attacking,RANDBETWEEN(1,100),""))),"")</f>
        <v/>
      </c>
      <c r="J982" s="344" t="str">
        <f>iferror(IF($C982=BattleEnd,"",IF($C982="","",IF($C982=Attacking,RANDBETWEEN(1,100),""))),"")</f>
        <v/>
      </c>
      <c r="K982" s="345" t="str">
        <f>iferror(IF($C982=BattleEnd,"",IF($C982="","",IF($C982=Attacking,RANDBETWEEN(1,100),""))),"")</f>
        <v/>
      </c>
      <c r="L982" s="346" t="str">
        <f>if($C982=Attacking,if(H982&gt;70,Hit,Miss),"")</f>
        <v/>
      </c>
      <c r="M982" s="347" t="str">
        <f>if($C982=Attacking,if(I982&gt;70,Hit,Miss),"")</f>
        <v/>
      </c>
      <c r="N982" s="347" t="str">
        <f>if($C982=Attacking,if(J982&gt;70,Hit,Miss),"")</f>
        <v/>
      </c>
      <c r="O982" s="348" t="str">
        <f>if($C982=Attacking,if(K982&gt;70,Hit,Miss),"")</f>
        <v/>
      </c>
      <c r="P982" s="343" t="str">
        <f>IF(L982=Hit,Fleet1Ship1WepDPH,IF(L982=Miss,0,""))</f>
        <v/>
      </c>
      <c r="Q982" s="344" t="str">
        <f>IF(M982=Hit,Fleet1Ship1WepDPH,IF(M982=Miss,0,""))</f>
        <v/>
      </c>
      <c r="R982" s="344" t="str">
        <f>IF(N982=Hit,Fleet1Ship1WepDPH,IF(N982=Miss,0,""))</f>
        <v/>
      </c>
      <c r="S982" s="345" t="str">
        <f>IF(O982=Hit,Fleet1Ship1WepDPH,IF(O982=Miss,0,""))</f>
        <v/>
      </c>
      <c r="T982" s="349" t="str">
        <f>if($C982=Attacking,COUNTIF(P982:S982,"&gt;0"),"")</f>
        <v/>
      </c>
      <c r="U982" s="350" t="str">
        <f>IF($C982=Attacking,SUM(P982:S982),"")</f>
        <v/>
      </c>
      <c r="V982" s="351" t="str">
        <f>iferror(if(W980="","",IF(W980=Alive,$V$4,IF(W980=Dead,"")),""),"")</f>
        <v/>
      </c>
      <c r="W982" s="340" t="str">
        <f>iferror(if($X982="","",IF($X982&gt;0,Alive,if($X982=0,"")),""),"")</f>
        <v/>
      </c>
      <c r="X982" s="352" t="str">
        <f>iferror(if(C982="","",IF(C982=Attacking,X980-U982,X980)),"")</f>
        <v/>
      </c>
    </row>
    <row r="983" hidden="1">
      <c r="A983" s="319">
        <v>980.0</v>
      </c>
      <c r="B983" s="357" t="str">
        <f>IF(C981=Attacking,B981+1,"")</f>
        <v/>
      </c>
      <c r="C983" s="321" t="str">
        <f>iferror(if(W981="","",IF(W981=Alive,Attacking,if(W981=Dead,"")),""),"")</f>
        <v/>
      </c>
      <c r="D983" s="322" t="str">
        <f>iferror(if(E981="","",IF(E981=Alive,$D$4,IF(E981=Dead,"")),""),"")</f>
        <v/>
      </c>
      <c r="E983" s="323" t="str">
        <f>iferror(if($F982="","",IF($F983&gt;0,Alive,if($F983="","")),""),"")</f>
        <v/>
      </c>
      <c r="F983" s="324" t="str">
        <f t="shared" si="4"/>
        <v/>
      </c>
      <c r="G983" s="325" t="str">
        <f>iferror(if(C983="","",if(C983=BattleEnd,"",if(D983=Fleet1Ship1,Fleet1Ship1Wep,Fleet2Ship1Wep))),"")</f>
        <v/>
      </c>
      <c r="H983" s="326" t="str">
        <f>iferror(IF($C983=BattleEnd,"",IF($C983="","",IF($C983=Attacking,RANDBETWEEN(1,100),""))),"")</f>
        <v/>
      </c>
      <c r="I983" s="327" t="str">
        <f>iferror(IF($C983=BattleEnd,"",IF($C983="","",IF($C983=Attacking,RANDBETWEEN(1,100),""))),"")</f>
        <v/>
      </c>
      <c r="J983" s="327" t="str">
        <f>iferror(IF($C983=BattleEnd,"",IF($C983="","",IF($C983=Attacking,RANDBETWEEN(1,100),""))),"")</f>
        <v/>
      </c>
      <c r="K983" s="328" t="str">
        <f>iferror(IF($C983=BattleEnd,"",IF($C983="","",IF($C983=Attacking,RANDBETWEEN(1,100),""))),"")</f>
        <v/>
      </c>
      <c r="L983" s="329" t="str">
        <f>if($C983=Attacking,if(H983&gt;70,Hit,Miss),"")</f>
        <v/>
      </c>
      <c r="M983" s="330" t="str">
        <f>if($C983=Attacking,if(I983&gt;70,Hit,Miss),"")</f>
        <v/>
      </c>
      <c r="N983" s="330" t="str">
        <f>if($C983=Attacking,if(J983&gt;70,Hit,Miss),"")</f>
        <v/>
      </c>
      <c r="O983" s="331" t="str">
        <f>if($C983=Attacking,if(K983&gt;70,Hit,Miss),"")</f>
        <v/>
      </c>
      <c r="P983" s="326" t="str">
        <f>IF(L983=Hit,Fleet1Ship1WepDPH,IF(L983=Miss,0,""))</f>
        <v/>
      </c>
      <c r="Q983" s="327" t="str">
        <f>IF(M983=Hit,Fleet1Ship1WepDPH,IF(M983=Miss,0,""))</f>
        <v/>
      </c>
      <c r="R983" s="327" t="str">
        <f>IF(N983=Hit,Fleet1Ship1WepDPH,IF(N983=Miss,0,""))</f>
        <v/>
      </c>
      <c r="S983" s="328" t="str">
        <f>IF(O983=Hit,Fleet1Ship1WepDPH,IF(O983=Miss,0,""))</f>
        <v/>
      </c>
      <c r="T983" s="332" t="str">
        <f>if($C983=Attacking,COUNTIF(P983:S983,"&gt;0"),"")</f>
        <v/>
      </c>
      <c r="U983" s="333" t="str">
        <f>IF($C983=Attacking,SUM(P983:S983),"")</f>
        <v/>
      </c>
      <c r="V983" s="334" t="str">
        <f>iferror(if(W981="","",IF(W981=Alive,$V$4,IF(W981=Dead,"")),""),"")</f>
        <v/>
      </c>
      <c r="W983" s="323" t="str">
        <f>iferror(if($X983="","",IF($X983&gt;0,Alive,if($X983=0,"")),""),"")</f>
        <v/>
      </c>
      <c r="X983" s="353" t="str">
        <f>iferror(if(C983="","",IF(C983=Attacking,X981-U983,X981)),"")</f>
        <v/>
      </c>
    </row>
    <row r="984" hidden="1">
      <c r="A984" s="336">
        <v>981.0</v>
      </c>
      <c r="B984" s="356" t="str">
        <f>IF(C982=Attacking,B982+1,"")</f>
        <v/>
      </c>
      <c r="C984" s="338" t="str">
        <f>iferror(if(W982="","",IF(W982=Alive,Attacking,if(W982=Dead,"")),""),"")</f>
        <v/>
      </c>
      <c r="D984" s="339" t="str">
        <f>iferror(if(E982="","",IF(E982=Alive,$D$4,IF(E982=Dead,"")),""),"")</f>
        <v/>
      </c>
      <c r="E984" s="340" t="str">
        <f>iferror(if($F983="","",IF($F984&gt;0,Alive,if($F984="","")),""),"")</f>
        <v/>
      </c>
      <c r="F984" s="341" t="str">
        <f t="shared" si="4"/>
        <v/>
      </c>
      <c r="G984" s="342" t="str">
        <f>iferror(if(C984="","",if(C984=BattleEnd,"",if(D984=Fleet1Ship1,Fleet1Ship1Wep,Fleet2Ship1Wep))),"")</f>
        <v/>
      </c>
      <c r="H984" s="343" t="str">
        <f>iferror(IF($C984=BattleEnd,"",IF($C984="","",IF($C984=Attacking,RANDBETWEEN(1,100),""))),"")</f>
        <v/>
      </c>
      <c r="I984" s="344" t="str">
        <f>iferror(IF($C984=BattleEnd,"",IF($C984="","",IF($C984=Attacking,RANDBETWEEN(1,100),""))),"")</f>
        <v/>
      </c>
      <c r="J984" s="344" t="str">
        <f>iferror(IF($C984=BattleEnd,"",IF($C984="","",IF($C984=Attacking,RANDBETWEEN(1,100),""))),"")</f>
        <v/>
      </c>
      <c r="K984" s="345" t="str">
        <f>iferror(IF($C984=BattleEnd,"",IF($C984="","",IF($C984=Attacking,RANDBETWEEN(1,100),""))),"")</f>
        <v/>
      </c>
      <c r="L984" s="346" t="str">
        <f>if($C984=Attacking,if(H984&gt;70,Hit,Miss),"")</f>
        <v/>
      </c>
      <c r="M984" s="347" t="str">
        <f>if($C984=Attacking,if(I984&gt;70,Hit,Miss),"")</f>
        <v/>
      </c>
      <c r="N984" s="347" t="str">
        <f>if($C984=Attacking,if(J984&gt;70,Hit,Miss),"")</f>
        <v/>
      </c>
      <c r="O984" s="348" t="str">
        <f>if($C984=Attacking,if(K984&gt;70,Hit,Miss),"")</f>
        <v/>
      </c>
      <c r="P984" s="343" t="str">
        <f>IF(L984=Hit,Fleet1Ship1WepDPH,IF(L984=Miss,0,""))</f>
        <v/>
      </c>
      <c r="Q984" s="344" t="str">
        <f>IF(M984=Hit,Fleet1Ship1WepDPH,IF(M984=Miss,0,""))</f>
        <v/>
      </c>
      <c r="R984" s="344" t="str">
        <f>IF(N984=Hit,Fleet1Ship1WepDPH,IF(N984=Miss,0,""))</f>
        <v/>
      </c>
      <c r="S984" s="345" t="str">
        <f>IF(O984=Hit,Fleet1Ship1WepDPH,IF(O984=Miss,0,""))</f>
        <v/>
      </c>
      <c r="T984" s="349" t="str">
        <f>if($C984=Attacking,COUNTIF(P984:S984,"&gt;0"),"")</f>
        <v/>
      </c>
      <c r="U984" s="350" t="str">
        <f>IF($C984=Attacking,SUM(P984:S984),"")</f>
        <v/>
      </c>
      <c r="V984" s="351" t="str">
        <f>iferror(if(W982="","",IF(W982=Alive,$V$4,IF(W982=Dead,"")),""),"")</f>
        <v/>
      </c>
      <c r="W984" s="340" t="str">
        <f>iferror(if($X984="","",IF($X984&gt;0,Alive,if($X984=0,"")),""),"")</f>
        <v/>
      </c>
      <c r="X984" s="352" t="str">
        <f>iferror(if(C984="","",IF(C984=Attacking,X982-U984,X982)),"")</f>
        <v/>
      </c>
    </row>
    <row r="985" hidden="1">
      <c r="A985" s="319">
        <v>982.0</v>
      </c>
      <c r="B985" s="357" t="str">
        <f>IF(C983=Attacking,B983+1,"")</f>
        <v/>
      </c>
      <c r="C985" s="321" t="str">
        <f>iferror(if(W983="","",IF(W983=Alive,Attacking,if(W983=Dead,"")),""),"")</f>
        <v/>
      </c>
      <c r="D985" s="322" t="str">
        <f>iferror(if(E983="","",IF(E983=Alive,$D$4,IF(E983=Dead,"")),""),"")</f>
        <v/>
      </c>
      <c r="E985" s="323" t="str">
        <f>iferror(if($F984="","",IF($F985&gt;0,Alive,if($F985="","")),""),"")</f>
        <v/>
      </c>
      <c r="F985" s="324" t="str">
        <f t="shared" si="4"/>
        <v/>
      </c>
      <c r="G985" s="325" t="str">
        <f>iferror(if(C985="","",if(C985=BattleEnd,"",if(D985=Fleet1Ship1,Fleet1Ship1Wep,Fleet2Ship1Wep))),"")</f>
        <v/>
      </c>
      <c r="H985" s="326" t="str">
        <f>iferror(IF($C985=BattleEnd,"",IF($C985="","",IF($C985=Attacking,RANDBETWEEN(1,100),""))),"")</f>
        <v/>
      </c>
      <c r="I985" s="327" t="str">
        <f>iferror(IF($C985=BattleEnd,"",IF($C985="","",IF($C985=Attacking,RANDBETWEEN(1,100),""))),"")</f>
        <v/>
      </c>
      <c r="J985" s="327" t="str">
        <f>iferror(IF($C985=BattleEnd,"",IF($C985="","",IF($C985=Attacking,RANDBETWEEN(1,100),""))),"")</f>
        <v/>
      </c>
      <c r="K985" s="328" t="str">
        <f>iferror(IF($C985=BattleEnd,"",IF($C985="","",IF($C985=Attacking,RANDBETWEEN(1,100),""))),"")</f>
        <v/>
      </c>
      <c r="L985" s="329" t="str">
        <f>if($C985=Attacking,if(H985&gt;70,Hit,Miss),"")</f>
        <v/>
      </c>
      <c r="M985" s="330" t="str">
        <f>if($C985=Attacking,if(I985&gt;70,Hit,Miss),"")</f>
        <v/>
      </c>
      <c r="N985" s="330" t="str">
        <f>if($C985=Attacking,if(J985&gt;70,Hit,Miss),"")</f>
        <v/>
      </c>
      <c r="O985" s="331" t="str">
        <f>if($C985=Attacking,if(K985&gt;70,Hit,Miss),"")</f>
        <v/>
      </c>
      <c r="P985" s="326" t="str">
        <f>IF(L985=Hit,Fleet1Ship1WepDPH,IF(L985=Miss,0,""))</f>
        <v/>
      </c>
      <c r="Q985" s="327" t="str">
        <f>IF(M985=Hit,Fleet1Ship1WepDPH,IF(M985=Miss,0,""))</f>
        <v/>
      </c>
      <c r="R985" s="327" t="str">
        <f>IF(N985=Hit,Fleet1Ship1WepDPH,IF(N985=Miss,0,""))</f>
        <v/>
      </c>
      <c r="S985" s="328" t="str">
        <f>IF(O985=Hit,Fleet1Ship1WepDPH,IF(O985=Miss,0,""))</f>
        <v/>
      </c>
      <c r="T985" s="332" t="str">
        <f>if($C985=Attacking,COUNTIF(P985:S985,"&gt;0"),"")</f>
        <v/>
      </c>
      <c r="U985" s="333" t="str">
        <f>IF($C985=Attacking,SUM(P985:S985),"")</f>
        <v/>
      </c>
      <c r="V985" s="334" t="str">
        <f>iferror(if(W983="","",IF(W983=Alive,$V$4,IF(W983=Dead,"")),""),"")</f>
        <v/>
      </c>
      <c r="W985" s="323" t="str">
        <f>iferror(if($X985="","",IF($X985&gt;0,Alive,if($X985=0,"")),""),"")</f>
        <v/>
      </c>
      <c r="X985" s="353" t="str">
        <f>iferror(if(C985="","",IF(C985=Attacking,X983-U985,X983)),"")</f>
        <v/>
      </c>
    </row>
    <row r="986" hidden="1">
      <c r="A986" s="336">
        <v>983.0</v>
      </c>
      <c r="B986" s="356" t="str">
        <f>IF(C984=Reloading,B984+1,"")</f>
        <v/>
      </c>
      <c r="C986" s="338" t="str">
        <f>iferror(if(W984="","",IF(W984=Alive,Attacking,if(W984=Dead,"")),""),"")</f>
        <v/>
      </c>
      <c r="D986" s="339" t="str">
        <f>iferror(if(E984="","",IF(E984=Alive,$D$4,IF(E984=Dead,"")),""),"")</f>
        <v/>
      </c>
      <c r="E986" s="340" t="str">
        <f>iferror(if($F985="","",IF($F986&gt;0,Alive,if($F986="","")),""),"")</f>
        <v/>
      </c>
      <c r="F986" s="341" t="str">
        <f t="shared" si="4"/>
        <v/>
      </c>
      <c r="G986" s="342" t="str">
        <f>iferror(if(C986="","",if(C986=BattleEnd,"",if(D986=Fleet1Ship1,Fleet1Ship1Wep,Fleet2Ship1Wep))),"")</f>
        <v/>
      </c>
      <c r="H986" s="343" t="str">
        <f>iferror(IF($C986=BattleEnd,"",IF($C986="","",IF($C986=Attacking,RANDBETWEEN(1,100),""))),"")</f>
        <v/>
      </c>
      <c r="I986" s="344" t="str">
        <f>iferror(IF($C986=BattleEnd,"",IF($C986="","",IF($C986=Attacking,RANDBETWEEN(1,100),""))),"")</f>
        <v/>
      </c>
      <c r="J986" s="344" t="str">
        <f>iferror(IF($C986=BattleEnd,"",IF($C986="","",IF($C986=Attacking,RANDBETWEEN(1,100),""))),"")</f>
        <v/>
      </c>
      <c r="K986" s="345" t="str">
        <f>iferror(IF($C986=BattleEnd,"",IF($C986="","",IF($C986=Attacking,RANDBETWEEN(1,100),""))),"")</f>
        <v/>
      </c>
      <c r="L986" s="346" t="str">
        <f>if($C986=Attacking,if(H986&gt;70,Hit,Miss),"")</f>
        <v/>
      </c>
      <c r="M986" s="347" t="str">
        <f>if($C986=Attacking,if(I986&gt;70,Hit,Miss),"")</f>
        <v/>
      </c>
      <c r="N986" s="347" t="str">
        <f>if($C986=Attacking,if(J986&gt;70,Hit,Miss),"")</f>
        <v/>
      </c>
      <c r="O986" s="348" t="str">
        <f>if($C986=Attacking,if(K986&gt;70,Hit,Miss),"")</f>
        <v/>
      </c>
      <c r="P986" s="343" t="str">
        <f>IF(L986=Hit,Fleet1Ship1WepDPH,IF(L986=Miss,0,""))</f>
        <v/>
      </c>
      <c r="Q986" s="344" t="str">
        <f>IF(M986=Hit,Fleet1Ship1WepDPH,IF(M986=Miss,0,""))</f>
        <v/>
      </c>
      <c r="R986" s="344" t="str">
        <f>IF(N986=Hit,Fleet1Ship1WepDPH,IF(N986=Miss,0,""))</f>
        <v/>
      </c>
      <c r="S986" s="345" t="str">
        <f>IF(O986=Hit,Fleet1Ship1WepDPH,IF(O986=Miss,0,""))</f>
        <v/>
      </c>
      <c r="T986" s="349" t="str">
        <f>if($C986=Attacking,COUNTIF(P986:S986,"&gt;0"),"")</f>
        <v/>
      </c>
      <c r="U986" s="350" t="str">
        <f>IF($C986=Attacking,SUM(P986:S986),"")</f>
        <v/>
      </c>
      <c r="V986" s="351" t="str">
        <f>iferror(if(W984="","",IF(W984=Alive,$V$4,IF(W984=Dead,"")),""),"")</f>
        <v/>
      </c>
      <c r="W986" s="340" t="str">
        <f>iferror(if($X986="","",IF($X986&gt;0,Alive,if($X986=0,"")),""),"")</f>
        <v/>
      </c>
      <c r="X986" s="352" t="str">
        <f>iferror(if(C986="","",IF(C986=Attacking,X984-U986,X984)),"")</f>
        <v/>
      </c>
    </row>
    <row r="987" hidden="1">
      <c r="A987" s="319">
        <v>984.0</v>
      </c>
      <c r="B987" s="357" t="str">
        <f>IF(C985=Reloading,B985+1,"")</f>
        <v/>
      </c>
      <c r="C987" s="321" t="str">
        <f>iferror(if(W985="","",IF(W985=Alive,Attacking,if(W985=Dead,"")),""),"")</f>
        <v/>
      </c>
      <c r="D987" s="322" t="str">
        <f>iferror(if(E985="","",IF(E985=Alive,$D$4,IF(E985=Dead,"")),""),"")</f>
        <v/>
      </c>
      <c r="E987" s="323" t="str">
        <f>iferror(if($F986="","",IF($F987&gt;0,Alive,if($F987="","")),""),"")</f>
        <v/>
      </c>
      <c r="F987" s="324" t="str">
        <f t="shared" si="4"/>
        <v/>
      </c>
      <c r="G987" s="325" t="str">
        <f>iferror(if(C987="","",if(C987=BattleEnd,"",if(D987=Fleet1Ship1,Fleet1Ship1Wep,Fleet2Ship1Wep))),"")</f>
        <v/>
      </c>
      <c r="H987" s="326" t="str">
        <f>iferror(IF($C987=BattleEnd,"",IF($C987="","",IF($C987=Attacking,RANDBETWEEN(1,100),""))),"")</f>
        <v/>
      </c>
      <c r="I987" s="327" t="str">
        <f>iferror(IF($C987=BattleEnd,"",IF($C987="","",IF($C987=Attacking,RANDBETWEEN(1,100),""))),"")</f>
        <v/>
      </c>
      <c r="J987" s="327" t="str">
        <f>iferror(IF($C987=BattleEnd,"",IF($C987="","",IF($C987=Attacking,RANDBETWEEN(1,100),""))),"")</f>
        <v/>
      </c>
      <c r="K987" s="328" t="str">
        <f>iferror(IF($C987=BattleEnd,"",IF($C987="","",IF($C987=Attacking,RANDBETWEEN(1,100),""))),"")</f>
        <v/>
      </c>
      <c r="L987" s="329" t="str">
        <f>if($C987=Attacking,if(H987&gt;70,Hit,Miss),"")</f>
        <v/>
      </c>
      <c r="M987" s="330" t="str">
        <f>if($C987=Attacking,if(I987&gt;70,Hit,Miss),"")</f>
        <v/>
      </c>
      <c r="N987" s="330" t="str">
        <f>if($C987=Attacking,if(J987&gt;70,Hit,Miss),"")</f>
        <v/>
      </c>
      <c r="O987" s="331" t="str">
        <f>if($C987=Attacking,if(K987&gt;70,Hit,Miss),"")</f>
        <v/>
      </c>
      <c r="P987" s="326" t="str">
        <f>IF(L987=Hit,Fleet1Ship1WepDPH,IF(L987=Miss,0,""))</f>
        <v/>
      </c>
      <c r="Q987" s="327" t="str">
        <f>IF(M987=Hit,Fleet1Ship1WepDPH,IF(M987=Miss,0,""))</f>
        <v/>
      </c>
      <c r="R987" s="327" t="str">
        <f>IF(N987=Hit,Fleet1Ship1WepDPH,IF(N987=Miss,0,""))</f>
        <v/>
      </c>
      <c r="S987" s="328" t="str">
        <f>IF(O987=Hit,Fleet1Ship1WepDPH,IF(O987=Miss,0,""))</f>
        <v/>
      </c>
      <c r="T987" s="332" t="str">
        <f>if($C987=Attacking,COUNTIF(P987:S987,"&gt;0"),"")</f>
        <v/>
      </c>
      <c r="U987" s="333" t="str">
        <f>IF($C987=Attacking,SUM(P987:S987),"")</f>
        <v/>
      </c>
      <c r="V987" s="334" t="str">
        <f>iferror(if(W985="","",IF(W985=Alive,$V$4,IF(W985=Dead,"")),""),"")</f>
        <v/>
      </c>
      <c r="W987" s="323" t="str">
        <f>iferror(if($X987="","",IF($X987&gt;0,Alive,if($X987=0,"")),""),"")</f>
        <v/>
      </c>
      <c r="X987" s="353" t="str">
        <f>iferror(if(C987="","",IF(C987=Attacking,X985-U987,X985)),"")</f>
        <v/>
      </c>
    </row>
    <row r="988" hidden="1">
      <c r="A988" s="336">
        <v>985.0</v>
      </c>
      <c r="B988" s="356" t="str">
        <f>IF(C986=Attacking,B986+1,"")</f>
        <v/>
      </c>
      <c r="C988" s="338" t="str">
        <f>iferror(if(W986="","",IF(W986=Alive,Attacking,if(W986=Dead,"")),""),"")</f>
        <v/>
      </c>
      <c r="D988" s="339" t="str">
        <f>iferror(if(E986="","",IF(E986=Alive,$D$4,IF(E986=Dead,"")),""),"")</f>
        <v/>
      </c>
      <c r="E988" s="340" t="str">
        <f>iferror(if($F987="","",IF($F988&gt;0,Alive,if($F988="","")),""),"")</f>
        <v/>
      </c>
      <c r="F988" s="341" t="str">
        <f t="shared" si="4"/>
        <v/>
      </c>
      <c r="G988" s="342" t="str">
        <f>iferror(if(C988="","",if(C988=BattleEnd,"",if(D988=Fleet1Ship1,Fleet1Ship1Wep,Fleet2Ship1Wep))),"")</f>
        <v/>
      </c>
      <c r="H988" s="343" t="str">
        <f>iferror(IF($C988=BattleEnd,"",IF($C988="","",IF($C988=Attacking,RANDBETWEEN(1,100),""))),"")</f>
        <v/>
      </c>
      <c r="I988" s="344" t="str">
        <f>iferror(IF($C988=BattleEnd,"",IF($C988="","",IF($C988=Attacking,RANDBETWEEN(1,100),""))),"")</f>
        <v/>
      </c>
      <c r="J988" s="344" t="str">
        <f>iferror(IF($C988=BattleEnd,"",IF($C988="","",IF($C988=Attacking,RANDBETWEEN(1,100),""))),"")</f>
        <v/>
      </c>
      <c r="K988" s="345" t="str">
        <f>iferror(IF($C988=BattleEnd,"",IF($C988="","",IF($C988=Attacking,RANDBETWEEN(1,100),""))),"")</f>
        <v/>
      </c>
      <c r="L988" s="346" t="str">
        <f>if($C988=Attacking,if(H988&gt;70,Hit,Miss),"")</f>
        <v/>
      </c>
      <c r="M988" s="347" t="str">
        <f>if($C988=Attacking,if(I988&gt;70,Hit,Miss),"")</f>
        <v/>
      </c>
      <c r="N988" s="347" t="str">
        <f>if($C988=Attacking,if(J988&gt;70,Hit,Miss),"")</f>
        <v/>
      </c>
      <c r="O988" s="348" t="str">
        <f>if($C988=Attacking,if(K988&gt;70,Hit,Miss),"")</f>
        <v/>
      </c>
      <c r="P988" s="343" t="str">
        <f>IF(L988=Hit,Fleet1Ship1WepDPH,IF(L988=Miss,0,""))</f>
        <v/>
      </c>
      <c r="Q988" s="344" t="str">
        <f>IF(M988=Hit,Fleet1Ship1WepDPH,IF(M988=Miss,0,""))</f>
        <v/>
      </c>
      <c r="R988" s="344" t="str">
        <f>IF(N988=Hit,Fleet1Ship1WepDPH,IF(N988=Miss,0,""))</f>
        <v/>
      </c>
      <c r="S988" s="345" t="str">
        <f>IF(O988=Hit,Fleet1Ship1WepDPH,IF(O988=Miss,0,""))</f>
        <v/>
      </c>
      <c r="T988" s="349" t="str">
        <f>if($C988=Attacking,COUNTIF(P988:S988,"&gt;0"),"")</f>
        <v/>
      </c>
      <c r="U988" s="350" t="str">
        <f>IF($C988=Attacking,SUM(P988:S988),"")</f>
        <v/>
      </c>
      <c r="V988" s="351" t="str">
        <f>iferror(if(W986="","",IF(W986=Alive,$V$4,IF(W986=Dead,"")),""),"")</f>
        <v/>
      </c>
      <c r="W988" s="340" t="str">
        <f>iferror(if($X988="","",IF($X988&gt;0,Alive,if($X988=0,"")),""),"")</f>
        <v/>
      </c>
      <c r="X988" s="352" t="str">
        <f>iferror(if(C988="","",IF(C988=Attacking,X986-U988,X986)),"")</f>
        <v/>
      </c>
    </row>
    <row r="989" hidden="1">
      <c r="A989" s="319">
        <v>986.0</v>
      </c>
      <c r="B989" s="357" t="str">
        <f>IF(C987=Attacking,B987+1,"")</f>
        <v/>
      </c>
      <c r="C989" s="321" t="str">
        <f>iferror(if(W987="","",IF(W987=Alive,Attacking,if(W987=Dead,"")),""),"")</f>
        <v/>
      </c>
      <c r="D989" s="322" t="str">
        <f>iferror(if(E987="","",IF(E987=Alive,$D$4,IF(E987=Dead,"")),""),"")</f>
        <v/>
      </c>
      <c r="E989" s="323" t="str">
        <f>iferror(if($F988="","",IF($F989&gt;0,Alive,if($F989="","")),""),"")</f>
        <v/>
      </c>
      <c r="F989" s="324" t="str">
        <f t="shared" si="4"/>
        <v/>
      </c>
      <c r="G989" s="325" t="str">
        <f>iferror(if(C989="","",if(C989=BattleEnd,"",if(D989=Fleet1Ship1,Fleet1Ship1Wep,Fleet2Ship1Wep))),"")</f>
        <v/>
      </c>
      <c r="H989" s="326" t="str">
        <f>iferror(IF($C989=BattleEnd,"",IF($C989="","",IF($C989=Attacking,RANDBETWEEN(1,100),""))),"")</f>
        <v/>
      </c>
      <c r="I989" s="327" t="str">
        <f>iferror(IF($C989=BattleEnd,"",IF($C989="","",IF($C989=Attacking,RANDBETWEEN(1,100),""))),"")</f>
        <v/>
      </c>
      <c r="J989" s="327" t="str">
        <f>iferror(IF($C989=BattleEnd,"",IF($C989="","",IF($C989=Attacking,RANDBETWEEN(1,100),""))),"")</f>
        <v/>
      </c>
      <c r="K989" s="328" t="str">
        <f>iferror(IF($C989=BattleEnd,"",IF($C989="","",IF($C989=Attacking,RANDBETWEEN(1,100),""))),"")</f>
        <v/>
      </c>
      <c r="L989" s="329" t="str">
        <f>if($C989=Attacking,if(H989&gt;70,Hit,Miss),"")</f>
        <v/>
      </c>
      <c r="M989" s="330" t="str">
        <f>if($C989=Attacking,if(I989&gt;70,Hit,Miss),"")</f>
        <v/>
      </c>
      <c r="N989" s="330" t="str">
        <f>if($C989=Attacking,if(J989&gt;70,Hit,Miss),"")</f>
        <v/>
      </c>
      <c r="O989" s="331" t="str">
        <f>if($C989=Attacking,if(K989&gt;70,Hit,Miss),"")</f>
        <v/>
      </c>
      <c r="P989" s="326" t="str">
        <f>IF(L989=Hit,Fleet1Ship1WepDPH,IF(L989=Miss,0,""))</f>
        <v/>
      </c>
      <c r="Q989" s="327" t="str">
        <f>IF(M989=Hit,Fleet1Ship1WepDPH,IF(M989=Miss,0,""))</f>
        <v/>
      </c>
      <c r="R989" s="327" t="str">
        <f>IF(N989=Hit,Fleet1Ship1WepDPH,IF(N989=Miss,0,""))</f>
        <v/>
      </c>
      <c r="S989" s="328" t="str">
        <f>IF(O989=Hit,Fleet1Ship1WepDPH,IF(O989=Miss,0,""))</f>
        <v/>
      </c>
      <c r="T989" s="332" t="str">
        <f>if($C989=Attacking,COUNTIF(P989:S989,"&gt;0"),"")</f>
        <v/>
      </c>
      <c r="U989" s="333" t="str">
        <f>IF($C989=Attacking,SUM(P989:S989),"")</f>
        <v/>
      </c>
      <c r="V989" s="334" t="str">
        <f>iferror(if(W987="","",IF(W987=Alive,$V$4,IF(W987=Dead,"")),""),"")</f>
        <v/>
      </c>
      <c r="W989" s="323" t="str">
        <f>iferror(if($X989="","",IF($X989&gt;0,Alive,if($X989=0,"")),""),"")</f>
        <v/>
      </c>
      <c r="X989" s="353" t="str">
        <f>iferror(if(C989="","",IF(C989=Attacking,X987-U989,X987)),"")</f>
        <v/>
      </c>
    </row>
    <row r="990" hidden="1">
      <c r="A990" s="336">
        <v>987.0</v>
      </c>
      <c r="B990" s="356" t="str">
        <f>IF(C988=Attacking,B988+1,"")</f>
        <v/>
      </c>
      <c r="C990" s="338" t="str">
        <f>iferror(if(W988="","",IF(W988=Alive,Attacking,if(W988=Dead,"")),""),"")</f>
        <v/>
      </c>
      <c r="D990" s="339" t="str">
        <f>iferror(if(E988="","",IF(E988=Alive,$D$4,IF(E988=Dead,"")),""),"")</f>
        <v/>
      </c>
      <c r="E990" s="340" t="str">
        <f>iferror(if($F989="","",IF($F990&gt;0,Alive,if($F990="","")),""),"")</f>
        <v/>
      </c>
      <c r="F990" s="341" t="str">
        <f t="shared" si="4"/>
        <v/>
      </c>
      <c r="G990" s="342" t="str">
        <f>iferror(if(C990="","",if(C990=BattleEnd,"",if(D990=Fleet1Ship1,Fleet1Ship1Wep,Fleet2Ship1Wep))),"")</f>
        <v/>
      </c>
      <c r="H990" s="343" t="str">
        <f>iferror(IF($C990=BattleEnd,"",IF($C990="","",IF($C990=Attacking,RANDBETWEEN(1,100),""))),"")</f>
        <v/>
      </c>
      <c r="I990" s="344" t="str">
        <f>iferror(IF($C990=BattleEnd,"",IF($C990="","",IF($C990=Attacking,RANDBETWEEN(1,100),""))),"")</f>
        <v/>
      </c>
      <c r="J990" s="344" t="str">
        <f>iferror(IF($C990=BattleEnd,"",IF($C990="","",IF($C990=Attacking,RANDBETWEEN(1,100),""))),"")</f>
        <v/>
      </c>
      <c r="K990" s="345" t="str">
        <f>iferror(IF($C990=BattleEnd,"",IF($C990="","",IF($C990=Attacking,RANDBETWEEN(1,100),""))),"")</f>
        <v/>
      </c>
      <c r="L990" s="346" t="str">
        <f>if($C990=Attacking,if(H990&gt;70,Hit,Miss),"")</f>
        <v/>
      </c>
      <c r="M990" s="347" t="str">
        <f>if($C990=Attacking,if(I990&gt;70,Hit,Miss),"")</f>
        <v/>
      </c>
      <c r="N990" s="347" t="str">
        <f>if($C990=Attacking,if(J990&gt;70,Hit,Miss),"")</f>
        <v/>
      </c>
      <c r="O990" s="348" t="str">
        <f>if($C990=Attacking,if(K990&gt;70,Hit,Miss),"")</f>
        <v/>
      </c>
      <c r="P990" s="343" t="str">
        <f>IF(L990=Hit,Fleet1Ship1WepDPH,IF(L990=Miss,0,""))</f>
        <v/>
      </c>
      <c r="Q990" s="344" t="str">
        <f>IF(M990=Hit,Fleet1Ship1WepDPH,IF(M990=Miss,0,""))</f>
        <v/>
      </c>
      <c r="R990" s="344" t="str">
        <f>IF(N990=Hit,Fleet1Ship1WepDPH,IF(N990=Miss,0,""))</f>
        <v/>
      </c>
      <c r="S990" s="345" t="str">
        <f>IF(O990=Hit,Fleet1Ship1WepDPH,IF(O990=Miss,0,""))</f>
        <v/>
      </c>
      <c r="T990" s="349" t="str">
        <f>if($C990=Attacking,COUNTIF(P990:S990,"&gt;0"),"")</f>
        <v/>
      </c>
      <c r="U990" s="350" t="str">
        <f>IF($C990=Attacking,SUM(P990:S990),"")</f>
        <v/>
      </c>
      <c r="V990" s="351" t="str">
        <f>iferror(if(W988="","",IF(W988=Alive,$V$4,IF(W988=Dead,"")),""),"")</f>
        <v/>
      </c>
      <c r="W990" s="340" t="str">
        <f>iferror(if($X990="","",IF($X990&gt;0,Alive,if($X990=0,"")),""),"")</f>
        <v/>
      </c>
      <c r="X990" s="352" t="str">
        <f>iferror(if(C990="","",IF(C990=Attacking,X988-U990,X988)),"")</f>
        <v/>
      </c>
    </row>
    <row r="991" hidden="1">
      <c r="A991" s="319">
        <v>988.0</v>
      </c>
      <c r="B991" s="357" t="str">
        <f>IF(C989=Attacking,B989+1,"")</f>
        <v/>
      </c>
      <c r="C991" s="321" t="str">
        <f>iferror(if(W989="","",IF(W989=Alive,Attacking,if(W989=Dead,"")),""),"")</f>
        <v/>
      </c>
      <c r="D991" s="322" t="str">
        <f>iferror(if(E989="","",IF(E989=Alive,$D$4,IF(E989=Dead,"")),""),"")</f>
        <v/>
      </c>
      <c r="E991" s="323" t="str">
        <f>iferror(if($F990="","",IF($F991&gt;0,Alive,if($F991="","")),""),"")</f>
        <v/>
      </c>
      <c r="F991" s="324" t="str">
        <f t="shared" si="4"/>
        <v/>
      </c>
      <c r="G991" s="325" t="str">
        <f>iferror(if(C991="","",if(C991=BattleEnd,"",if(D991=Fleet1Ship1,Fleet1Ship1Wep,Fleet2Ship1Wep))),"")</f>
        <v/>
      </c>
      <c r="H991" s="326" t="str">
        <f>iferror(IF($C991=BattleEnd,"",IF($C991="","",IF($C991=Attacking,RANDBETWEEN(1,100),""))),"")</f>
        <v/>
      </c>
      <c r="I991" s="327" t="str">
        <f>iferror(IF($C991=BattleEnd,"",IF($C991="","",IF($C991=Attacking,RANDBETWEEN(1,100),""))),"")</f>
        <v/>
      </c>
      <c r="J991" s="327" t="str">
        <f>iferror(IF($C991=BattleEnd,"",IF($C991="","",IF($C991=Attacking,RANDBETWEEN(1,100),""))),"")</f>
        <v/>
      </c>
      <c r="K991" s="328" t="str">
        <f>iferror(IF($C991=BattleEnd,"",IF($C991="","",IF($C991=Attacking,RANDBETWEEN(1,100),""))),"")</f>
        <v/>
      </c>
      <c r="L991" s="329" t="str">
        <f>if($C991=Attacking,if(H991&gt;70,Hit,Miss),"")</f>
        <v/>
      </c>
      <c r="M991" s="330" t="str">
        <f>if($C991=Attacking,if(I991&gt;70,Hit,Miss),"")</f>
        <v/>
      </c>
      <c r="N991" s="330" t="str">
        <f>if($C991=Attacking,if(J991&gt;70,Hit,Miss),"")</f>
        <v/>
      </c>
      <c r="O991" s="331" t="str">
        <f>if($C991=Attacking,if(K991&gt;70,Hit,Miss),"")</f>
        <v/>
      </c>
      <c r="P991" s="326" t="str">
        <f>IF(L991=Hit,Fleet1Ship1WepDPH,IF(L991=Miss,0,""))</f>
        <v/>
      </c>
      <c r="Q991" s="327" t="str">
        <f>IF(M991=Hit,Fleet1Ship1WepDPH,IF(M991=Miss,0,""))</f>
        <v/>
      </c>
      <c r="R991" s="327" t="str">
        <f>IF(N991=Hit,Fleet1Ship1WepDPH,IF(N991=Miss,0,""))</f>
        <v/>
      </c>
      <c r="S991" s="328" t="str">
        <f>IF(O991=Hit,Fleet1Ship1WepDPH,IF(O991=Miss,0,""))</f>
        <v/>
      </c>
      <c r="T991" s="332" t="str">
        <f>if($C991=Attacking,COUNTIF(P991:S991,"&gt;0"),"")</f>
        <v/>
      </c>
      <c r="U991" s="333" t="str">
        <f>IF($C991=Attacking,SUM(P991:S991),"")</f>
        <v/>
      </c>
      <c r="V991" s="334" t="str">
        <f>iferror(if(W989="","",IF(W989=Alive,$V$4,IF(W989=Dead,"")),""),"")</f>
        <v/>
      </c>
      <c r="W991" s="323" t="str">
        <f>iferror(if($X991="","",IF($X991&gt;0,Alive,if($X991=0,"")),""),"")</f>
        <v/>
      </c>
      <c r="X991" s="353" t="str">
        <f>iferror(if(C991="","",IF(C991=Attacking,X989-U991,X989)),"")</f>
        <v/>
      </c>
    </row>
    <row r="992" hidden="1">
      <c r="A992" s="336">
        <v>989.0</v>
      </c>
      <c r="B992" s="356" t="str">
        <f>IF(C990=Attacking,B990+1,"")</f>
        <v/>
      </c>
      <c r="C992" s="338" t="str">
        <f>iferror(if(W990="","",IF(W990=Alive,Attacking,if(W990=Dead,"")),""),"")</f>
        <v/>
      </c>
      <c r="D992" s="339" t="str">
        <f>iferror(if(E990="","",IF(E990=Alive,$D$4,IF(E990=Dead,"")),""),"")</f>
        <v/>
      </c>
      <c r="E992" s="340" t="str">
        <f>iferror(if($F991="","",IF($F992&gt;0,Alive,if($F992="","")),""),"")</f>
        <v/>
      </c>
      <c r="F992" s="341" t="str">
        <f t="shared" si="4"/>
        <v/>
      </c>
      <c r="G992" s="342" t="str">
        <f>iferror(if(C992="","",if(C992=BattleEnd,"",if(D992=Fleet1Ship1,Fleet1Ship1Wep,Fleet2Ship1Wep))),"")</f>
        <v/>
      </c>
      <c r="H992" s="343" t="str">
        <f>iferror(IF($C992=BattleEnd,"",IF($C992="","",IF($C992=Attacking,RANDBETWEEN(1,100),""))),"")</f>
        <v/>
      </c>
      <c r="I992" s="344" t="str">
        <f>iferror(IF($C992=BattleEnd,"",IF($C992="","",IF($C992=Attacking,RANDBETWEEN(1,100),""))),"")</f>
        <v/>
      </c>
      <c r="J992" s="344" t="str">
        <f>iferror(IF($C992=BattleEnd,"",IF($C992="","",IF($C992=Attacking,RANDBETWEEN(1,100),""))),"")</f>
        <v/>
      </c>
      <c r="K992" s="345" t="str">
        <f>iferror(IF($C992=BattleEnd,"",IF($C992="","",IF($C992=Attacking,RANDBETWEEN(1,100),""))),"")</f>
        <v/>
      </c>
      <c r="L992" s="346" t="str">
        <f>if($C992=Attacking,if(H992&gt;70,Hit,Miss),"")</f>
        <v/>
      </c>
      <c r="M992" s="347" t="str">
        <f>if($C992=Attacking,if(I992&gt;70,Hit,Miss),"")</f>
        <v/>
      </c>
      <c r="N992" s="347" t="str">
        <f>if($C992=Attacking,if(J992&gt;70,Hit,Miss),"")</f>
        <v/>
      </c>
      <c r="O992" s="348" t="str">
        <f>if($C992=Attacking,if(K992&gt;70,Hit,Miss),"")</f>
        <v/>
      </c>
      <c r="P992" s="343" t="str">
        <f>IF(L992=Hit,Fleet1Ship1WepDPH,IF(L992=Miss,0,""))</f>
        <v/>
      </c>
      <c r="Q992" s="344" t="str">
        <f>IF(M992=Hit,Fleet1Ship1WepDPH,IF(M992=Miss,0,""))</f>
        <v/>
      </c>
      <c r="R992" s="344" t="str">
        <f>IF(N992=Hit,Fleet1Ship1WepDPH,IF(N992=Miss,0,""))</f>
        <v/>
      </c>
      <c r="S992" s="345" t="str">
        <f>IF(O992=Hit,Fleet1Ship1WepDPH,IF(O992=Miss,0,""))</f>
        <v/>
      </c>
      <c r="T992" s="349" t="str">
        <f>if($C992=Attacking,COUNTIF(P992:S992,"&gt;0"),"")</f>
        <v/>
      </c>
      <c r="U992" s="350" t="str">
        <f>IF($C992=Attacking,SUM(P992:S992),"")</f>
        <v/>
      </c>
      <c r="V992" s="351" t="str">
        <f>iferror(if(W990="","",IF(W990=Alive,$V$4,IF(W990=Dead,"")),""),"")</f>
        <v/>
      </c>
      <c r="W992" s="340" t="str">
        <f>iferror(if($X992="","",IF($X992&gt;0,Alive,if($X992=0,"")),""),"")</f>
        <v/>
      </c>
      <c r="X992" s="352" t="str">
        <f>iferror(if(C992="","",IF(C992=Attacking,X990-U992,X990)),"")</f>
        <v/>
      </c>
    </row>
    <row r="993" hidden="1">
      <c r="A993" s="319">
        <v>990.0</v>
      </c>
      <c r="B993" s="357" t="str">
        <f>IF(C991=Attacking,B991+1,"")</f>
        <v/>
      </c>
      <c r="C993" s="321" t="str">
        <f>iferror(if(W991="","",IF(W991=Alive,Attacking,if(W991=Dead,"")),""),"")</f>
        <v/>
      </c>
      <c r="D993" s="322" t="str">
        <f>iferror(if(E991="","",IF(E991=Alive,$D$4,IF(E991=Dead,"")),""),"")</f>
        <v/>
      </c>
      <c r="E993" s="323" t="str">
        <f>iferror(if($F992="","",IF($F993&gt;0,Alive,if($F993="","")),""),"")</f>
        <v/>
      </c>
      <c r="F993" s="324" t="str">
        <f t="shared" si="4"/>
        <v/>
      </c>
      <c r="G993" s="325" t="str">
        <f>iferror(if(C993="","",if(C993=BattleEnd,"",if(D993=Fleet1Ship1,Fleet1Ship1Wep,Fleet2Ship1Wep))),"")</f>
        <v/>
      </c>
      <c r="H993" s="326" t="str">
        <f>iferror(IF($C993=BattleEnd,"",IF($C993="","",IF($C993=Attacking,RANDBETWEEN(1,100),""))),"")</f>
        <v/>
      </c>
      <c r="I993" s="327" t="str">
        <f>iferror(IF($C993=BattleEnd,"",IF($C993="","",IF($C993=Attacking,RANDBETWEEN(1,100),""))),"")</f>
        <v/>
      </c>
      <c r="J993" s="327" t="str">
        <f>iferror(IF($C993=BattleEnd,"",IF($C993="","",IF($C993=Attacking,RANDBETWEEN(1,100),""))),"")</f>
        <v/>
      </c>
      <c r="K993" s="328" t="str">
        <f>iferror(IF($C993=BattleEnd,"",IF($C993="","",IF($C993=Attacking,RANDBETWEEN(1,100),""))),"")</f>
        <v/>
      </c>
      <c r="L993" s="329" t="str">
        <f>if($C993=Attacking,if(H993&gt;70,Hit,Miss),"")</f>
        <v/>
      </c>
      <c r="M993" s="330" t="str">
        <f>if($C993=Attacking,if(I993&gt;70,Hit,Miss),"")</f>
        <v/>
      </c>
      <c r="N993" s="330" t="str">
        <f>if($C993=Attacking,if(J993&gt;70,Hit,Miss),"")</f>
        <v/>
      </c>
      <c r="O993" s="331" t="str">
        <f>if($C993=Attacking,if(K993&gt;70,Hit,Miss),"")</f>
        <v/>
      </c>
      <c r="P993" s="326" t="str">
        <f>IF(L993=Hit,Fleet1Ship1WepDPH,IF(L993=Miss,0,""))</f>
        <v/>
      </c>
      <c r="Q993" s="327" t="str">
        <f>IF(M993=Hit,Fleet1Ship1WepDPH,IF(M993=Miss,0,""))</f>
        <v/>
      </c>
      <c r="R993" s="327" t="str">
        <f>IF(N993=Hit,Fleet1Ship1WepDPH,IF(N993=Miss,0,""))</f>
        <v/>
      </c>
      <c r="S993" s="328" t="str">
        <f>IF(O993=Hit,Fleet1Ship1WepDPH,IF(O993=Miss,0,""))</f>
        <v/>
      </c>
      <c r="T993" s="332" t="str">
        <f>if($C993=Attacking,COUNTIF(P993:S993,"&gt;0"),"")</f>
        <v/>
      </c>
      <c r="U993" s="333" t="str">
        <f>IF($C993=Attacking,SUM(P993:S993),"")</f>
        <v/>
      </c>
      <c r="V993" s="334" t="str">
        <f>iferror(if(W991="","",IF(W991=Alive,$V$4,IF(W991=Dead,"")),""),"")</f>
        <v/>
      </c>
      <c r="W993" s="323" t="str">
        <f>iferror(if($X993="","",IF($X993&gt;0,Alive,if($X993=0,"")),""),"")</f>
        <v/>
      </c>
      <c r="X993" s="353" t="str">
        <f>iferror(if(C993="","",IF(C993=Attacking,X991-U993,X991)),"")</f>
        <v/>
      </c>
    </row>
    <row r="994" hidden="1">
      <c r="A994" s="336">
        <v>991.0</v>
      </c>
      <c r="B994" s="356" t="str">
        <f>IF(C992=Reloading,B992+1,"")</f>
        <v/>
      </c>
      <c r="C994" s="338" t="str">
        <f>iferror(if(W992="","",IF(W992=Alive,Attacking,if(W992=Dead,"")),""),"")</f>
        <v/>
      </c>
      <c r="D994" s="339" t="str">
        <f>iferror(if(E992="","",IF(E992=Alive,$D$4,IF(E992=Dead,"")),""),"")</f>
        <v/>
      </c>
      <c r="E994" s="340" t="str">
        <f>iferror(if($F993="","",IF($F994&gt;0,Alive,if($F994="","")),""),"")</f>
        <v/>
      </c>
      <c r="F994" s="341" t="str">
        <f t="shared" si="4"/>
        <v/>
      </c>
      <c r="G994" s="342" t="str">
        <f>iferror(if(C994="","",if(C994=BattleEnd,"",if(D994=Fleet1Ship1,Fleet1Ship1Wep,Fleet2Ship1Wep))),"")</f>
        <v/>
      </c>
      <c r="H994" s="343" t="str">
        <f>iferror(IF($C994=BattleEnd,"",IF($C994="","",IF($C994=Attacking,RANDBETWEEN(1,100),""))),"")</f>
        <v/>
      </c>
      <c r="I994" s="344" t="str">
        <f>iferror(IF($C994=BattleEnd,"",IF($C994="","",IF($C994=Attacking,RANDBETWEEN(1,100),""))),"")</f>
        <v/>
      </c>
      <c r="J994" s="344" t="str">
        <f>iferror(IF($C994=BattleEnd,"",IF($C994="","",IF($C994=Attacking,RANDBETWEEN(1,100),""))),"")</f>
        <v/>
      </c>
      <c r="K994" s="345" t="str">
        <f>iferror(IF($C994=BattleEnd,"",IF($C994="","",IF($C994=Attacking,RANDBETWEEN(1,100),""))),"")</f>
        <v/>
      </c>
      <c r="L994" s="346" t="str">
        <f>if($C994=Attacking,if(H994&gt;70,Hit,Miss),"")</f>
        <v/>
      </c>
      <c r="M994" s="347" t="str">
        <f>if($C994=Attacking,if(I994&gt;70,Hit,Miss),"")</f>
        <v/>
      </c>
      <c r="N994" s="347" t="str">
        <f>if($C994=Attacking,if(J994&gt;70,Hit,Miss),"")</f>
        <v/>
      </c>
      <c r="O994" s="348" t="str">
        <f>if($C994=Attacking,if(K994&gt;70,Hit,Miss),"")</f>
        <v/>
      </c>
      <c r="P994" s="343" t="str">
        <f>IF(L994=Hit,Fleet1Ship1WepDPH,IF(L994=Miss,0,""))</f>
        <v/>
      </c>
      <c r="Q994" s="344" t="str">
        <f>IF(M994=Hit,Fleet1Ship1WepDPH,IF(M994=Miss,0,""))</f>
        <v/>
      </c>
      <c r="R994" s="344" t="str">
        <f>IF(N994=Hit,Fleet1Ship1WepDPH,IF(N994=Miss,0,""))</f>
        <v/>
      </c>
      <c r="S994" s="345" t="str">
        <f>IF(O994=Hit,Fleet1Ship1WepDPH,IF(O994=Miss,0,""))</f>
        <v/>
      </c>
      <c r="T994" s="349" t="str">
        <f>if($C994=Attacking,COUNTIF(P994:S994,"&gt;0"),"")</f>
        <v/>
      </c>
      <c r="U994" s="350" t="str">
        <f>IF($C994=Attacking,SUM(P994:S994),"")</f>
        <v/>
      </c>
      <c r="V994" s="351" t="str">
        <f>iferror(if(W992="","",IF(W992=Alive,$V$4,IF(W992=Dead,"")),""),"")</f>
        <v/>
      </c>
      <c r="W994" s="340" t="str">
        <f>iferror(if($X994="","",IF($X994&gt;0,Alive,if($X994=0,"")),""),"")</f>
        <v/>
      </c>
      <c r="X994" s="352" t="str">
        <f>iferror(if(C994="","",IF(C994=Attacking,X992-U994,X992)),"")</f>
        <v/>
      </c>
    </row>
    <row r="995" hidden="1">
      <c r="A995" s="319">
        <v>992.0</v>
      </c>
      <c r="B995" s="357" t="str">
        <f>IF(C993=Reloading,B993+1,"")</f>
        <v/>
      </c>
      <c r="C995" s="321" t="str">
        <f>iferror(if(W993="","",IF(W993=Alive,Attacking,if(W993=Dead,"")),""),"")</f>
        <v/>
      </c>
      <c r="D995" s="322" t="str">
        <f>iferror(if(E993="","",IF(E993=Alive,$D$4,IF(E993=Dead,"")),""),"")</f>
        <v/>
      </c>
      <c r="E995" s="323" t="str">
        <f>iferror(if($F994="","",IF($F995&gt;0,Alive,if($F995="","")),""),"")</f>
        <v/>
      </c>
      <c r="F995" s="324" t="str">
        <f t="shared" si="4"/>
        <v/>
      </c>
      <c r="G995" s="325" t="str">
        <f>iferror(if(C995="","",if(C995=BattleEnd,"",if(D995=Fleet1Ship1,Fleet1Ship1Wep,Fleet2Ship1Wep))),"")</f>
        <v/>
      </c>
      <c r="H995" s="326" t="str">
        <f>iferror(IF($C995=BattleEnd,"",IF($C995="","",IF($C995=Attacking,RANDBETWEEN(1,100),""))),"")</f>
        <v/>
      </c>
      <c r="I995" s="327" t="str">
        <f>iferror(IF($C995=BattleEnd,"",IF($C995="","",IF($C995=Attacking,RANDBETWEEN(1,100),""))),"")</f>
        <v/>
      </c>
      <c r="J995" s="327" t="str">
        <f>iferror(IF($C995=BattleEnd,"",IF($C995="","",IF($C995=Attacking,RANDBETWEEN(1,100),""))),"")</f>
        <v/>
      </c>
      <c r="K995" s="328" t="str">
        <f>iferror(IF($C995=BattleEnd,"",IF($C995="","",IF($C995=Attacking,RANDBETWEEN(1,100),""))),"")</f>
        <v/>
      </c>
      <c r="L995" s="329" t="str">
        <f>if($C995=Attacking,if(H995&gt;70,Hit,Miss),"")</f>
        <v/>
      </c>
      <c r="M995" s="330" t="str">
        <f>if($C995=Attacking,if(I995&gt;70,Hit,Miss),"")</f>
        <v/>
      </c>
      <c r="N995" s="330" t="str">
        <f>if($C995=Attacking,if(J995&gt;70,Hit,Miss),"")</f>
        <v/>
      </c>
      <c r="O995" s="331" t="str">
        <f>if($C995=Attacking,if(K995&gt;70,Hit,Miss),"")</f>
        <v/>
      </c>
      <c r="P995" s="326" t="str">
        <f>IF(L995=Hit,Fleet1Ship1WepDPH,IF(L995=Miss,0,""))</f>
        <v/>
      </c>
      <c r="Q995" s="327" t="str">
        <f>IF(M995=Hit,Fleet1Ship1WepDPH,IF(M995=Miss,0,""))</f>
        <v/>
      </c>
      <c r="R995" s="327" t="str">
        <f>IF(N995=Hit,Fleet1Ship1WepDPH,IF(N995=Miss,0,""))</f>
        <v/>
      </c>
      <c r="S995" s="328" t="str">
        <f>IF(O995=Hit,Fleet1Ship1WepDPH,IF(O995=Miss,0,""))</f>
        <v/>
      </c>
      <c r="T995" s="332" t="str">
        <f>if($C995=Attacking,COUNTIF(P995:S995,"&gt;0"),"")</f>
        <v/>
      </c>
      <c r="U995" s="333" t="str">
        <f>IF($C995=Attacking,SUM(P995:S995),"")</f>
        <v/>
      </c>
      <c r="V995" s="334" t="str">
        <f>iferror(if(W993="","",IF(W993=Alive,$V$4,IF(W993=Dead,"")),""),"")</f>
        <v/>
      </c>
      <c r="W995" s="323" t="str">
        <f>iferror(if($X995="","",IF($X995&gt;0,Alive,if($X995=0,"")),""),"")</f>
        <v/>
      </c>
      <c r="X995" s="353" t="str">
        <f>iferror(if(C995="","",IF(C995=Attacking,X993-U995,X993)),"")</f>
        <v/>
      </c>
    </row>
    <row r="996" hidden="1">
      <c r="A996" s="336">
        <v>993.0</v>
      </c>
      <c r="B996" s="358" t="str">
        <f>IF(C994=Attacking,B994+1,"")</f>
        <v/>
      </c>
      <c r="C996" s="338" t="str">
        <f>iferror(if(W994="","",IF(W994=Alive,Attacking,if(W994=Dead,"")),""),"")</f>
        <v/>
      </c>
      <c r="D996" s="339" t="str">
        <f>iferror(if(E994="","",IF(E994=Alive,$D$4,IF(E994=Dead,"")),""),"")</f>
        <v/>
      </c>
      <c r="E996" s="340" t="str">
        <f>iferror(if($F995="","",IF($F996&gt;0,Alive,if($F996="","")),""),"")</f>
        <v/>
      </c>
      <c r="F996" s="341" t="str">
        <f t="shared" si="4"/>
        <v/>
      </c>
      <c r="G996" s="342" t="str">
        <f>iferror(if(C996="","",if(C996=BattleEnd,"",if(D996=Fleet1Ship1,Fleet1Ship1Wep,Fleet2Ship1Wep))),"")</f>
        <v/>
      </c>
      <c r="H996" s="343" t="str">
        <f>iferror(IF($C996=BattleEnd,"",IF($C996="","",IF($C996=Attacking,RANDBETWEEN(1,100),""))),"")</f>
        <v/>
      </c>
      <c r="I996" s="344" t="str">
        <f>iferror(IF($C996=BattleEnd,"",IF($C996="","",IF($C996=Attacking,RANDBETWEEN(1,100),""))),"")</f>
        <v/>
      </c>
      <c r="J996" s="344" t="str">
        <f>iferror(IF($C996=BattleEnd,"",IF($C996="","",IF($C996=Attacking,RANDBETWEEN(1,100),""))),"")</f>
        <v/>
      </c>
      <c r="K996" s="345" t="str">
        <f>iferror(IF($C996=BattleEnd,"",IF($C996="","",IF($C996=Attacking,RANDBETWEEN(1,100),""))),"")</f>
        <v/>
      </c>
      <c r="L996" s="346" t="str">
        <f>if($C996=Attacking,if(H996&gt;70,Hit,Miss),"")</f>
        <v/>
      </c>
      <c r="M996" s="347" t="str">
        <f>if($C996=Attacking,if(I996&gt;70,Hit,Miss),"")</f>
        <v/>
      </c>
      <c r="N996" s="347" t="str">
        <f>if($C996=Attacking,if(J996&gt;70,Hit,Miss),"")</f>
        <v/>
      </c>
      <c r="O996" s="348" t="str">
        <f>if($C996=Attacking,if(K996&gt;70,Hit,Miss),"")</f>
        <v/>
      </c>
      <c r="P996" s="343" t="str">
        <f>IF(L996=Hit,Fleet1Ship1WepDPH,IF(L996=Miss,0,""))</f>
        <v/>
      </c>
      <c r="Q996" s="344" t="str">
        <f>IF(M996=Hit,Fleet1Ship1WepDPH,IF(M996=Miss,0,""))</f>
        <v/>
      </c>
      <c r="R996" s="344" t="str">
        <f>IF(N996=Hit,Fleet1Ship1WepDPH,IF(N996=Miss,0,""))</f>
        <v/>
      </c>
      <c r="S996" s="345" t="str">
        <f>IF(O996=Hit,Fleet1Ship1WepDPH,IF(O996=Miss,0,""))</f>
        <v/>
      </c>
      <c r="T996" s="349" t="str">
        <f>if($C996=Attacking,COUNTIF(P996:S996,"&gt;0"),"")</f>
        <v/>
      </c>
      <c r="U996" s="350" t="str">
        <f>IF($C996=Attacking,SUM(P996:S996),"")</f>
        <v/>
      </c>
      <c r="V996" s="351" t="str">
        <f>iferror(if(W994="","",IF(W994=Alive,$V$4,IF(W994=Dead,"")),""),"")</f>
        <v/>
      </c>
      <c r="W996" s="340" t="str">
        <f>iferror(if($X996="","",IF($X996&gt;0,Alive,if($X996=0,"")),""),"")</f>
        <v/>
      </c>
      <c r="X996" s="352" t="str">
        <f>iferror(if(C996="","",IF(C996=Attacking,X994-U996,X994)),"")</f>
        <v/>
      </c>
    </row>
    <row r="997" hidden="1">
      <c r="A997" s="319">
        <v>994.0</v>
      </c>
      <c r="B997" s="359" t="str">
        <f>IF(C995=Attacking,B995+1,"")</f>
        <v/>
      </c>
      <c r="C997" s="321" t="str">
        <f>iferror(if(W995="","",IF(W995=Alive,Attacking,if(W995=Dead,"")),""),"")</f>
        <v/>
      </c>
      <c r="D997" s="322" t="str">
        <f>iferror(if(E995="","",IF(E995=Alive,$D$4,IF(E995=Dead,"")),""),"")</f>
        <v/>
      </c>
      <c r="E997" s="323" t="str">
        <f>iferror(if($F996="","",IF($F997&gt;0,Alive,if($F997="","")),""),"")</f>
        <v/>
      </c>
      <c r="F997" s="324" t="str">
        <f t="shared" si="4"/>
        <v/>
      </c>
      <c r="G997" s="325" t="str">
        <f>iferror(if(C997="","",if(C997=BattleEnd,"",if(D997=Fleet1Ship1,Fleet1Ship1Wep,Fleet2Ship1Wep))),"")</f>
        <v/>
      </c>
      <c r="H997" s="326" t="str">
        <f>iferror(IF($C997=BattleEnd,"",IF($C997="","",IF($C997=Attacking,RANDBETWEEN(1,100),""))),"")</f>
        <v/>
      </c>
      <c r="I997" s="327" t="str">
        <f>iferror(IF($C997=BattleEnd,"",IF($C997="","",IF($C997=Attacking,RANDBETWEEN(1,100),""))),"")</f>
        <v/>
      </c>
      <c r="J997" s="327" t="str">
        <f>iferror(IF($C997=BattleEnd,"",IF($C997="","",IF($C997=Attacking,RANDBETWEEN(1,100),""))),"")</f>
        <v/>
      </c>
      <c r="K997" s="328" t="str">
        <f>iferror(IF($C997=BattleEnd,"",IF($C997="","",IF($C997=Attacking,RANDBETWEEN(1,100),""))),"")</f>
        <v/>
      </c>
      <c r="L997" s="329" t="str">
        <f>if($C997=Attacking,if(H997&gt;70,Hit,Miss),"")</f>
        <v/>
      </c>
      <c r="M997" s="330" t="str">
        <f>if($C997=Attacking,if(I997&gt;70,Hit,Miss),"")</f>
        <v/>
      </c>
      <c r="N997" s="330" t="str">
        <f>if($C997=Attacking,if(J997&gt;70,Hit,Miss),"")</f>
        <v/>
      </c>
      <c r="O997" s="331" t="str">
        <f>if($C997=Attacking,if(K997&gt;70,Hit,Miss),"")</f>
        <v/>
      </c>
      <c r="P997" s="326" t="str">
        <f>IF(L997=Hit,Fleet1Ship1WepDPH,IF(L997=Miss,0,""))</f>
        <v/>
      </c>
      <c r="Q997" s="327" t="str">
        <f>IF(M997=Hit,Fleet1Ship1WepDPH,IF(M997=Miss,0,""))</f>
        <v/>
      </c>
      <c r="R997" s="327" t="str">
        <f>IF(N997=Hit,Fleet1Ship1WepDPH,IF(N997=Miss,0,""))</f>
        <v/>
      </c>
      <c r="S997" s="328" t="str">
        <f>IF(O997=Hit,Fleet1Ship1WepDPH,IF(O997=Miss,0,""))</f>
        <v/>
      </c>
      <c r="T997" s="332" t="str">
        <f>if($C997=Attacking,COUNTIF(P997:S997,"&gt;0"),"")</f>
        <v/>
      </c>
      <c r="U997" s="333" t="str">
        <f>IF($C997=Attacking,SUM(P997:S997),"")</f>
        <v/>
      </c>
      <c r="V997" s="334" t="str">
        <f>iferror(if(W995="","",IF(W995=Alive,$V$4,IF(W995=Dead,"")),""),"")</f>
        <v/>
      </c>
      <c r="W997" s="323" t="str">
        <f>iferror(if($X997="","",IF($X997&gt;0,Alive,if($X997=0,"")),""),"")</f>
        <v/>
      </c>
      <c r="X997" s="353" t="str">
        <f>iferror(if(C997="","",IF(C997=Attacking,X995-U997,X995)),"")</f>
        <v/>
      </c>
    </row>
    <row r="998" hidden="1">
      <c r="A998" s="336">
        <v>995.0</v>
      </c>
      <c r="B998" s="358" t="str">
        <f>IF(C996=Attacking,B996+1,"")</f>
        <v/>
      </c>
      <c r="C998" s="338" t="str">
        <f>iferror(if(W996="","",IF(W996=Alive,Attacking,if(W996=Dead,"")),""),"")</f>
        <v/>
      </c>
      <c r="D998" s="339" t="str">
        <f>iferror(if(E996="","",IF(E996=Alive,$D$4,IF(E996=Dead,"")),""),"")</f>
        <v/>
      </c>
      <c r="E998" s="340" t="str">
        <f>iferror(if($F997="","",IF($F998&gt;0,Alive,if($F998="","")),""),"")</f>
        <v/>
      </c>
      <c r="F998" s="341" t="str">
        <f t="shared" si="4"/>
        <v/>
      </c>
      <c r="G998" s="342" t="str">
        <f>iferror(if(C998="","",if(C998=BattleEnd,"",if(D998=Fleet1Ship1,Fleet1Ship1Wep,Fleet2Ship1Wep))),"")</f>
        <v/>
      </c>
      <c r="H998" s="343" t="str">
        <f>iferror(IF($C998=BattleEnd,"",IF($C998="","",IF($C998=Attacking,RANDBETWEEN(1,100),""))),"")</f>
        <v/>
      </c>
      <c r="I998" s="344" t="str">
        <f>iferror(IF($C998=BattleEnd,"",IF($C998="","",IF($C998=Attacking,RANDBETWEEN(1,100),""))),"")</f>
        <v/>
      </c>
      <c r="J998" s="344" t="str">
        <f>iferror(IF($C998=BattleEnd,"",IF($C998="","",IF($C998=Attacking,RANDBETWEEN(1,100),""))),"")</f>
        <v/>
      </c>
      <c r="K998" s="345" t="str">
        <f>iferror(IF($C998=BattleEnd,"",IF($C998="","",IF($C998=Attacking,RANDBETWEEN(1,100),""))),"")</f>
        <v/>
      </c>
      <c r="L998" s="346" t="str">
        <f>if($C998=Attacking,if(H998&gt;70,Hit,Miss),"")</f>
        <v/>
      </c>
      <c r="M998" s="347" t="str">
        <f>if($C998=Attacking,if(I998&gt;70,Hit,Miss),"")</f>
        <v/>
      </c>
      <c r="N998" s="347" t="str">
        <f>if($C998=Attacking,if(J998&gt;70,Hit,Miss),"")</f>
        <v/>
      </c>
      <c r="O998" s="348" t="str">
        <f>if($C998=Attacking,if(K998&gt;70,Hit,Miss),"")</f>
        <v/>
      </c>
      <c r="P998" s="343" t="str">
        <f>IF(L998=Hit,Fleet1Ship1WepDPH,IF(L998=Miss,0,""))</f>
        <v/>
      </c>
      <c r="Q998" s="344" t="str">
        <f>IF(M998=Hit,Fleet1Ship1WepDPH,IF(M998=Miss,0,""))</f>
        <v/>
      </c>
      <c r="R998" s="344" t="str">
        <f>IF(N998=Hit,Fleet1Ship1WepDPH,IF(N998=Miss,0,""))</f>
        <v/>
      </c>
      <c r="S998" s="345" t="str">
        <f>IF(O998=Hit,Fleet1Ship1WepDPH,IF(O998=Miss,0,""))</f>
        <v/>
      </c>
      <c r="T998" s="349" t="str">
        <f>if($C998=Attacking,COUNTIF(P998:S998,"&gt;0"),"")</f>
        <v/>
      </c>
      <c r="U998" s="350" t="str">
        <f>IF($C998=Attacking,SUM(P998:S998),"")</f>
        <v/>
      </c>
      <c r="V998" s="351" t="str">
        <f>iferror(if(W996="","",IF(W996=Alive,$V$4,IF(W996=Dead,"")),""),"")</f>
        <v/>
      </c>
      <c r="W998" s="340" t="str">
        <f>iferror(if($X998="","",IF($X998&gt;0,Alive,if($X998=0,"")),""),"")</f>
        <v/>
      </c>
      <c r="X998" s="352" t="str">
        <f>iferror(if(C998="","",IF(C998=Attacking,X996-U998,X996)),"")</f>
        <v/>
      </c>
    </row>
    <row r="999" hidden="1">
      <c r="A999" s="319">
        <v>996.0</v>
      </c>
      <c r="B999" s="359" t="str">
        <f>IF(C997=Attacking,B997+1,"")</f>
        <v/>
      </c>
      <c r="C999" s="321" t="str">
        <f>iferror(if(W997="","",IF(W997=Alive,Attacking,if(W997=Dead,"")),""),"")</f>
        <v/>
      </c>
      <c r="D999" s="322" t="str">
        <f>iferror(if(E997="","",IF(E997=Alive,$D$4,IF(E997=Dead,"")),""),"")</f>
        <v/>
      </c>
      <c r="E999" s="323" t="str">
        <f>iferror(if($F998="","",IF($F999&gt;0,Alive,if($F999="","")),""),"")</f>
        <v/>
      </c>
      <c r="F999" s="324" t="str">
        <f t="shared" si="4"/>
        <v/>
      </c>
      <c r="G999" s="325" t="str">
        <f>iferror(if(C999="","",if(C999=BattleEnd,"",if(D999=Fleet1Ship1,Fleet1Ship1Wep,Fleet2Ship1Wep))),"")</f>
        <v/>
      </c>
      <c r="H999" s="326" t="str">
        <f>iferror(IF($C999=BattleEnd,"",IF($C999="","",IF($C999=Attacking,RANDBETWEEN(1,100),""))),"")</f>
        <v/>
      </c>
      <c r="I999" s="327" t="str">
        <f>iferror(IF($C999=BattleEnd,"",IF($C999="","",IF($C999=Attacking,RANDBETWEEN(1,100),""))),"")</f>
        <v/>
      </c>
      <c r="J999" s="327" t="str">
        <f>iferror(IF($C999=BattleEnd,"",IF($C999="","",IF($C999=Attacking,RANDBETWEEN(1,100),""))),"")</f>
        <v/>
      </c>
      <c r="K999" s="328" t="str">
        <f>iferror(IF($C999=BattleEnd,"",IF($C999="","",IF($C999=Attacking,RANDBETWEEN(1,100),""))),"")</f>
        <v/>
      </c>
      <c r="L999" s="329" t="str">
        <f>if($C999=Attacking,if(H999&gt;70,Hit,Miss),"")</f>
        <v/>
      </c>
      <c r="M999" s="330" t="str">
        <f>if($C999=Attacking,if(I999&gt;70,Hit,Miss),"")</f>
        <v/>
      </c>
      <c r="N999" s="330" t="str">
        <f>if($C999=Attacking,if(J999&gt;70,Hit,Miss),"")</f>
        <v/>
      </c>
      <c r="O999" s="331" t="str">
        <f>if($C999=Attacking,if(K999&gt;70,Hit,Miss),"")</f>
        <v/>
      </c>
      <c r="P999" s="326" t="str">
        <f>IF(L999=Hit,Fleet1Ship1WepDPH,IF(L999=Miss,0,""))</f>
        <v/>
      </c>
      <c r="Q999" s="327" t="str">
        <f>IF(M999=Hit,Fleet1Ship1WepDPH,IF(M999=Miss,0,""))</f>
        <v/>
      </c>
      <c r="R999" s="327" t="str">
        <f>IF(N999=Hit,Fleet1Ship1WepDPH,IF(N999=Miss,0,""))</f>
        <v/>
      </c>
      <c r="S999" s="328" t="str">
        <f>IF(O999=Hit,Fleet1Ship1WepDPH,IF(O999=Miss,0,""))</f>
        <v/>
      </c>
      <c r="T999" s="332" t="str">
        <f>if($C999=Attacking,COUNTIF(P999:S999,"&gt;0"),"")</f>
        <v/>
      </c>
      <c r="U999" s="333" t="str">
        <f>IF($C999=Attacking,SUM(P999:S999),"")</f>
        <v/>
      </c>
      <c r="V999" s="334" t="str">
        <f>iferror(if(W997="","",IF(W997=Alive,$V$4,IF(W997=Dead,"")),""),"")</f>
        <v/>
      </c>
      <c r="W999" s="323" t="str">
        <f>iferror(if($X999="","",IF($X999&gt;0,Alive,if($X999=0,"")),""),"")</f>
        <v/>
      </c>
      <c r="X999" s="353" t="str">
        <f>iferror(if(C999="","",IF(C999=Attacking,X997-U999,X997)),"")</f>
        <v/>
      </c>
    </row>
    <row r="1000" hidden="1">
      <c r="A1000" s="336">
        <v>997.0</v>
      </c>
      <c r="B1000" s="358" t="str">
        <f>IF(C998=Attacking,B998+1,"")</f>
        <v/>
      </c>
      <c r="C1000" s="338" t="str">
        <f>iferror(if(W998="","",IF(W998=Alive,Attacking,if(W998=Dead,"")),""),"")</f>
        <v/>
      </c>
      <c r="D1000" s="339" t="str">
        <f>iferror(if(E998="","",IF(E998=Alive,$D$4,IF(E998=Dead,"")),""),"")</f>
        <v/>
      </c>
      <c r="E1000" s="340" t="str">
        <f>iferror(if($F999="","",IF($F1000&gt;0,Alive,if($F1000="","")),""),"")</f>
        <v/>
      </c>
      <c r="F1000" s="341" t="str">
        <f t="shared" si="4"/>
        <v/>
      </c>
      <c r="G1000" s="342" t="str">
        <f>iferror(if(C1000="","",if(C1000=BattleEnd,"",if(D1000=Fleet1Ship1,Fleet1Ship1Wep,Fleet2Ship1Wep))),"")</f>
        <v/>
      </c>
      <c r="H1000" s="343" t="str">
        <f>iferror(IF($C1000=BattleEnd,"",IF($C1000="","",IF($C1000=Attacking,RANDBETWEEN(1,100),""))),"")</f>
        <v/>
      </c>
      <c r="I1000" s="344" t="str">
        <f>iferror(IF($C1000=BattleEnd,"",IF($C1000="","",IF($C1000=Attacking,RANDBETWEEN(1,100),""))),"")</f>
        <v/>
      </c>
      <c r="J1000" s="344" t="str">
        <f>iferror(IF($C1000=BattleEnd,"",IF($C1000="","",IF($C1000=Attacking,RANDBETWEEN(1,100),""))),"")</f>
        <v/>
      </c>
      <c r="K1000" s="345" t="str">
        <f>iferror(IF($C1000=BattleEnd,"",IF($C1000="","",IF($C1000=Attacking,RANDBETWEEN(1,100),""))),"")</f>
        <v/>
      </c>
      <c r="L1000" s="346" t="str">
        <f>if($C1000=Attacking,if(H1000&gt;70,Hit,Miss),"")</f>
        <v/>
      </c>
      <c r="M1000" s="347" t="str">
        <f>if($C1000=Attacking,if(I1000&gt;70,Hit,Miss),"")</f>
        <v/>
      </c>
      <c r="N1000" s="347" t="str">
        <f>if($C1000=Attacking,if(J1000&gt;70,Hit,Miss),"")</f>
        <v/>
      </c>
      <c r="O1000" s="348" t="str">
        <f>if($C1000=Attacking,if(K1000&gt;70,Hit,Miss),"")</f>
        <v/>
      </c>
      <c r="P1000" s="343" t="str">
        <f>IF(L1000=Hit,Fleet1Ship1WepDPH,IF(L1000=Miss,0,""))</f>
        <v/>
      </c>
      <c r="Q1000" s="344" t="str">
        <f>IF(M1000=Hit,Fleet1Ship1WepDPH,IF(M1000=Miss,0,""))</f>
        <v/>
      </c>
      <c r="R1000" s="344" t="str">
        <f>IF(N1000=Hit,Fleet1Ship1WepDPH,IF(N1000=Miss,0,""))</f>
        <v/>
      </c>
      <c r="S1000" s="345" t="str">
        <f>IF(O1000=Hit,Fleet1Ship1WepDPH,IF(O1000=Miss,0,""))</f>
        <v/>
      </c>
      <c r="T1000" s="349" t="str">
        <f>if($C1000=Attacking,COUNTIF(P1000:S1000,"&gt;0"),"")</f>
        <v/>
      </c>
      <c r="U1000" s="350" t="str">
        <f>IF($C1000=Attacking,SUM(P1000:S1000),"")</f>
        <v/>
      </c>
      <c r="V1000" s="351" t="str">
        <f>iferror(if(W998="","",IF(W998=Alive,$V$4,IF(W998=Dead,"")),""),"")</f>
        <v/>
      </c>
      <c r="W1000" s="340" t="str">
        <f>iferror(if($X1000="","",IF($X1000&gt;0,Alive,if($X1000=0,"")),""),"")</f>
        <v/>
      </c>
      <c r="X1000" s="352" t="str">
        <f>iferror(if(C1000="","",IF(C1000=Attacking,X998-U1000,X998)),"")</f>
        <v/>
      </c>
    </row>
    <row r="1001" hidden="1">
      <c r="A1001" s="319">
        <v>998.0</v>
      </c>
      <c r="B1001" s="359" t="str">
        <f>IF(C999=Attacking,B999+1,"")</f>
        <v/>
      </c>
      <c r="C1001" s="321" t="str">
        <f>iferror(if(W999="","",IF(W999=Alive,Attacking,if(W999=Dead,"")),""),"")</f>
        <v/>
      </c>
      <c r="D1001" s="322" t="str">
        <f>iferror(if(E999="","",IF(E999=Alive,$D$4,IF(E999=Dead,"")),""),"")</f>
        <v/>
      </c>
      <c r="E1001" s="323" t="str">
        <f>iferror(if($F1000="","",IF($F1001&gt;0,Alive,if($F1001="","")),""),"")</f>
        <v/>
      </c>
      <c r="F1001" s="324" t="str">
        <f t="shared" si="4"/>
        <v/>
      </c>
      <c r="G1001" s="325" t="str">
        <f>iferror(if(C1001="","",if(C1001=BattleEnd,"",if(D1001=Fleet1Ship1,Fleet1Ship1Wep,Fleet2Ship1Wep))),"")</f>
        <v/>
      </c>
      <c r="H1001" s="326" t="str">
        <f>iferror(IF($C1001=BattleEnd,"",IF($C1001="","",IF($C1001=Attacking,RANDBETWEEN(1,100),""))),"")</f>
        <v/>
      </c>
      <c r="I1001" s="327" t="str">
        <f>iferror(IF($C1001=BattleEnd,"",IF($C1001="","",IF($C1001=Attacking,RANDBETWEEN(1,100),""))),"")</f>
        <v/>
      </c>
      <c r="J1001" s="327" t="str">
        <f>iferror(IF($C1001=BattleEnd,"",IF($C1001="","",IF($C1001=Attacking,RANDBETWEEN(1,100),""))),"")</f>
        <v/>
      </c>
      <c r="K1001" s="328" t="str">
        <f>iferror(IF($C1001=BattleEnd,"",IF($C1001="","",IF($C1001=Attacking,RANDBETWEEN(1,100),""))),"")</f>
        <v/>
      </c>
      <c r="L1001" s="329" t="str">
        <f>if($C1001=Attacking,if(H1001&gt;70,Hit,Miss),"")</f>
        <v/>
      </c>
      <c r="M1001" s="330" t="str">
        <f>if($C1001=Attacking,if(I1001&gt;70,Hit,Miss),"")</f>
        <v/>
      </c>
      <c r="N1001" s="330" t="str">
        <f>if($C1001=Attacking,if(J1001&gt;70,Hit,Miss),"")</f>
        <v/>
      </c>
      <c r="O1001" s="331" t="str">
        <f>if($C1001=Attacking,if(K1001&gt;70,Hit,Miss),"")</f>
        <v/>
      </c>
      <c r="P1001" s="326" t="str">
        <f>IF(L1001=Hit,Fleet1Ship1WepDPH,IF(L1001=Miss,0,""))</f>
        <v/>
      </c>
      <c r="Q1001" s="327" t="str">
        <f>IF(M1001=Hit,Fleet1Ship1WepDPH,IF(M1001=Miss,0,""))</f>
        <v/>
      </c>
      <c r="R1001" s="327" t="str">
        <f>IF(N1001=Hit,Fleet1Ship1WepDPH,IF(N1001=Miss,0,""))</f>
        <v/>
      </c>
      <c r="S1001" s="328" t="str">
        <f>IF(O1001=Hit,Fleet1Ship1WepDPH,IF(O1001=Miss,0,""))</f>
        <v/>
      </c>
      <c r="T1001" s="332" t="str">
        <f>if($C1001=Attacking,COUNTIF(P1001:S1001,"&gt;0"),"")</f>
        <v/>
      </c>
      <c r="U1001" s="333" t="str">
        <f>IF($C1001=Attacking,SUM(P1001:S1001),"")</f>
        <v/>
      </c>
      <c r="V1001" s="334" t="str">
        <f>iferror(if(W999="","",IF(W999=Alive,$V$4,IF(W999=Dead,"")),""),"")</f>
        <v/>
      </c>
      <c r="W1001" s="323" t="str">
        <f>iferror(if($X1001="","",IF($X1001&gt;0,Alive,if($X1001=0,"")),""),"")</f>
        <v/>
      </c>
      <c r="X1001" s="353" t="str">
        <f>iferror(if(C1001="","",IF(C1001=Attacking,X999-U1001,X999)),"")</f>
        <v/>
      </c>
    </row>
    <row r="1002" hidden="1">
      <c r="A1002" s="336">
        <v>999.0</v>
      </c>
      <c r="B1002" s="358" t="str">
        <f>IF(C1000=Reloading,B1000+1,"")</f>
        <v/>
      </c>
      <c r="C1002" s="338" t="str">
        <f>iferror(if(W1000="","",IF(W1000=Alive,Attacking,if(W1000=Dead,"")),""),"")</f>
        <v/>
      </c>
      <c r="D1002" s="339" t="str">
        <f>iferror(if(E1000="","",IF(E1000=Alive,$D$4,IF(E1000=Dead,"")),""),"")</f>
        <v/>
      </c>
      <c r="E1002" s="340" t="str">
        <f>iferror(if($F1001="","",IF($F1002&gt;0,Alive,if($F1002="","")),""),"")</f>
        <v/>
      </c>
      <c r="F1002" s="341" t="str">
        <f t="shared" si="4"/>
        <v/>
      </c>
      <c r="G1002" s="342" t="str">
        <f>iferror(if(C1002="","",if(C1002=BattleEnd,"",if(D1002=Fleet1Ship1,Fleet1Ship1Wep,Fleet2Ship1Wep))),"")</f>
        <v/>
      </c>
      <c r="H1002" s="343" t="str">
        <f>iferror(IF($C1002=BattleEnd,"",IF($C1002="","",IF($C1002=Attacking,RANDBETWEEN(1,100),""))),"")</f>
        <v/>
      </c>
      <c r="I1002" s="344" t="str">
        <f>iferror(IF($C1002=BattleEnd,"",IF($C1002="","",IF($C1002=Attacking,RANDBETWEEN(1,100),""))),"")</f>
        <v/>
      </c>
      <c r="J1002" s="344" t="str">
        <f>iferror(IF($C1002=BattleEnd,"",IF($C1002="","",IF($C1002=Attacking,RANDBETWEEN(1,100),""))),"")</f>
        <v/>
      </c>
      <c r="K1002" s="345" t="str">
        <f>iferror(IF($C1002=BattleEnd,"",IF($C1002="","",IF($C1002=Attacking,RANDBETWEEN(1,100),""))),"")</f>
        <v/>
      </c>
      <c r="L1002" s="346" t="str">
        <f>if($C1002=Attacking,if(H1002&gt;70,Hit,Miss),"")</f>
        <v/>
      </c>
      <c r="M1002" s="347" t="str">
        <f>if($C1002=Attacking,if(I1002&gt;70,Hit,Miss),"")</f>
        <v/>
      </c>
      <c r="N1002" s="347" t="str">
        <f>if($C1002=Attacking,if(J1002&gt;70,Hit,Miss),"")</f>
        <v/>
      </c>
      <c r="O1002" s="348" t="str">
        <f>if($C1002=Attacking,if(K1002&gt;70,Hit,Miss),"")</f>
        <v/>
      </c>
      <c r="P1002" s="343" t="str">
        <f>IF(L1002=Hit,Fleet1Ship1WepDPH,IF(L1002=Miss,0,""))</f>
        <v/>
      </c>
      <c r="Q1002" s="344" t="str">
        <f>IF(M1002=Hit,Fleet1Ship1WepDPH,IF(M1002=Miss,0,""))</f>
        <v/>
      </c>
      <c r="R1002" s="344" t="str">
        <f>IF(N1002=Hit,Fleet1Ship1WepDPH,IF(N1002=Miss,0,""))</f>
        <v/>
      </c>
      <c r="S1002" s="345" t="str">
        <f>IF(O1002=Hit,Fleet1Ship1WepDPH,IF(O1002=Miss,0,""))</f>
        <v/>
      </c>
      <c r="T1002" s="349" t="str">
        <f>if($C1002=Attacking,COUNTIF(P1002:S1002,"&gt;0"),"")</f>
        <v/>
      </c>
      <c r="U1002" s="350" t="str">
        <f>IF($C1002=Attacking,SUM(P1002:S1002),"")</f>
        <v/>
      </c>
      <c r="V1002" s="351" t="str">
        <f>iferror(if(W1000="","",IF(W1000=Alive,$V$4,IF(W1000=Dead,"")),""),"")</f>
        <v/>
      </c>
      <c r="W1002" s="340" t="str">
        <f>iferror(if($X1002="","",IF($X1002&gt;0,Alive,if($X1002=0,"")),""),"")</f>
        <v/>
      </c>
      <c r="X1002" s="352" t="str">
        <f>iferror(if(C1002="","",IF(C1002=Attacking,X1000-U1002,X1000)),"")</f>
        <v/>
      </c>
    </row>
    <row r="1003" hidden="1">
      <c r="A1003" s="319">
        <v>1000.0</v>
      </c>
      <c r="B1003" s="359" t="str">
        <f>IF(C1001=Reloading,B1001+1,"")</f>
        <v/>
      </c>
      <c r="C1003" s="321" t="str">
        <f>iferror(if(W1001="","",IF(W1001=Alive,Attacking,if(W1001=Dead,"")),""),"")</f>
        <v/>
      </c>
      <c r="D1003" s="322" t="str">
        <f>iferror(if(E1001="","",IF(E1001=Alive,$D$4,IF(E1001=Dead,"")),""),"")</f>
        <v/>
      </c>
      <c r="E1003" s="323" t="str">
        <f>iferror(if($F1002="","",IF($F1003&gt;0,Alive,if($F1003="","")),""),"")</f>
        <v/>
      </c>
      <c r="F1003" s="324" t="str">
        <f t="shared" si="4"/>
        <v/>
      </c>
      <c r="G1003" s="325" t="str">
        <f>iferror(if(C1003="","",if(C1003=BattleEnd,"",if(D1003=Fleet1Ship1,Fleet1Ship1Wep,Fleet2Ship1Wep))),"")</f>
        <v/>
      </c>
      <c r="H1003" s="326" t="str">
        <f>iferror(IF($C1003=BattleEnd,"",IF($C1003="","",IF($C1003=Attacking,RANDBETWEEN(1,100),""))),"")</f>
        <v/>
      </c>
      <c r="I1003" s="327" t="str">
        <f>iferror(IF($C1003=BattleEnd,"",IF($C1003="","",IF($C1003=Attacking,RANDBETWEEN(1,100),""))),"")</f>
        <v/>
      </c>
      <c r="J1003" s="327" t="str">
        <f>iferror(IF($C1003=BattleEnd,"",IF($C1003="","",IF($C1003=Attacking,RANDBETWEEN(1,100),""))),"")</f>
        <v/>
      </c>
      <c r="K1003" s="328" t="str">
        <f>iferror(IF($C1003=BattleEnd,"",IF($C1003="","",IF($C1003=Attacking,RANDBETWEEN(1,100),""))),"")</f>
        <v/>
      </c>
      <c r="L1003" s="329" t="str">
        <f>if($C1003=Attacking,if(H1003&gt;70,Hit,Miss),"")</f>
        <v/>
      </c>
      <c r="M1003" s="330" t="str">
        <f>if($C1003=Attacking,if(I1003&gt;70,Hit,Miss),"")</f>
        <v/>
      </c>
      <c r="N1003" s="330" t="str">
        <f>if($C1003=Attacking,if(J1003&gt;70,Hit,Miss),"")</f>
        <v/>
      </c>
      <c r="O1003" s="331" t="str">
        <f>if($C1003=Attacking,if(K1003&gt;70,Hit,Miss),"")</f>
        <v/>
      </c>
      <c r="P1003" s="326" t="str">
        <f>IF(L1003=Hit,Fleet1Ship1WepDPH,IF(L1003=Miss,0,""))</f>
        <v/>
      </c>
      <c r="Q1003" s="327" t="str">
        <f>IF(M1003=Hit,Fleet1Ship1WepDPH,IF(M1003=Miss,0,""))</f>
        <v/>
      </c>
      <c r="R1003" s="327" t="str">
        <f>IF(N1003=Hit,Fleet1Ship1WepDPH,IF(N1003=Miss,0,""))</f>
        <v/>
      </c>
      <c r="S1003" s="328" t="str">
        <f>IF(O1003=Hit,Fleet1Ship1WepDPH,IF(O1003=Miss,0,""))</f>
        <v/>
      </c>
      <c r="T1003" s="332" t="str">
        <f>if($C1003=Attacking,COUNTIF(P1003:S1003,"&gt;0"),"")</f>
        <v/>
      </c>
      <c r="U1003" s="333" t="str">
        <f>IF($C1003=Attacking,SUM(P1003:S1003),"")</f>
        <v/>
      </c>
      <c r="V1003" s="334" t="str">
        <f>iferror(if(W1001="","",IF(W1001=Alive,$V$4,IF(W1001=Dead,"")),""),"")</f>
        <v/>
      </c>
      <c r="W1003" s="323" t="str">
        <f>iferror(if($X1003="","",IF($X1003&gt;0,Alive,if($X1003=0,"")),""),"")</f>
        <v/>
      </c>
      <c r="X1003" s="353" t="str">
        <f>iferror(if(C1003="","",IF(C1003=Attacking,X1001-U1003,X1001)),"")</f>
        <v/>
      </c>
    </row>
    <row r="1004" hidden="1">
      <c r="A1004" s="336">
        <v>1001.0</v>
      </c>
      <c r="B1004" s="358" t="str">
        <f>IF(C1002=Attacking,B1002+1,"")</f>
        <v/>
      </c>
      <c r="C1004" s="338" t="str">
        <f>iferror(if(W1002="","",IF(W1002=Alive,Attacking,if(W1002=Dead,"")),""),"")</f>
        <v/>
      </c>
      <c r="D1004" s="339" t="str">
        <f>iferror(if(E1002="","",IF(E1002=Alive,$D$4,IF(E1002=Dead,"")),""),"")</f>
        <v/>
      </c>
      <c r="E1004" s="340" t="str">
        <f>iferror(if($F1003="","",IF($F1004&gt;0,Alive,if($F1004="","")),""),"")</f>
        <v/>
      </c>
      <c r="F1004" s="341" t="str">
        <f t="shared" si="4"/>
        <v/>
      </c>
      <c r="G1004" s="342" t="str">
        <f>iferror(if(C1004="","",if(C1004=BattleEnd,"",if(D1004=Fleet1Ship1,Fleet1Ship1Wep,Fleet2Ship1Wep))),"")</f>
        <v/>
      </c>
      <c r="H1004" s="343" t="str">
        <f>iferror(IF($C1004=BattleEnd,"",IF($C1004="","",IF($C1004=Attacking,RANDBETWEEN(1,100),""))),"")</f>
        <v/>
      </c>
      <c r="I1004" s="344" t="str">
        <f>iferror(IF($C1004=BattleEnd,"",IF($C1004="","",IF($C1004=Attacking,RANDBETWEEN(1,100),""))),"")</f>
        <v/>
      </c>
      <c r="J1004" s="344" t="str">
        <f>iferror(IF($C1004=BattleEnd,"",IF($C1004="","",IF($C1004=Attacking,RANDBETWEEN(1,100),""))),"")</f>
        <v/>
      </c>
      <c r="K1004" s="345" t="str">
        <f>iferror(IF($C1004=BattleEnd,"",IF($C1004="","",IF($C1004=Attacking,RANDBETWEEN(1,100),""))),"")</f>
        <v/>
      </c>
      <c r="L1004" s="346" t="str">
        <f>if($C1004=Attacking,if(H1004&gt;70,Hit,Miss),"")</f>
        <v/>
      </c>
      <c r="M1004" s="347" t="str">
        <f>if($C1004=Attacking,if(I1004&gt;70,Hit,Miss),"")</f>
        <v/>
      </c>
      <c r="N1004" s="347" t="str">
        <f>if($C1004=Attacking,if(J1004&gt;70,Hit,Miss),"")</f>
        <v/>
      </c>
      <c r="O1004" s="348" t="str">
        <f>if($C1004=Attacking,if(K1004&gt;70,Hit,Miss),"")</f>
        <v/>
      </c>
      <c r="P1004" s="343" t="str">
        <f>IF(L1004=Hit,Fleet1Ship1WepDPH,IF(L1004=Miss,0,""))</f>
        <v/>
      </c>
      <c r="Q1004" s="344" t="str">
        <f>IF(M1004=Hit,Fleet1Ship1WepDPH,IF(M1004=Miss,0,""))</f>
        <v/>
      </c>
      <c r="R1004" s="344" t="str">
        <f>IF(N1004=Hit,Fleet1Ship1WepDPH,IF(N1004=Miss,0,""))</f>
        <v/>
      </c>
      <c r="S1004" s="345" t="str">
        <f>IF(O1004=Hit,Fleet1Ship1WepDPH,IF(O1004=Miss,0,""))</f>
        <v/>
      </c>
      <c r="T1004" s="349" t="str">
        <f>if($C1004=Attacking,COUNTIF(P1004:S1004,"&gt;0"),"")</f>
        <v/>
      </c>
      <c r="U1004" s="350" t="str">
        <f>IF($C1004=Attacking,SUM(P1004:S1004),"")</f>
        <v/>
      </c>
      <c r="V1004" s="351" t="str">
        <f>iferror(if(W1002="","",IF(W1002=Alive,$V$4,IF(W1002=Dead,"")),""),"")</f>
        <v/>
      </c>
      <c r="W1004" s="340" t="str">
        <f>iferror(if($X1004="","",IF($X1004&gt;0,Alive,if($X1004=0,"")),""),"")</f>
        <v/>
      </c>
      <c r="X1004" s="352" t="str">
        <f>iferror(if(C1004="","",IF(C1004=Attacking,X1002-U1004,X1002)),"")</f>
        <v/>
      </c>
    </row>
    <row r="1005" hidden="1">
      <c r="A1005" s="319">
        <v>1002.0</v>
      </c>
      <c r="B1005" s="359" t="str">
        <f>IF(C1003=Attacking,B1003+1,"")</f>
        <v/>
      </c>
      <c r="C1005" s="321" t="str">
        <f>iferror(if(W1003="","",IF(W1003=Alive,Attacking,if(W1003=Dead,"")),""),"")</f>
        <v/>
      </c>
      <c r="D1005" s="322" t="str">
        <f>iferror(if(E1003="","",IF(E1003=Alive,$D$4,IF(E1003=Dead,"")),""),"")</f>
        <v/>
      </c>
      <c r="E1005" s="323" t="str">
        <f>iferror(if($F1004="","",IF($F1005&gt;0,Alive,if($F1005="","")),""),"")</f>
        <v/>
      </c>
      <c r="F1005" s="324" t="str">
        <f t="shared" si="4"/>
        <v/>
      </c>
      <c r="G1005" s="325" t="str">
        <f>iferror(if(C1005="","",if(C1005=BattleEnd,"",if(D1005=Fleet1Ship1,Fleet1Ship1Wep,Fleet2Ship1Wep))),"")</f>
        <v/>
      </c>
      <c r="H1005" s="326" t="str">
        <f>iferror(IF($C1005=BattleEnd,"",IF($C1005="","",IF($C1005=Attacking,RANDBETWEEN(1,100),""))),"")</f>
        <v/>
      </c>
      <c r="I1005" s="327" t="str">
        <f>iferror(IF($C1005=BattleEnd,"",IF($C1005="","",IF($C1005=Attacking,RANDBETWEEN(1,100),""))),"")</f>
        <v/>
      </c>
      <c r="J1005" s="327" t="str">
        <f>iferror(IF($C1005=BattleEnd,"",IF($C1005="","",IF($C1005=Attacking,RANDBETWEEN(1,100),""))),"")</f>
        <v/>
      </c>
      <c r="K1005" s="328" t="str">
        <f>iferror(IF($C1005=BattleEnd,"",IF($C1005="","",IF($C1005=Attacking,RANDBETWEEN(1,100),""))),"")</f>
        <v/>
      </c>
      <c r="L1005" s="329" t="str">
        <f>if($C1005=Attacking,if(H1005&gt;70,Hit,Miss),"")</f>
        <v/>
      </c>
      <c r="M1005" s="330" t="str">
        <f>if($C1005=Attacking,if(I1005&gt;70,Hit,Miss),"")</f>
        <v/>
      </c>
      <c r="N1005" s="330" t="str">
        <f>if($C1005=Attacking,if(J1005&gt;70,Hit,Miss),"")</f>
        <v/>
      </c>
      <c r="O1005" s="331" t="str">
        <f>if($C1005=Attacking,if(K1005&gt;70,Hit,Miss),"")</f>
        <v/>
      </c>
      <c r="P1005" s="326" t="str">
        <f>IF(L1005=Hit,Fleet1Ship1WepDPH,IF(L1005=Miss,0,""))</f>
        <v/>
      </c>
      <c r="Q1005" s="327" t="str">
        <f>IF(M1005=Hit,Fleet1Ship1WepDPH,IF(M1005=Miss,0,""))</f>
        <v/>
      </c>
      <c r="R1005" s="327" t="str">
        <f>IF(N1005=Hit,Fleet1Ship1WepDPH,IF(N1005=Miss,0,""))</f>
        <v/>
      </c>
      <c r="S1005" s="328" t="str">
        <f>IF(O1005=Hit,Fleet1Ship1WepDPH,IF(O1005=Miss,0,""))</f>
        <v/>
      </c>
      <c r="T1005" s="332" t="str">
        <f>if($C1005=Attacking,COUNTIF(P1005:S1005,"&gt;0"),"")</f>
        <v/>
      </c>
      <c r="U1005" s="333" t="str">
        <f>IF($C1005=Attacking,SUM(P1005:S1005),"")</f>
        <v/>
      </c>
      <c r="V1005" s="334" t="str">
        <f>iferror(if(W1003="","",IF(W1003=Alive,$V$4,IF(W1003=Dead,"")),""),"")</f>
        <v/>
      </c>
      <c r="W1005" s="323" t="str">
        <f>iferror(if($X1005="","",IF($X1005&gt;0,Alive,if($X1005=0,"")),""),"")</f>
        <v/>
      </c>
      <c r="X1005" s="353" t="str">
        <f>iferror(if(C1005="","",IF(C1005=Attacking,X1003-U1005,X1003)),"")</f>
        <v/>
      </c>
    </row>
    <row r="1006" hidden="1">
      <c r="A1006" s="336">
        <v>1003.0</v>
      </c>
      <c r="B1006" s="358" t="str">
        <f>IF(C1004=Attacking,B1004+1,"")</f>
        <v/>
      </c>
      <c r="C1006" s="338" t="str">
        <f>iferror(if(W1004="","",IF(W1004=Alive,Attacking,if(W1004=Dead,"")),""),"")</f>
        <v/>
      </c>
      <c r="D1006" s="339" t="str">
        <f>iferror(if(E1004="","",IF(E1004=Alive,$D$4,IF(E1004=Dead,"")),""),"")</f>
        <v/>
      </c>
      <c r="E1006" s="340" t="str">
        <f>iferror(if($F1005="","",IF($F1006&gt;0,Alive,if($F1006="","")),""),"")</f>
        <v/>
      </c>
      <c r="F1006" s="341" t="str">
        <f t="shared" si="4"/>
        <v/>
      </c>
      <c r="G1006" s="342" t="str">
        <f>iferror(if(C1006="","",if(C1006=BattleEnd,"",if(D1006=Fleet1Ship1,Fleet1Ship1Wep,Fleet2Ship1Wep))),"")</f>
        <v/>
      </c>
      <c r="H1006" s="343" t="str">
        <f>iferror(IF($C1006=BattleEnd,"",IF($C1006="","",IF($C1006=Attacking,RANDBETWEEN(1,100),""))),"")</f>
        <v/>
      </c>
      <c r="I1006" s="344" t="str">
        <f>iferror(IF($C1006=BattleEnd,"",IF($C1006="","",IF($C1006=Attacking,RANDBETWEEN(1,100),""))),"")</f>
        <v/>
      </c>
      <c r="J1006" s="344" t="str">
        <f>iferror(IF($C1006=BattleEnd,"",IF($C1006="","",IF($C1006=Attacking,RANDBETWEEN(1,100),""))),"")</f>
        <v/>
      </c>
      <c r="K1006" s="345" t="str">
        <f>iferror(IF($C1006=BattleEnd,"",IF($C1006="","",IF($C1006=Attacking,RANDBETWEEN(1,100),""))),"")</f>
        <v/>
      </c>
      <c r="L1006" s="346" t="str">
        <f>if($C1006=Attacking,if(H1006&gt;70,Hit,Miss),"")</f>
        <v/>
      </c>
      <c r="M1006" s="347" t="str">
        <f>if($C1006=Attacking,if(I1006&gt;70,Hit,Miss),"")</f>
        <v/>
      </c>
      <c r="N1006" s="347" t="str">
        <f>if($C1006=Attacking,if(J1006&gt;70,Hit,Miss),"")</f>
        <v/>
      </c>
      <c r="O1006" s="348" t="str">
        <f>if($C1006=Attacking,if(K1006&gt;70,Hit,Miss),"")</f>
        <v/>
      </c>
      <c r="P1006" s="343" t="str">
        <f>IF(L1006=Hit,Fleet1Ship1WepDPH,IF(L1006=Miss,0,""))</f>
        <v/>
      </c>
      <c r="Q1006" s="344" t="str">
        <f>IF(M1006=Hit,Fleet1Ship1WepDPH,IF(M1006=Miss,0,""))</f>
        <v/>
      </c>
      <c r="R1006" s="344" t="str">
        <f>IF(N1006=Hit,Fleet1Ship1WepDPH,IF(N1006=Miss,0,""))</f>
        <v/>
      </c>
      <c r="S1006" s="345" t="str">
        <f>IF(O1006=Hit,Fleet1Ship1WepDPH,IF(O1006=Miss,0,""))</f>
        <v/>
      </c>
      <c r="T1006" s="349" t="str">
        <f>if($C1006=Attacking,COUNTIF(P1006:S1006,"&gt;0"),"")</f>
        <v/>
      </c>
      <c r="U1006" s="350" t="str">
        <f>IF($C1006=Attacking,SUM(P1006:S1006),"")</f>
        <v/>
      </c>
      <c r="V1006" s="351" t="str">
        <f>iferror(if(W1004="","",IF(W1004=Alive,$V$4,IF(W1004=Dead,"")),""),"")</f>
        <v/>
      </c>
      <c r="W1006" s="340" t="str">
        <f>iferror(if($X1006="","",IF($X1006&gt;0,Alive,if($X1006=0,"")),""),"")</f>
        <v/>
      </c>
      <c r="X1006" s="352" t="str">
        <f>iferror(if(C1006="","",IF(C1006=Attacking,X1004-U1006,X1004)),"")</f>
        <v/>
      </c>
    </row>
    <row r="1007" hidden="1">
      <c r="A1007" s="319">
        <v>1004.0</v>
      </c>
      <c r="B1007" s="359" t="str">
        <f>IF(C1005=Attacking,B1005+1,"")</f>
        <v/>
      </c>
      <c r="C1007" s="321" t="str">
        <f>iferror(if(W1005="","",IF(W1005=Alive,Attacking,if(W1005=Dead,"")),""),"")</f>
        <v/>
      </c>
      <c r="D1007" s="322" t="str">
        <f>iferror(if(E1005="","",IF(E1005=Alive,$D$4,IF(E1005=Dead,"")),""),"")</f>
        <v/>
      </c>
      <c r="E1007" s="323" t="str">
        <f>iferror(if($F1006="","",IF($F1007&gt;0,Alive,if($F1007="","")),""),"")</f>
        <v/>
      </c>
      <c r="F1007" s="324" t="str">
        <f t="shared" si="4"/>
        <v/>
      </c>
      <c r="G1007" s="325" t="str">
        <f>iferror(if(C1007="","",if(C1007=BattleEnd,"",if(D1007=Fleet1Ship1,Fleet1Ship1Wep,Fleet2Ship1Wep))),"")</f>
        <v/>
      </c>
      <c r="H1007" s="326" t="str">
        <f>iferror(IF($C1007=BattleEnd,"",IF($C1007="","",IF($C1007=Attacking,RANDBETWEEN(1,100),""))),"")</f>
        <v/>
      </c>
      <c r="I1007" s="327" t="str">
        <f>iferror(IF($C1007=BattleEnd,"",IF($C1007="","",IF($C1007=Attacking,RANDBETWEEN(1,100),""))),"")</f>
        <v/>
      </c>
      <c r="J1007" s="327" t="str">
        <f>iferror(IF($C1007=BattleEnd,"",IF($C1007="","",IF($C1007=Attacking,RANDBETWEEN(1,100),""))),"")</f>
        <v/>
      </c>
      <c r="K1007" s="328" t="str">
        <f>iferror(IF($C1007=BattleEnd,"",IF($C1007="","",IF($C1007=Attacking,RANDBETWEEN(1,100),""))),"")</f>
        <v/>
      </c>
      <c r="L1007" s="329" t="str">
        <f>if($C1007=Attacking,if(H1007&gt;70,Hit,Miss),"")</f>
        <v/>
      </c>
      <c r="M1007" s="330" t="str">
        <f>if($C1007=Attacking,if(I1007&gt;70,Hit,Miss),"")</f>
        <v/>
      </c>
      <c r="N1007" s="330" t="str">
        <f>if($C1007=Attacking,if(J1007&gt;70,Hit,Miss),"")</f>
        <v/>
      </c>
      <c r="O1007" s="331" t="str">
        <f>if($C1007=Attacking,if(K1007&gt;70,Hit,Miss),"")</f>
        <v/>
      </c>
      <c r="P1007" s="326" t="str">
        <f>IF(L1007=Hit,Fleet1Ship1WepDPH,IF(L1007=Miss,0,""))</f>
        <v/>
      </c>
      <c r="Q1007" s="327" t="str">
        <f>IF(M1007=Hit,Fleet1Ship1WepDPH,IF(M1007=Miss,0,""))</f>
        <v/>
      </c>
      <c r="R1007" s="327" t="str">
        <f>IF(N1007=Hit,Fleet1Ship1WepDPH,IF(N1007=Miss,0,""))</f>
        <v/>
      </c>
      <c r="S1007" s="328" t="str">
        <f>IF(O1007=Hit,Fleet1Ship1WepDPH,IF(O1007=Miss,0,""))</f>
        <v/>
      </c>
      <c r="T1007" s="332" t="str">
        <f>if($C1007=Attacking,COUNTIF(P1007:S1007,"&gt;0"),"")</f>
        <v/>
      </c>
      <c r="U1007" s="333" t="str">
        <f>IF($C1007=Attacking,SUM(P1007:S1007),"")</f>
        <v/>
      </c>
      <c r="V1007" s="334" t="str">
        <f>iferror(if(W1005="","",IF(W1005=Alive,$V$4,IF(W1005=Dead,"")),""),"")</f>
        <v/>
      </c>
      <c r="W1007" s="323" t="str">
        <f>iferror(if($X1007="","",IF($X1007&gt;0,Alive,if($X1007=0,"")),""),"")</f>
        <v/>
      </c>
      <c r="X1007" s="353" t="str">
        <f>iferror(if(C1007="","",IF(C1007=Attacking,X1005-U1007,X1005)),"")</f>
        <v/>
      </c>
    </row>
    <row r="1008" hidden="1">
      <c r="A1008" s="336">
        <v>1005.0</v>
      </c>
      <c r="B1008" s="358" t="str">
        <f>IF(C1006=Attacking,B1006+1,"")</f>
        <v/>
      </c>
      <c r="C1008" s="338" t="str">
        <f>iferror(if(W1006="","",IF(W1006=Alive,Attacking,if(W1006=Dead,"")),""),"")</f>
        <v/>
      </c>
      <c r="D1008" s="339" t="str">
        <f>iferror(if(E1006="","",IF(E1006=Alive,$D$4,IF(E1006=Dead,"")),""),"")</f>
        <v/>
      </c>
      <c r="E1008" s="340" t="str">
        <f>iferror(if($F1007="","",IF($F1008&gt;0,Alive,if($F1008="","")),""),"")</f>
        <v/>
      </c>
      <c r="F1008" s="341" t="str">
        <f t="shared" si="4"/>
        <v/>
      </c>
      <c r="G1008" s="342" t="str">
        <f>iferror(if(C1008="","",if(C1008=BattleEnd,"",if(D1008=Fleet1Ship1,Fleet1Ship1Wep,Fleet2Ship1Wep))),"")</f>
        <v/>
      </c>
      <c r="H1008" s="343" t="str">
        <f>iferror(IF($C1008=BattleEnd,"",IF($C1008="","",IF($C1008=Attacking,RANDBETWEEN(1,100),""))),"")</f>
        <v/>
      </c>
      <c r="I1008" s="344" t="str">
        <f>iferror(IF($C1008=BattleEnd,"",IF($C1008="","",IF($C1008=Attacking,RANDBETWEEN(1,100),""))),"")</f>
        <v/>
      </c>
      <c r="J1008" s="344" t="str">
        <f>iferror(IF($C1008=BattleEnd,"",IF($C1008="","",IF($C1008=Attacking,RANDBETWEEN(1,100),""))),"")</f>
        <v/>
      </c>
      <c r="K1008" s="345" t="str">
        <f>iferror(IF($C1008=BattleEnd,"",IF($C1008="","",IF($C1008=Attacking,RANDBETWEEN(1,100),""))),"")</f>
        <v/>
      </c>
      <c r="L1008" s="346" t="str">
        <f>if($C1008=Attacking,if(H1008&gt;70,Hit,Miss),"")</f>
        <v/>
      </c>
      <c r="M1008" s="347" t="str">
        <f>if($C1008=Attacking,if(I1008&gt;70,Hit,Miss),"")</f>
        <v/>
      </c>
      <c r="N1008" s="347" t="str">
        <f>if($C1008=Attacking,if(J1008&gt;70,Hit,Miss),"")</f>
        <v/>
      </c>
      <c r="O1008" s="348" t="str">
        <f>if($C1008=Attacking,if(K1008&gt;70,Hit,Miss),"")</f>
        <v/>
      </c>
      <c r="P1008" s="343" t="str">
        <f>IF(L1008=Hit,Fleet1Ship1WepDPH,IF(L1008=Miss,0,""))</f>
        <v/>
      </c>
      <c r="Q1008" s="344" t="str">
        <f>IF(M1008=Hit,Fleet1Ship1WepDPH,IF(M1008=Miss,0,""))</f>
        <v/>
      </c>
      <c r="R1008" s="344" t="str">
        <f>IF(N1008=Hit,Fleet1Ship1WepDPH,IF(N1008=Miss,0,""))</f>
        <v/>
      </c>
      <c r="S1008" s="345" t="str">
        <f>IF(O1008=Hit,Fleet1Ship1WepDPH,IF(O1008=Miss,0,""))</f>
        <v/>
      </c>
      <c r="T1008" s="349" t="str">
        <f>if($C1008=Attacking,COUNTIF(P1008:S1008,"&gt;0"),"")</f>
        <v/>
      </c>
      <c r="U1008" s="350" t="str">
        <f>IF($C1008=Attacking,SUM(P1008:S1008),"")</f>
        <v/>
      </c>
      <c r="V1008" s="351" t="str">
        <f>iferror(if(W1006="","",IF(W1006=Alive,$V$4,IF(W1006=Dead,"")),""),"")</f>
        <v/>
      </c>
      <c r="W1008" s="340" t="str">
        <f>iferror(if($X1008="","",IF($X1008&gt;0,Alive,if($X1008=0,"")),""),"")</f>
        <v/>
      </c>
      <c r="X1008" s="352" t="str">
        <f>iferror(if(C1008="","",IF(C1008=Attacking,X1006-U1008,X1006)),"")</f>
        <v/>
      </c>
    </row>
    <row r="1009" hidden="1">
      <c r="A1009" s="319">
        <v>1006.0</v>
      </c>
      <c r="B1009" s="359" t="str">
        <f>IF(C1007=Attacking,B1007+1,"")</f>
        <v/>
      </c>
      <c r="C1009" s="321" t="str">
        <f>iferror(if(W1007="","",IF(W1007=Alive,Attacking,if(W1007=Dead,"")),""),"")</f>
        <v/>
      </c>
      <c r="D1009" s="322" t="str">
        <f>iferror(if(E1007="","",IF(E1007=Alive,$D$4,IF(E1007=Dead,"")),""),"")</f>
        <v/>
      </c>
      <c r="E1009" s="323" t="str">
        <f>iferror(if($F1008="","",IF($F1009&gt;0,Alive,if($F1009="","")),""),"")</f>
        <v/>
      </c>
      <c r="F1009" s="324" t="str">
        <f t="shared" si="4"/>
        <v/>
      </c>
      <c r="G1009" s="325" t="str">
        <f>iferror(if(C1009="","",if(C1009=BattleEnd,"",if(D1009=Fleet1Ship1,Fleet1Ship1Wep,Fleet2Ship1Wep))),"")</f>
        <v/>
      </c>
      <c r="H1009" s="326" t="str">
        <f>iferror(IF($C1009=BattleEnd,"",IF($C1009="","",IF($C1009=Attacking,RANDBETWEEN(1,100),""))),"")</f>
        <v/>
      </c>
      <c r="I1009" s="327" t="str">
        <f>iferror(IF($C1009=BattleEnd,"",IF($C1009="","",IF($C1009=Attacking,RANDBETWEEN(1,100),""))),"")</f>
        <v/>
      </c>
      <c r="J1009" s="327" t="str">
        <f>iferror(IF($C1009=BattleEnd,"",IF($C1009="","",IF($C1009=Attacking,RANDBETWEEN(1,100),""))),"")</f>
        <v/>
      </c>
      <c r="K1009" s="328" t="str">
        <f>iferror(IF($C1009=BattleEnd,"",IF($C1009="","",IF($C1009=Attacking,RANDBETWEEN(1,100),""))),"")</f>
        <v/>
      </c>
      <c r="L1009" s="329" t="str">
        <f>if($C1009=Attacking,if(H1009&gt;70,Hit,Miss),"")</f>
        <v/>
      </c>
      <c r="M1009" s="330" t="str">
        <f>if($C1009=Attacking,if(I1009&gt;70,Hit,Miss),"")</f>
        <v/>
      </c>
      <c r="N1009" s="330" t="str">
        <f>if($C1009=Attacking,if(J1009&gt;70,Hit,Miss),"")</f>
        <v/>
      </c>
      <c r="O1009" s="331" t="str">
        <f>if($C1009=Attacking,if(K1009&gt;70,Hit,Miss),"")</f>
        <v/>
      </c>
      <c r="P1009" s="326" t="str">
        <f>IF(L1009=Hit,Fleet1Ship1WepDPH,IF(L1009=Miss,0,""))</f>
        <v/>
      </c>
      <c r="Q1009" s="327" t="str">
        <f>IF(M1009=Hit,Fleet1Ship1WepDPH,IF(M1009=Miss,0,""))</f>
        <v/>
      </c>
      <c r="R1009" s="327" t="str">
        <f>IF(N1009=Hit,Fleet1Ship1WepDPH,IF(N1009=Miss,0,""))</f>
        <v/>
      </c>
      <c r="S1009" s="328" t="str">
        <f>IF(O1009=Hit,Fleet1Ship1WepDPH,IF(O1009=Miss,0,""))</f>
        <v/>
      </c>
      <c r="T1009" s="332" t="str">
        <f>if($C1009=Attacking,COUNTIF(P1009:S1009,"&gt;0"),"")</f>
        <v/>
      </c>
      <c r="U1009" s="333" t="str">
        <f>IF($C1009=Attacking,SUM(P1009:S1009),"")</f>
        <v/>
      </c>
      <c r="V1009" s="334" t="str">
        <f>iferror(if(W1007="","",IF(W1007=Alive,$V$4,IF(W1007=Dead,"")),""),"")</f>
        <v/>
      </c>
      <c r="W1009" s="323" t="str">
        <f>iferror(if($X1009="","",IF($X1009&gt;0,Alive,if($X1009=0,"")),""),"")</f>
        <v/>
      </c>
      <c r="X1009" s="353" t="str">
        <f>iferror(if(C1009="","",IF(C1009=Attacking,X1007-U1009,X1007)),"")</f>
        <v/>
      </c>
    </row>
    <row r="1010" hidden="1">
      <c r="A1010" s="336">
        <v>1007.0</v>
      </c>
      <c r="B1010" s="358" t="str">
        <f>IF(C1008=Reloading,B1008+1,"")</f>
        <v/>
      </c>
      <c r="C1010" s="338" t="str">
        <f>iferror(if(W1008="","",IF(W1008=Alive,Attacking,if(W1008=Dead,"")),""),"")</f>
        <v/>
      </c>
      <c r="D1010" s="339" t="str">
        <f>iferror(if(E1008="","",IF(E1008=Alive,$D$4,IF(E1008=Dead,"")),""),"")</f>
        <v/>
      </c>
      <c r="E1010" s="340" t="str">
        <f>iferror(if($F1009="","",IF($F1010&gt;0,Alive,if($F1010="","")),""),"")</f>
        <v/>
      </c>
      <c r="F1010" s="341" t="str">
        <f t="shared" si="4"/>
        <v/>
      </c>
      <c r="G1010" s="342" t="str">
        <f>iferror(if(C1010="","",if(C1010=BattleEnd,"",if(D1010=Fleet1Ship1,Fleet1Ship1Wep,Fleet2Ship1Wep))),"")</f>
        <v/>
      </c>
      <c r="H1010" s="343" t="str">
        <f>iferror(IF($C1010=BattleEnd,"",IF($C1010="","",IF($C1010=Attacking,RANDBETWEEN(1,100),""))),"")</f>
        <v/>
      </c>
      <c r="I1010" s="344" t="str">
        <f>iferror(IF($C1010=BattleEnd,"",IF($C1010="","",IF($C1010=Attacking,RANDBETWEEN(1,100),""))),"")</f>
        <v/>
      </c>
      <c r="J1010" s="344" t="str">
        <f>iferror(IF($C1010=BattleEnd,"",IF($C1010="","",IF($C1010=Attacking,RANDBETWEEN(1,100),""))),"")</f>
        <v/>
      </c>
      <c r="K1010" s="345" t="str">
        <f>iferror(IF($C1010=BattleEnd,"",IF($C1010="","",IF($C1010=Attacking,RANDBETWEEN(1,100),""))),"")</f>
        <v/>
      </c>
      <c r="L1010" s="346" t="str">
        <f>if($C1010=Attacking,if(H1010&gt;70,Hit,Miss),"")</f>
        <v/>
      </c>
      <c r="M1010" s="347" t="str">
        <f>if($C1010=Attacking,if(I1010&gt;70,Hit,Miss),"")</f>
        <v/>
      </c>
      <c r="N1010" s="347" t="str">
        <f>if($C1010=Attacking,if(J1010&gt;70,Hit,Miss),"")</f>
        <v/>
      </c>
      <c r="O1010" s="348" t="str">
        <f>if($C1010=Attacking,if(K1010&gt;70,Hit,Miss),"")</f>
        <v/>
      </c>
      <c r="P1010" s="343" t="str">
        <f>IF(L1010=Hit,Fleet1Ship1WepDPH,IF(L1010=Miss,0,""))</f>
        <v/>
      </c>
      <c r="Q1010" s="344" t="str">
        <f>IF(M1010=Hit,Fleet1Ship1WepDPH,IF(M1010=Miss,0,""))</f>
        <v/>
      </c>
      <c r="R1010" s="344" t="str">
        <f>IF(N1010=Hit,Fleet1Ship1WepDPH,IF(N1010=Miss,0,""))</f>
        <v/>
      </c>
      <c r="S1010" s="345" t="str">
        <f>IF(O1010=Hit,Fleet1Ship1WepDPH,IF(O1010=Miss,0,""))</f>
        <v/>
      </c>
      <c r="T1010" s="349" t="str">
        <f>if($C1010=Attacking,COUNTIF(P1010:S1010,"&gt;0"),"")</f>
        <v/>
      </c>
      <c r="U1010" s="350" t="str">
        <f>IF($C1010=Attacking,SUM(P1010:S1010),"")</f>
        <v/>
      </c>
      <c r="V1010" s="351" t="str">
        <f>iferror(if(W1008="","",IF(W1008=Alive,$V$4,IF(W1008=Dead,"")),""),"")</f>
        <v/>
      </c>
      <c r="W1010" s="340" t="str">
        <f>iferror(if($X1010="","",IF($X1010&gt;0,Alive,if($X1010=0,"")),""),"")</f>
        <v/>
      </c>
      <c r="X1010" s="352" t="str">
        <f>iferror(if(C1010="","",IF(C1010=Attacking,X1008-U1010,X1008)),"")</f>
        <v/>
      </c>
    </row>
    <row r="1011" hidden="1">
      <c r="A1011" s="319">
        <v>1008.0</v>
      </c>
      <c r="B1011" s="359" t="str">
        <f>IF(C1009=Reloading,B1009+1,"")</f>
        <v/>
      </c>
      <c r="C1011" s="321" t="str">
        <f>iferror(if(W1009="","",IF(W1009=Alive,Attacking,if(W1009=Dead,"")),""),"")</f>
        <v/>
      </c>
      <c r="D1011" s="322" t="str">
        <f>iferror(if(E1009="","",IF(E1009=Alive,$D$4,IF(E1009=Dead,"")),""),"")</f>
        <v/>
      </c>
      <c r="E1011" s="323" t="str">
        <f>iferror(if($F1010="","",IF($F1011&gt;0,Alive,if($F1011="","")),""),"")</f>
        <v/>
      </c>
      <c r="F1011" s="324" t="str">
        <f t="shared" si="4"/>
        <v/>
      </c>
      <c r="G1011" s="325" t="str">
        <f>iferror(if(C1011="","",if(C1011=BattleEnd,"",if(D1011=Fleet1Ship1,Fleet1Ship1Wep,Fleet2Ship1Wep))),"")</f>
        <v/>
      </c>
      <c r="H1011" s="326" t="str">
        <f>iferror(IF($C1011=BattleEnd,"",IF($C1011="","",IF($C1011=Attacking,RANDBETWEEN(1,100),""))),"")</f>
        <v/>
      </c>
      <c r="I1011" s="327" t="str">
        <f>iferror(IF($C1011=BattleEnd,"",IF($C1011="","",IF($C1011=Attacking,RANDBETWEEN(1,100),""))),"")</f>
        <v/>
      </c>
      <c r="J1011" s="327" t="str">
        <f>iferror(IF($C1011=BattleEnd,"",IF($C1011="","",IF($C1011=Attacking,RANDBETWEEN(1,100),""))),"")</f>
        <v/>
      </c>
      <c r="K1011" s="328" t="str">
        <f>iferror(IF($C1011=BattleEnd,"",IF($C1011="","",IF($C1011=Attacking,RANDBETWEEN(1,100),""))),"")</f>
        <v/>
      </c>
      <c r="L1011" s="329" t="str">
        <f>if($C1011=Attacking,if(H1011&gt;70,Hit,Miss),"")</f>
        <v/>
      </c>
      <c r="M1011" s="330" t="str">
        <f>if($C1011=Attacking,if(I1011&gt;70,Hit,Miss),"")</f>
        <v/>
      </c>
      <c r="N1011" s="330" t="str">
        <f>if($C1011=Attacking,if(J1011&gt;70,Hit,Miss),"")</f>
        <v/>
      </c>
      <c r="O1011" s="331" t="str">
        <f>if($C1011=Attacking,if(K1011&gt;70,Hit,Miss),"")</f>
        <v/>
      </c>
      <c r="P1011" s="326" t="str">
        <f>IF(L1011=Hit,Fleet1Ship1WepDPH,IF(L1011=Miss,0,""))</f>
        <v/>
      </c>
      <c r="Q1011" s="327" t="str">
        <f>IF(M1011=Hit,Fleet1Ship1WepDPH,IF(M1011=Miss,0,""))</f>
        <v/>
      </c>
      <c r="R1011" s="327" t="str">
        <f>IF(N1011=Hit,Fleet1Ship1WepDPH,IF(N1011=Miss,0,""))</f>
        <v/>
      </c>
      <c r="S1011" s="328" t="str">
        <f>IF(O1011=Hit,Fleet1Ship1WepDPH,IF(O1011=Miss,0,""))</f>
        <v/>
      </c>
      <c r="T1011" s="332" t="str">
        <f>if($C1011=Attacking,COUNTIF(P1011:S1011,"&gt;0"),"")</f>
        <v/>
      </c>
      <c r="U1011" s="333" t="str">
        <f>IF($C1011=Attacking,SUM(P1011:S1011),"")</f>
        <v/>
      </c>
      <c r="V1011" s="334" t="str">
        <f>iferror(if(W1009="","",IF(W1009=Alive,$V$4,IF(W1009=Dead,"")),""),"")</f>
        <v/>
      </c>
      <c r="W1011" s="323" t="str">
        <f>iferror(if($X1011="","",IF($X1011&gt;0,Alive,if($X1011=0,"")),""),"")</f>
        <v/>
      </c>
      <c r="X1011" s="353" t="str">
        <f>iferror(if(C1011="","",IF(C1011=Attacking,X1009-U1011,X1009)),"")</f>
        <v/>
      </c>
    </row>
    <row r="1012" hidden="1">
      <c r="A1012" s="336">
        <v>1009.0</v>
      </c>
      <c r="B1012" s="358" t="str">
        <f>IF(C1010=Attacking,B1010+1,"")</f>
        <v/>
      </c>
      <c r="C1012" s="338" t="str">
        <f>iferror(if(W1010="","",IF(W1010=Alive,Attacking,if(W1010=Dead,"")),""),"")</f>
        <v/>
      </c>
      <c r="D1012" s="339" t="str">
        <f>iferror(if(E1010="","",IF(E1010=Alive,$D$4,IF(E1010=Dead,"")),""),"")</f>
        <v/>
      </c>
      <c r="E1012" s="340" t="str">
        <f>iferror(if($F1011="","",IF($F1012&gt;0,Alive,if($F1012="","")),""),"")</f>
        <v/>
      </c>
      <c r="F1012" s="341" t="str">
        <f t="shared" si="4"/>
        <v/>
      </c>
      <c r="G1012" s="342" t="str">
        <f>iferror(if(C1012="","",if(C1012=BattleEnd,"",if(D1012=Fleet1Ship1,Fleet1Ship1Wep,Fleet2Ship1Wep))),"")</f>
        <v/>
      </c>
      <c r="H1012" s="343" t="str">
        <f>iferror(IF($C1012=BattleEnd,"",IF($C1012="","",IF($C1012=Attacking,RANDBETWEEN(1,100),""))),"")</f>
        <v/>
      </c>
      <c r="I1012" s="344" t="str">
        <f>iferror(IF($C1012=BattleEnd,"",IF($C1012="","",IF($C1012=Attacking,RANDBETWEEN(1,100),""))),"")</f>
        <v/>
      </c>
      <c r="J1012" s="344" t="str">
        <f>iferror(IF($C1012=BattleEnd,"",IF($C1012="","",IF($C1012=Attacking,RANDBETWEEN(1,100),""))),"")</f>
        <v/>
      </c>
      <c r="K1012" s="345" t="str">
        <f>iferror(IF($C1012=BattleEnd,"",IF($C1012="","",IF($C1012=Attacking,RANDBETWEEN(1,100),""))),"")</f>
        <v/>
      </c>
      <c r="L1012" s="346" t="str">
        <f>if($C1012=Attacking,if(H1012&gt;70,Hit,Miss),"")</f>
        <v/>
      </c>
      <c r="M1012" s="347" t="str">
        <f>if($C1012=Attacking,if(I1012&gt;70,Hit,Miss),"")</f>
        <v/>
      </c>
      <c r="N1012" s="347" t="str">
        <f>if($C1012=Attacking,if(J1012&gt;70,Hit,Miss),"")</f>
        <v/>
      </c>
      <c r="O1012" s="348" t="str">
        <f>if($C1012=Attacking,if(K1012&gt;70,Hit,Miss),"")</f>
        <v/>
      </c>
      <c r="P1012" s="343" t="str">
        <f>IF(L1012=Hit,Fleet1Ship1WepDPH,IF(L1012=Miss,0,""))</f>
        <v/>
      </c>
      <c r="Q1012" s="344" t="str">
        <f>IF(M1012=Hit,Fleet1Ship1WepDPH,IF(M1012=Miss,0,""))</f>
        <v/>
      </c>
      <c r="R1012" s="344" t="str">
        <f>IF(N1012=Hit,Fleet1Ship1WepDPH,IF(N1012=Miss,0,""))</f>
        <v/>
      </c>
      <c r="S1012" s="345" t="str">
        <f>IF(O1012=Hit,Fleet1Ship1WepDPH,IF(O1012=Miss,0,""))</f>
        <v/>
      </c>
      <c r="T1012" s="349" t="str">
        <f>if($C1012=Attacking,COUNTIF(P1012:S1012,"&gt;0"),"")</f>
        <v/>
      </c>
      <c r="U1012" s="350" t="str">
        <f>IF($C1012=Attacking,SUM(P1012:S1012),"")</f>
        <v/>
      </c>
      <c r="V1012" s="351" t="str">
        <f>iferror(if(W1010="","",IF(W1010=Alive,$V$4,IF(W1010=Dead,"")),""),"")</f>
        <v/>
      </c>
      <c r="W1012" s="340" t="str">
        <f>iferror(if($X1012="","",IF($X1012&gt;0,Alive,if($X1012=0,"")),""),"")</f>
        <v/>
      </c>
      <c r="X1012" s="352" t="str">
        <f>iferror(if(C1012="","",IF(C1012=Attacking,X1010-U1012,X1010)),"")</f>
        <v/>
      </c>
    </row>
    <row r="1013" hidden="1">
      <c r="A1013" s="319">
        <v>1010.0</v>
      </c>
      <c r="B1013" s="359" t="str">
        <f>IF(C1011=Attacking,B1011+1,"")</f>
        <v/>
      </c>
      <c r="C1013" s="321" t="str">
        <f>iferror(if(W1011="","",IF(W1011=Alive,Attacking,if(W1011=Dead,"")),""),"")</f>
        <v/>
      </c>
      <c r="D1013" s="322" t="str">
        <f>iferror(if(E1011="","",IF(E1011=Alive,$D$4,IF(E1011=Dead,"")),""),"")</f>
        <v/>
      </c>
      <c r="E1013" s="323" t="str">
        <f>iferror(if($F1012="","",IF($F1013&gt;0,Alive,if($F1013="","")),""),"")</f>
        <v/>
      </c>
      <c r="F1013" s="324" t="str">
        <f t="shared" si="4"/>
        <v/>
      </c>
      <c r="G1013" s="325" t="str">
        <f>iferror(if(C1013="","",if(C1013=BattleEnd,"",if(D1013=Fleet1Ship1,Fleet1Ship1Wep,Fleet2Ship1Wep))),"")</f>
        <v/>
      </c>
      <c r="H1013" s="326" t="str">
        <f>iferror(IF($C1013=BattleEnd,"",IF($C1013="","",IF($C1013=Attacking,RANDBETWEEN(1,100),""))),"")</f>
        <v/>
      </c>
      <c r="I1013" s="327" t="str">
        <f>iferror(IF($C1013=BattleEnd,"",IF($C1013="","",IF($C1013=Attacking,RANDBETWEEN(1,100),""))),"")</f>
        <v/>
      </c>
      <c r="J1013" s="327" t="str">
        <f>iferror(IF($C1013=BattleEnd,"",IF($C1013="","",IF($C1013=Attacking,RANDBETWEEN(1,100),""))),"")</f>
        <v/>
      </c>
      <c r="K1013" s="328" t="str">
        <f>iferror(IF($C1013=BattleEnd,"",IF($C1013="","",IF($C1013=Attacking,RANDBETWEEN(1,100),""))),"")</f>
        <v/>
      </c>
      <c r="L1013" s="329" t="str">
        <f>if($C1013=Attacking,if(H1013&gt;70,Hit,Miss),"")</f>
        <v/>
      </c>
      <c r="M1013" s="330" t="str">
        <f>if($C1013=Attacking,if(I1013&gt;70,Hit,Miss),"")</f>
        <v/>
      </c>
      <c r="N1013" s="330" t="str">
        <f>if($C1013=Attacking,if(J1013&gt;70,Hit,Miss),"")</f>
        <v/>
      </c>
      <c r="O1013" s="331" t="str">
        <f>if($C1013=Attacking,if(K1013&gt;70,Hit,Miss),"")</f>
        <v/>
      </c>
      <c r="P1013" s="326" t="str">
        <f>IF(L1013=Hit,Fleet1Ship1WepDPH,IF(L1013=Miss,0,""))</f>
        <v/>
      </c>
      <c r="Q1013" s="327" t="str">
        <f>IF(M1013=Hit,Fleet1Ship1WepDPH,IF(M1013=Miss,0,""))</f>
        <v/>
      </c>
      <c r="R1013" s="327" t="str">
        <f>IF(N1013=Hit,Fleet1Ship1WepDPH,IF(N1013=Miss,0,""))</f>
        <v/>
      </c>
      <c r="S1013" s="328" t="str">
        <f>IF(O1013=Hit,Fleet1Ship1WepDPH,IF(O1013=Miss,0,""))</f>
        <v/>
      </c>
      <c r="T1013" s="332" t="str">
        <f>if($C1013=Attacking,COUNTIF(P1013:S1013,"&gt;0"),"")</f>
        <v/>
      </c>
      <c r="U1013" s="333" t="str">
        <f>IF($C1013=Attacking,SUM(P1013:S1013),"")</f>
        <v/>
      </c>
      <c r="V1013" s="334" t="str">
        <f>iferror(if(W1011="","",IF(W1011=Alive,$V$4,IF(W1011=Dead,"")),""),"")</f>
        <v/>
      </c>
      <c r="W1013" s="323" t="str">
        <f>iferror(if($X1013="","",IF($X1013&gt;0,Alive,if($X1013=0,"")),""),"")</f>
        <v/>
      </c>
      <c r="X1013" s="353" t="str">
        <f>iferror(if(C1013="","",IF(C1013=Attacking,X1011-U1013,X1011)),"")</f>
        <v/>
      </c>
    </row>
    <row r="1014" hidden="1">
      <c r="A1014" s="336">
        <v>1011.0</v>
      </c>
      <c r="B1014" s="358" t="str">
        <f>IF(C1012=Attacking,B1012+1,"")</f>
        <v/>
      </c>
      <c r="C1014" s="338" t="str">
        <f>iferror(if(W1012="","",IF(W1012=Alive,Attacking,if(W1012=Dead,"")),""),"")</f>
        <v/>
      </c>
      <c r="D1014" s="339" t="str">
        <f>iferror(if(E1012="","",IF(E1012=Alive,$D$4,IF(E1012=Dead,"")),""),"")</f>
        <v/>
      </c>
      <c r="E1014" s="340" t="str">
        <f>iferror(if($F1013="","",IF($F1014&gt;0,Alive,if($F1014="","")),""),"")</f>
        <v/>
      </c>
      <c r="F1014" s="341" t="str">
        <f t="shared" si="4"/>
        <v/>
      </c>
      <c r="G1014" s="342" t="str">
        <f>iferror(if(C1014="","",if(C1014=BattleEnd,"",if(D1014=Fleet1Ship1,Fleet1Ship1Wep,Fleet2Ship1Wep))),"")</f>
        <v/>
      </c>
      <c r="H1014" s="343" t="str">
        <f>iferror(IF($C1014=BattleEnd,"",IF($C1014="","",IF($C1014=Attacking,RANDBETWEEN(1,100),""))),"")</f>
        <v/>
      </c>
      <c r="I1014" s="344" t="str">
        <f>iferror(IF($C1014=BattleEnd,"",IF($C1014="","",IF($C1014=Attacking,RANDBETWEEN(1,100),""))),"")</f>
        <v/>
      </c>
      <c r="J1014" s="344" t="str">
        <f>iferror(IF($C1014=BattleEnd,"",IF($C1014="","",IF($C1014=Attacking,RANDBETWEEN(1,100),""))),"")</f>
        <v/>
      </c>
      <c r="K1014" s="345" t="str">
        <f>iferror(IF($C1014=BattleEnd,"",IF($C1014="","",IF($C1014=Attacking,RANDBETWEEN(1,100),""))),"")</f>
        <v/>
      </c>
      <c r="L1014" s="346" t="str">
        <f>if($C1014=Attacking,if(H1014&gt;70,Hit,Miss),"")</f>
        <v/>
      </c>
      <c r="M1014" s="347" t="str">
        <f>if($C1014=Attacking,if(I1014&gt;70,Hit,Miss),"")</f>
        <v/>
      </c>
      <c r="N1014" s="347" t="str">
        <f>if($C1014=Attacking,if(J1014&gt;70,Hit,Miss),"")</f>
        <v/>
      </c>
      <c r="O1014" s="348" t="str">
        <f>if($C1014=Attacking,if(K1014&gt;70,Hit,Miss),"")</f>
        <v/>
      </c>
      <c r="P1014" s="343" t="str">
        <f>IF(L1014=Hit,Fleet1Ship1WepDPH,IF(L1014=Miss,0,""))</f>
        <v/>
      </c>
      <c r="Q1014" s="344" t="str">
        <f>IF(M1014=Hit,Fleet1Ship1WepDPH,IF(M1014=Miss,0,""))</f>
        <v/>
      </c>
      <c r="R1014" s="344" t="str">
        <f>IF(N1014=Hit,Fleet1Ship1WepDPH,IF(N1014=Miss,0,""))</f>
        <v/>
      </c>
      <c r="S1014" s="345" t="str">
        <f>IF(O1014=Hit,Fleet1Ship1WepDPH,IF(O1014=Miss,0,""))</f>
        <v/>
      </c>
      <c r="T1014" s="349" t="str">
        <f>if($C1014=Attacking,COUNTIF(P1014:S1014,"&gt;0"),"")</f>
        <v/>
      </c>
      <c r="U1014" s="350" t="str">
        <f>IF($C1014=Attacking,SUM(P1014:S1014),"")</f>
        <v/>
      </c>
      <c r="V1014" s="351" t="str">
        <f>iferror(if(W1012="","",IF(W1012=Alive,$V$4,IF(W1012=Dead,"")),""),"")</f>
        <v/>
      </c>
      <c r="W1014" s="340" t="str">
        <f>iferror(if($X1014="","",IF($X1014&gt;0,Alive,if($X1014=0,"")),""),"")</f>
        <v/>
      </c>
      <c r="X1014" s="352" t="str">
        <f>iferror(if(C1014="","",IF(C1014=Attacking,X1012-U1014,X1012)),"")</f>
        <v/>
      </c>
    </row>
    <row r="1015" hidden="1">
      <c r="A1015" s="319">
        <v>1012.0</v>
      </c>
      <c r="B1015" s="359" t="str">
        <f>IF(C1013=Attacking,B1013+1,"")</f>
        <v/>
      </c>
      <c r="C1015" s="321" t="str">
        <f>iferror(if(W1013="","",IF(W1013=Alive,Attacking,if(W1013=Dead,"")),""),"")</f>
        <v/>
      </c>
      <c r="D1015" s="322" t="str">
        <f>iferror(if(E1013="","",IF(E1013=Alive,$D$4,IF(E1013=Dead,"")),""),"")</f>
        <v/>
      </c>
      <c r="E1015" s="323" t="str">
        <f>iferror(if($F1014="","",IF($F1015&gt;0,Alive,if($F1015="","")),""),"")</f>
        <v/>
      </c>
      <c r="F1015" s="324" t="str">
        <f t="shared" si="4"/>
        <v/>
      </c>
      <c r="G1015" s="325" t="str">
        <f>iferror(if(C1015="","",if(C1015=BattleEnd,"",if(D1015=Fleet1Ship1,Fleet1Ship1Wep,Fleet2Ship1Wep))),"")</f>
        <v/>
      </c>
      <c r="H1015" s="326" t="str">
        <f>iferror(IF($C1015=BattleEnd,"",IF($C1015="","",IF($C1015=Attacking,RANDBETWEEN(1,100),""))),"")</f>
        <v/>
      </c>
      <c r="I1015" s="327" t="str">
        <f>iferror(IF($C1015=BattleEnd,"",IF($C1015="","",IF($C1015=Attacking,RANDBETWEEN(1,100),""))),"")</f>
        <v/>
      </c>
      <c r="J1015" s="327" t="str">
        <f>iferror(IF($C1015=BattleEnd,"",IF($C1015="","",IF($C1015=Attacking,RANDBETWEEN(1,100),""))),"")</f>
        <v/>
      </c>
      <c r="K1015" s="328" t="str">
        <f>iferror(IF($C1015=BattleEnd,"",IF($C1015="","",IF($C1015=Attacking,RANDBETWEEN(1,100),""))),"")</f>
        <v/>
      </c>
      <c r="L1015" s="329" t="str">
        <f>if($C1015=Attacking,if(H1015&gt;70,Hit,Miss),"")</f>
        <v/>
      </c>
      <c r="M1015" s="330" t="str">
        <f>if($C1015=Attacking,if(I1015&gt;70,Hit,Miss),"")</f>
        <v/>
      </c>
      <c r="N1015" s="330" t="str">
        <f>if($C1015=Attacking,if(J1015&gt;70,Hit,Miss),"")</f>
        <v/>
      </c>
      <c r="O1015" s="331" t="str">
        <f>if($C1015=Attacking,if(K1015&gt;70,Hit,Miss),"")</f>
        <v/>
      </c>
      <c r="P1015" s="326" t="str">
        <f>IF(L1015=Hit,Fleet1Ship1WepDPH,IF(L1015=Miss,0,""))</f>
        <v/>
      </c>
      <c r="Q1015" s="327" t="str">
        <f>IF(M1015=Hit,Fleet1Ship1WepDPH,IF(M1015=Miss,0,""))</f>
        <v/>
      </c>
      <c r="R1015" s="327" t="str">
        <f>IF(N1015=Hit,Fleet1Ship1WepDPH,IF(N1015=Miss,0,""))</f>
        <v/>
      </c>
      <c r="S1015" s="328" t="str">
        <f>IF(O1015=Hit,Fleet1Ship1WepDPH,IF(O1015=Miss,0,""))</f>
        <v/>
      </c>
      <c r="T1015" s="332" t="str">
        <f>if($C1015=Attacking,COUNTIF(P1015:S1015,"&gt;0"),"")</f>
        <v/>
      </c>
      <c r="U1015" s="333" t="str">
        <f>IF($C1015=Attacking,SUM(P1015:S1015),"")</f>
        <v/>
      </c>
      <c r="V1015" s="334" t="str">
        <f>iferror(if(W1013="","",IF(W1013=Alive,$V$4,IF(W1013=Dead,"")),""),"")</f>
        <v/>
      </c>
      <c r="W1015" s="323" t="str">
        <f>iferror(if($X1015="","",IF($X1015&gt;0,Alive,if($X1015=0,"")),""),"")</f>
        <v/>
      </c>
      <c r="X1015" s="353" t="str">
        <f>iferror(if(C1015="","",IF(C1015=Attacking,X1013-U1015,X1013)),"")</f>
        <v/>
      </c>
    </row>
    <row r="1016">
      <c r="A1016" s="360"/>
      <c r="B1016" s="358" t="str">
        <f>IF(C1014=Attacking,B1014+1,"")</f>
        <v/>
      </c>
      <c r="C1016" s="338" t="str">
        <f>iferror(if(W1014="","",IF(W1014=Alive,Attacking,if(W1014=Dead,"")),""),"")</f>
        <v/>
      </c>
      <c r="D1016" s="339" t="str">
        <f>iferror(if(E1014="","",IF(E1014=Alive,$D$4,IF(E1014=Dead,"")),""),"")</f>
        <v/>
      </c>
      <c r="E1016" s="340" t="str">
        <f>iferror(if($F1015="","",IF($F1016&gt;0,Alive,if($F1016="","")),""),"")</f>
        <v/>
      </c>
      <c r="F1016" s="341" t="str">
        <f t="shared" si="4"/>
        <v/>
      </c>
      <c r="G1016" s="342" t="str">
        <f>iferror(if(C1016="","",if(C1016=BattleEnd,"",if(D1016=Fleet1Ship1,Fleet1Ship1Wep,Fleet2Ship1Wep))),"")</f>
        <v/>
      </c>
      <c r="H1016" s="343" t="str">
        <f>iferror(IF($C1016=BattleEnd,"",IF($C1016="","",IF($C1016=Attacking,RANDBETWEEN(1,100),""))),"")</f>
        <v/>
      </c>
      <c r="I1016" s="344" t="str">
        <f>iferror(IF($C1016=BattleEnd,"",IF($C1016="","",IF($C1016=Attacking,RANDBETWEEN(1,100),""))),"")</f>
        <v/>
      </c>
      <c r="J1016" s="344" t="str">
        <f>iferror(IF($C1016=BattleEnd,"",IF($C1016="","",IF($C1016=Attacking,RANDBETWEEN(1,100),""))),"")</f>
        <v/>
      </c>
      <c r="K1016" s="345" t="str">
        <f>iferror(IF($C1016=BattleEnd,"",IF($C1016="","",IF($C1016=Attacking,RANDBETWEEN(1,100),""))),"")</f>
        <v/>
      </c>
      <c r="L1016" s="346" t="str">
        <f>if($C1016=Attacking,if(H1016&gt;70,Hit,Miss),"")</f>
        <v/>
      </c>
      <c r="M1016" s="347" t="str">
        <f>if($C1016=Attacking,if(I1016&gt;70,Hit,Miss),"")</f>
        <v/>
      </c>
      <c r="N1016" s="347" t="str">
        <f>if($C1016=Attacking,if(J1016&gt;70,Hit,Miss),"")</f>
        <v/>
      </c>
      <c r="O1016" s="348" t="str">
        <f>if($C1016=Attacking,if(K1016&gt;70,Hit,Miss),"")</f>
        <v/>
      </c>
      <c r="P1016" s="343" t="str">
        <f>IF(L1016=Hit,Fleet1Ship1WepDPH,IF(L1016=Miss,0,""))</f>
        <v/>
      </c>
      <c r="Q1016" s="344" t="str">
        <f>IF(M1016=Hit,Fleet1Ship1WepDPH,IF(M1016=Miss,0,""))</f>
        <v/>
      </c>
      <c r="R1016" s="344" t="str">
        <f>IF(N1016=Hit,Fleet1Ship1WepDPH,IF(N1016=Miss,0,""))</f>
        <v/>
      </c>
      <c r="S1016" s="345" t="str">
        <f>IF(O1016=Hit,Fleet1Ship1WepDPH,IF(O1016=Miss,0,""))</f>
        <v/>
      </c>
      <c r="T1016" s="349" t="str">
        <f>if($C1016=Attacking,COUNTIF(P1016:S1016,"&gt;0"),"")</f>
        <v/>
      </c>
      <c r="U1016" s="350" t="str">
        <f>IF($C1016=Attacking,SUM(P1016:S1016),"")</f>
        <v/>
      </c>
      <c r="V1016" s="351" t="str">
        <f>iferror(if(W1014="","",IF(W1014=Alive,$V$4,IF(W1014=Dead,"")),""),"")</f>
        <v/>
      </c>
      <c r="W1016" s="340" t="str">
        <f>iferror(if($X1016="","",IF($X1016&gt;0,Alive,if($X1016=0,"")),""),"")</f>
        <v/>
      </c>
      <c r="X1016" s="352" t="str">
        <f>iferror(if(C1016="","",IF(C1016=Attacking,X1014-U1016,X1014)),"")</f>
        <v/>
      </c>
    </row>
    <row r="1017" hidden="1">
      <c r="A1017" s="361"/>
      <c r="B1017" s="359" t="str">
        <f>IF(C1015=Attacking,B1015+1,"")</f>
        <v/>
      </c>
      <c r="C1017" s="321" t="str">
        <f>iferror(if(W1015="","",IF(W1015=Alive,Attacking,if(W1015=Dead,"")),""),"")</f>
        <v/>
      </c>
      <c r="D1017" s="322" t="str">
        <f>iferror(if(E1015="","",IF(E1015=Alive,$D$4,IF(E1015=Dead,"")),""),"")</f>
        <v/>
      </c>
      <c r="E1017" s="323" t="str">
        <f>iferror(if($F1016="","",IF($F1017&gt;0,Alive,if($F1017="","")),""),"")</f>
        <v/>
      </c>
      <c r="F1017" s="324" t="str">
        <f t="shared" si="4"/>
        <v/>
      </c>
      <c r="G1017" s="325" t="str">
        <f>iferror(if(C1017="","",if(C1017=BattleEnd,"",if(D1017=Fleet1Ship1,Fleet1Ship1Wep,Fleet2Ship1Wep))),"")</f>
        <v/>
      </c>
      <c r="H1017" s="326" t="str">
        <f>iferror(IF($C1017=BattleEnd,"",IF($C1017="","",IF($C1017=Attacking,RANDBETWEEN(1,100),""))),"")</f>
        <v/>
      </c>
      <c r="I1017" s="327" t="str">
        <f>iferror(IF($C1017=BattleEnd,"",IF($C1017="","",IF($C1017=Attacking,RANDBETWEEN(1,100),""))),"")</f>
        <v/>
      </c>
      <c r="J1017" s="327" t="str">
        <f>iferror(IF($C1017=BattleEnd,"",IF($C1017="","",IF($C1017=Attacking,RANDBETWEEN(1,100),""))),"")</f>
        <v/>
      </c>
      <c r="K1017" s="328" t="str">
        <f>iferror(IF($C1017=BattleEnd,"",IF($C1017="","",IF($C1017=Attacking,RANDBETWEEN(1,100),""))),"")</f>
        <v/>
      </c>
      <c r="L1017" s="329" t="str">
        <f>if($C1017=Attacking,if(H1017&gt;70,Hit,Miss),"")</f>
        <v/>
      </c>
      <c r="M1017" s="330" t="str">
        <f>if($C1017=Attacking,if(I1017&gt;70,Hit,Miss),"")</f>
        <v/>
      </c>
      <c r="N1017" s="330" t="str">
        <f>if($C1017=Attacking,if(J1017&gt;70,Hit,Miss),"")</f>
        <v/>
      </c>
      <c r="O1017" s="331" t="str">
        <f>if($C1017=Attacking,if(K1017&gt;70,Hit,Miss),"")</f>
        <v/>
      </c>
      <c r="P1017" s="326" t="str">
        <f>IF(L1017=Hit,Fleet1Ship1WepDPH,IF(L1017=Miss,0,""))</f>
        <v/>
      </c>
      <c r="Q1017" s="327" t="str">
        <f>IF(M1017=Hit,Fleet1Ship1WepDPH,IF(M1017=Miss,0,""))</f>
        <v/>
      </c>
      <c r="R1017" s="327" t="str">
        <f>IF(N1017=Hit,Fleet1Ship1WepDPH,IF(N1017=Miss,0,""))</f>
        <v/>
      </c>
      <c r="S1017" s="328" t="str">
        <f>IF(O1017=Hit,Fleet1Ship1WepDPH,IF(O1017=Miss,0,""))</f>
        <v/>
      </c>
      <c r="T1017" s="332" t="str">
        <f>if($C1017=Attacking,COUNTIF(P1017:S1017,"&gt;0"),"")</f>
        <v/>
      </c>
      <c r="U1017" s="333" t="str">
        <f>IF($C1017=Attacking,SUM(P1017:S1017),"")</f>
        <v/>
      </c>
      <c r="V1017" s="334" t="str">
        <f>iferror(if(W1015="","",IF(W1015=Alive,$V$4,IF(W1015=Dead,"")),""),"")</f>
        <v/>
      </c>
      <c r="W1017" s="323" t="str">
        <f>iferror(if($X1017="","",IF($X1017&gt;0,Alive,if($X1017=0,"")),""),"")</f>
        <v/>
      </c>
      <c r="X1017" s="353" t="str">
        <f>iferror(if(C1017="","",IF(C1017=Attacking,X1015-U1017,X1015)),"")</f>
        <v/>
      </c>
    </row>
    <row r="1018" hidden="1">
      <c r="A1018" s="360"/>
      <c r="B1018" s="358" t="str">
        <f>IF(C1016=Reloading,B1016+1,"")</f>
        <v/>
      </c>
      <c r="C1018" s="338" t="str">
        <f>iferror(if(W1016="","",IF(W1016=Alive,Attacking,if(W1016=Dead,"")),""),"")</f>
        <v/>
      </c>
      <c r="D1018" s="339" t="str">
        <f>iferror(if(E1016="","",IF(E1016=Alive,$D$4,IF(E1016=Dead,"")),""),"")</f>
        <v/>
      </c>
      <c r="E1018" s="340" t="str">
        <f>iferror(if($F1017="","",IF($F1018&gt;0,Alive,if($F1018="","")),""),"")</f>
        <v/>
      </c>
      <c r="F1018" s="341" t="str">
        <f t="shared" si="4"/>
        <v/>
      </c>
      <c r="G1018" s="342" t="str">
        <f>iferror(if(C1018="","",if(C1018=BattleEnd,"",if(D1018=Fleet1Ship1,Fleet1Ship1Wep,Fleet2Ship1Wep))),"")</f>
        <v/>
      </c>
      <c r="H1018" s="343" t="str">
        <f>iferror(IF($C1018=BattleEnd,"",IF($C1018="","",IF($C1018=Attacking,RANDBETWEEN(1,100),""))),"")</f>
        <v/>
      </c>
      <c r="I1018" s="344" t="str">
        <f>iferror(IF($C1018=BattleEnd,"",IF($C1018="","",IF($C1018=Attacking,RANDBETWEEN(1,100),""))),"")</f>
        <v/>
      </c>
      <c r="J1018" s="344" t="str">
        <f>iferror(IF($C1018=BattleEnd,"",IF($C1018="","",IF($C1018=Attacking,RANDBETWEEN(1,100),""))),"")</f>
        <v/>
      </c>
      <c r="K1018" s="345" t="str">
        <f>iferror(IF($C1018=BattleEnd,"",IF($C1018="","",IF($C1018=Attacking,RANDBETWEEN(1,100),""))),"")</f>
        <v/>
      </c>
      <c r="L1018" s="346" t="str">
        <f>if($C1018=Attacking,if(H1018&gt;70,Hit,Miss),"")</f>
        <v/>
      </c>
      <c r="M1018" s="347" t="str">
        <f>if($C1018=Attacking,if(I1018&gt;70,Hit,Miss),"")</f>
        <v/>
      </c>
      <c r="N1018" s="347" t="str">
        <f>if($C1018=Attacking,if(J1018&gt;70,Hit,Miss),"")</f>
        <v/>
      </c>
      <c r="O1018" s="348" t="str">
        <f>if($C1018=Attacking,if(K1018&gt;70,Hit,Miss),"")</f>
        <v/>
      </c>
      <c r="P1018" s="343" t="str">
        <f>IF(L1018=Hit,Fleet1Ship1WepDPH,IF(L1018=Miss,0,""))</f>
        <v/>
      </c>
      <c r="Q1018" s="344" t="str">
        <f>IF(M1018=Hit,Fleet1Ship1WepDPH,IF(M1018=Miss,0,""))</f>
        <v/>
      </c>
      <c r="R1018" s="344" t="str">
        <f>IF(N1018=Hit,Fleet1Ship1WepDPH,IF(N1018=Miss,0,""))</f>
        <v/>
      </c>
      <c r="S1018" s="345" t="str">
        <f>IF(O1018=Hit,Fleet1Ship1WepDPH,IF(O1018=Miss,0,""))</f>
        <v/>
      </c>
      <c r="T1018" s="349" t="str">
        <f>if($C1018=Attacking,COUNTIF(P1018:S1018,"&gt;0"),"")</f>
        <v/>
      </c>
      <c r="U1018" s="350" t="str">
        <f>IF($C1018=Attacking,SUM(P1018:S1018),"")</f>
        <v/>
      </c>
      <c r="V1018" s="351" t="str">
        <f>iferror(if(W1016="","",IF(W1016=Alive,$V$4,IF(W1016=Dead,"")),""),"")</f>
        <v/>
      </c>
      <c r="W1018" s="340" t="str">
        <f>iferror(if($X1018="","",IF($X1018&gt;0,Alive,if($X1018=0,"")),""),"")</f>
        <v/>
      </c>
      <c r="X1018" s="352" t="str">
        <f>iferror(if(C1018="","",IF(C1018=Attacking,X1016-U1018,X1016)),"")</f>
        <v/>
      </c>
    </row>
    <row r="1019" hidden="1">
      <c r="A1019" s="361"/>
      <c r="B1019" s="359" t="str">
        <f>IF(C1017=Reloading,B1017+1,"")</f>
        <v/>
      </c>
      <c r="C1019" s="321" t="str">
        <f>iferror(if(W1017="","",IF(W1017=Alive,Attacking,if(W1017=Dead,"")),""),"")</f>
        <v/>
      </c>
      <c r="D1019" s="322" t="str">
        <f>iferror(if(E1017="","",IF(E1017=Alive,$D$4,IF(E1017=Dead,"")),""),"")</f>
        <v/>
      </c>
      <c r="E1019" s="323" t="str">
        <f>iferror(if($F1018="","",IF($F1019&gt;0,Alive,if($F1019="","")),""),"")</f>
        <v/>
      </c>
      <c r="F1019" s="324" t="str">
        <f t="shared" si="4"/>
        <v/>
      </c>
      <c r="G1019" s="325" t="str">
        <f>iferror(if(C1019="","",if(C1019=BattleEnd,"",if(D1019=Fleet1Ship1,Fleet1Ship1Wep,Fleet2Ship1Wep))),"")</f>
        <v/>
      </c>
      <c r="H1019" s="326" t="str">
        <f>iferror(IF($C1019=BattleEnd,"",IF($C1019="","",IF($C1019=Attacking,RANDBETWEEN(1,100),""))),"")</f>
        <v/>
      </c>
      <c r="I1019" s="327" t="str">
        <f>iferror(IF($C1019=BattleEnd,"",IF($C1019="","",IF($C1019=Attacking,RANDBETWEEN(1,100),""))),"")</f>
        <v/>
      </c>
      <c r="J1019" s="327" t="str">
        <f>iferror(IF($C1019=BattleEnd,"",IF($C1019="","",IF($C1019=Attacking,RANDBETWEEN(1,100),""))),"")</f>
        <v/>
      </c>
      <c r="K1019" s="328" t="str">
        <f>iferror(IF($C1019=BattleEnd,"",IF($C1019="","",IF($C1019=Attacking,RANDBETWEEN(1,100),""))),"")</f>
        <v/>
      </c>
      <c r="L1019" s="329" t="str">
        <f>if($C1019=Attacking,if(H1019&gt;70,Hit,Miss),"")</f>
        <v/>
      </c>
      <c r="M1019" s="330" t="str">
        <f>if($C1019=Attacking,if(I1019&gt;70,Hit,Miss),"")</f>
        <v/>
      </c>
      <c r="N1019" s="330" t="str">
        <f>if($C1019=Attacking,if(J1019&gt;70,Hit,Miss),"")</f>
        <v/>
      </c>
      <c r="O1019" s="331" t="str">
        <f>if($C1019=Attacking,if(K1019&gt;70,Hit,Miss),"")</f>
        <v/>
      </c>
      <c r="P1019" s="326" t="str">
        <f>IF(L1019=Hit,Fleet1Ship1WepDPH,IF(L1019=Miss,0,""))</f>
        <v/>
      </c>
      <c r="Q1019" s="327" t="str">
        <f>IF(M1019=Hit,Fleet1Ship1WepDPH,IF(M1019=Miss,0,""))</f>
        <v/>
      </c>
      <c r="R1019" s="327" t="str">
        <f>IF(N1019=Hit,Fleet1Ship1WepDPH,IF(N1019=Miss,0,""))</f>
        <v/>
      </c>
      <c r="S1019" s="328" t="str">
        <f>IF(O1019=Hit,Fleet1Ship1WepDPH,IF(O1019=Miss,0,""))</f>
        <v/>
      </c>
      <c r="T1019" s="332" t="str">
        <f>if($C1019=Attacking,COUNTIF(P1019:S1019,"&gt;0"),"")</f>
        <v/>
      </c>
      <c r="U1019" s="333" t="str">
        <f>IF($C1019=Attacking,SUM(P1019:S1019),"")</f>
        <v/>
      </c>
      <c r="V1019" s="334" t="str">
        <f>iferror(if(W1017="","",IF(W1017=Alive,$V$4,IF(W1017=Dead,"")),""),"")</f>
        <v/>
      </c>
      <c r="W1019" s="323" t="str">
        <f>iferror(if($X1019="","",IF($X1019&gt;0,Alive,if($X1019=0,"")),""),"")</f>
        <v/>
      </c>
      <c r="X1019" s="353" t="str">
        <f>iferror(if(C1019="","",IF(C1019=Attacking,X1017-U1019,X1017)),"")</f>
        <v/>
      </c>
    </row>
    <row r="1020" hidden="1">
      <c r="A1020" s="360"/>
      <c r="B1020" s="358" t="str">
        <f>IF(C1018=Attacking,B1018+1,"")</f>
        <v/>
      </c>
      <c r="C1020" s="338" t="str">
        <f>iferror(if(W1018="","",IF(W1018=Alive,Attacking,if(W1018=Dead,"")),""),"")</f>
        <v/>
      </c>
      <c r="D1020" s="339" t="str">
        <f>iferror(if(E1018="","",IF(E1018=Alive,$D$4,IF(E1018=Dead,"")),""),"")</f>
        <v/>
      </c>
      <c r="E1020" s="340" t="str">
        <f>iferror(if($F1019="","",IF($F1020&gt;0,Alive,if($F1020="","")),""),"")</f>
        <v/>
      </c>
      <c r="F1020" s="341" t="str">
        <f t="shared" si="4"/>
        <v/>
      </c>
      <c r="G1020" s="342" t="str">
        <f>iferror(if(C1020="","",if(C1020=BattleEnd,"",if(D1020=Fleet1Ship1,Fleet1Ship1Wep,Fleet2Ship1Wep))),"")</f>
        <v/>
      </c>
      <c r="H1020" s="343" t="str">
        <f>iferror(IF($C1020=BattleEnd,"",IF($C1020="","",IF($C1020=Attacking,RANDBETWEEN(1,100),""))),"")</f>
        <v/>
      </c>
      <c r="I1020" s="344" t="str">
        <f>iferror(IF($C1020=BattleEnd,"",IF($C1020="","",IF($C1020=Attacking,RANDBETWEEN(1,100),""))),"")</f>
        <v/>
      </c>
      <c r="J1020" s="344" t="str">
        <f>iferror(IF($C1020=BattleEnd,"",IF($C1020="","",IF($C1020=Attacking,RANDBETWEEN(1,100),""))),"")</f>
        <v/>
      </c>
      <c r="K1020" s="345" t="str">
        <f>iferror(IF($C1020=BattleEnd,"",IF($C1020="","",IF($C1020=Attacking,RANDBETWEEN(1,100),""))),"")</f>
        <v/>
      </c>
      <c r="L1020" s="346" t="str">
        <f>if($C1020=Attacking,if(H1020&gt;70,Hit,Miss),"")</f>
        <v/>
      </c>
      <c r="M1020" s="347" t="str">
        <f>if($C1020=Attacking,if(I1020&gt;70,Hit,Miss),"")</f>
        <v/>
      </c>
      <c r="N1020" s="347" t="str">
        <f>if($C1020=Attacking,if(J1020&gt;70,Hit,Miss),"")</f>
        <v/>
      </c>
      <c r="O1020" s="348" t="str">
        <f>if($C1020=Attacking,if(K1020&gt;70,Hit,Miss),"")</f>
        <v/>
      </c>
      <c r="P1020" s="343" t="str">
        <f>IF(L1020=Hit,Fleet1Ship1WepDPH,IF(L1020=Miss,0,""))</f>
        <v/>
      </c>
      <c r="Q1020" s="344" t="str">
        <f>IF(M1020=Hit,Fleet1Ship1WepDPH,IF(M1020=Miss,0,""))</f>
        <v/>
      </c>
      <c r="R1020" s="344" t="str">
        <f>IF(N1020=Hit,Fleet1Ship1WepDPH,IF(N1020=Miss,0,""))</f>
        <v/>
      </c>
      <c r="S1020" s="345" t="str">
        <f>IF(O1020=Hit,Fleet1Ship1WepDPH,IF(O1020=Miss,0,""))</f>
        <v/>
      </c>
      <c r="T1020" s="349" t="str">
        <f>if($C1020=Attacking,COUNTIF(P1020:S1020,"&gt;0"),"")</f>
        <v/>
      </c>
      <c r="U1020" s="350" t="str">
        <f>IF($C1020=Attacking,SUM(P1020:S1020),"")</f>
        <v/>
      </c>
      <c r="V1020" s="351" t="str">
        <f>iferror(if(W1018="","",IF(W1018=Alive,$V$4,IF(W1018=Dead,"")),""),"")</f>
        <v/>
      </c>
      <c r="W1020" s="340" t="str">
        <f>iferror(if($X1020="","",IF($X1020&gt;0,Alive,if($X1020=0,"")),""),"")</f>
        <v/>
      </c>
      <c r="X1020" s="352" t="str">
        <f>iferror(if(C1020="","",IF(C1020=Attacking,X1018-U1020,X1018)),"")</f>
        <v/>
      </c>
    </row>
    <row r="1021" hidden="1">
      <c r="A1021" s="361"/>
      <c r="B1021" s="359" t="str">
        <f>IF(C1019=Attacking,B1019+1,"")</f>
        <v/>
      </c>
      <c r="C1021" s="321" t="str">
        <f>iferror(if(W1019="","",IF(W1019=Alive,Attacking,if(W1019=Dead,"")),""),"")</f>
        <v/>
      </c>
      <c r="D1021" s="322" t="str">
        <f>iferror(if(E1019="","",IF(E1019=Alive,$D$4,IF(E1019=Dead,"")),""),"")</f>
        <v/>
      </c>
      <c r="E1021" s="323" t="str">
        <f>iferror(if($F1020="","",IF($F1021&gt;0,Alive,if($F1021="","")),""),"")</f>
        <v/>
      </c>
      <c r="F1021" s="324" t="str">
        <f t="shared" si="4"/>
        <v/>
      </c>
      <c r="G1021" s="325" t="str">
        <f>iferror(if(C1021="","",if(C1021=BattleEnd,"",if(D1021=Fleet1Ship1,Fleet1Ship1Wep,Fleet2Ship1Wep))),"")</f>
        <v/>
      </c>
      <c r="H1021" s="326" t="str">
        <f>iferror(IF($C1021=BattleEnd,"",IF($C1021="","",IF($C1021=Attacking,RANDBETWEEN(1,100),""))),"")</f>
        <v/>
      </c>
      <c r="I1021" s="327" t="str">
        <f>iferror(IF($C1021=BattleEnd,"",IF($C1021="","",IF($C1021=Attacking,RANDBETWEEN(1,100),""))),"")</f>
        <v/>
      </c>
      <c r="J1021" s="327" t="str">
        <f>iferror(IF($C1021=BattleEnd,"",IF($C1021="","",IF($C1021=Attacking,RANDBETWEEN(1,100),""))),"")</f>
        <v/>
      </c>
      <c r="K1021" s="328" t="str">
        <f>iferror(IF($C1021=BattleEnd,"",IF($C1021="","",IF($C1021=Attacking,RANDBETWEEN(1,100),""))),"")</f>
        <v/>
      </c>
      <c r="L1021" s="329" t="str">
        <f>if($C1021=Attacking,if(H1021&gt;70,Hit,Miss),"")</f>
        <v/>
      </c>
      <c r="M1021" s="330" t="str">
        <f>if($C1021=Attacking,if(I1021&gt;70,Hit,Miss),"")</f>
        <v/>
      </c>
      <c r="N1021" s="330" t="str">
        <f>if($C1021=Attacking,if(J1021&gt;70,Hit,Miss),"")</f>
        <v/>
      </c>
      <c r="O1021" s="331" t="str">
        <f>if($C1021=Attacking,if(K1021&gt;70,Hit,Miss),"")</f>
        <v/>
      </c>
      <c r="P1021" s="326" t="str">
        <f>IF(L1021=Hit,Fleet1Ship1WepDPH,IF(L1021=Miss,0,""))</f>
        <v/>
      </c>
      <c r="Q1021" s="327" t="str">
        <f>IF(M1021=Hit,Fleet1Ship1WepDPH,IF(M1021=Miss,0,""))</f>
        <v/>
      </c>
      <c r="R1021" s="327" t="str">
        <f>IF(N1021=Hit,Fleet1Ship1WepDPH,IF(N1021=Miss,0,""))</f>
        <v/>
      </c>
      <c r="S1021" s="328" t="str">
        <f>IF(O1021=Hit,Fleet1Ship1WepDPH,IF(O1021=Miss,0,""))</f>
        <v/>
      </c>
      <c r="T1021" s="332" t="str">
        <f>if($C1021=Attacking,COUNTIF(P1021:S1021,"&gt;0"),"")</f>
        <v/>
      </c>
      <c r="U1021" s="333" t="str">
        <f>IF($C1021=Attacking,SUM(P1021:S1021),"")</f>
        <v/>
      </c>
      <c r="V1021" s="334" t="str">
        <f>iferror(if(W1019="","",IF(W1019=Alive,$V$4,IF(W1019=Dead,"")),""),"")</f>
        <v/>
      </c>
      <c r="W1021" s="323" t="str">
        <f>iferror(if($X1021="","",IF($X1021&gt;0,Alive,if($X1021=0,"")),""),"")</f>
        <v/>
      </c>
      <c r="X1021" s="353" t="str">
        <f>iferror(if(C1021="","",IF(C1021=Attacking,X1019-U1021,X1019)),"")</f>
        <v/>
      </c>
    </row>
    <row r="1022" hidden="1">
      <c r="A1022" s="360"/>
      <c r="B1022" s="358" t="str">
        <f>IF(C1020=Attacking,B1020+1,"")</f>
        <v/>
      </c>
      <c r="C1022" s="338" t="str">
        <f>iferror(if(W1020="","",IF(W1020=Alive,Attacking,if(W1020=Dead,"")),""),"")</f>
        <v/>
      </c>
      <c r="D1022" s="339" t="str">
        <f>iferror(if(E1020="","",IF(E1020=Alive,$D$4,IF(E1020=Dead,"")),""),"")</f>
        <v/>
      </c>
      <c r="E1022" s="340" t="str">
        <f>iferror(if($F1021="","",IF($F1022&gt;0,Alive,if($F1022="","")),""),"")</f>
        <v/>
      </c>
      <c r="F1022" s="341" t="str">
        <f t="shared" si="4"/>
        <v/>
      </c>
      <c r="G1022" s="342" t="str">
        <f>iferror(if(C1022="","",if(C1022=BattleEnd,"",if(D1022=Fleet1Ship1,Fleet1Ship1Wep,Fleet2Ship1Wep))),"")</f>
        <v/>
      </c>
      <c r="H1022" s="343" t="str">
        <f>iferror(IF($C1022=BattleEnd,"",IF($C1022="","",IF($C1022=Attacking,RANDBETWEEN(1,100),""))),"")</f>
        <v/>
      </c>
      <c r="I1022" s="344" t="str">
        <f>iferror(IF($C1022=BattleEnd,"",IF($C1022="","",IF($C1022=Attacking,RANDBETWEEN(1,100),""))),"")</f>
        <v/>
      </c>
      <c r="J1022" s="344" t="str">
        <f>iferror(IF($C1022=BattleEnd,"",IF($C1022="","",IF($C1022=Attacking,RANDBETWEEN(1,100),""))),"")</f>
        <v/>
      </c>
      <c r="K1022" s="345" t="str">
        <f>iferror(IF($C1022=BattleEnd,"",IF($C1022="","",IF($C1022=Attacking,RANDBETWEEN(1,100),""))),"")</f>
        <v/>
      </c>
      <c r="L1022" s="346" t="str">
        <f>if($C1022=Attacking,if(H1022&gt;70,Hit,Miss),"")</f>
        <v/>
      </c>
      <c r="M1022" s="347" t="str">
        <f>if($C1022=Attacking,if(I1022&gt;70,Hit,Miss),"")</f>
        <v/>
      </c>
      <c r="N1022" s="347" t="str">
        <f>if($C1022=Attacking,if(J1022&gt;70,Hit,Miss),"")</f>
        <v/>
      </c>
      <c r="O1022" s="348" t="str">
        <f>if($C1022=Attacking,if(K1022&gt;70,Hit,Miss),"")</f>
        <v/>
      </c>
      <c r="P1022" s="343" t="str">
        <f>IF(L1022=Hit,Fleet1Ship1WepDPH,IF(L1022=Miss,0,""))</f>
        <v/>
      </c>
      <c r="Q1022" s="344" t="str">
        <f>IF(M1022=Hit,Fleet1Ship1WepDPH,IF(M1022=Miss,0,""))</f>
        <v/>
      </c>
      <c r="R1022" s="344" t="str">
        <f>IF(N1022=Hit,Fleet1Ship1WepDPH,IF(N1022=Miss,0,""))</f>
        <v/>
      </c>
      <c r="S1022" s="345" t="str">
        <f>IF(O1022=Hit,Fleet1Ship1WepDPH,IF(O1022=Miss,0,""))</f>
        <v/>
      </c>
      <c r="T1022" s="349" t="str">
        <f>if($C1022=Attacking,COUNTIF(P1022:S1022,"&gt;0"),"")</f>
        <v/>
      </c>
      <c r="U1022" s="350" t="str">
        <f>IF($C1022=Attacking,SUM(P1022:S1022),"")</f>
        <v/>
      </c>
      <c r="V1022" s="351" t="str">
        <f>iferror(if(W1020="","",IF(W1020=Alive,$V$4,IF(W1020=Dead,"")),""),"")</f>
        <v/>
      </c>
      <c r="W1022" s="340" t="str">
        <f>iferror(if($X1022="","",IF($X1022&gt;0,Alive,if($X1022=0,"")),""),"")</f>
        <v/>
      </c>
      <c r="X1022" s="352" t="str">
        <f>iferror(if(C1022="","",IF(C1022=Attacking,X1020-U1022,X1020)),"")</f>
        <v/>
      </c>
    </row>
    <row r="1023" hidden="1">
      <c r="A1023" s="361"/>
      <c r="B1023" s="359" t="str">
        <f>IF(C1021=Attacking,B1021+1,"")</f>
        <v/>
      </c>
      <c r="C1023" s="321" t="str">
        <f>iferror(if(W1021="","",IF(W1021=Alive,Attacking,if(W1021=Dead,"")),""),"")</f>
        <v/>
      </c>
      <c r="D1023" s="322" t="str">
        <f>iferror(if(E1021="","",IF(E1021=Alive,$D$4,IF(E1021=Dead,"")),""),"")</f>
        <v/>
      </c>
      <c r="E1023" s="323" t="str">
        <f>iferror(if($F1022="","",IF($F1023&gt;0,Alive,if($F1023="","")),""),"")</f>
        <v/>
      </c>
      <c r="F1023" s="324" t="str">
        <f t="shared" si="4"/>
        <v/>
      </c>
      <c r="G1023" s="325" t="str">
        <f>iferror(if(C1023="","",if(C1023=BattleEnd,"",if(D1023=Fleet1Ship1,Fleet1Ship1Wep,Fleet2Ship1Wep))),"")</f>
        <v/>
      </c>
      <c r="H1023" s="326" t="str">
        <f>iferror(IF($C1023=BattleEnd,"",IF($C1023="","",IF($C1023=Attacking,RANDBETWEEN(1,100),""))),"")</f>
        <v/>
      </c>
      <c r="I1023" s="327" t="str">
        <f>iferror(IF($C1023=BattleEnd,"",IF($C1023="","",IF($C1023=Attacking,RANDBETWEEN(1,100),""))),"")</f>
        <v/>
      </c>
      <c r="J1023" s="327" t="str">
        <f>iferror(IF($C1023=BattleEnd,"",IF($C1023="","",IF($C1023=Attacking,RANDBETWEEN(1,100),""))),"")</f>
        <v/>
      </c>
      <c r="K1023" s="328" t="str">
        <f>iferror(IF($C1023=BattleEnd,"",IF($C1023="","",IF($C1023=Attacking,RANDBETWEEN(1,100),""))),"")</f>
        <v/>
      </c>
      <c r="L1023" s="329" t="str">
        <f>if($C1023=Attacking,if(H1023&gt;70,Hit,Miss),"")</f>
        <v/>
      </c>
      <c r="M1023" s="330" t="str">
        <f>if($C1023=Attacking,if(I1023&gt;70,Hit,Miss),"")</f>
        <v/>
      </c>
      <c r="N1023" s="330" t="str">
        <f>if($C1023=Attacking,if(J1023&gt;70,Hit,Miss),"")</f>
        <v/>
      </c>
      <c r="O1023" s="331" t="str">
        <f>if($C1023=Attacking,if(K1023&gt;70,Hit,Miss),"")</f>
        <v/>
      </c>
      <c r="P1023" s="326" t="str">
        <f>IF(L1023=Hit,Fleet1Ship1WepDPH,IF(L1023=Miss,0,""))</f>
        <v/>
      </c>
      <c r="Q1023" s="327" t="str">
        <f>IF(M1023=Hit,Fleet1Ship1WepDPH,IF(M1023=Miss,0,""))</f>
        <v/>
      </c>
      <c r="R1023" s="327" t="str">
        <f>IF(N1023=Hit,Fleet1Ship1WepDPH,IF(N1023=Miss,0,""))</f>
        <v/>
      </c>
      <c r="S1023" s="328" t="str">
        <f>IF(O1023=Hit,Fleet1Ship1WepDPH,IF(O1023=Miss,0,""))</f>
        <v/>
      </c>
      <c r="T1023" s="332" t="str">
        <f>if($C1023=Attacking,COUNTIF(P1023:S1023,"&gt;0"),"")</f>
        <v/>
      </c>
      <c r="U1023" s="333" t="str">
        <f>IF($C1023=Attacking,SUM(P1023:S1023),"")</f>
        <v/>
      </c>
      <c r="V1023" s="334" t="str">
        <f>iferror(if(W1021="","",IF(W1021=Alive,$V$4,IF(W1021=Dead,"")),""),"")</f>
        <v/>
      </c>
      <c r="W1023" s="323" t="str">
        <f>iferror(if($X1023="","",IF($X1023&gt;0,Alive,if($X1023=0,"")),""),"")</f>
        <v/>
      </c>
      <c r="X1023" s="353" t="str">
        <f>iferror(if(C1023="","",IF(C1023=Attacking,X1021-U1023,X1021)),"")</f>
        <v/>
      </c>
    </row>
    <row r="1024" hidden="1">
      <c r="A1024" s="360"/>
      <c r="B1024" s="358" t="str">
        <f>IF(C1022=Attacking,B1022+1,"")</f>
        <v/>
      </c>
      <c r="C1024" s="338" t="str">
        <f>iferror(if(W1022="","",IF(W1022=Alive,Attacking,if(W1022=Dead,"")),""),"")</f>
        <v/>
      </c>
      <c r="D1024" s="339" t="str">
        <f>iferror(if(E1022="","",IF(E1022=Alive,$D$4,IF(E1022=Dead,"")),""),"")</f>
        <v/>
      </c>
      <c r="E1024" s="340" t="str">
        <f>iferror(if($F1023="","",IF($F1024&gt;0,Alive,if($F1024="","")),""),"")</f>
        <v/>
      </c>
      <c r="F1024" s="362" t="str">
        <f t="shared" si="4"/>
        <v/>
      </c>
      <c r="G1024" s="363" t="str">
        <f>iferror(if(C1024="","",if(C1024=BattleEnd,"",if(D1024=Fleet1Ship1,Fleet1Ship1Wep,Fleet2Ship1Wep))),"")</f>
        <v/>
      </c>
      <c r="H1024" s="364" t="str">
        <f>iferror(IF($C1024=BattleEnd,"",IF($C1024="","",IF($C1024=Attacking,RANDBETWEEN(1,100),""))),"")</f>
        <v/>
      </c>
      <c r="I1024" s="365" t="str">
        <f>iferror(IF($C1024=BattleEnd,"",IF($C1024="","",IF($C1024=Attacking,RANDBETWEEN(1,100),""))),"")</f>
        <v/>
      </c>
      <c r="J1024" s="365" t="str">
        <f>iferror(IF($C1024=BattleEnd,"",IF($C1024="","",IF($C1024=Attacking,RANDBETWEEN(1,100),""))),"")</f>
        <v/>
      </c>
      <c r="K1024" s="366" t="str">
        <f>iferror(IF($C1024=BattleEnd,"",IF($C1024="","",IF($C1024=Attacking,RANDBETWEEN(1,100),""))),"")</f>
        <v/>
      </c>
      <c r="L1024" s="367" t="str">
        <f>if($C1024=Attacking,if(H1024&gt;70,Hit,Miss),"")</f>
        <v/>
      </c>
      <c r="M1024" s="368" t="str">
        <f>if($C1024=Attacking,if(I1024&gt;70,Hit,Miss),"")</f>
        <v/>
      </c>
      <c r="N1024" s="368" t="str">
        <f>if($C1024=Attacking,if(J1024&gt;70,Hit,Miss),"")</f>
        <v/>
      </c>
      <c r="O1024" s="369" t="str">
        <f>if($C1024=Attacking,if(K1024&gt;70,Hit,Miss),"")</f>
        <v/>
      </c>
      <c r="P1024" s="370" t="str">
        <f>IF(L1024=Hit,Fleet1Ship1WepDPH,IF(L1024=Miss,0,""))</f>
        <v/>
      </c>
      <c r="Q1024" s="371" t="str">
        <f>IF(M1024=Hit,Fleet1Ship1WepDPH,IF(M1024=Miss,0,""))</f>
        <v/>
      </c>
      <c r="R1024" s="371" t="str">
        <f>IF(N1024=Hit,Fleet1Ship1WepDPH,IF(N1024=Miss,0,""))</f>
        <v/>
      </c>
      <c r="S1024" s="372" t="str">
        <f>IF(O1024=Hit,Fleet1Ship1WepDPH,IF(O1024=Miss,0,""))</f>
        <v/>
      </c>
      <c r="T1024" s="349" t="str">
        <f>if($C1024=Attacking,COUNTIF(P1024:S1024,"&gt;0"),"")</f>
        <v/>
      </c>
      <c r="U1024" s="350" t="str">
        <f>IF($C1024=Attacking,SUM(P1024:S1024),"")</f>
        <v/>
      </c>
      <c r="V1024" s="351" t="str">
        <f>iferror(if(W1022="","",IF(W1022=Alive,$V$4,IF(W1022=Dead,"")),""),"")</f>
        <v/>
      </c>
      <c r="W1024" s="340" t="str">
        <f>iferror(if($X1024="","",IF($X1024&gt;0,Alive,if($X1024=0,"")),""),"")</f>
        <v/>
      </c>
      <c r="X1024" s="373" t="str">
        <f>iferror(if(C1024="","",IF(C1024=Attacking,X1022-U1024,X1022)),"")</f>
        <v/>
      </c>
    </row>
    <row r="1025" hidden="1">
      <c r="A1025" s="361"/>
      <c r="B1025" s="359" t="str">
        <f>IF(C1023=Attacking,B1023+1,"")</f>
        <v/>
      </c>
      <c r="C1025" s="321" t="str">
        <f>iferror(if(W1023="","",IF(W1023=Alive,Attacking,if(W1023=Dead,"")),""),"")</f>
        <v/>
      </c>
      <c r="D1025" s="322" t="str">
        <f>iferror(if(E1023="","",IF(E1023=Alive,$D$4,IF(E1023=Dead,"")),""),"")</f>
        <v/>
      </c>
      <c r="E1025" s="323" t="str">
        <f>iferror(if($F1024="","",IF($F1025&gt;0,Alive,if($F1025="","")),""),"")</f>
        <v/>
      </c>
      <c r="F1025" s="374" t="str">
        <f t="shared" si="4"/>
        <v/>
      </c>
      <c r="G1025" s="375" t="str">
        <f>iferror(if(C1025="","",if(C1025=BattleEnd,"",if(D1025=Fleet1Ship1,Fleet1Ship1Wep,Fleet2Ship1Wep))),"")</f>
        <v/>
      </c>
      <c r="H1025" s="376" t="str">
        <f>iferror(IF($C1025=BattleEnd,"",IF($C1025="","",IF($C1025=Attacking,RANDBETWEEN(1,100),""))),"")</f>
        <v/>
      </c>
      <c r="I1025" s="377" t="str">
        <f>iferror(IF($C1025=BattleEnd,"",IF($C1025="","",IF($C1025=Attacking,RANDBETWEEN(1,100),""))),"")</f>
        <v/>
      </c>
      <c r="J1025" s="377" t="str">
        <f>iferror(IF($C1025=BattleEnd,"",IF($C1025="","",IF($C1025=Attacking,RANDBETWEEN(1,100),""))),"")</f>
        <v/>
      </c>
      <c r="K1025" s="378" t="str">
        <f>iferror(IF($C1025=BattleEnd,"",IF($C1025="","",IF($C1025=Attacking,RANDBETWEEN(1,100),""))),"")</f>
        <v/>
      </c>
      <c r="L1025" s="379" t="str">
        <f>if($C1025=Attacking,if(H1025&gt;70,Hit,Miss),"")</f>
        <v/>
      </c>
      <c r="M1025" s="380" t="str">
        <f>if($C1025=Attacking,if(I1025&gt;70,Hit,Miss),"")</f>
        <v/>
      </c>
      <c r="N1025" s="380" t="str">
        <f>if($C1025=Attacking,if(J1025&gt;70,Hit,Miss),"")</f>
        <v/>
      </c>
      <c r="O1025" s="381" t="str">
        <f>if($C1025=Attacking,if(K1025&gt;70,Hit,Miss),"")</f>
        <v/>
      </c>
      <c r="P1025" s="382" t="str">
        <f>IF(L1025=Hit,Fleet1Ship1WepDPH,IF(L1025=Miss,0,""))</f>
        <v/>
      </c>
      <c r="Q1025" s="383" t="str">
        <f>IF(M1025=Hit,Fleet1Ship1WepDPH,IF(M1025=Miss,0,""))</f>
        <v/>
      </c>
      <c r="R1025" s="383" t="str">
        <f>IF(N1025=Hit,Fleet1Ship1WepDPH,IF(N1025=Miss,0,""))</f>
        <v/>
      </c>
      <c r="S1025" s="384" t="str">
        <f>IF(O1025=Hit,Fleet1Ship1WepDPH,IF(O1025=Miss,0,""))</f>
        <v/>
      </c>
      <c r="T1025" s="332" t="str">
        <f>if($C1025=Attacking,COUNTIF(P1025:S1025,"&gt;0"),"")</f>
        <v/>
      </c>
      <c r="U1025" s="333" t="str">
        <f>IF($C1025=Attacking,SUM(P1025:S1025),"")</f>
        <v/>
      </c>
      <c r="V1025" s="334" t="str">
        <f>iferror(if(W1023="","",IF(W1023=Alive,$V$4,IF(W1023=Dead,"")),""),"")</f>
        <v/>
      </c>
      <c r="W1025" s="323" t="str">
        <f>iferror(if($X1025="","",IF($X1025&gt;0,Alive,if($X1025=0,"")),""),"")</f>
        <v/>
      </c>
      <c r="X1025" s="385" t="str">
        <f>iferror(if(C1025="","",IF(C1025=Attacking,X1023-U1025,X1023)),"")</f>
        <v/>
      </c>
    </row>
    <row r="1026" hidden="1">
      <c r="A1026" s="360"/>
      <c r="B1026" s="358" t="str">
        <f>IF(C1024=Reloading,B1024+1,"")</f>
        <v/>
      </c>
      <c r="C1026" s="338" t="str">
        <f>iferror(if(W1024="","",IF(W1024=Alive,Attacking,if(W1024=Dead,"")),""),"")</f>
        <v/>
      </c>
      <c r="D1026" s="339" t="str">
        <f>iferror(if(E1024="","",IF(E1024=Alive,$D$4,IF(E1024=Dead,"")),""),"")</f>
        <v/>
      </c>
      <c r="E1026" s="340" t="str">
        <f>iferror(if($F1025="","",IF($F1026&gt;0,Alive,if($F1026="","")),""),"")</f>
        <v/>
      </c>
      <c r="F1026" s="362" t="str">
        <f t="shared" si="4"/>
        <v/>
      </c>
      <c r="G1026" s="363" t="str">
        <f>iferror(if(C1026="","",if(C1026=BattleEnd,"",if(D1026=Fleet1Ship1,Fleet1Ship1Wep,Fleet2Ship1Wep))),"")</f>
        <v/>
      </c>
      <c r="H1026" s="364" t="str">
        <f>iferror(IF($C1026=BattleEnd,"",IF($C1026="","",IF($C1026=Attacking,RANDBETWEEN(1,100),""))),"")</f>
        <v/>
      </c>
      <c r="I1026" s="365" t="str">
        <f>iferror(IF($C1026=BattleEnd,"",IF($C1026="","",IF($C1026=Attacking,RANDBETWEEN(1,100),""))),"")</f>
        <v/>
      </c>
      <c r="J1026" s="365" t="str">
        <f>iferror(IF($C1026=BattleEnd,"",IF($C1026="","",IF($C1026=Attacking,RANDBETWEEN(1,100),""))),"")</f>
        <v/>
      </c>
      <c r="K1026" s="366" t="str">
        <f>iferror(IF($C1026=BattleEnd,"",IF($C1026="","",IF($C1026=Attacking,RANDBETWEEN(1,100),""))),"")</f>
        <v/>
      </c>
      <c r="L1026" s="386" t="str">
        <f>if($C1026=Attacking,if(H1026&gt;70,Hit,Miss),"")</f>
        <v/>
      </c>
      <c r="M1026" s="387" t="str">
        <f>if($C1026=Attacking,if(I1026&gt;70,Hit,Miss),"")</f>
        <v/>
      </c>
      <c r="N1026" s="387" t="str">
        <f>if($C1026=Attacking,if(J1026&gt;70,Hit,Miss),"")</f>
        <v/>
      </c>
      <c r="O1026" s="388" t="str">
        <f>if($C1026=Attacking,if(K1026&gt;70,Hit,Miss),"")</f>
        <v/>
      </c>
      <c r="P1026" s="389" t="str">
        <f>IF(L1026=Hit,Fleet1Ship1WepDPH,IF(L1026=Miss,0,""))</f>
        <v/>
      </c>
      <c r="Q1026" s="390" t="str">
        <f>IF(M1026=Hit,Fleet1Ship1WepDPH,IF(M1026=Miss,0,""))</f>
        <v/>
      </c>
      <c r="R1026" s="390" t="str">
        <f>IF(N1026=Hit,Fleet1Ship1WepDPH,IF(N1026=Miss,0,""))</f>
        <v/>
      </c>
      <c r="S1026" s="391" t="str">
        <f>IF(O1026=Hit,Fleet1Ship1WepDPH,IF(O1026=Miss,0,""))</f>
        <v/>
      </c>
      <c r="T1026" s="349" t="str">
        <f>if($C1026=Attacking,COUNTIF(P1026:S1026,"&gt;0"),"")</f>
        <v/>
      </c>
      <c r="U1026" s="350" t="str">
        <f>IF($C1026=Attacking,SUM(P1026:S1026),"")</f>
        <v/>
      </c>
      <c r="V1026" s="351" t="str">
        <f>iferror(if(W1024="","",IF(W1024=Alive,$V$4,IF(W1024=Dead,"")),""),"")</f>
        <v/>
      </c>
      <c r="W1026" s="340" t="str">
        <f>iferror(if($X1026="","",IF($X1026&gt;0,Alive,if($X1026=0,"")),""),"")</f>
        <v/>
      </c>
      <c r="X1026" s="373" t="str">
        <f>iferror(if(C1026="","",IF(C1026=Attacking,X1024-U1026,X1024)),"")</f>
        <v/>
      </c>
    </row>
    <row r="1027" hidden="1">
      <c r="A1027" s="361"/>
      <c r="B1027" s="359" t="str">
        <f>IF(C1025=Reloading,B1025+1,"")</f>
        <v/>
      </c>
      <c r="C1027" s="321" t="str">
        <f>iferror(if(W1025="","",IF(W1025=Alive,Attacking,if(W1025=Dead,"")),""),"")</f>
        <v/>
      </c>
      <c r="D1027" s="322" t="str">
        <f>iferror(if(E1025="","",IF(E1025=Alive,$D$4,IF(E1025=Dead,"")),""),"")</f>
        <v/>
      </c>
      <c r="E1027" s="323" t="str">
        <f>iferror(if($F1026="","",IF($F1027&gt;0,Alive,if($F1027="","")),""),"")</f>
        <v/>
      </c>
      <c r="F1027" s="374" t="str">
        <f t="shared" si="4"/>
        <v/>
      </c>
      <c r="G1027" s="375" t="str">
        <f>iferror(if(C1027="","",if(C1027=BattleEnd,"",if(D1027=Fleet1Ship1,Fleet1Ship1Wep,Fleet2Ship1Wep))),"")</f>
        <v/>
      </c>
      <c r="H1027" s="376" t="str">
        <f>iferror(IF($C1027=BattleEnd,"",IF($C1027="","",IF($C1027=Attacking,RANDBETWEEN(1,100),""))),"")</f>
        <v/>
      </c>
      <c r="I1027" s="377" t="str">
        <f>iferror(IF($C1027=BattleEnd,"",IF($C1027="","",IF($C1027=Attacking,RANDBETWEEN(1,100),""))),"")</f>
        <v/>
      </c>
      <c r="J1027" s="377" t="str">
        <f>iferror(IF($C1027=BattleEnd,"",IF($C1027="","",IF($C1027=Attacking,RANDBETWEEN(1,100),""))),"")</f>
        <v/>
      </c>
      <c r="K1027" s="378" t="str">
        <f>iferror(IF($C1027=BattleEnd,"",IF($C1027="","",IF($C1027=Attacking,RANDBETWEEN(1,100),""))),"")</f>
        <v/>
      </c>
      <c r="L1027" s="392" t="str">
        <f>if($C1027=Attacking,if(H1027&gt;70,Hit,Miss),"")</f>
        <v/>
      </c>
      <c r="M1027" s="393" t="str">
        <f>if($C1027=Attacking,if(I1027&gt;70,Hit,Miss),"")</f>
        <v/>
      </c>
      <c r="N1027" s="393" t="str">
        <f>if($C1027=Attacking,if(J1027&gt;70,Hit,Miss),"")</f>
        <v/>
      </c>
      <c r="O1027" s="394" t="str">
        <f>if($C1027=Attacking,if(K1027&gt;70,Hit,Miss),"")</f>
        <v/>
      </c>
      <c r="P1027" s="395" t="str">
        <f>IF(L1027=Hit,Fleet1Ship1WepDPH,IF(L1027=Miss,0,""))</f>
        <v/>
      </c>
      <c r="Q1027" s="396" t="str">
        <f>IF(M1027=Hit,Fleet1Ship1WepDPH,IF(M1027=Miss,0,""))</f>
        <v/>
      </c>
      <c r="R1027" s="396" t="str">
        <f>IF(N1027=Hit,Fleet1Ship1WepDPH,IF(N1027=Miss,0,""))</f>
        <v/>
      </c>
      <c r="S1027" s="397" t="str">
        <f>IF(O1027=Hit,Fleet1Ship1WepDPH,IF(O1027=Miss,0,""))</f>
        <v/>
      </c>
      <c r="T1027" s="332" t="str">
        <f>if($C1027=Attacking,COUNTIF(P1027:S1027,"&gt;0"),"")</f>
        <v/>
      </c>
      <c r="U1027" s="333" t="str">
        <f>IF($C1027=Attacking,SUM(P1027:S1027),"")</f>
        <v/>
      </c>
      <c r="V1027" s="334" t="str">
        <f>iferror(if(W1025="","",IF(W1025=Alive,$V$4,IF(W1025=Dead,"")),""),"")</f>
        <v/>
      </c>
      <c r="W1027" s="323" t="str">
        <f>iferror(if($X1027="","",IF($X1027&gt;0,Alive,if($X1027=0,"")),""),"")</f>
        <v/>
      </c>
      <c r="X1027" s="385" t="str">
        <f>iferror(if(C1027="","",IF(C1027=Attacking,X1025-U1027,X1025)),"")</f>
        <v/>
      </c>
    </row>
    <row r="1028" hidden="1">
      <c r="A1028" s="360"/>
      <c r="B1028" s="358" t="str">
        <f>IF(C1026=Attacking,B1026+1,"")</f>
        <v/>
      </c>
      <c r="C1028" s="338" t="str">
        <f>iferror(if(W1026="","",IF(W1026=Alive,Attacking,if(W1026=Dead,"")),""),"")</f>
        <v/>
      </c>
      <c r="D1028" s="339" t="str">
        <f>iferror(if(E1026="","",IF(E1026=Alive,$D$4,IF(E1026=Dead,"")),""),"")</f>
        <v/>
      </c>
      <c r="E1028" s="340" t="str">
        <f>iferror(if($F1027="","",IF($F1028&gt;0,Alive,if($F1028="","")),""),"")</f>
        <v/>
      </c>
      <c r="F1028" s="362" t="str">
        <f t="shared" si="4"/>
        <v/>
      </c>
      <c r="G1028" s="363" t="str">
        <f>iferror(if(C1028="","",if(C1028=BattleEnd,"",if(D1028=Fleet1Ship1,Fleet1Ship1Wep,Fleet2Ship1Wep))),"")</f>
        <v/>
      </c>
      <c r="H1028" s="364" t="str">
        <f>iferror(IF($C1028=BattleEnd,"",IF($C1028="","",IF($C1028=Attacking,RANDBETWEEN(1,100),""))),"")</f>
        <v/>
      </c>
      <c r="I1028" s="365" t="str">
        <f>iferror(IF($C1028=BattleEnd,"",IF($C1028="","",IF($C1028=Attacking,RANDBETWEEN(1,100),""))),"")</f>
        <v/>
      </c>
      <c r="J1028" s="365" t="str">
        <f>iferror(IF($C1028=BattleEnd,"",IF($C1028="","",IF($C1028=Attacking,RANDBETWEEN(1,100),""))),"")</f>
        <v/>
      </c>
      <c r="K1028" s="366" t="str">
        <f>iferror(IF($C1028=BattleEnd,"",IF($C1028="","",IF($C1028=Attacking,RANDBETWEEN(1,100),""))),"")</f>
        <v/>
      </c>
      <c r="L1028" s="386" t="str">
        <f>if($C1028=Attacking,if(H1028&gt;70,Hit,Miss),"")</f>
        <v/>
      </c>
      <c r="M1028" s="387" t="str">
        <f>if($C1028=Attacking,if(I1028&gt;70,Hit,Miss),"")</f>
        <v/>
      </c>
      <c r="N1028" s="387" t="str">
        <f>if($C1028=Attacking,if(J1028&gt;70,Hit,Miss),"")</f>
        <v/>
      </c>
      <c r="O1028" s="388" t="str">
        <f>if($C1028=Attacking,if(K1028&gt;70,Hit,Miss),"")</f>
        <v/>
      </c>
      <c r="P1028" s="398" t="str">
        <f>IF(L1028=Hit,Fleet1Ship1WepDPH,IF(L1028=Miss,0,""))</f>
        <v/>
      </c>
      <c r="Q1028" s="390" t="str">
        <f>IF(M1028=Hit,Fleet1Ship1WepDPH,IF(M1028=Miss,0,""))</f>
        <v/>
      </c>
      <c r="R1028" s="390" t="str">
        <f>IF(N1028=Hit,Fleet1Ship1WepDPH,IF(N1028=Miss,0,""))</f>
        <v/>
      </c>
      <c r="S1028" s="399" t="str">
        <f>IF(O1028=Hit,Fleet1Ship1WepDPH,IF(O1028=Miss,0,""))</f>
        <v/>
      </c>
      <c r="T1028" s="349" t="str">
        <f>if($C1028=Attacking,COUNTIF(P1028:S1028,"&gt;0"),"")</f>
        <v/>
      </c>
      <c r="U1028" s="350" t="str">
        <f>IF($C1028=Attacking,SUM(P1028:S1028),"")</f>
        <v/>
      </c>
      <c r="V1028" s="351" t="str">
        <f>iferror(if(W1026="","",IF(W1026=Alive,$V$4,IF(W1026=Dead,"")),""),"")</f>
        <v/>
      </c>
      <c r="W1028" s="340" t="str">
        <f>iferror(if($X1028="","",IF($X1028&gt;0,Alive,if($X1028=0,"")),""),"")</f>
        <v/>
      </c>
      <c r="X1028" s="373" t="str">
        <f>iferror(if(C1028="","",IF(C1028=Attacking,X1026-U1028,X1026)),"")</f>
        <v/>
      </c>
    </row>
    <row r="1029" hidden="1">
      <c r="A1029" s="361"/>
      <c r="B1029" s="359" t="str">
        <f>IF(C1027=Attacking,B1027+1,"")</f>
        <v/>
      </c>
      <c r="C1029" s="321" t="str">
        <f>iferror(if(W1027="","",IF(W1027=Alive,Attacking,if(W1027=Dead,"")),""),"")</f>
        <v/>
      </c>
      <c r="D1029" s="322" t="str">
        <f>iferror(if(E1027="","",IF(E1027=Alive,$D$4,IF(E1027=Dead,"")),""),"")</f>
        <v/>
      </c>
      <c r="E1029" s="323" t="str">
        <f>iferror(if($F1028="","",IF($F1029&gt;0,Alive,if($F1029="","")),""),"")</f>
        <v/>
      </c>
      <c r="F1029" s="374" t="str">
        <f t="shared" si="4"/>
        <v/>
      </c>
      <c r="G1029" s="375" t="str">
        <f>iferror(if(C1029="","",if(C1029=BattleEnd,"",if(D1029=Fleet1Ship1,Fleet1Ship1Wep,Fleet2Ship1Wep))),"")</f>
        <v/>
      </c>
      <c r="H1029" s="376" t="str">
        <f>iferror(IF($C1029=BattleEnd,"",IF($C1029="","",IF($C1029=Attacking,RANDBETWEEN(1,100),""))),"")</f>
        <v/>
      </c>
      <c r="I1029" s="377" t="str">
        <f>iferror(IF($C1029=BattleEnd,"",IF($C1029="","",IF($C1029=Attacking,RANDBETWEEN(1,100),""))),"")</f>
        <v/>
      </c>
      <c r="J1029" s="377" t="str">
        <f>iferror(IF($C1029=BattleEnd,"",IF($C1029="","",IF($C1029=Attacking,RANDBETWEEN(1,100),""))),"")</f>
        <v/>
      </c>
      <c r="K1029" s="378" t="str">
        <f>iferror(IF($C1029=BattleEnd,"",IF($C1029="","",IF($C1029=Attacking,RANDBETWEEN(1,100),""))),"")</f>
        <v/>
      </c>
      <c r="L1029" s="392" t="str">
        <f>if($C1029=Attacking,if(H1029&gt;70,Hit,Miss),"")</f>
        <v/>
      </c>
      <c r="M1029" s="393" t="str">
        <f>if($C1029=Attacking,if(I1029&gt;70,Hit,Miss),"")</f>
        <v/>
      </c>
      <c r="N1029" s="393" t="str">
        <f>if($C1029=Attacking,if(J1029&gt;70,Hit,Miss),"")</f>
        <v/>
      </c>
      <c r="O1029" s="394" t="str">
        <f>if($C1029=Attacking,if(K1029&gt;70,Hit,Miss),"")</f>
        <v/>
      </c>
      <c r="P1029" s="400" t="str">
        <f>IF(L1029=Hit,Fleet1Ship1WepDPH,IF(L1029=Miss,0,""))</f>
        <v/>
      </c>
      <c r="Q1029" s="396" t="str">
        <f>IF(M1029=Hit,Fleet1Ship1WepDPH,IF(M1029=Miss,0,""))</f>
        <v/>
      </c>
      <c r="R1029" s="396" t="str">
        <f>IF(N1029=Hit,Fleet1Ship1WepDPH,IF(N1029=Miss,0,""))</f>
        <v/>
      </c>
      <c r="S1029" s="401" t="str">
        <f>IF(O1029=Hit,Fleet1Ship1WepDPH,IF(O1029=Miss,0,""))</f>
        <v/>
      </c>
      <c r="T1029" s="332" t="str">
        <f>if($C1029=Attacking,COUNTIF(P1029:S1029,"&gt;0"),"")</f>
        <v/>
      </c>
      <c r="U1029" s="333" t="str">
        <f>IF($C1029=Attacking,SUM(P1029:S1029),"")</f>
        <v/>
      </c>
      <c r="V1029" s="334" t="str">
        <f>iferror(if(W1027="","",IF(W1027=Alive,$V$4,IF(W1027=Dead,"")),""),"")</f>
        <v/>
      </c>
      <c r="W1029" s="323" t="str">
        <f>iferror(if($X1029="","",IF($X1029&gt;0,Alive,if($X1029=0,"")),""),"")</f>
        <v/>
      </c>
      <c r="X1029" s="385" t="str">
        <f>iferror(if(C1029="","",IF(C1029=Attacking,X1027-U1029,X1027)),"")</f>
        <v/>
      </c>
    </row>
    <row r="1030" hidden="1">
      <c r="A1030" s="360"/>
      <c r="B1030" s="358" t="str">
        <f>IF(C1028=Attacking,B1028+1,"")</f>
        <v/>
      </c>
      <c r="C1030" s="338" t="str">
        <f>iferror(if(W1028="","",IF(W1028=Alive,Attacking,if(W1028=Dead,"")),""),"")</f>
        <v/>
      </c>
      <c r="D1030" s="339" t="str">
        <f>iferror(if(E1028="","",IF(E1028=Alive,$D$4,IF(E1028=Dead,"")),""),"")</f>
        <v/>
      </c>
      <c r="E1030" s="340" t="str">
        <f>iferror(if($F1029="","",IF($F1030&gt;0,Alive,if($F1030="","")),""),"")</f>
        <v/>
      </c>
      <c r="F1030" s="362" t="str">
        <f t="shared" si="4"/>
        <v/>
      </c>
      <c r="G1030" s="363" t="str">
        <f>iferror(if(C1030="","",if(C1030=BattleEnd,"",if(D1030=Fleet1Ship1,Fleet1Ship1Wep,Fleet2Ship1Wep))),"")</f>
        <v/>
      </c>
      <c r="H1030" s="364" t="str">
        <f>iferror(IF($C1030=BattleEnd,"",IF($C1030="","",IF($C1030=Attacking,RANDBETWEEN(1,100),""))),"")</f>
        <v/>
      </c>
      <c r="I1030" s="365" t="str">
        <f>iferror(IF($C1030=BattleEnd,"",IF($C1030="","",IF($C1030=Attacking,RANDBETWEEN(1,100),""))),"")</f>
        <v/>
      </c>
      <c r="J1030" s="365" t="str">
        <f>iferror(IF($C1030=BattleEnd,"",IF($C1030="","",IF($C1030=Attacking,RANDBETWEEN(1,100),""))),"")</f>
        <v/>
      </c>
      <c r="K1030" s="366" t="str">
        <f>iferror(IF($C1030=BattleEnd,"",IF($C1030="","",IF($C1030=Attacking,RANDBETWEEN(1,100),""))),"")</f>
        <v/>
      </c>
      <c r="L1030" s="386" t="str">
        <f>if($C1030=Attacking,if(H1030&gt;70,Hit,Miss),"")</f>
        <v/>
      </c>
      <c r="M1030" s="387" t="str">
        <f>if($C1030=Attacking,if(I1030&gt;70,Hit,Miss),"")</f>
        <v/>
      </c>
      <c r="N1030" s="387" t="str">
        <f>if($C1030=Attacking,if(J1030&gt;70,Hit,Miss),"")</f>
        <v/>
      </c>
      <c r="O1030" s="388" t="str">
        <f>if($C1030=Attacking,if(K1030&gt;70,Hit,Miss),"")</f>
        <v/>
      </c>
      <c r="P1030" s="398" t="str">
        <f>IF(L1030=Hit,Fleet1Ship1WepDPH,IF(L1030=Miss,0,""))</f>
        <v/>
      </c>
      <c r="Q1030" s="390" t="str">
        <f>IF(M1030=Hit,Fleet1Ship1WepDPH,IF(M1030=Miss,0,""))</f>
        <v/>
      </c>
      <c r="R1030" s="390" t="str">
        <f>IF(N1030=Hit,Fleet1Ship1WepDPH,IF(N1030=Miss,0,""))</f>
        <v/>
      </c>
      <c r="S1030" s="391" t="str">
        <f>IF(O1030=Hit,Fleet1Ship1WepDPH,IF(O1030=Miss,0,""))</f>
        <v/>
      </c>
      <c r="T1030" s="349" t="str">
        <f>if($C1030=Attacking,COUNTIF(P1030:S1030,"&gt;0"),"")</f>
        <v/>
      </c>
      <c r="U1030" s="350" t="str">
        <f>IF($C1030=Attacking,SUM(P1030:S1030),"")</f>
        <v/>
      </c>
      <c r="V1030" s="351" t="str">
        <f>iferror(if(W1028="","",IF(W1028=Alive,$V$4,IF(W1028=Dead,"")),""),"")</f>
        <v/>
      </c>
      <c r="W1030" s="340" t="str">
        <f>iferror(if($X1030="","",IF($X1030&gt;0,Alive,if($X1030=0,"")),""),"")</f>
        <v/>
      </c>
      <c r="X1030" s="373" t="str">
        <f>iferror(if(C1030="","",IF(C1030=Attacking,X1028-U1030,X1028)),"")</f>
        <v/>
      </c>
    </row>
    <row r="1031" hidden="1">
      <c r="A1031" s="361"/>
      <c r="B1031" s="359" t="str">
        <f>IF(C1029=Attacking,B1029+1,"")</f>
        <v/>
      </c>
      <c r="C1031" s="321" t="str">
        <f>iferror(if(W1029="","",IF(W1029=Alive,Attacking,if(W1029=Dead,"")),""),"")</f>
        <v/>
      </c>
      <c r="D1031" s="322" t="str">
        <f>iferror(if(E1029="","",IF(E1029=Alive,$D$4,IF(E1029=Dead,"")),""),"")</f>
        <v/>
      </c>
      <c r="E1031" s="323" t="str">
        <f>iferror(if($F1030="","",IF($F1031&gt;0,Alive,if($F1031="","")),""),"")</f>
        <v/>
      </c>
      <c r="F1031" s="374" t="str">
        <f t="shared" si="4"/>
        <v/>
      </c>
      <c r="G1031" s="375" t="str">
        <f>iferror(if(C1031="","",if(C1031=BattleEnd,"",if(D1031=Fleet1Ship1,Fleet1Ship1Wep,Fleet2Ship1Wep))),"")</f>
        <v/>
      </c>
      <c r="H1031" s="376" t="str">
        <f>iferror(IF($C1031=BattleEnd,"",IF($C1031="","",IF($C1031=Attacking,RANDBETWEEN(1,100),""))),"")</f>
        <v/>
      </c>
      <c r="I1031" s="377" t="str">
        <f>iferror(IF($C1031=BattleEnd,"",IF($C1031="","",IF($C1031=Attacking,RANDBETWEEN(1,100),""))),"")</f>
        <v/>
      </c>
      <c r="J1031" s="377" t="str">
        <f>iferror(IF($C1031=BattleEnd,"",IF($C1031="","",IF($C1031=Attacking,RANDBETWEEN(1,100),""))),"")</f>
        <v/>
      </c>
      <c r="K1031" s="378" t="str">
        <f>iferror(IF($C1031=BattleEnd,"",IF($C1031="","",IF($C1031=Attacking,RANDBETWEEN(1,100),""))),"")</f>
        <v/>
      </c>
      <c r="L1031" s="392" t="str">
        <f>if($C1031=Attacking,if(H1031&gt;70,Hit,Miss),"")</f>
        <v/>
      </c>
      <c r="M1031" s="393" t="str">
        <f>if($C1031=Attacking,if(I1031&gt;70,Hit,Miss),"")</f>
        <v/>
      </c>
      <c r="N1031" s="393" t="str">
        <f>if($C1031=Attacking,if(J1031&gt;70,Hit,Miss),"")</f>
        <v/>
      </c>
      <c r="O1031" s="394" t="str">
        <f>if($C1031=Attacking,if(K1031&gt;70,Hit,Miss),"")</f>
        <v/>
      </c>
      <c r="P1031" s="400" t="str">
        <f>IF(L1031=Hit,Fleet1Ship1WepDPH,IF(L1031=Miss,0,""))</f>
        <v/>
      </c>
      <c r="Q1031" s="396" t="str">
        <f>IF(M1031=Hit,Fleet1Ship1WepDPH,IF(M1031=Miss,0,""))</f>
        <v/>
      </c>
      <c r="R1031" s="396" t="str">
        <f>IF(N1031=Hit,Fleet1Ship1WepDPH,IF(N1031=Miss,0,""))</f>
        <v/>
      </c>
      <c r="S1031" s="397" t="str">
        <f>IF(O1031=Hit,Fleet1Ship1WepDPH,IF(O1031=Miss,0,""))</f>
        <v/>
      </c>
      <c r="T1031" s="332" t="str">
        <f>if($C1031=Attacking,COUNTIF(P1031:S1031,"&gt;0"),"")</f>
        <v/>
      </c>
      <c r="U1031" s="333" t="str">
        <f>IF($C1031=Attacking,SUM(P1031:S1031),"")</f>
        <v/>
      </c>
      <c r="V1031" s="334" t="str">
        <f>iferror(if(W1029="","",IF(W1029=Alive,$V$4,IF(W1029=Dead,"")),""),"")</f>
        <v/>
      </c>
      <c r="W1031" s="323" t="str">
        <f>iferror(if($X1031="","",IF($X1031&gt;0,Alive,if($X1031=0,"")),""),"")</f>
        <v/>
      </c>
      <c r="X1031" s="385" t="str">
        <f>iferror(if(C1031="","",IF(C1031=Attacking,X1029-U1031,X1029)),"")</f>
        <v/>
      </c>
    </row>
    <row r="1032" hidden="1">
      <c r="A1032" s="360"/>
      <c r="B1032" s="358" t="str">
        <f>IF(C1030=Attacking,B1030+1,"")</f>
        <v/>
      </c>
      <c r="C1032" s="338" t="str">
        <f>iferror(if(W1030="","",IF(W1030=Alive,Attacking,if(W1030=Dead,"")),""),"")</f>
        <v/>
      </c>
      <c r="D1032" s="339" t="str">
        <f>iferror(if(E1030="","",IF(E1030=Alive,$D$4,IF(E1030=Dead,"")),""),"")</f>
        <v/>
      </c>
      <c r="E1032" s="340" t="str">
        <f>iferror(if($F1031="","",IF($F1032&gt;0,Alive,if($F1032="","")),""),"")</f>
        <v/>
      </c>
      <c r="F1032" s="362" t="str">
        <f t="shared" si="4"/>
        <v/>
      </c>
      <c r="G1032" s="363" t="str">
        <f>iferror(if(C1032="","",if(C1032=BattleEnd,"",if(D1032=Fleet1Ship1,Fleet1Ship1Wep,Fleet2Ship1Wep))),"")</f>
        <v/>
      </c>
      <c r="H1032" s="364" t="str">
        <f>iferror(IF($C1032=BattleEnd,"",IF($C1032="","",IF($C1032=Attacking,RANDBETWEEN(1,100),""))),"")</f>
        <v/>
      </c>
      <c r="I1032" s="365" t="str">
        <f>iferror(IF($C1032=BattleEnd,"",IF($C1032="","",IF($C1032=Attacking,RANDBETWEEN(1,100),""))),"")</f>
        <v/>
      </c>
      <c r="J1032" s="365" t="str">
        <f>iferror(IF($C1032=BattleEnd,"",IF($C1032="","",IF($C1032=Attacking,RANDBETWEEN(1,100),""))),"")</f>
        <v/>
      </c>
      <c r="K1032" s="366" t="str">
        <f>iferror(IF($C1032=BattleEnd,"",IF($C1032="","",IF($C1032=Attacking,RANDBETWEEN(1,100),""))),"")</f>
        <v/>
      </c>
      <c r="L1032" s="367" t="str">
        <f>if($C1032=Attacking,if(H1032&gt;70,Hit,Miss),"")</f>
        <v/>
      </c>
      <c r="M1032" s="368" t="str">
        <f>if($C1032=Attacking,if(I1032&gt;70,Hit,Miss),"")</f>
        <v/>
      </c>
      <c r="N1032" s="368" t="str">
        <f>if($C1032=Attacking,if(J1032&gt;70,Hit,Miss),"")</f>
        <v/>
      </c>
      <c r="O1032" s="369" t="str">
        <f>if($C1032=Attacking,if(K1032&gt;70,Hit,Miss),"")</f>
        <v/>
      </c>
      <c r="P1032" s="370" t="str">
        <f>IF(L1032=Hit,Fleet1Ship1WepDPH,IF(L1032=Miss,0,""))</f>
        <v/>
      </c>
      <c r="Q1032" s="371" t="str">
        <f>IF(M1032=Hit,Fleet1Ship1WepDPH,IF(M1032=Miss,0,""))</f>
        <v/>
      </c>
      <c r="R1032" s="371" t="str">
        <f>IF(N1032=Hit,Fleet1Ship1WepDPH,IF(N1032=Miss,0,""))</f>
        <v/>
      </c>
      <c r="S1032" s="372" t="str">
        <f>IF(O1032=Hit,Fleet1Ship1WepDPH,IF(O1032=Miss,0,""))</f>
        <v/>
      </c>
      <c r="T1032" s="349" t="str">
        <f>if($C1032=Attacking,COUNTIF(P1032:S1032,"&gt;0"),"")</f>
        <v/>
      </c>
      <c r="U1032" s="350" t="str">
        <f>IF($C1032=Attacking,SUM(P1032:S1032),"")</f>
        <v/>
      </c>
      <c r="V1032" s="351" t="str">
        <f>iferror(if(W1030="","",IF(W1030=Alive,$V$4,IF(W1030=Dead,"")),""),"")</f>
        <v/>
      </c>
      <c r="W1032" s="340" t="str">
        <f>iferror(if($X1032="","",IF($X1032&gt;0,Alive,if($X1032=0,"")),""),"")</f>
        <v/>
      </c>
      <c r="X1032" s="373" t="str">
        <f>iferror(if(C1032="","",IF(C1032=Attacking,X1030-U1032,X1030)),"")</f>
        <v/>
      </c>
    </row>
    <row r="1033" hidden="1">
      <c r="A1033" s="361"/>
      <c r="B1033" s="359" t="str">
        <f>IF(C1031=Attacking,B1031+1,"")</f>
        <v/>
      </c>
      <c r="C1033" s="321" t="str">
        <f>iferror(if(W1031="","",IF(W1031=Alive,Attacking,if(W1031=Dead,"")),""),"")</f>
        <v/>
      </c>
      <c r="D1033" s="322" t="str">
        <f>iferror(if(E1031="","",IF(E1031=Alive,$D$4,IF(E1031=Dead,"")),""),"")</f>
        <v/>
      </c>
      <c r="E1033" s="323" t="str">
        <f>iferror(if($F1032="","",IF($F1033&gt;0,Alive,if($F1033="","")),""),"")</f>
        <v/>
      </c>
      <c r="F1033" s="374" t="str">
        <f t="shared" si="4"/>
        <v/>
      </c>
      <c r="G1033" s="375" t="str">
        <f>iferror(if(C1033="","",if(C1033=BattleEnd,"",if(D1033=Fleet1Ship1,Fleet1Ship1Wep,Fleet2Ship1Wep))),"")</f>
        <v/>
      </c>
      <c r="H1033" s="376" t="str">
        <f>iferror(IF($C1033=BattleEnd,"",IF($C1033="","",IF($C1033=Attacking,RANDBETWEEN(1,100),""))),"")</f>
        <v/>
      </c>
      <c r="I1033" s="377" t="str">
        <f>iferror(IF($C1033=BattleEnd,"",IF($C1033="","",IF($C1033=Attacking,RANDBETWEEN(1,100),""))),"")</f>
        <v/>
      </c>
      <c r="J1033" s="377" t="str">
        <f>iferror(IF($C1033=BattleEnd,"",IF($C1033="","",IF($C1033=Attacking,RANDBETWEEN(1,100),""))),"")</f>
        <v/>
      </c>
      <c r="K1033" s="378" t="str">
        <f>iferror(IF($C1033=BattleEnd,"",IF($C1033="","",IF($C1033=Attacking,RANDBETWEEN(1,100),""))),"")</f>
        <v/>
      </c>
      <c r="L1033" s="379" t="str">
        <f>if($C1033=Attacking,if(H1033&gt;70,Hit,Miss),"")</f>
        <v/>
      </c>
      <c r="M1033" s="380" t="str">
        <f>if($C1033=Attacking,if(I1033&gt;70,Hit,Miss),"")</f>
        <v/>
      </c>
      <c r="N1033" s="380" t="str">
        <f>if($C1033=Attacking,if(J1033&gt;70,Hit,Miss),"")</f>
        <v/>
      </c>
      <c r="O1033" s="381" t="str">
        <f>if($C1033=Attacking,if(K1033&gt;70,Hit,Miss),"")</f>
        <v/>
      </c>
      <c r="P1033" s="382" t="str">
        <f>IF(L1033=Hit,Fleet1Ship1WepDPH,IF(L1033=Miss,0,""))</f>
        <v/>
      </c>
      <c r="Q1033" s="383" t="str">
        <f>IF(M1033=Hit,Fleet1Ship1WepDPH,IF(M1033=Miss,0,""))</f>
        <v/>
      </c>
      <c r="R1033" s="383" t="str">
        <f>IF(N1033=Hit,Fleet1Ship1WepDPH,IF(N1033=Miss,0,""))</f>
        <v/>
      </c>
      <c r="S1033" s="384" t="str">
        <f>IF(O1033=Hit,Fleet1Ship1WepDPH,IF(O1033=Miss,0,""))</f>
        <v/>
      </c>
      <c r="T1033" s="332" t="str">
        <f>if($C1033=Attacking,COUNTIF(P1033:S1033,"&gt;0"),"")</f>
        <v/>
      </c>
      <c r="U1033" s="333" t="str">
        <f>IF($C1033=Attacking,SUM(P1033:S1033),"")</f>
        <v/>
      </c>
      <c r="V1033" s="334" t="str">
        <f>iferror(if(W1031="","",IF(W1031=Alive,$V$4,IF(W1031=Dead,"")),""),"")</f>
        <v/>
      </c>
      <c r="W1033" s="323" t="str">
        <f>iferror(if($X1033="","",IF($X1033&gt;0,Alive,if($X1033=0,"")),""),"")</f>
        <v/>
      </c>
      <c r="X1033" s="385" t="str">
        <f>iferror(if(C1033="","",IF(C1033=Attacking,X1031-U1033,X1031)),"")</f>
        <v/>
      </c>
    </row>
    <row r="1034" hidden="1">
      <c r="A1034" s="360"/>
      <c r="B1034" s="358" t="str">
        <f>IF(C1032=Reloading,B1032+1,"")</f>
        <v/>
      </c>
      <c r="C1034" s="338" t="str">
        <f>iferror(if(W1032="","",IF(W1032=Alive,Attacking,if(W1032=Dead,"")),""),"")</f>
        <v/>
      </c>
      <c r="D1034" s="339" t="str">
        <f>iferror(if(E1032="","",IF(E1032=Alive,$D$4,IF(E1032=Dead,"")),""),"")</f>
        <v/>
      </c>
      <c r="E1034" s="340" t="str">
        <f>iferror(if($F1033="","",IF($F1034&gt;0,Alive,if($F1034="","")),""),"")</f>
        <v/>
      </c>
      <c r="F1034" s="362" t="str">
        <f t="shared" si="4"/>
        <v/>
      </c>
      <c r="G1034" s="363" t="str">
        <f>iferror(if(C1034="","",if(C1034=BattleEnd,"",if(D1034=Fleet1Ship1,Fleet1Ship1Wep,Fleet2Ship1Wep))),"")</f>
        <v/>
      </c>
      <c r="H1034" s="364" t="str">
        <f>iferror(IF($C1034=BattleEnd,"",IF($C1034="","",IF($C1034=Attacking,RANDBETWEEN(1,100),""))),"")</f>
        <v/>
      </c>
      <c r="I1034" s="365" t="str">
        <f>iferror(IF($C1034=BattleEnd,"",IF($C1034="","",IF($C1034=Attacking,RANDBETWEEN(1,100),""))),"")</f>
        <v/>
      </c>
      <c r="J1034" s="365" t="str">
        <f>iferror(IF($C1034=BattleEnd,"",IF($C1034="","",IF($C1034=Attacking,RANDBETWEEN(1,100),""))),"")</f>
        <v/>
      </c>
      <c r="K1034" s="366" t="str">
        <f>iferror(IF($C1034=BattleEnd,"",IF($C1034="","",IF($C1034=Attacking,RANDBETWEEN(1,100),""))),"")</f>
        <v/>
      </c>
      <c r="L1034" s="386" t="str">
        <f>if($C1034=Attacking,if(H1034&gt;70,Hit,Miss),"")</f>
        <v/>
      </c>
      <c r="M1034" s="387" t="str">
        <f>if($C1034=Attacking,if(I1034&gt;70,Hit,Miss),"")</f>
        <v/>
      </c>
      <c r="N1034" s="387" t="str">
        <f>if($C1034=Attacking,if(J1034&gt;70,Hit,Miss),"")</f>
        <v/>
      </c>
      <c r="O1034" s="388" t="str">
        <f>if($C1034=Attacking,if(K1034&gt;70,Hit,Miss),"")</f>
        <v/>
      </c>
      <c r="P1034" s="389" t="str">
        <f>IF(L1034=Hit,Fleet1Ship1WepDPH,IF(L1034=Miss,0,""))</f>
        <v/>
      </c>
      <c r="Q1034" s="390" t="str">
        <f>IF(M1034=Hit,Fleet1Ship1WepDPH,IF(M1034=Miss,0,""))</f>
        <v/>
      </c>
      <c r="R1034" s="390" t="str">
        <f>IF(N1034=Hit,Fleet1Ship1WepDPH,IF(N1034=Miss,0,""))</f>
        <v/>
      </c>
      <c r="S1034" s="391" t="str">
        <f>IF(O1034=Hit,Fleet1Ship1WepDPH,IF(O1034=Miss,0,""))</f>
        <v/>
      </c>
      <c r="T1034" s="349" t="str">
        <f>if($C1034=Attacking,COUNTIF(P1034:S1034,"&gt;0"),"")</f>
        <v/>
      </c>
      <c r="U1034" s="350" t="str">
        <f>IF($C1034=Attacking,SUM(P1034:S1034),"")</f>
        <v/>
      </c>
      <c r="V1034" s="351" t="str">
        <f>iferror(if(W1032="","",IF(W1032=Alive,$V$4,IF(W1032=Dead,"")),""),"")</f>
        <v/>
      </c>
      <c r="W1034" s="340" t="str">
        <f>iferror(if($X1034="","",IF($X1034&gt;0,Alive,if($X1034=0,"")),""),"")</f>
        <v/>
      </c>
      <c r="X1034" s="373" t="str">
        <f>iferror(if(C1034="","",IF(C1034=Attacking,X1032-U1034,X1032)),"")</f>
        <v/>
      </c>
    </row>
    <row r="1035" hidden="1">
      <c r="A1035" s="361"/>
      <c r="B1035" s="359" t="str">
        <f>IF(C1033=Reloading,B1033+1,"")</f>
        <v/>
      </c>
      <c r="C1035" s="321" t="str">
        <f>iferror(if(W1033="","",IF(W1033=Alive,Attacking,if(W1033=Dead,"")),""),"")</f>
        <v/>
      </c>
      <c r="D1035" s="322" t="str">
        <f>iferror(if(E1033="","",IF(E1033=Alive,$D$4,IF(E1033=Dead,"")),""),"")</f>
        <v/>
      </c>
      <c r="E1035" s="323" t="str">
        <f>iferror(if($F1034="","",IF($F1035&gt;0,Alive,if($F1035="","")),""),"")</f>
        <v/>
      </c>
      <c r="F1035" s="374" t="str">
        <f t="shared" si="4"/>
        <v/>
      </c>
      <c r="G1035" s="375" t="str">
        <f>iferror(if(C1035="","",if(C1035=BattleEnd,"",if(D1035=Fleet1Ship1,Fleet1Ship1Wep,Fleet2Ship1Wep))),"")</f>
        <v/>
      </c>
      <c r="H1035" s="376" t="str">
        <f>iferror(IF($C1035=BattleEnd,"",IF($C1035="","",IF($C1035=Attacking,RANDBETWEEN(1,100),""))),"")</f>
        <v/>
      </c>
      <c r="I1035" s="377" t="str">
        <f>iferror(IF($C1035=BattleEnd,"",IF($C1035="","",IF($C1035=Attacking,RANDBETWEEN(1,100),""))),"")</f>
        <v/>
      </c>
      <c r="J1035" s="377" t="str">
        <f>iferror(IF($C1035=BattleEnd,"",IF($C1035="","",IF($C1035=Attacking,RANDBETWEEN(1,100),""))),"")</f>
        <v/>
      </c>
      <c r="K1035" s="378" t="str">
        <f>iferror(IF($C1035=BattleEnd,"",IF($C1035="","",IF($C1035=Attacking,RANDBETWEEN(1,100),""))),"")</f>
        <v/>
      </c>
      <c r="L1035" s="392" t="str">
        <f>if($C1035=Attacking,if(H1035&gt;70,Hit,Miss),"")</f>
        <v/>
      </c>
      <c r="M1035" s="393" t="str">
        <f>if($C1035=Attacking,if(I1035&gt;70,Hit,Miss),"")</f>
        <v/>
      </c>
      <c r="N1035" s="393" t="str">
        <f>if($C1035=Attacking,if(J1035&gt;70,Hit,Miss),"")</f>
        <v/>
      </c>
      <c r="O1035" s="394" t="str">
        <f>if($C1035=Attacking,if(K1035&gt;70,Hit,Miss),"")</f>
        <v/>
      </c>
      <c r="P1035" s="395" t="str">
        <f>IF(L1035=Hit,Fleet1Ship1WepDPH,IF(L1035=Miss,0,""))</f>
        <v/>
      </c>
      <c r="Q1035" s="396" t="str">
        <f>IF(M1035=Hit,Fleet1Ship1WepDPH,IF(M1035=Miss,0,""))</f>
        <v/>
      </c>
      <c r="R1035" s="396" t="str">
        <f>IF(N1035=Hit,Fleet1Ship1WepDPH,IF(N1035=Miss,0,""))</f>
        <v/>
      </c>
      <c r="S1035" s="397" t="str">
        <f>IF(O1035=Hit,Fleet1Ship1WepDPH,IF(O1035=Miss,0,""))</f>
        <v/>
      </c>
      <c r="T1035" s="332" t="str">
        <f>if($C1035=Attacking,COUNTIF(P1035:S1035,"&gt;0"),"")</f>
        <v/>
      </c>
      <c r="U1035" s="333" t="str">
        <f>IF($C1035=Attacking,SUM(P1035:S1035),"")</f>
        <v/>
      </c>
      <c r="V1035" s="334" t="str">
        <f>iferror(if(W1033="","",IF(W1033=Alive,$V$4,IF(W1033=Dead,"")),""),"")</f>
        <v/>
      </c>
      <c r="W1035" s="323" t="str">
        <f>iferror(if($X1035="","",IF($X1035&gt;0,Alive,if($X1035=0,"")),""),"")</f>
        <v/>
      </c>
      <c r="X1035" s="385" t="str">
        <f>iferror(if(C1035="","",IF(C1035=Attacking,X1033-U1035,X1033)),"")</f>
        <v/>
      </c>
    </row>
    <row r="1036" hidden="1">
      <c r="A1036" s="360"/>
      <c r="B1036" s="358" t="str">
        <f>IF(C1034=Attacking,B1034+1,"")</f>
        <v/>
      </c>
      <c r="C1036" s="338" t="str">
        <f>iferror(if(W1034="","",IF(W1034=Alive,Attacking,if(W1034=Dead,"")),""),"")</f>
        <v/>
      </c>
      <c r="D1036" s="339" t="str">
        <f>iferror(if(E1034="","",IF(E1034=Alive,$D$4,IF(E1034=Dead,"")),""),"")</f>
        <v/>
      </c>
      <c r="E1036" s="340" t="str">
        <f>iferror(if($F1035="","",IF($F1036&gt;0,Alive,if($F1036="","")),""),"")</f>
        <v/>
      </c>
      <c r="F1036" s="362" t="str">
        <f t="shared" si="4"/>
        <v/>
      </c>
      <c r="G1036" s="363" t="str">
        <f>iferror(if(C1036="","",if(C1036=BattleEnd,"",if(D1036=Fleet1Ship1,Fleet1Ship1Wep,Fleet2Ship1Wep))),"")</f>
        <v/>
      </c>
      <c r="H1036" s="364" t="str">
        <f>iferror(IF($C1036=BattleEnd,"",IF($C1036="","",IF($C1036=Attacking,RANDBETWEEN(1,100),""))),"")</f>
        <v/>
      </c>
      <c r="I1036" s="365" t="str">
        <f>iferror(IF($C1036=BattleEnd,"",IF($C1036="","",IF($C1036=Attacking,RANDBETWEEN(1,100),""))),"")</f>
        <v/>
      </c>
      <c r="J1036" s="365" t="str">
        <f>iferror(IF($C1036=BattleEnd,"",IF($C1036="","",IF($C1036=Attacking,RANDBETWEEN(1,100),""))),"")</f>
        <v/>
      </c>
      <c r="K1036" s="366" t="str">
        <f>iferror(IF($C1036=BattleEnd,"",IF($C1036="","",IF($C1036=Attacking,RANDBETWEEN(1,100),""))),"")</f>
        <v/>
      </c>
      <c r="L1036" s="386" t="str">
        <f>if($C1036=Attacking,if(H1036&gt;70,Hit,Miss),"")</f>
        <v/>
      </c>
      <c r="M1036" s="387" t="str">
        <f>if($C1036=Attacking,if(I1036&gt;70,Hit,Miss),"")</f>
        <v/>
      </c>
      <c r="N1036" s="387" t="str">
        <f>if($C1036=Attacking,if(J1036&gt;70,Hit,Miss),"")</f>
        <v/>
      </c>
      <c r="O1036" s="388" t="str">
        <f>if($C1036=Attacking,if(K1036&gt;70,Hit,Miss),"")</f>
        <v/>
      </c>
      <c r="P1036" s="398" t="str">
        <f>IF(L1036=Hit,Fleet1Ship1WepDPH,IF(L1036=Miss,0,""))</f>
        <v/>
      </c>
      <c r="Q1036" s="390" t="str">
        <f>IF(M1036=Hit,Fleet1Ship1WepDPH,IF(M1036=Miss,0,""))</f>
        <v/>
      </c>
      <c r="R1036" s="390" t="str">
        <f>IF(N1036=Hit,Fleet1Ship1WepDPH,IF(N1036=Miss,0,""))</f>
        <v/>
      </c>
      <c r="S1036" s="399" t="str">
        <f>IF(O1036=Hit,Fleet1Ship1WepDPH,IF(O1036=Miss,0,""))</f>
        <v/>
      </c>
      <c r="T1036" s="349" t="str">
        <f>if($C1036=Attacking,COUNTIF(P1036:S1036,"&gt;0"),"")</f>
        <v/>
      </c>
      <c r="U1036" s="350" t="str">
        <f>IF($C1036=Attacking,SUM(P1036:S1036),"")</f>
        <v/>
      </c>
      <c r="V1036" s="351" t="str">
        <f>iferror(if(W1034="","",IF(W1034=Alive,$V$4,IF(W1034=Dead,"")),""),"")</f>
        <v/>
      </c>
      <c r="W1036" s="340" t="str">
        <f>iferror(if($X1036="","",IF($X1036&gt;0,Alive,if($X1036=0,"")),""),"")</f>
        <v/>
      </c>
      <c r="X1036" s="373" t="str">
        <f>iferror(if(C1036="","",IF(C1036=Attacking,X1034-U1036,X1034)),"")</f>
        <v/>
      </c>
    </row>
    <row r="1037" hidden="1">
      <c r="A1037" s="361"/>
      <c r="B1037" s="359" t="str">
        <f>IF(C1035=Attacking,B1035+1,"")</f>
        <v/>
      </c>
      <c r="C1037" s="321" t="str">
        <f>iferror(if(W1035="","",IF(W1035=Alive,Attacking,if(W1035=Dead,"")),""),"")</f>
        <v/>
      </c>
      <c r="D1037" s="322" t="str">
        <f>iferror(if(E1035="","",IF(E1035=Alive,$D$4,IF(E1035=Dead,"")),""),"")</f>
        <v/>
      </c>
      <c r="E1037" s="323" t="str">
        <f>iferror(if($F1036="","",IF($F1037&gt;0,Alive,if($F1037="","")),""),"")</f>
        <v/>
      </c>
      <c r="F1037" s="374" t="str">
        <f t="shared" si="4"/>
        <v/>
      </c>
      <c r="G1037" s="375" t="str">
        <f>iferror(if(C1037="","",if(C1037=BattleEnd,"",if(D1037=Fleet1Ship1,Fleet1Ship1Wep,Fleet2Ship1Wep))),"")</f>
        <v/>
      </c>
      <c r="H1037" s="376" t="str">
        <f>iferror(IF($C1037=BattleEnd,"",IF($C1037="","",IF($C1037=Attacking,RANDBETWEEN(1,100),""))),"")</f>
        <v/>
      </c>
      <c r="I1037" s="377" t="str">
        <f>iferror(IF($C1037=BattleEnd,"",IF($C1037="","",IF($C1037=Attacking,RANDBETWEEN(1,100),""))),"")</f>
        <v/>
      </c>
      <c r="J1037" s="377" t="str">
        <f>iferror(IF($C1037=BattleEnd,"",IF($C1037="","",IF($C1037=Attacking,RANDBETWEEN(1,100),""))),"")</f>
        <v/>
      </c>
      <c r="K1037" s="378" t="str">
        <f>iferror(IF($C1037=BattleEnd,"",IF($C1037="","",IF($C1037=Attacking,RANDBETWEEN(1,100),""))),"")</f>
        <v/>
      </c>
      <c r="L1037" s="392" t="str">
        <f>if($C1037=Attacking,if(H1037&gt;70,Hit,Miss),"")</f>
        <v/>
      </c>
      <c r="M1037" s="393" t="str">
        <f>if($C1037=Attacking,if(I1037&gt;70,Hit,Miss),"")</f>
        <v/>
      </c>
      <c r="N1037" s="393" t="str">
        <f>if($C1037=Attacking,if(J1037&gt;70,Hit,Miss),"")</f>
        <v/>
      </c>
      <c r="O1037" s="394" t="str">
        <f>if($C1037=Attacking,if(K1037&gt;70,Hit,Miss),"")</f>
        <v/>
      </c>
      <c r="P1037" s="400" t="str">
        <f>IF(L1037=Hit,Fleet1Ship1WepDPH,IF(L1037=Miss,0,""))</f>
        <v/>
      </c>
      <c r="Q1037" s="396" t="str">
        <f>IF(M1037=Hit,Fleet1Ship1WepDPH,IF(M1037=Miss,0,""))</f>
        <v/>
      </c>
      <c r="R1037" s="396" t="str">
        <f>IF(N1037=Hit,Fleet1Ship1WepDPH,IF(N1037=Miss,0,""))</f>
        <v/>
      </c>
      <c r="S1037" s="401" t="str">
        <f>IF(O1037=Hit,Fleet1Ship1WepDPH,IF(O1037=Miss,0,""))</f>
        <v/>
      </c>
      <c r="T1037" s="332" t="str">
        <f>if($C1037=Attacking,COUNTIF(P1037:S1037,"&gt;0"),"")</f>
        <v/>
      </c>
      <c r="U1037" s="333" t="str">
        <f>IF($C1037=Attacking,SUM(P1037:S1037),"")</f>
        <v/>
      </c>
      <c r="V1037" s="334" t="str">
        <f>iferror(if(W1035="","",IF(W1035=Alive,$V$4,IF(W1035=Dead,"")),""),"")</f>
        <v/>
      </c>
      <c r="W1037" s="323" t="str">
        <f>iferror(if($X1037="","",IF($X1037&gt;0,Alive,if($X1037=0,"")),""),"")</f>
        <v/>
      </c>
      <c r="X1037" s="385" t="str">
        <f>iferror(if(C1037="","",IF(C1037=Attacking,X1035-U1037,X1035)),"")</f>
        <v/>
      </c>
    </row>
    <row r="1038" hidden="1">
      <c r="A1038" s="360"/>
      <c r="B1038" s="358" t="str">
        <f>IF(C1036=Attacking,B1036+1,"")</f>
        <v/>
      </c>
      <c r="C1038" s="338" t="str">
        <f>iferror(if(W1036="","",IF(W1036=Alive,Attacking,if(W1036=Dead,"")),""),"")</f>
        <v/>
      </c>
      <c r="D1038" s="339" t="str">
        <f>iferror(if(E1036="","",IF(E1036=Alive,$D$4,IF(E1036=Dead,"")),""),"")</f>
        <v/>
      </c>
      <c r="E1038" s="340" t="str">
        <f>iferror(if($F1037="","",IF($F1038&gt;0,Alive,if($F1038="","")),""),"")</f>
        <v/>
      </c>
      <c r="F1038" s="362" t="str">
        <f t="shared" si="4"/>
        <v/>
      </c>
      <c r="G1038" s="363" t="str">
        <f>iferror(if(C1038="","",if(C1038=BattleEnd,"",if(D1038=Fleet1Ship1,Fleet1Ship1Wep,Fleet2Ship1Wep))),"")</f>
        <v/>
      </c>
      <c r="H1038" s="364" t="str">
        <f>iferror(IF($C1038=BattleEnd,"",IF($C1038="","",IF($C1038=Attacking,RANDBETWEEN(1,100),""))),"")</f>
        <v/>
      </c>
      <c r="I1038" s="365" t="str">
        <f>iferror(IF($C1038=BattleEnd,"",IF($C1038="","",IF($C1038=Attacking,RANDBETWEEN(1,100),""))),"")</f>
        <v/>
      </c>
      <c r="J1038" s="365" t="str">
        <f>iferror(IF($C1038=BattleEnd,"",IF($C1038="","",IF($C1038=Attacking,RANDBETWEEN(1,100),""))),"")</f>
        <v/>
      </c>
      <c r="K1038" s="366" t="str">
        <f>iferror(IF($C1038=BattleEnd,"",IF($C1038="","",IF($C1038=Attacking,RANDBETWEEN(1,100),""))),"")</f>
        <v/>
      </c>
      <c r="L1038" s="386" t="str">
        <f>if($C1038=Attacking,if(H1038&gt;70,Hit,Miss),"")</f>
        <v/>
      </c>
      <c r="M1038" s="387" t="str">
        <f>if($C1038=Attacking,if(I1038&gt;70,Hit,Miss),"")</f>
        <v/>
      </c>
      <c r="N1038" s="387" t="str">
        <f>if($C1038=Attacking,if(J1038&gt;70,Hit,Miss),"")</f>
        <v/>
      </c>
      <c r="O1038" s="388" t="str">
        <f>if($C1038=Attacking,if(K1038&gt;70,Hit,Miss),"")</f>
        <v/>
      </c>
      <c r="P1038" s="398" t="str">
        <f>IF(L1038=Hit,Fleet1Ship1WepDPH,IF(L1038=Miss,0,""))</f>
        <v/>
      </c>
      <c r="Q1038" s="390" t="str">
        <f>IF(M1038=Hit,Fleet1Ship1WepDPH,IF(M1038=Miss,0,""))</f>
        <v/>
      </c>
      <c r="R1038" s="390" t="str">
        <f>IF(N1038=Hit,Fleet1Ship1WepDPH,IF(N1038=Miss,0,""))</f>
        <v/>
      </c>
      <c r="S1038" s="391" t="str">
        <f>IF(O1038=Hit,Fleet1Ship1WepDPH,IF(O1038=Miss,0,""))</f>
        <v/>
      </c>
      <c r="T1038" s="349" t="str">
        <f>if($C1038=Attacking,COUNTIF(P1038:S1038,"&gt;0"),"")</f>
        <v/>
      </c>
      <c r="U1038" s="350" t="str">
        <f>IF($C1038=Attacking,SUM(P1038:S1038),"")</f>
        <v/>
      </c>
      <c r="V1038" s="351" t="str">
        <f>iferror(if(W1036="","",IF(W1036=Alive,$V$4,IF(W1036=Dead,"")),""),"")</f>
        <v/>
      </c>
      <c r="W1038" s="340" t="str">
        <f>iferror(if($X1038="","",IF($X1038&gt;0,Alive,if($X1038=0,"")),""),"")</f>
        <v/>
      </c>
      <c r="X1038" s="373" t="str">
        <f>iferror(if(C1038="","",IF(C1038=Attacking,X1036-U1038,X1036)),"")</f>
        <v/>
      </c>
    </row>
    <row r="1039" hidden="1">
      <c r="A1039" s="361"/>
      <c r="B1039" s="359" t="str">
        <f>IF(C1037=Attacking,B1037+1,"")</f>
        <v/>
      </c>
      <c r="C1039" s="321" t="str">
        <f>iferror(if(W1037="","",IF(W1037=Alive,Attacking,if(W1037=Dead,"")),""),"")</f>
        <v/>
      </c>
      <c r="D1039" s="322" t="str">
        <f>iferror(if(E1037="","",IF(E1037=Alive,$D$4,IF(E1037=Dead,"")),""),"")</f>
        <v/>
      </c>
      <c r="E1039" s="323" t="str">
        <f>iferror(if($F1038="","",IF($F1039&gt;0,Alive,if($F1039="","")),""),"")</f>
        <v/>
      </c>
      <c r="F1039" s="374" t="str">
        <f t="shared" si="4"/>
        <v/>
      </c>
      <c r="G1039" s="375" t="str">
        <f>iferror(if(C1039="","",if(C1039=BattleEnd,"",if(D1039=Fleet1Ship1,Fleet1Ship1Wep,Fleet2Ship1Wep))),"")</f>
        <v/>
      </c>
      <c r="H1039" s="376" t="str">
        <f>iferror(IF($C1039=BattleEnd,"",IF($C1039="","",IF($C1039=Attacking,RANDBETWEEN(1,100),""))),"")</f>
        <v/>
      </c>
      <c r="I1039" s="377" t="str">
        <f>iferror(IF($C1039=BattleEnd,"",IF($C1039="","",IF($C1039=Attacking,RANDBETWEEN(1,100),""))),"")</f>
        <v/>
      </c>
      <c r="J1039" s="377" t="str">
        <f>iferror(IF($C1039=BattleEnd,"",IF($C1039="","",IF($C1039=Attacking,RANDBETWEEN(1,100),""))),"")</f>
        <v/>
      </c>
      <c r="K1039" s="378" t="str">
        <f>iferror(IF($C1039=BattleEnd,"",IF($C1039="","",IF($C1039=Attacking,RANDBETWEEN(1,100),""))),"")</f>
        <v/>
      </c>
      <c r="L1039" s="392" t="str">
        <f>if($C1039=Attacking,if(H1039&gt;70,Hit,Miss),"")</f>
        <v/>
      </c>
      <c r="M1039" s="393" t="str">
        <f>if($C1039=Attacking,if(I1039&gt;70,Hit,Miss),"")</f>
        <v/>
      </c>
      <c r="N1039" s="393" t="str">
        <f>if($C1039=Attacking,if(J1039&gt;70,Hit,Miss),"")</f>
        <v/>
      </c>
      <c r="O1039" s="394" t="str">
        <f>if($C1039=Attacking,if(K1039&gt;70,Hit,Miss),"")</f>
        <v/>
      </c>
      <c r="P1039" s="400" t="str">
        <f>IF(L1039=Hit,Fleet1Ship1WepDPH,IF(L1039=Miss,0,""))</f>
        <v/>
      </c>
      <c r="Q1039" s="396" t="str">
        <f>IF(M1039=Hit,Fleet1Ship1WepDPH,IF(M1039=Miss,0,""))</f>
        <v/>
      </c>
      <c r="R1039" s="396" t="str">
        <f>IF(N1039=Hit,Fleet1Ship1WepDPH,IF(N1039=Miss,0,""))</f>
        <v/>
      </c>
      <c r="S1039" s="397" t="str">
        <f>IF(O1039=Hit,Fleet1Ship1WepDPH,IF(O1039=Miss,0,""))</f>
        <v/>
      </c>
      <c r="T1039" s="332" t="str">
        <f>if($C1039=Attacking,COUNTIF(P1039:S1039,"&gt;0"),"")</f>
        <v/>
      </c>
      <c r="U1039" s="333" t="str">
        <f>IF($C1039=Attacking,SUM(P1039:S1039),"")</f>
        <v/>
      </c>
      <c r="V1039" s="334" t="str">
        <f>iferror(if(W1037="","",IF(W1037=Alive,$V$4,IF(W1037=Dead,"")),""),"")</f>
        <v/>
      </c>
      <c r="W1039" s="323" t="str">
        <f>iferror(if($X1039="","",IF($X1039&gt;0,Alive,if($X1039=0,"")),""),"")</f>
        <v/>
      </c>
      <c r="X1039" s="385" t="str">
        <f>iferror(if(C1039="","",IF(C1039=Attacking,X1037-U1039,X1037)),"")</f>
        <v/>
      </c>
    </row>
    <row r="1040" hidden="1">
      <c r="A1040" s="360"/>
      <c r="B1040" s="358" t="str">
        <f>IF(C1038=Attacking,B1038+1,"")</f>
        <v/>
      </c>
      <c r="C1040" s="338" t="str">
        <f>iferror(if(W1038="","",IF(W1038=Alive,Attacking,if(W1038=Dead,"")),""),"")</f>
        <v/>
      </c>
      <c r="D1040" s="339" t="str">
        <f>iferror(if(E1038="","",IF(E1038=Alive,$D$4,IF(E1038=Dead,"")),""),"")</f>
        <v/>
      </c>
      <c r="E1040" s="340" t="str">
        <f>iferror(if($F1039="","",IF($F1040&gt;0,Alive,if($F1040="","")),""),"")</f>
        <v/>
      </c>
      <c r="F1040" s="362" t="str">
        <f t="shared" si="4"/>
        <v/>
      </c>
      <c r="G1040" s="363" t="str">
        <f>iferror(if(C1040="","",if(C1040=BattleEnd,"",if(D1040=Fleet1Ship1,Fleet1Ship1Wep,Fleet2Ship1Wep))),"")</f>
        <v/>
      </c>
      <c r="H1040" s="364" t="str">
        <f>iferror(IF($C1040=BattleEnd,"",IF($C1040="","",IF($C1040=Attacking,RANDBETWEEN(1,100),""))),"")</f>
        <v/>
      </c>
      <c r="I1040" s="365" t="str">
        <f>iferror(IF($C1040=BattleEnd,"",IF($C1040="","",IF($C1040=Attacking,RANDBETWEEN(1,100),""))),"")</f>
        <v/>
      </c>
      <c r="J1040" s="365" t="str">
        <f>iferror(IF($C1040=BattleEnd,"",IF($C1040="","",IF($C1040=Attacking,RANDBETWEEN(1,100),""))),"")</f>
        <v/>
      </c>
      <c r="K1040" s="366" t="str">
        <f>iferror(IF($C1040=BattleEnd,"",IF($C1040="","",IF($C1040=Attacking,RANDBETWEEN(1,100),""))),"")</f>
        <v/>
      </c>
      <c r="L1040" s="367" t="str">
        <f>if($C1040=Attacking,if(H1040&gt;70,Hit,Miss),"")</f>
        <v/>
      </c>
      <c r="M1040" s="368" t="str">
        <f>if($C1040=Attacking,if(I1040&gt;70,Hit,Miss),"")</f>
        <v/>
      </c>
      <c r="N1040" s="368" t="str">
        <f>if($C1040=Attacking,if(J1040&gt;70,Hit,Miss),"")</f>
        <v/>
      </c>
      <c r="O1040" s="369" t="str">
        <f>if($C1040=Attacking,if(K1040&gt;70,Hit,Miss),"")</f>
        <v/>
      </c>
      <c r="P1040" s="370" t="str">
        <f>IF(L1040=Hit,Fleet1Ship1WepDPH,IF(L1040=Miss,0,""))</f>
        <v/>
      </c>
      <c r="Q1040" s="371" t="str">
        <f>IF(M1040=Hit,Fleet1Ship1WepDPH,IF(M1040=Miss,0,""))</f>
        <v/>
      </c>
      <c r="R1040" s="371" t="str">
        <f>IF(N1040=Hit,Fleet1Ship1WepDPH,IF(N1040=Miss,0,""))</f>
        <v/>
      </c>
      <c r="S1040" s="372" t="str">
        <f>IF(O1040=Hit,Fleet1Ship1WepDPH,IF(O1040=Miss,0,""))</f>
        <v/>
      </c>
      <c r="T1040" s="349" t="str">
        <f>if($C1040=Attacking,COUNTIF(P1040:S1040,"&gt;0"),"")</f>
        <v/>
      </c>
      <c r="U1040" s="350" t="str">
        <f>IF($C1040=Attacking,SUM(P1040:S1040),"")</f>
        <v/>
      </c>
      <c r="V1040" s="351" t="str">
        <f>iferror(if(W1038="","",IF(W1038=Alive,$V$4,IF(W1038=Dead,"")),""),"")</f>
        <v/>
      </c>
      <c r="W1040" s="340" t="str">
        <f>iferror(if($X1040="","",IF($X1040&gt;0,Alive,if($X1040=0,"")),""),"")</f>
        <v/>
      </c>
      <c r="X1040" s="373" t="str">
        <f>iferror(if(C1040="","",IF(C1040=Attacking,X1038-U1040,X1038)),"")</f>
        <v/>
      </c>
    </row>
    <row r="1041" hidden="1">
      <c r="A1041" s="361"/>
      <c r="B1041" s="359" t="str">
        <f>IF(C1039=Attacking,B1039+1,"")</f>
        <v/>
      </c>
      <c r="C1041" s="321" t="str">
        <f>iferror(if(W1039="","",IF(W1039=Alive,Attacking,if(W1039=Dead,"")),""),"")</f>
        <v/>
      </c>
      <c r="D1041" s="322" t="str">
        <f>iferror(if(E1039="","",IF(E1039=Alive,$D$4,IF(E1039=Dead,"")),""),"")</f>
        <v/>
      </c>
      <c r="E1041" s="323" t="str">
        <f>iferror(if($F1040="","",IF($F1041&gt;0,Alive,if($F1041="","")),""),"")</f>
        <v/>
      </c>
      <c r="F1041" s="374" t="str">
        <f t="shared" si="4"/>
        <v/>
      </c>
      <c r="G1041" s="375" t="str">
        <f>iferror(if(C1041="","",if(C1041=BattleEnd,"",if(D1041=Fleet1Ship1,Fleet1Ship1Wep,Fleet2Ship1Wep))),"")</f>
        <v/>
      </c>
      <c r="H1041" s="376" t="str">
        <f>iferror(IF($C1041=BattleEnd,"",IF($C1041="","",IF($C1041=Attacking,RANDBETWEEN(1,100),""))),"")</f>
        <v/>
      </c>
      <c r="I1041" s="377" t="str">
        <f>iferror(IF($C1041=BattleEnd,"",IF($C1041="","",IF($C1041=Attacking,RANDBETWEEN(1,100),""))),"")</f>
        <v/>
      </c>
      <c r="J1041" s="377" t="str">
        <f>iferror(IF($C1041=BattleEnd,"",IF($C1041="","",IF($C1041=Attacking,RANDBETWEEN(1,100),""))),"")</f>
        <v/>
      </c>
      <c r="K1041" s="378" t="str">
        <f>iferror(IF($C1041=BattleEnd,"",IF($C1041="","",IF($C1041=Attacking,RANDBETWEEN(1,100),""))),"")</f>
        <v/>
      </c>
      <c r="L1041" s="379" t="str">
        <f>if($C1041=Attacking,if(H1041&gt;70,Hit,Miss),"")</f>
        <v/>
      </c>
      <c r="M1041" s="380" t="str">
        <f>if($C1041=Attacking,if(I1041&gt;70,Hit,Miss),"")</f>
        <v/>
      </c>
      <c r="N1041" s="380" t="str">
        <f>if($C1041=Attacking,if(J1041&gt;70,Hit,Miss),"")</f>
        <v/>
      </c>
      <c r="O1041" s="381" t="str">
        <f>if($C1041=Attacking,if(K1041&gt;70,Hit,Miss),"")</f>
        <v/>
      </c>
      <c r="P1041" s="382" t="str">
        <f>IF(L1041=Hit,Fleet1Ship1WepDPH,IF(L1041=Miss,0,""))</f>
        <v/>
      </c>
      <c r="Q1041" s="383" t="str">
        <f>IF(M1041=Hit,Fleet1Ship1WepDPH,IF(M1041=Miss,0,""))</f>
        <v/>
      </c>
      <c r="R1041" s="383" t="str">
        <f>IF(N1041=Hit,Fleet1Ship1WepDPH,IF(N1041=Miss,0,""))</f>
        <v/>
      </c>
      <c r="S1041" s="384" t="str">
        <f>IF(O1041=Hit,Fleet1Ship1WepDPH,IF(O1041=Miss,0,""))</f>
        <v/>
      </c>
      <c r="T1041" s="332" t="str">
        <f>if($C1041=Attacking,COUNTIF(P1041:S1041,"&gt;0"),"")</f>
        <v/>
      </c>
      <c r="U1041" s="333" t="str">
        <f>IF($C1041=Attacking,SUM(P1041:S1041),"")</f>
        <v/>
      </c>
      <c r="V1041" s="334" t="str">
        <f>iferror(if(W1039="","",IF(W1039=Alive,$V$4,IF(W1039=Dead,"")),""),"")</f>
        <v/>
      </c>
      <c r="W1041" s="323" t="str">
        <f>iferror(if($X1041="","",IF($X1041&gt;0,Alive,if($X1041=0,"")),""),"")</f>
        <v/>
      </c>
      <c r="X1041" s="385" t="str">
        <f>iferror(if(C1041="","",IF(C1041=Attacking,X1039-U1041,X1039)),"")</f>
        <v/>
      </c>
    </row>
    <row r="1042" hidden="1">
      <c r="A1042" s="360"/>
      <c r="B1042" s="358" t="str">
        <f>IF(C1040=Reloading,B1040+1,"")</f>
        <v/>
      </c>
      <c r="C1042" s="338" t="str">
        <f>iferror(if(W1040="","",IF(W1040=Alive,Attacking,if(W1040=Dead,"")),""),"")</f>
        <v/>
      </c>
      <c r="D1042" s="339" t="str">
        <f>iferror(if(E1040="","",IF(E1040=Alive,$D$4,IF(E1040=Dead,"")),""),"")</f>
        <v/>
      </c>
      <c r="E1042" s="340" t="str">
        <f>iferror(if($F1041="","",IF($F1042&gt;0,Alive,if($F1042="","")),""),"")</f>
        <v/>
      </c>
      <c r="F1042" s="362" t="str">
        <f t="shared" si="4"/>
        <v/>
      </c>
      <c r="G1042" s="363" t="str">
        <f>iferror(if(C1042="","",if(C1042=BattleEnd,"",if(D1042=Fleet1Ship1,Fleet1Ship1Wep,Fleet2Ship1Wep))),"")</f>
        <v/>
      </c>
      <c r="H1042" s="364" t="str">
        <f>iferror(IF($C1042=BattleEnd,"",IF($C1042="","",IF($C1042=Attacking,RANDBETWEEN(1,100),""))),"")</f>
        <v/>
      </c>
      <c r="I1042" s="365" t="str">
        <f>iferror(IF($C1042=BattleEnd,"",IF($C1042="","",IF($C1042=Attacking,RANDBETWEEN(1,100),""))),"")</f>
        <v/>
      </c>
      <c r="J1042" s="365" t="str">
        <f>iferror(IF($C1042=BattleEnd,"",IF($C1042="","",IF($C1042=Attacking,RANDBETWEEN(1,100),""))),"")</f>
        <v/>
      </c>
      <c r="K1042" s="366" t="str">
        <f>iferror(IF($C1042=BattleEnd,"",IF($C1042="","",IF($C1042=Attacking,RANDBETWEEN(1,100),""))),"")</f>
        <v/>
      </c>
      <c r="L1042" s="386" t="str">
        <f>if($C1042=Attacking,if(H1042&gt;70,Hit,Miss),"")</f>
        <v/>
      </c>
      <c r="M1042" s="387" t="str">
        <f>if($C1042=Attacking,if(I1042&gt;70,Hit,Miss),"")</f>
        <v/>
      </c>
      <c r="N1042" s="387" t="str">
        <f>if($C1042=Attacking,if(J1042&gt;70,Hit,Miss),"")</f>
        <v/>
      </c>
      <c r="O1042" s="388" t="str">
        <f>if($C1042=Attacking,if(K1042&gt;70,Hit,Miss),"")</f>
        <v/>
      </c>
      <c r="P1042" s="389" t="str">
        <f>IF(L1042=Hit,Fleet1Ship1WepDPH,IF(L1042=Miss,0,""))</f>
        <v/>
      </c>
      <c r="Q1042" s="390" t="str">
        <f>IF(M1042=Hit,Fleet1Ship1WepDPH,IF(M1042=Miss,0,""))</f>
        <v/>
      </c>
      <c r="R1042" s="390" t="str">
        <f>IF(N1042=Hit,Fleet1Ship1WepDPH,IF(N1042=Miss,0,""))</f>
        <v/>
      </c>
      <c r="S1042" s="391" t="str">
        <f>IF(O1042=Hit,Fleet1Ship1WepDPH,IF(O1042=Miss,0,""))</f>
        <v/>
      </c>
      <c r="T1042" s="349" t="str">
        <f>if($C1042=Attacking,COUNTIF(P1042:S1042,"&gt;0"),"")</f>
        <v/>
      </c>
      <c r="U1042" s="350" t="str">
        <f>IF($C1042=Attacking,SUM(P1042:S1042),"")</f>
        <v/>
      </c>
      <c r="V1042" s="351" t="str">
        <f>iferror(if(W1040="","",IF(W1040=Alive,$V$4,IF(W1040=Dead,"")),""),"")</f>
        <v/>
      </c>
      <c r="W1042" s="340" t="str">
        <f>iferror(if($X1042="","",IF($X1042&gt;0,Alive,if($X1042=0,"")),""),"")</f>
        <v/>
      </c>
      <c r="X1042" s="373" t="str">
        <f>iferror(if(C1042="","",IF(C1042=Attacking,X1040-U1042,X1040)),"")</f>
        <v/>
      </c>
    </row>
    <row r="1043" hidden="1">
      <c r="A1043" s="361"/>
      <c r="B1043" s="359" t="str">
        <f>IF(C1041=Reloading,B1041+1,"")</f>
        <v/>
      </c>
      <c r="C1043" s="321" t="str">
        <f>iferror(if(W1041="","",IF(W1041=Alive,Attacking,if(W1041=Dead,"")),""),"")</f>
        <v/>
      </c>
      <c r="D1043" s="322" t="str">
        <f>iferror(if(E1041="","",IF(E1041=Alive,$D$4,IF(E1041=Dead,"")),""),"")</f>
        <v/>
      </c>
      <c r="E1043" s="323" t="str">
        <f>iferror(if($F1042="","",IF($F1043&gt;0,Alive,if($F1043="","")),""),"")</f>
        <v/>
      </c>
      <c r="F1043" s="374" t="str">
        <f t="shared" si="4"/>
        <v/>
      </c>
      <c r="G1043" s="375" t="str">
        <f>iferror(if(C1043="","",if(C1043=BattleEnd,"",if(D1043=Fleet1Ship1,Fleet1Ship1Wep,Fleet2Ship1Wep))),"")</f>
        <v/>
      </c>
      <c r="H1043" s="376" t="str">
        <f>iferror(IF($C1043=BattleEnd,"",IF($C1043="","",IF($C1043=Attacking,RANDBETWEEN(1,100),""))),"")</f>
        <v/>
      </c>
      <c r="I1043" s="377" t="str">
        <f>iferror(IF($C1043=BattleEnd,"",IF($C1043="","",IF($C1043=Attacking,RANDBETWEEN(1,100),""))),"")</f>
        <v/>
      </c>
      <c r="J1043" s="377" t="str">
        <f>iferror(IF($C1043=BattleEnd,"",IF($C1043="","",IF($C1043=Attacking,RANDBETWEEN(1,100),""))),"")</f>
        <v/>
      </c>
      <c r="K1043" s="378" t="str">
        <f>iferror(IF($C1043=BattleEnd,"",IF($C1043="","",IF($C1043=Attacking,RANDBETWEEN(1,100),""))),"")</f>
        <v/>
      </c>
      <c r="L1043" s="392" t="str">
        <f>if($C1043=Attacking,if(H1043&gt;70,Hit,Miss),"")</f>
        <v/>
      </c>
      <c r="M1043" s="393" t="str">
        <f>if($C1043=Attacking,if(I1043&gt;70,Hit,Miss),"")</f>
        <v/>
      </c>
      <c r="N1043" s="393" t="str">
        <f>if($C1043=Attacking,if(J1043&gt;70,Hit,Miss),"")</f>
        <v/>
      </c>
      <c r="O1043" s="394" t="str">
        <f>if($C1043=Attacking,if(K1043&gt;70,Hit,Miss),"")</f>
        <v/>
      </c>
      <c r="P1043" s="395" t="str">
        <f>IF(L1043=Hit,Fleet1Ship1WepDPH,IF(L1043=Miss,0,""))</f>
        <v/>
      </c>
      <c r="Q1043" s="396" t="str">
        <f>IF(M1043=Hit,Fleet1Ship1WepDPH,IF(M1043=Miss,0,""))</f>
        <v/>
      </c>
      <c r="R1043" s="396" t="str">
        <f>IF(N1043=Hit,Fleet1Ship1WepDPH,IF(N1043=Miss,0,""))</f>
        <v/>
      </c>
      <c r="S1043" s="397" t="str">
        <f>IF(O1043=Hit,Fleet1Ship1WepDPH,IF(O1043=Miss,0,""))</f>
        <v/>
      </c>
      <c r="T1043" s="332" t="str">
        <f>if($C1043=Attacking,COUNTIF(P1043:S1043,"&gt;0"),"")</f>
        <v/>
      </c>
      <c r="U1043" s="333" t="str">
        <f>IF($C1043=Attacking,SUM(P1043:S1043),"")</f>
        <v/>
      </c>
      <c r="V1043" s="334" t="str">
        <f>iferror(if(W1041="","",IF(W1041=Alive,$V$4,IF(W1041=Dead,"")),""),"")</f>
        <v/>
      </c>
      <c r="W1043" s="323" t="str">
        <f>iferror(if($X1043="","",IF($X1043&gt;0,Alive,if($X1043=0,"")),""),"")</f>
        <v/>
      </c>
      <c r="X1043" s="385" t="str">
        <f>iferror(if(C1043="","",IF(C1043=Attacking,X1041-U1043,X1041)),"")</f>
        <v/>
      </c>
    </row>
    <row r="1044" hidden="1">
      <c r="A1044" s="360"/>
      <c r="B1044" s="358" t="str">
        <f>IF(C1042=Attacking,B1042+1,"")</f>
        <v/>
      </c>
      <c r="C1044" s="338" t="str">
        <f>iferror(if(W1042="","",IF(W1042=Alive,Attacking,if(W1042=Dead,"")),""),"")</f>
        <v/>
      </c>
      <c r="D1044" s="339" t="str">
        <f>iferror(if(E1042="","",IF(E1042=Alive,$D$4,IF(E1042=Dead,"")),""),"")</f>
        <v/>
      </c>
      <c r="E1044" s="340" t="str">
        <f>iferror(if($F1043="","",IF($F1044&gt;0,Alive,if($F1044="","")),""),"")</f>
        <v/>
      </c>
      <c r="F1044" s="362" t="str">
        <f t="shared" si="4"/>
        <v/>
      </c>
      <c r="G1044" s="363" t="str">
        <f>iferror(if(C1044="","",if(C1044=BattleEnd,"",if(D1044=Fleet1Ship1,Fleet1Ship1Wep,Fleet2Ship1Wep))),"")</f>
        <v/>
      </c>
      <c r="H1044" s="364" t="str">
        <f>iferror(IF($C1044=BattleEnd,"",IF($C1044="","",IF($C1044=Attacking,RANDBETWEEN(1,100),""))),"")</f>
        <v/>
      </c>
      <c r="I1044" s="365" t="str">
        <f>iferror(IF($C1044=BattleEnd,"",IF($C1044="","",IF($C1044=Attacking,RANDBETWEEN(1,100),""))),"")</f>
        <v/>
      </c>
      <c r="J1044" s="365" t="str">
        <f>iferror(IF($C1044=BattleEnd,"",IF($C1044="","",IF($C1044=Attacking,RANDBETWEEN(1,100),""))),"")</f>
        <v/>
      </c>
      <c r="K1044" s="366" t="str">
        <f>iferror(IF($C1044=BattleEnd,"",IF($C1044="","",IF($C1044=Attacking,RANDBETWEEN(1,100),""))),"")</f>
        <v/>
      </c>
      <c r="L1044" s="386" t="str">
        <f>if($C1044=Attacking,if(H1044&gt;70,Hit,Miss),"")</f>
        <v/>
      </c>
      <c r="M1044" s="387" t="str">
        <f>if($C1044=Attacking,if(I1044&gt;70,Hit,Miss),"")</f>
        <v/>
      </c>
      <c r="N1044" s="387" t="str">
        <f>if($C1044=Attacking,if(J1044&gt;70,Hit,Miss),"")</f>
        <v/>
      </c>
      <c r="O1044" s="388" t="str">
        <f>if($C1044=Attacking,if(K1044&gt;70,Hit,Miss),"")</f>
        <v/>
      </c>
      <c r="P1044" s="398" t="str">
        <f>IF(L1044=Hit,Fleet1Ship1WepDPH,IF(L1044=Miss,0,""))</f>
        <v/>
      </c>
      <c r="Q1044" s="390" t="str">
        <f>IF(M1044=Hit,Fleet1Ship1WepDPH,IF(M1044=Miss,0,""))</f>
        <v/>
      </c>
      <c r="R1044" s="390" t="str">
        <f>IF(N1044=Hit,Fleet1Ship1WepDPH,IF(N1044=Miss,0,""))</f>
        <v/>
      </c>
      <c r="S1044" s="399" t="str">
        <f>IF(O1044=Hit,Fleet1Ship1WepDPH,IF(O1044=Miss,0,""))</f>
        <v/>
      </c>
      <c r="T1044" s="349" t="str">
        <f>if($C1044=Attacking,COUNTIF(P1044:S1044,"&gt;0"),"")</f>
        <v/>
      </c>
      <c r="U1044" s="350" t="str">
        <f>IF($C1044=Attacking,SUM(P1044:S1044),"")</f>
        <v/>
      </c>
      <c r="V1044" s="351" t="str">
        <f>iferror(if(W1042="","",IF(W1042=Alive,$V$4,IF(W1042=Dead,"")),""),"")</f>
        <v/>
      </c>
      <c r="W1044" s="340" t="str">
        <f>iferror(if($X1044="","",IF($X1044&gt;0,Alive,if($X1044=0,"")),""),"")</f>
        <v/>
      </c>
      <c r="X1044" s="373" t="str">
        <f>iferror(if(C1044="","",IF(C1044=Attacking,X1042-U1044,X1042)),"")</f>
        <v/>
      </c>
    </row>
    <row r="1045" hidden="1">
      <c r="A1045" s="361"/>
      <c r="B1045" s="359" t="str">
        <f>IF(C1043=Attacking,B1043+1,"")</f>
        <v/>
      </c>
      <c r="C1045" s="321" t="str">
        <f>iferror(if(W1043="","",IF(W1043=Alive,Attacking,if(W1043=Dead,"")),""),"")</f>
        <v/>
      </c>
      <c r="D1045" s="322" t="str">
        <f>iferror(if(E1043="","",IF(E1043=Alive,$D$4,IF(E1043=Dead,"")),""),"")</f>
        <v/>
      </c>
      <c r="E1045" s="323" t="str">
        <f>iferror(if($F1044="","",IF($F1045&gt;0,Alive,if($F1045="","")),""),"")</f>
        <v/>
      </c>
      <c r="F1045" s="374" t="str">
        <f t="shared" si="4"/>
        <v/>
      </c>
      <c r="G1045" s="375" t="str">
        <f>iferror(if(C1045="","",if(C1045=BattleEnd,"",if(D1045=Fleet1Ship1,Fleet1Ship1Wep,Fleet2Ship1Wep))),"")</f>
        <v/>
      </c>
      <c r="H1045" s="376" t="str">
        <f>iferror(IF($C1045=BattleEnd,"",IF($C1045="","",IF($C1045=Attacking,RANDBETWEEN(1,100),""))),"")</f>
        <v/>
      </c>
      <c r="I1045" s="377" t="str">
        <f>iferror(IF($C1045=BattleEnd,"",IF($C1045="","",IF($C1045=Attacking,RANDBETWEEN(1,100),""))),"")</f>
        <v/>
      </c>
      <c r="J1045" s="377" t="str">
        <f>iferror(IF($C1045=BattleEnd,"",IF($C1045="","",IF($C1045=Attacking,RANDBETWEEN(1,100),""))),"")</f>
        <v/>
      </c>
      <c r="K1045" s="378" t="str">
        <f>iferror(IF($C1045=BattleEnd,"",IF($C1045="","",IF($C1045=Attacking,RANDBETWEEN(1,100),""))),"")</f>
        <v/>
      </c>
      <c r="L1045" s="392" t="str">
        <f>if($C1045=Attacking,if(H1045&gt;70,Hit,Miss),"")</f>
        <v/>
      </c>
      <c r="M1045" s="393" t="str">
        <f>if($C1045=Attacking,if(I1045&gt;70,Hit,Miss),"")</f>
        <v/>
      </c>
      <c r="N1045" s="393" t="str">
        <f>if($C1045=Attacking,if(J1045&gt;70,Hit,Miss),"")</f>
        <v/>
      </c>
      <c r="O1045" s="394" t="str">
        <f>if($C1045=Attacking,if(K1045&gt;70,Hit,Miss),"")</f>
        <v/>
      </c>
      <c r="P1045" s="400" t="str">
        <f>IF(L1045=Hit,Fleet1Ship1WepDPH,IF(L1045=Miss,0,""))</f>
        <v/>
      </c>
      <c r="Q1045" s="396" t="str">
        <f>IF(M1045=Hit,Fleet1Ship1WepDPH,IF(M1045=Miss,0,""))</f>
        <v/>
      </c>
      <c r="R1045" s="396" t="str">
        <f>IF(N1045=Hit,Fleet1Ship1WepDPH,IF(N1045=Miss,0,""))</f>
        <v/>
      </c>
      <c r="S1045" s="401" t="str">
        <f>IF(O1045=Hit,Fleet1Ship1WepDPH,IF(O1045=Miss,0,""))</f>
        <v/>
      </c>
      <c r="T1045" s="332" t="str">
        <f>if($C1045=Attacking,COUNTIF(P1045:S1045,"&gt;0"),"")</f>
        <v/>
      </c>
      <c r="U1045" s="333" t="str">
        <f>IF($C1045=Attacking,SUM(P1045:S1045),"")</f>
        <v/>
      </c>
      <c r="V1045" s="334" t="str">
        <f>iferror(if(W1043="","",IF(W1043=Alive,$V$4,IF(W1043=Dead,"")),""),"")</f>
        <v/>
      </c>
      <c r="W1045" s="323" t="str">
        <f>iferror(if($X1045="","",IF($X1045&gt;0,Alive,if($X1045=0,"")),""),"")</f>
        <v/>
      </c>
      <c r="X1045" s="385" t="str">
        <f>iferror(if(C1045="","",IF(C1045=Attacking,X1043-U1045,X1043)),"")</f>
        <v/>
      </c>
    </row>
    <row r="1046" hidden="1">
      <c r="A1046" s="360"/>
      <c r="B1046" s="358" t="str">
        <f>IF(C1044=Attacking,B1044+1,"")</f>
        <v/>
      </c>
      <c r="C1046" s="338" t="str">
        <f>iferror(if(W1044="","",IF(W1044=Alive,Attacking,if(W1044=Dead,"")),""),"")</f>
        <v/>
      </c>
      <c r="D1046" s="339" t="str">
        <f>iferror(if(E1044="","",IF(E1044=Alive,$D$4,IF(E1044=Dead,"")),""),"")</f>
        <v/>
      </c>
      <c r="E1046" s="340" t="str">
        <f>iferror(if($F1045="","",IF($F1046&gt;0,Alive,if($F1046="","")),""),"")</f>
        <v/>
      </c>
      <c r="F1046" s="362" t="str">
        <f t="shared" si="4"/>
        <v/>
      </c>
      <c r="G1046" s="363" t="str">
        <f>iferror(if(C1046="","",if(C1046=BattleEnd,"",if(D1046=Fleet1Ship1,Fleet1Ship1Wep,Fleet2Ship1Wep))),"")</f>
        <v/>
      </c>
      <c r="H1046" s="364" t="str">
        <f>iferror(IF($C1046=BattleEnd,"",IF($C1046="","",IF($C1046=Attacking,RANDBETWEEN(1,100),""))),"")</f>
        <v/>
      </c>
      <c r="I1046" s="365" t="str">
        <f>iferror(IF($C1046=BattleEnd,"",IF($C1046="","",IF($C1046=Attacking,RANDBETWEEN(1,100),""))),"")</f>
        <v/>
      </c>
      <c r="J1046" s="365" t="str">
        <f>iferror(IF($C1046=BattleEnd,"",IF($C1046="","",IF($C1046=Attacking,RANDBETWEEN(1,100),""))),"")</f>
        <v/>
      </c>
      <c r="K1046" s="366" t="str">
        <f>iferror(IF($C1046=BattleEnd,"",IF($C1046="","",IF($C1046=Attacking,RANDBETWEEN(1,100),""))),"")</f>
        <v/>
      </c>
      <c r="L1046" s="386" t="str">
        <f>if($C1046=Attacking,if(H1046&gt;70,Hit,Miss),"")</f>
        <v/>
      </c>
      <c r="M1046" s="387" t="str">
        <f>if($C1046=Attacking,if(I1046&gt;70,Hit,Miss),"")</f>
        <v/>
      </c>
      <c r="N1046" s="387" t="str">
        <f>if($C1046=Attacking,if(J1046&gt;70,Hit,Miss),"")</f>
        <v/>
      </c>
      <c r="O1046" s="388" t="str">
        <f>if($C1046=Attacking,if(K1046&gt;70,Hit,Miss),"")</f>
        <v/>
      </c>
      <c r="P1046" s="398" t="str">
        <f>IF(L1046=Hit,Fleet1Ship1WepDPH,IF(L1046=Miss,0,""))</f>
        <v/>
      </c>
      <c r="Q1046" s="390" t="str">
        <f>IF(M1046=Hit,Fleet1Ship1WepDPH,IF(M1046=Miss,0,""))</f>
        <v/>
      </c>
      <c r="R1046" s="390" t="str">
        <f>IF(N1046=Hit,Fleet1Ship1WepDPH,IF(N1046=Miss,0,""))</f>
        <v/>
      </c>
      <c r="S1046" s="391" t="str">
        <f>IF(O1046=Hit,Fleet1Ship1WepDPH,IF(O1046=Miss,0,""))</f>
        <v/>
      </c>
      <c r="T1046" s="349" t="str">
        <f>if($C1046=Attacking,COUNTIF(P1046:S1046,"&gt;0"),"")</f>
        <v/>
      </c>
      <c r="U1046" s="350" t="str">
        <f>IF($C1046=Attacking,SUM(P1046:S1046),"")</f>
        <v/>
      </c>
      <c r="V1046" s="351" t="str">
        <f>iferror(if(W1044="","",IF(W1044=Alive,$V$4,IF(W1044=Dead,"")),""),"")</f>
        <v/>
      </c>
      <c r="W1046" s="340" t="str">
        <f>iferror(if($X1046="","",IF($X1046&gt;0,Alive,if($X1046=0,"")),""),"")</f>
        <v/>
      </c>
      <c r="X1046" s="373" t="str">
        <f>iferror(if(C1046="","",IF(C1046=Attacking,X1044-U1046,X1044)),"")</f>
        <v/>
      </c>
    </row>
    <row r="1047" hidden="1">
      <c r="A1047" s="361"/>
      <c r="B1047" s="359" t="str">
        <f>IF(C1045=Attacking,B1045+1,"")</f>
        <v/>
      </c>
      <c r="C1047" s="321" t="str">
        <f>iferror(if(W1045="","",IF(W1045=Alive,Attacking,if(W1045=Dead,"")),""),"")</f>
        <v/>
      </c>
      <c r="D1047" s="322" t="str">
        <f>iferror(if(E1045="","",IF(E1045=Alive,$D$4,IF(E1045=Dead,"")),""),"")</f>
        <v/>
      </c>
      <c r="E1047" s="323" t="str">
        <f>iferror(if($F1046="","",IF($F1047&gt;0,Alive,if($F1047="","")),""),"")</f>
        <v/>
      </c>
      <c r="F1047" s="374" t="str">
        <f t="shared" si="4"/>
        <v/>
      </c>
      <c r="G1047" s="375" t="str">
        <f>iferror(if(C1047="","",if(C1047=BattleEnd,"",if(D1047=Fleet1Ship1,Fleet1Ship1Wep,Fleet2Ship1Wep))),"")</f>
        <v/>
      </c>
      <c r="H1047" s="376" t="str">
        <f>iferror(IF($C1047=BattleEnd,"",IF($C1047="","",IF($C1047=Attacking,RANDBETWEEN(1,100),""))),"")</f>
        <v/>
      </c>
      <c r="I1047" s="377" t="str">
        <f>iferror(IF($C1047=BattleEnd,"",IF($C1047="","",IF($C1047=Attacking,RANDBETWEEN(1,100),""))),"")</f>
        <v/>
      </c>
      <c r="J1047" s="377" t="str">
        <f>iferror(IF($C1047=BattleEnd,"",IF($C1047="","",IF($C1047=Attacking,RANDBETWEEN(1,100),""))),"")</f>
        <v/>
      </c>
      <c r="K1047" s="378" t="str">
        <f>iferror(IF($C1047=BattleEnd,"",IF($C1047="","",IF($C1047=Attacking,RANDBETWEEN(1,100),""))),"")</f>
        <v/>
      </c>
      <c r="L1047" s="392" t="str">
        <f>if($C1047=Attacking,if(H1047&gt;70,Hit,Miss),"")</f>
        <v/>
      </c>
      <c r="M1047" s="393" t="str">
        <f>if($C1047=Attacking,if(I1047&gt;70,Hit,Miss),"")</f>
        <v/>
      </c>
      <c r="N1047" s="393" t="str">
        <f>if($C1047=Attacking,if(J1047&gt;70,Hit,Miss),"")</f>
        <v/>
      </c>
      <c r="O1047" s="394" t="str">
        <f>if($C1047=Attacking,if(K1047&gt;70,Hit,Miss),"")</f>
        <v/>
      </c>
      <c r="P1047" s="400" t="str">
        <f>IF(L1047=Hit,Fleet1Ship1WepDPH,IF(L1047=Miss,0,""))</f>
        <v/>
      </c>
      <c r="Q1047" s="396" t="str">
        <f>IF(M1047=Hit,Fleet1Ship1WepDPH,IF(M1047=Miss,0,""))</f>
        <v/>
      </c>
      <c r="R1047" s="396" t="str">
        <f>IF(N1047=Hit,Fleet1Ship1WepDPH,IF(N1047=Miss,0,""))</f>
        <v/>
      </c>
      <c r="S1047" s="397" t="str">
        <f>IF(O1047=Hit,Fleet1Ship1WepDPH,IF(O1047=Miss,0,""))</f>
        <v/>
      </c>
      <c r="T1047" s="332" t="str">
        <f>if($C1047=Attacking,COUNTIF(P1047:S1047,"&gt;0"),"")</f>
        <v/>
      </c>
      <c r="U1047" s="333" t="str">
        <f>IF($C1047=Attacking,SUM(P1047:S1047),"")</f>
        <v/>
      </c>
      <c r="V1047" s="334" t="str">
        <f>iferror(if(W1045="","",IF(W1045=Alive,$V$4,IF(W1045=Dead,"")),""),"")</f>
        <v/>
      </c>
      <c r="W1047" s="323" t="str">
        <f>iferror(if($X1047="","",IF($X1047&gt;0,Alive,if($X1047=0,"")),""),"")</f>
        <v/>
      </c>
      <c r="X1047" s="385" t="str">
        <f>iferror(if(C1047="","",IF(C1047=Attacking,X1045-U1047,X1045)),"")</f>
        <v/>
      </c>
    </row>
    <row r="1048" hidden="1">
      <c r="A1048" s="360"/>
      <c r="B1048" s="358" t="str">
        <f>IF(C1046=Attacking,B1046+1,"")</f>
        <v/>
      </c>
      <c r="C1048" s="338" t="str">
        <f>iferror(if(W1046="","",IF(W1046=Alive,Attacking,if(W1046=Dead,"")),""),"")</f>
        <v/>
      </c>
      <c r="D1048" s="339" t="str">
        <f>iferror(if(E1046="","",IF(E1046=Alive,$D$4,IF(E1046=Dead,"")),""),"")</f>
        <v/>
      </c>
      <c r="E1048" s="340" t="str">
        <f>iferror(if($F1047="","",IF($F1048&gt;0,Alive,if($F1048="","")),""),"")</f>
        <v/>
      </c>
      <c r="F1048" s="362" t="str">
        <f t="shared" si="4"/>
        <v/>
      </c>
      <c r="G1048" s="363" t="str">
        <f>iferror(if(C1048="","",if(C1048=BattleEnd,"",if(D1048=Fleet1Ship1,Fleet1Ship1Wep,Fleet2Ship1Wep))),"")</f>
        <v/>
      </c>
      <c r="H1048" s="364" t="str">
        <f>iferror(IF($C1048=BattleEnd,"",IF($C1048="","",IF($C1048=Attacking,RANDBETWEEN(1,100),""))),"")</f>
        <v/>
      </c>
      <c r="I1048" s="365" t="str">
        <f>iferror(IF($C1048=BattleEnd,"",IF($C1048="","",IF($C1048=Attacking,RANDBETWEEN(1,100),""))),"")</f>
        <v/>
      </c>
      <c r="J1048" s="365" t="str">
        <f>iferror(IF($C1048=BattleEnd,"",IF($C1048="","",IF($C1048=Attacking,RANDBETWEEN(1,100),""))),"")</f>
        <v/>
      </c>
      <c r="K1048" s="366" t="str">
        <f>iferror(IF($C1048=BattleEnd,"",IF($C1048="","",IF($C1048=Attacking,RANDBETWEEN(1,100),""))),"")</f>
        <v/>
      </c>
      <c r="L1048" s="367" t="str">
        <f>if($C1048=Attacking,if(H1048&gt;70,Hit,Miss),"")</f>
        <v/>
      </c>
      <c r="M1048" s="368" t="str">
        <f>if($C1048=Attacking,if(I1048&gt;70,Hit,Miss),"")</f>
        <v/>
      </c>
      <c r="N1048" s="368" t="str">
        <f>if($C1048=Attacking,if(J1048&gt;70,Hit,Miss),"")</f>
        <v/>
      </c>
      <c r="O1048" s="369" t="str">
        <f>if($C1048=Attacking,if(K1048&gt;70,Hit,Miss),"")</f>
        <v/>
      </c>
      <c r="P1048" s="370" t="str">
        <f>IF(L1048=Hit,Fleet1Ship1WepDPH,IF(L1048=Miss,0,""))</f>
        <v/>
      </c>
      <c r="Q1048" s="371" t="str">
        <f>IF(M1048=Hit,Fleet1Ship1WepDPH,IF(M1048=Miss,0,""))</f>
        <v/>
      </c>
      <c r="R1048" s="371" t="str">
        <f>IF(N1048=Hit,Fleet1Ship1WepDPH,IF(N1048=Miss,0,""))</f>
        <v/>
      </c>
      <c r="S1048" s="372" t="str">
        <f>IF(O1048=Hit,Fleet1Ship1WepDPH,IF(O1048=Miss,0,""))</f>
        <v/>
      </c>
      <c r="T1048" s="349" t="str">
        <f>if($C1048=Attacking,COUNTIF(P1048:S1048,"&gt;0"),"")</f>
        <v/>
      </c>
      <c r="U1048" s="350" t="str">
        <f>IF($C1048=Attacking,SUM(P1048:S1048),"")</f>
        <v/>
      </c>
      <c r="V1048" s="351" t="str">
        <f>iferror(if(W1046="","",IF(W1046=Alive,$V$4,IF(W1046=Dead,"")),""),"")</f>
        <v/>
      </c>
      <c r="W1048" s="340" t="str">
        <f>iferror(if($X1048="","",IF($X1048&gt;0,Alive,if($X1048=0,"")),""),"")</f>
        <v/>
      </c>
      <c r="X1048" s="373" t="str">
        <f>iferror(if(C1048="","",IF(C1048=Attacking,X1046-U1048,X1046)),"")</f>
        <v/>
      </c>
    </row>
    <row r="1049" hidden="1">
      <c r="A1049" s="361"/>
      <c r="B1049" s="359" t="str">
        <f>IF(C1047=Attacking,B1047+1,"")</f>
        <v/>
      </c>
      <c r="C1049" s="321" t="str">
        <f>iferror(if(W1047="","",IF(W1047=Alive,Attacking,if(W1047=Dead,"")),""),"")</f>
        <v/>
      </c>
      <c r="D1049" s="322" t="str">
        <f>iferror(if(E1047="","",IF(E1047=Alive,$D$4,IF(E1047=Dead,"")),""),"")</f>
        <v/>
      </c>
      <c r="E1049" s="323" t="str">
        <f>iferror(if($F1048="","",IF($F1049&gt;0,Alive,if($F1049="","")),""),"")</f>
        <v/>
      </c>
      <c r="F1049" s="374" t="str">
        <f t="shared" si="4"/>
        <v/>
      </c>
      <c r="G1049" s="375" t="str">
        <f>iferror(if(C1049="","",if(C1049=BattleEnd,"",if(D1049=Fleet1Ship1,Fleet1Ship1Wep,Fleet2Ship1Wep))),"")</f>
        <v/>
      </c>
      <c r="H1049" s="376" t="str">
        <f>iferror(IF($C1049=BattleEnd,"",IF($C1049="","",IF($C1049=Attacking,RANDBETWEEN(1,100),""))),"")</f>
        <v/>
      </c>
      <c r="I1049" s="377" t="str">
        <f>iferror(IF($C1049=BattleEnd,"",IF($C1049="","",IF($C1049=Attacking,RANDBETWEEN(1,100),""))),"")</f>
        <v/>
      </c>
      <c r="J1049" s="377" t="str">
        <f>iferror(IF($C1049=BattleEnd,"",IF($C1049="","",IF($C1049=Attacking,RANDBETWEEN(1,100),""))),"")</f>
        <v/>
      </c>
      <c r="K1049" s="378" t="str">
        <f>iferror(IF($C1049=BattleEnd,"",IF($C1049="","",IF($C1049=Attacking,RANDBETWEEN(1,100),""))),"")</f>
        <v/>
      </c>
      <c r="L1049" s="379" t="str">
        <f>if($C1049=Attacking,if(H1049&gt;70,Hit,Miss),"")</f>
        <v/>
      </c>
      <c r="M1049" s="380" t="str">
        <f>if($C1049=Attacking,if(I1049&gt;70,Hit,Miss),"")</f>
        <v/>
      </c>
      <c r="N1049" s="380" t="str">
        <f>if($C1049=Attacking,if(J1049&gt;70,Hit,Miss),"")</f>
        <v/>
      </c>
      <c r="O1049" s="381" t="str">
        <f>if($C1049=Attacking,if(K1049&gt;70,Hit,Miss),"")</f>
        <v/>
      </c>
      <c r="P1049" s="382" t="str">
        <f>IF(L1049=Hit,Fleet1Ship1WepDPH,IF(L1049=Miss,0,""))</f>
        <v/>
      </c>
      <c r="Q1049" s="383" t="str">
        <f>IF(M1049=Hit,Fleet1Ship1WepDPH,IF(M1049=Miss,0,""))</f>
        <v/>
      </c>
      <c r="R1049" s="383" t="str">
        <f>IF(N1049=Hit,Fleet1Ship1WepDPH,IF(N1049=Miss,0,""))</f>
        <v/>
      </c>
      <c r="S1049" s="384" t="str">
        <f>IF(O1049=Hit,Fleet1Ship1WepDPH,IF(O1049=Miss,0,""))</f>
        <v/>
      </c>
      <c r="T1049" s="332" t="str">
        <f>if($C1049=Attacking,COUNTIF(P1049:S1049,"&gt;0"),"")</f>
        <v/>
      </c>
      <c r="U1049" s="333" t="str">
        <f>IF($C1049=Attacking,SUM(P1049:S1049),"")</f>
        <v/>
      </c>
      <c r="V1049" s="334" t="str">
        <f>iferror(if(W1047="","",IF(W1047=Alive,$V$4,IF(W1047=Dead,"")),""),"")</f>
        <v/>
      </c>
      <c r="W1049" s="323" t="str">
        <f>iferror(if($X1049="","",IF($X1049&gt;0,Alive,if($X1049=0,"")),""),"")</f>
        <v/>
      </c>
      <c r="X1049" s="385" t="str">
        <f>iferror(if(C1049="","",IF(C1049=Attacking,X1047-U1049,X1047)),"")</f>
        <v/>
      </c>
    </row>
    <row r="1050" hidden="1">
      <c r="A1050" s="360"/>
      <c r="B1050" s="358" t="str">
        <f>IF(C1048=Reloading,B1048+1,"")</f>
        <v/>
      </c>
      <c r="C1050" s="338" t="str">
        <f>iferror(if(W1048="","",IF(W1048=Alive,Attacking,if(W1048=Dead,"")),""),"")</f>
        <v/>
      </c>
      <c r="D1050" s="339" t="str">
        <f>iferror(if(E1048="","",IF(E1048=Alive,$D$4,IF(E1048=Dead,"")),""),"")</f>
        <v/>
      </c>
      <c r="E1050" s="340" t="str">
        <f>iferror(if($F1049="","",IF($F1050&gt;0,Alive,if($F1050="","")),""),"")</f>
        <v/>
      </c>
      <c r="F1050" s="362" t="str">
        <f t="shared" si="4"/>
        <v/>
      </c>
      <c r="G1050" s="363" t="str">
        <f>iferror(if(C1050="","",if(C1050=BattleEnd,"",if(D1050=Fleet1Ship1,Fleet1Ship1Wep,Fleet2Ship1Wep))),"")</f>
        <v/>
      </c>
      <c r="H1050" s="364" t="str">
        <f>iferror(IF($C1050=BattleEnd,"",IF($C1050="","",IF($C1050=Attacking,RANDBETWEEN(1,100),""))),"")</f>
        <v/>
      </c>
      <c r="I1050" s="365" t="str">
        <f>iferror(IF($C1050=BattleEnd,"",IF($C1050="","",IF($C1050=Attacking,RANDBETWEEN(1,100),""))),"")</f>
        <v/>
      </c>
      <c r="J1050" s="365" t="str">
        <f>iferror(IF($C1050=BattleEnd,"",IF($C1050="","",IF($C1050=Attacking,RANDBETWEEN(1,100),""))),"")</f>
        <v/>
      </c>
      <c r="K1050" s="366" t="str">
        <f>iferror(IF($C1050=BattleEnd,"",IF($C1050="","",IF($C1050=Attacking,RANDBETWEEN(1,100),""))),"")</f>
        <v/>
      </c>
      <c r="L1050" s="386" t="str">
        <f>if($C1050=Attacking,if(H1050&gt;70,Hit,Miss),"")</f>
        <v/>
      </c>
      <c r="M1050" s="387" t="str">
        <f>if($C1050=Attacking,if(I1050&gt;70,Hit,Miss),"")</f>
        <v/>
      </c>
      <c r="N1050" s="387" t="str">
        <f>if($C1050=Attacking,if(J1050&gt;70,Hit,Miss),"")</f>
        <v/>
      </c>
      <c r="O1050" s="388" t="str">
        <f>if($C1050=Attacking,if(K1050&gt;70,Hit,Miss),"")</f>
        <v/>
      </c>
      <c r="P1050" s="389" t="str">
        <f>IF(L1050=Hit,Fleet1Ship1WepDPH,IF(L1050=Miss,0,""))</f>
        <v/>
      </c>
      <c r="Q1050" s="390" t="str">
        <f>IF(M1050=Hit,Fleet1Ship1WepDPH,IF(M1050=Miss,0,""))</f>
        <v/>
      </c>
      <c r="R1050" s="390" t="str">
        <f>IF(N1050=Hit,Fleet1Ship1WepDPH,IF(N1050=Miss,0,""))</f>
        <v/>
      </c>
      <c r="S1050" s="391" t="str">
        <f>IF(O1050=Hit,Fleet1Ship1WepDPH,IF(O1050=Miss,0,""))</f>
        <v/>
      </c>
      <c r="T1050" s="349" t="str">
        <f>if($C1050=Attacking,COUNTIF(P1050:S1050,"&gt;0"),"")</f>
        <v/>
      </c>
      <c r="U1050" s="350" t="str">
        <f>IF($C1050=Attacking,SUM(P1050:S1050),"")</f>
        <v/>
      </c>
      <c r="V1050" s="351" t="str">
        <f>iferror(if(W1048="","",IF(W1048=Alive,$V$4,IF(W1048=Dead,"")),""),"")</f>
        <v/>
      </c>
      <c r="W1050" s="340" t="str">
        <f>iferror(if($X1050="","",IF($X1050&gt;0,Alive,if($X1050=0,"")),""),"")</f>
        <v/>
      </c>
      <c r="X1050" s="373" t="str">
        <f>iferror(if(C1050="","",IF(C1050=Attacking,X1048-U1050,X1048)),"")</f>
        <v/>
      </c>
    </row>
    <row r="1051" hidden="1">
      <c r="A1051" s="361"/>
      <c r="B1051" s="359" t="str">
        <f>IF(C1049=Reloading,B1049+1,"")</f>
        <v/>
      </c>
      <c r="C1051" s="321" t="str">
        <f>iferror(if(W1049="","",IF(W1049=Alive,Attacking,if(W1049=Dead,"")),""),"")</f>
        <v/>
      </c>
      <c r="D1051" s="322" t="str">
        <f>iferror(if(E1049="","",IF(E1049=Alive,$D$4,IF(E1049=Dead,"")),""),"")</f>
        <v/>
      </c>
      <c r="E1051" s="323" t="str">
        <f>iferror(if($F1050="","",IF($F1051&gt;0,Alive,if($F1051="","")),""),"")</f>
        <v/>
      </c>
      <c r="F1051" s="374" t="str">
        <f t="shared" si="4"/>
        <v/>
      </c>
      <c r="G1051" s="375" t="str">
        <f>iferror(if(C1051="","",if(C1051=BattleEnd,"",if(D1051=Fleet1Ship1,Fleet1Ship1Wep,Fleet2Ship1Wep))),"")</f>
        <v/>
      </c>
      <c r="H1051" s="376" t="str">
        <f>iferror(IF($C1051=BattleEnd,"",IF($C1051="","",IF($C1051=Attacking,RANDBETWEEN(1,100),""))),"")</f>
        <v/>
      </c>
      <c r="I1051" s="377" t="str">
        <f>iferror(IF($C1051=BattleEnd,"",IF($C1051="","",IF($C1051=Attacking,RANDBETWEEN(1,100),""))),"")</f>
        <v/>
      </c>
      <c r="J1051" s="377" t="str">
        <f>iferror(IF($C1051=BattleEnd,"",IF($C1051="","",IF($C1051=Attacking,RANDBETWEEN(1,100),""))),"")</f>
        <v/>
      </c>
      <c r="K1051" s="378" t="str">
        <f>iferror(IF($C1051=BattleEnd,"",IF($C1051="","",IF($C1051=Attacking,RANDBETWEEN(1,100),""))),"")</f>
        <v/>
      </c>
      <c r="L1051" s="392" t="str">
        <f>if($C1051=Attacking,if(H1051&gt;70,Hit,Miss),"")</f>
        <v/>
      </c>
      <c r="M1051" s="393" t="str">
        <f>if($C1051=Attacking,if(I1051&gt;70,Hit,Miss),"")</f>
        <v/>
      </c>
      <c r="N1051" s="393" t="str">
        <f>if($C1051=Attacking,if(J1051&gt;70,Hit,Miss),"")</f>
        <v/>
      </c>
      <c r="O1051" s="394" t="str">
        <f>if($C1051=Attacking,if(K1051&gt;70,Hit,Miss),"")</f>
        <v/>
      </c>
      <c r="P1051" s="395" t="str">
        <f>IF(L1051=Hit,Fleet1Ship1WepDPH,IF(L1051=Miss,0,""))</f>
        <v/>
      </c>
      <c r="Q1051" s="396" t="str">
        <f>IF(M1051=Hit,Fleet1Ship1WepDPH,IF(M1051=Miss,0,""))</f>
        <v/>
      </c>
      <c r="R1051" s="396" t="str">
        <f>IF(N1051=Hit,Fleet1Ship1WepDPH,IF(N1051=Miss,0,""))</f>
        <v/>
      </c>
      <c r="S1051" s="397" t="str">
        <f>IF(O1051=Hit,Fleet1Ship1WepDPH,IF(O1051=Miss,0,""))</f>
        <v/>
      </c>
      <c r="T1051" s="332" t="str">
        <f>if($C1051=Attacking,COUNTIF(P1051:S1051,"&gt;0"),"")</f>
        <v/>
      </c>
      <c r="U1051" s="333" t="str">
        <f>IF($C1051=Attacking,SUM(P1051:S1051),"")</f>
        <v/>
      </c>
      <c r="V1051" s="334" t="str">
        <f>iferror(if(W1049="","",IF(W1049=Alive,$V$4,IF(W1049=Dead,"")),""),"")</f>
        <v/>
      </c>
      <c r="W1051" s="323" t="str">
        <f>iferror(if($X1051="","",IF($X1051&gt;0,Alive,if($X1051=0,"")),""),"")</f>
        <v/>
      </c>
      <c r="X1051" s="385" t="str">
        <f>iferror(if(C1051="","",IF(C1051=Attacking,X1049-U1051,X1049)),"")</f>
        <v/>
      </c>
    </row>
    <row r="1052" hidden="1">
      <c r="A1052" s="360"/>
      <c r="B1052" s="358" t="str">
        <f>IF(C1050=Attacking,B1050+1,"")</f>
        <v/>
      </c>
      <c r="C1052" s="338" t="str">
        <f>iferror(if(W1050="","",IF(W1050=Alive,Attacking,if(W1050=Dead,"")),""),"")</f>
        <v/>
      </c>
      <c r="D1052" s="339" t="str">
        <f>iferror(if(E1050="","",IF(E1050=Alive,$D$4,IF(E1050=Dead,"")),""),"")</f>
        <v/>
      </c>
      <c r="E1052" s="340" t="str">
        <f>iferror(if($F1051="","",IF($F1052&gt;0,Alive,if($F1052="","")),""),"")</f>
        <v/>
      </c>
      <c r="F1052" s="362" t="str">
        <f t="shared" si="4"/>
        <v/>
      </c>
      <c r="G1052" s="363" t="str">
        <f>iferror(if(C1052="","",if(C1052=BattleEnd,"",if(D1052=Fleet1Ship1,Fleet1Ship1Wep,Fleet2Ship1Wep))),"")</f>
        <v/>
      </c>
      <c r="H1052" s="364" t="str">
        <f>iferror(IF($C1052=BattleEnd,"",IF($C1052="","",IF($C1052=Attacking,RANDBETWEEN(1,100),""))),"")</f>
        <v/>
      </c>
      <c r="I1052" s="365" t="str">
        <f>iferror(IF($C1052=BattleEnd,"",IF($C1052="","",IF($C1052=Attacking,RANDBETWEEN(1,100),""))),"")</f>
        <v/>
      </c>
      <c r="J1052" s="365" t="str">
        <f>iferror(IF($C1052=BattleEnd,"",IF($C1052="","",IF($C1052=Attacking,RANDBETWEEN(1,100),""))),"")</f>
        <v/>
      </c>
      <c r="K1052" s="366" t="str">
        <f>iferror(IF($C1052=BattleEnd,"",IF($C1052="","",IF($C1052=Attacking,RANDBETWEEN(1,100),""))),"")</f>
        <v/>
      </c>
      <c r="L1052" s="386" t="str">
        <f>if($C1052=Attacking,if(H1052&gt;70,Hit,Miss),"")</f>
        <v/>
      </c>
      <c r="M1052" s="387" t="str">
        <f>if($C1052=Attacking,if(I1052&gt;70,Hit,Miss),"")</f>
        <v/>
      </c>
      <c r="N1052" s="387" t="str">
        <f>if($C1052=Attacking,if(J1052&gt;70,Hit,Miss),"")</f>
        <v/>
      </c>
      <c r="O1052" s="388" t="str">
        <f>if($C1052=Attacking,if(K1052&gt;70,Hit,Miss),"")</f>
        <v/>
      </c>
      <c r="P1052" s="398" t="str">
        <f>IF(L1052=Hit,Fleet1Ship1WepDPH,IF(L1052=Miss,0,""))</f>
        <v/>
      </c>
      <c r="Q1052" s="390" t="str">
        <f>IF(M1052=Hit,Fleet1Ship1WepDPH,IF(M1052=Miss,0,""))</f>
        <v/>
      </c>
      <c r="R1052" s="390" t="str">
        <f>IF(N1052=Hit,Fleet1Ship1WepDPH,IF(N1052=Miss,0,""))</f>
        <v/>
      </c>
      <c r="S1052" s="399" t="str">
        <f>IF(O1052=Hit,Fleet1Ship1WepDPH,IF(O1052=Miss,0,""))</f>
        <v/>
      </c>
      <c r="T1052" s="349" t="str">
        <f>if($C1052=Attacking,COUNTIF(P1052:S1052,"&gt;0"),"")</f>
        <v/>
      </c>
      <c r="U1052" s="350" t="str">
        <f>IF($C1052=Attacking,SUM(P1052:S1052),"")</f>
        <v/>
      </c>
      <c r="V1052" s="351" t="str">
        <f>iferror(if(W1050="","",IF(W1050=Alive,$V$4,IF(W1050=Dead,"")),""),"")</f>
        <v/>
      </c>
      <c r="W1052" s="340" t="str">
        <f>iferror(if($X1052="","",IF($X1052&gt;0,Alive,if($X1052=0,"")),""),"")</f>
        <v/>
      </c>
      <c r="X1052" s="373" t="str">
        <f>iferror(if(C1052="","",IF(C1052=Attacking,X1050-U1052,X1050)),"")</f>
        <v/>
      </c>
    </row>
    <row r="1053" hidden="1">
      <c r="A1053" s="361"/>
      <c r="B1053" s="359" t="str">
        <f>IF(C1051=Attacking,B1051+1,"")</f>
        <v/>
      </c>
      <c r="C1053" s="321" t="str">
        <f>iferror(if(W1051="","",IF(W1051=Alive,Attacking,if(W1051=Dead,"")),""),"")</f>
        <v/>
      </c>
      <c r="D1053" s="322" t="str">
        <f>iferror(if(E1051="","",IF(E1051=Alive,$D$4,IF(E1051=Dead,"")),""),"")</f>
        <v/>
      </c>
      <c r="E1053" s="323" t="str">
        <f>iferror(if($F1052="","",IF($F1053&gt;0,Alive,if($F1053="","")),""),"")</f>
        <v/>
      </c>
      <c r="F1053" s="374" t="str">
        <f t="shared" si="4"/>
        <v/>
      </c>
      <c r="G1053" s="375" t="str">
        <f>iferror(if(C1053="","",if(C1053=BattleEnd,"",if(D1053=Fleet1Ship1,Fleet1Ship1Wep,Fleet2Ship1Wep))),"")</f>
        <v/>
      </c>
      <c r="H1053" s="376" t="str">
        <f>iferror(IF($C1053=BattleEnd,"",IF($C1053="","",IF($C1053=Attacking,RANDBETWEEN(1,100),""))),"")</f>
        <v/>
      </c>
      <c r="I1053" s="377" t="str">
        <f>iferror(IF($C1053=BattleEnd,"",IF($C1053="","",IF($C1053=Attacking,RANDBETWEEN(1,100),""))),"")</f>
        <v/>
      </c>
      <c r="J1053" s="377" t="str">
        <f>iferror(IF($C1053=BattleEnd,"",IF($C1053="","",IF($C1053=Attacking,RANDBETWEEN(1,100),""))),"")</f>
        <v/>
      </c>
      <c r="K1053" s="378" t="str">
        <f>iferror(IF($C1053=BattleEnd,"",IF($C1053="","",IF($C1053=Attacking,RANDBETWEEN(1,100),""))),"")</f>
        <v/>
      </c>
      <c r="L1053" s="392" t="str">
        <f>if($C1053=Attacking,if(H1053&gt;70,Hit,Miss),"")</f>
        <v/>
      </c>
      <c r="M1053" s="393" t="str">
        <f>if($C1053=Attacking,if(I1053&gt;70,Hit,Miss),"")</f>
        <v/>
      </c>
      <c r="N1053" s="393" t="str">
        <f>if($C1053=Attacking,if(J1053&gt;70,Hit,Miss),"")</f>
        <v/>
      </c>
      <c r="O1053" s="394" t="str">
        <f>if($C1053=Attacking,if(K1053&gt;70,Hit,Miss),"")</f>
        <v/>
      </c>
      <c r="P1053" s="400" t="str">
        <f>IF(L1053=Hit,Fleet1Ship1WepDPH,IF(L1053=Miss,0,""))</f>
        <v/>
      </c>
      <c r="Q1053" s="396" t="str">
        <f>IF(M1053=Hit,Fleet1Ship1WepDPH,IF(M1053=Miss,0,""))</f>
        <v/>
      </c>
      <c r="R1053" s="396" t="str">
        <f>IF(N1053=Hit,Fleet1Ship1WepDPH,IF(N1053=Miss,0,""))</f>
        <v/>
      </c>
      <c r="S1053" s="401" t="str">
        <f>IF(O1053=Hit,Fleet1Ship1WepDPH,IF(O1053=Miss,0,""))</f>
        <v/>
      </c>
      <c r="T1053" s="332" t="str">
        <f>if($C1053=Attacking,COUNTIF(P1053:S1053,"&gt;0"),"")</f>
        <v/>
      </c>
      <c r="U1053" s="333" t="str">
        <f>IF($C1053=Attacking,SUM(P1053:S1053),"")</f>
        <v/>
      </c>
      <c r="V1053" s="334" t="str">
        <f>iferror(if(W1051="","",IF(W1051=Alive,$V$4,IF(W1051=Dead,"")),""),"")</f>
        <v/>
      </c>
      <c r="W1053" s="323" t="str">
        <f>iferror(if($X1053="","",IF($X1053&gt;0,Alive,if($X1053=0,"")),""),"")</f>
        <v/>
      </c>
      <c r="X1053" s="385" t="str">
        <f>iferror(if(C1053="","",IF(C1053=Attacking,X1051-U1053,X1051)),"")</f>
        <v/>
      </c>
    </row>
    <row r="1054" hidden="1">
      <c r="A1054" s="360"/>
      <c r="B1054" s="358" t="str">
        <f>IF(C1052=Attacking,B1052+1,"")</f>
        <v/>
      </c>
      <c r="C1054" s="338" t="str">
        <f>iferror(if(W1052="","",IF(W1052=Alive,Attacking,if(W1052=Dead,"")),""),"")</f>
        <v/>
      </c>
      <c r="D1054" s="339" t="str">
        <f>iferror(if(E1052="","",IF(E1052=Alive,$D$4,IF(E1052=Dead,"")),""),"")</f>
        <v/>
      </c>
      <c r="E1054" s="340" t="str">
        <f>iferror(if($F1053="","",IF($F1054&gt;0,Alive,if($F1054="","")),""),"")</f>
        <v/>
      </c>
      <c r="F1054" s="362" t="str">
        <f t="shared" si="4"/>
        <v/>
      </c>
      <c r="G1054" s="363" t="str">
        <f>iferror(if(C1054="","",if(C1054=BattleEnd,"",if(D1054=Fleet1Ship1,Fleet1Ship1Wep,Fleet2Ship1Wep))),"")</f>
        <v/>
      </c>
      <c r="H1054" s="364" t="str">
        <f>iferror(IF($C1054=BattleEnd,"",IF($C1054="","",IF($C1054=Attacking,RANDBETWEEN(1,100),""))),"")</f>
        <v/>
      </c>
      <c r="I1054" s="365" t="str">
        <f>iferror(IF($C1054=BattleEnd,"",IF($C1054="","",IF($C1054=Attacking,RANDBETWEEN(1,100),""))),"")</f>
        <v/>
      </c>
      <c r="J1054" s="365" t="str">
        <f>iferror(IF($C1054=BattleEnd,"",IF($C1054="","",IF($C1054=Attacking,RANDBETWEEN(1,100),""))),"")</f>
        <v/>
      </c>
      <c r="K1054" s="366" t="str">
        <f>iferror(IF($C1054=BattleEnd,"",IF($C1054="","",IF($C1054=Attacking,RANDBETWEEN(1,100),""))),"")</f>
        <v/>
      </c>
      <c r="L1054" s="386" t="str">
        <f>if($C1054=Attacking,if(H1054&gt;70,Hit,Miss),"")</f>
        <v/>
      </c>
      <c r="M1054" s="387" t="str">
        <f>if($C1054=Attacking,if(I1054&gt;70,Hit,Miss),"")</f>
        <v/>
      </c>
      <c r="N1054" s="387" t="str">
        <f>if($C1054=Attacking,if(J1054&gt;70,Hit,Miss),"")</f>
        <v/>
      </c>
      <c r="O1054" s="388" t="str">
        <f>if($C1054=Attacking,if(K1054&gt;70,Hit,Miss),"")</f>
        <v/>
      </c>
      <c r="P1054" s="398" t="str">
        <f>IF(L1054=Hit,Fleet1Ship1WepDPH,IF(L1054=Miss,0,""))</f>
        <v/>
      </c>
      <c r="Q1054" s="390" t="str">
        <f>IF(M1054=Hit,Fleet1Ship1WepDPH,IF(M1054=Miss,0,""))</f>
        <v/>
      </c>
      <c r="R1054" s="390" t="str">
        <f>IF(N1054=Hit,Fleet1Ship1WepDPH,IF(N1054=Miss,0,""))</f>
        <v/>
      </c>
      <c r="S1054" s="391" t="str">
        <f>IF(O1054=Hit,Fleet1Ship1WepDPH,IF(O1054=Miss,0,""))</f>
        <v/>
      </c>
      <c r="T1054" s="349" t="str">
        <f>if($C1054=Attacking,COUNTIF(P1054:S1054,"&gt;0"),"")</f>
        <v/>
      </c>
      <c r="U1054" s="350" t="str">
        <f>IF($C1054=Attacking,SUM(P1054:S1054),"")</f>
        <v/>
      </c>
      <c r="V1054" s="351" t="str">
        <f>iferror(if(W1052="","",IF(W1052=Alive,$V$4,IF(W1052=Dead,"")),""),"")</f>
        <v/>
      </c>
      <c r="W1054" s="340" t="str">
        <f>iferror(if($X1054="","",IF($X1054&gt;0,Alive,if($X1054=0,"")),""),"")</f>
        <v/>
      </c>
      <c r="X1054" s="373" t="str">
        <f>iferror(if(C1054="","",IF(C1054=Attacking,X1052-U1054,X1052)),"")</f>
        <v/>
      </c>
    </row>
    <row r="1055" hidden="1">
      <c r="A1055" s="361"/>
      <c r="B1055" s="359" t="str">
        <f>IF(C1053=Attacking,B1053+1,"")</f>
        <v/>
      </c>
      <c r="C1055" s="321" t="str">
        <f>iferror(if(W1053="","",IF(W1053=Alive,Attacking,if(W1053=Dead,"")),""),"")</f>
        <v/>
      </c>
      <c r="D1055" s="322" t="str">
        <f>iferror(if(E1053="","",IF(E1053=Alive,$D$4,IF(E1053=Dead,"")),""),"")</f>
        <v/>
      </c>
      <c r="E1055" s="323" t="str">
        <f>iferror(if($F1054="","",IF($F1055&gt;0,Alive,if($F1055="","")),""),"")</f>
        <v/>
      </c>
      <c r="F1055" s="374" t="str">
        <f t="shared" si="4"/>
        <v/>
      </c>
      <c r="G1055" s="375" t="str">
        <f>iferror(if(C1055="","",if(C1055=BattleEnd,"",if(D1055=Fleet1Ship1,Fleet1Ship1Wep,Fleet2Ship1Wep))),"")</f>
        <v/>
      </c>
      <c r="H1055" s="376" t="str">
        <f>iferror(IF($C1055=BattleEnd,"",IF($C1055="","",IF($C1055=Attacking,RANDBETWEEN(1,100),""))),"")</f>
        <v/>
      </c>
      <c r="I1055" s="377" t="str">
        <f>iferror(IF($C1055=BattleEnd,"",IF($C1055="","",IF($C1055=Attacking,RANDBETWEEN(1,100),""))),"")</f>
        <v/>
      </c>
      <c r="J1055" s="377" t="str">
        <f>iferror(IF($C1055=BattleEnd,"",IF($C1055="","",IF($C1055=Attacking,RANDBETWEEN(1,100),""))),"")</f>
        <v/>
      </c>
      <c r="K1055" s="378" t="str">
        <f>iferror(IF($C1055=BattleEnd,"",IF($C1055="","",IF($C1055=Attacking,RANDBETWEEN(1,100),""))),"")</f>
        <v/>
      </c>
      <c r="L1055" s="392" t="str">
        <f>if($C1055=Attacking,if(H1055&gt;70,Hit,Miss),"")</f>
        <v/>
      </c>
      <c r="M1055" s="393" t="str">
        <f>if($C1055=Attacking,if(I1055&gt;70,Hit,Miss),"")</f>
        <v/>
      </c>
      <c r="N1055" s="393" t="str">
        <f>if($C1055=Attacking,if(J1055&gt;70,Hit,Miss),"")</f>
        <v/>
      </c>
      <c r="O1055" s="394" t="str">
        <f>if($C1055=Attacking,if(K1055&gt;70,Hit,Miss),"")</f>
        <v/>
      </c>
      <c r="P1055" s="400" t="str">
        <f>IF(L1055=Hit,Fleet1Ship1WepDPH,IF(L1055=Miss,0,""))</f>
        <v/>
      </c>
      <c r="Q1055" s="396" t="str">
        <f>IF(M1055=Hit,Fleet1Ship1WepDPH,IF(M1055=Miss,0,""))</f>
        <v/>
      </c>
      <c r="R1055" s="396" t="str">
        <f>IF(N1055=Hit,Fleet1Ship1WepDPH,IF(N1055=Miss,0,""))</f>
        <v/>
      </c>
      <c r="S1055" s="397" t="str">
        <f>IF(O1055=Hit,Fleet1Ship1WepDPH,IF(O1055=Miss,0,""))</f>
        <v/>
      </c>
      <c r="T1055" s="332" t="str">
        <f>if($C1055=Attacking,COUNTIF(P1055:S1055,"&gt;0"),"")</f>
        <v/>
      </c>
      <c r="U1055" s="333" t="str">
        <f>IF($C1055=Attacking,SUM(P1055:S1055),"")</f>
        <v/>
      </c>
      <c r="V1055" s="334" t="str">
        <f>iferror(if(W1053="","",IF(W1053=Alive,$V$4,IF(W1053=Dead,"")),""),"")</f>
        <v/>
      </c>
      <c r="W1055" s="323" t="str">
        <f>iferror(if($X1055="","",IF($X1055&gt;0,Alive,if($X1055=0,"")),""),"")</f>
        <v/>
      </c>
      <c r="X1055" s="385" t="str">
        <f>iferror(if(C1055="","",IF(C1055=Attacking,X1053-U1055,X1053)),"")</f>
        <v/>
      </c>
    </row>
    <row r="1056" hidden="1">
      <c r="A1056" s="360"/>
      <c r="B1056" s="358" t="str">
        <f>IF(C1054=Attacking,B1054+1,"")</f>
        <v/>
      </c>
      <c r="C1056" s="338" t="str">
        <f>iferror(if(W1054="","",IF(W1054=Alive,Attacking,if(W1054=Dead,"")),""),"")</f>
        <v/>
      </c>
      <c r="D1056" s="339" t="str">
        <f>iferror(if(E1054="","",IF(E1054=Alive,$D$4,IF(E1054=Dead,"")),""),"")</f>
        <v/>
      </c>
      <c r="E1056" s="340" t="str">
        <f>iferror(if($F1055="","",IF($F1056&gt;0,Alive,if($F1056="","")),""),"")</f>
        <v/>
      </c>
      <c r="F1056" s="362" t="str">
        <f t="shared" si="4"/>
        <v/>
      </c>
      <c r="G1056" s="363" t="str">
        <f>iferror(if(C1056="","",if(C1056=BattleEnd,"",if(D1056=Fleet1Ship1,Fleet1Ship1Wep,Fleet2Ship1Wep))),"")</f>
        <v/>
      </c>
      <c r="H1056" s="364" t="str">
        <f>iferror(IF($C1056=BattleEnd,"",IF($C1056="","",IF($C1056=Attacking,RANDBETWEEN(1,100),""))),"")</f>
        <v/>
      </c>
      <c r="I1056" s="365" t="str">
        <f>iferror(IF($C1056=BattleEnd,"",IF($C1056="","",IF($C1056=Attacking,RANDBETWEEN(1,100),""))),"")</f>
        <v/>
      </c>
      <c r="J1056" s="365" t="str">
        <f>iferror(IF($C1056=BattleEnd,"",IF($C1056="","",IF($C1056=Attacking,RANDBETWEEN(1,100),""))),"")</f>
        <v/>
      </c>
      <c r="K1056" s="366" t="str">
        <f>iferror(IF($C1056=BattleEnd,"",IF($C1056="","",IF($C1056=Attacking,RANDBETWEEN(1,100),""))),"")</f>
        <v/>
      </c>
      <c r="L1056" s="367" t="str">
        <f>if($C1056=Attacking,if(H1056&gt;70,Hit,Miss),"")</f>
        <v/>
      </c>
      <c r="M1056" s="368" t="str">
        <f>if($C1056=Attacking,if(I1056&gt;70,Hit,Miss),"")</f>
        <v/>
      </c>
      <c r="N1056" s="368" t="str">
        <f>if($C1056=Attacking,if(J1056&gt;70,Hit,Miss),"")</f>
        <v/>
      </c>
      <c r="O1056" s="369" t="str">
        <f>if($C1056=Attacking,if(K1056&gt;70,Hit,Miss),"")</f>
        <v/>
      </c>
      <c r="P1056" s="370" t="str">
        <f>IF(L1056=Hit,Fleet1Ship1WepDPH,IF(L1056=Miss,0,""))</f>
        <v/>
      </c>
      <c r="Q1056" s="371" t="str">
        <f>IF(M1056=Hit,Fleet1Ship1WepDPH,IF(M1056=Miss,0,""))</f>
        <v/>
      </c>
      <c r="R1056" s="371" t="str">
        <f>IF(N1056=Hit,Fleet1Ship1WepDPH,IF(N1056=Miss,0,""))</f>
        <v/>
      </c>
      <c r="S1056" s="372" t="str">
        <f>IF(O1056=Hit,Fleet1Ship1WepDPH,IF(O1056=Miss,0,""))</f>
        <v/>
      </c>
      <c r="T1056" s="349" t="str">
        <f>if($C1056=Attacking,COUNTIF(P1056:S1056,"&gt;0"),"")</f>
        <v/>
      </c>
      <c r="U1056" s="350" t="str">
        <f>IF($C1056=Attacking,SUM(P1056:S1056),"")</f>
        <v/>
      </c>
      <c r="V1056" s="351" t="str">
        <f>iferror(if(W1054="","",IF(W1054=Alive,$V$4,IF(W1054=Dead,"")),""),"")</f>
        <v/>
      </c>
      <c r="W1056" s="340" t="str">
        <f>iferror(if($X1056="","",IF($X1056&gt;0,Alive,if($X1056=0,"")),""),"")</f>
        <v/>
      </c>
      <c r="X1056" s="373" t="str">
        <f>iferror(if(C1056="","",IF(C1056=Attacking,X1054-U1056,X1054)),"")</f>
        <v/>
      </c>
    </row>
    <row r="1057" hidden="1">
      <c r="A1057" s="361"/>
      <c r="B1057" s="359" t="str">
        <f>IF(C1055=Attacking,B1055+1,"")</f>
        <v/>
      </c>
      <c r="C1057" s="321" t="str">
        <f>iferror(if(W1055="","",IF(W1055=Alive,Attacking,if(W1055=Dead,"")),""),"")</f>
        <v/>
      </c>
      <c r="D1057" s="322" t="str">
        <f>iferror(if(E1055="","",IF(E1055=Alive,$D$4,IF(E1055=Dead,"")),""),"")</f>
        <v/>
      </c>
      <c r="E1057" s="323" t="str">
        <f>iferror(if($F1056="","",IF($F1057&gt;0,Alive,if($F1057="","")),""),"")</f>
        <v/>
      </c>
      <c r="F1057" s="374" t="str">
        <f t="shared" si="4"/>
        <v/>
      </c>
      <c r="G1057" s="375" t="str">
        <f>iferror(if(C1057="","",if(C1057=BattleEnd,"",if(D1057=Fleet1Ship1,Fleet1Ship1Wep,Fleet2Ship1Wep))),"")</f>
        <v/>
      </c>
      <c r="H1057" s="376" t="str">
        <f>iferror(IF($C1057=BattleEnd,"",IF($C1057="","",IF($C1057=Attacking,RANDBETWEEN(1,100),""))),"")</f>
        <v/>
      </c>
      <c r="I1057" s="377" t="str">
        <f>iferror(IF($C1057=BattleEnd,"",IF($C1057="","",IF($C1057=Attacking,RANDBETWEEN(1,100),""))),"")</f>
        <v/>
      </c>
      <c r="J1057" s="377" t="str">
        <f>iferror(IF($C1057=BattleEnd,"",IF($C1057="","",IF($C1057=Attacking,RANDBETWEEN(1,100),""))),"")</f>
        <v/>
      </c>
      <c r="K1057" s="378" t="str">
        <f>iferror(IF($C1057=BattleEnd,"",IF($C1057="","",IF($C1057=Attacking,RANDBETWEEN(1,100),""))),"")</f>
        <v/>
      </c>
      <c r="L1057" s="379" t="str">
        <f>if($C1057=Attacking,if(H1057&gt;70,Hit,Miss),"")</f>
        <v/>
      </c>
      <c r="M1057" s="380" t="str">
        <f>if($C1057=Attacking,if(I1057&gt;70,Hit,Miss),"")</f>
        <v/>
      </c>
      <c r="N1057" s="380" t="str">
        <f>if($C1057=Attacking,if(J1057&gt;70,Hit,Miss),"")</f>
        <v/>
      </c>
      <c r="O1057" s="381" t="str">
        <f>if($C1057=Attacking,if(K1057&gt;70,Hit,Miss),"")</f>
        <v/>
      </c>
      <c r="P1057" s="382" t="str">
        <f>IF(L1057=Hit,Fleet1Ship1WepDPH,IF(L1057=Miss,0,""))</f>
        <v/>
      </c>
      <c r="Q1057" s="383" t="str">
        <f>IF(M1057=Hit,Fleet1Ship1WepDPH,IF(M1057=Miss,0,""))</f>
        <v/>
      </c>
      <c r="R1057" s="383" t="str">
        <f>IF(N1057=Hit,Fleet1Ship1WepDPH,IF(N1057=Miss,0,""))</f>
        <v/>
      </c>
      <c r="S1057" s="384" t="str">
        <f>IF(O1057=Hit,Fleet1Ship1WepDPH,IF(O1057=Miss,0,""))</f>
        <v/>
      </c>
      <c r="T1057" s="332" t="str">
        <f>if($C1057=Attacking,COUNTIF(P1057:S1057,"&gt;0"),"")</f>
        <v/>
      </c>
      <c r="U1057" s="333" t="str">
        <f>IF($C1057=Attacking,SUM(P1057:S1057),"")</f>
        <v/>
      </c>
      <c r="V1057" s="334" t="str">
        <f>iferror(if(W1055="","",IF(W1055=Alive,$V$4,IF(W1055=Dead,"")),""),"")</f>
        <v/>
      </c>
      <c r="W1057" s="323" t="str">
        <f>iferror(if($X1057="","",IF($X1057&gt;0,Alive,if($X1057=0,"")),""),"")</f>
        <v/>
      </c>
      <c r="X1057" s="385" t="str">
        <f>iferror(if(C1057="","",IF(C1057=Attacking,X1055-U1057,X1055)),"")</f>
        <v/>
      </c>
    </row>
    <row r="1058" hidden="1">
      <c r="A1058" s="360"/>
      <c r="B1058" s="358" t="str">
        <f>IF(C1056=Reloading,B1056+1,"")</f>
        <v/>
      </c>
      <c r="C1058" s="338" t="str">
        <f>iferror(if(W1056="","",IF(W1056=Alive,Attacking,if(W1056=Dead,"")),""),"")</f>
        <v/>
      </c>
      <c r="D1058" s="339" t="str">
        <f>iferror(if(E1056="","",IF(E1056=Alive,$D$4,IF(E1056=Dead,"")),""),"")</f>
        <v/>
      </c>
      <c r="E1058" s="340" t="str">
        <f>iferror(if($F1057="","",IF($F1058&gt;0,Alive,if($F1058="","")),""),"")</f>
        <v/>
      </c>
      <c r="F1058" s="362" t="str">
        <f t="shared" si="4"/>
        <v/>
      </c>
      <c r="G1058" s="363" t="str">
        <f>iferror(if(C1058="","",if(C1058=BattleEnd,"",if(D1058=Fleet1Ship1,Fleet1Ship1Wep,Fleet2Ship1Wep))),"")</f>
        <v/>
      </c>
      <c r="H1058" s="364" t="str">
        <f>iferror(IF($C1058=BattleEnd,"",IF($C1058="","",IF($C1058=Attacking,RANDBETWEEN(1,100),""))),"")</f>
        <v/>
      </c>
      <c r="I1058" s="365" t="str">
        <f>iferror(IF($C1058=BattleEnd,"",IF($C1058="","",IF($C1058=Attacking,RANDBETWEEN(1,100),""))),"")</f>
        <v/>
      </c>
      <c r="J1058" s="365" t="str">
        <f>iferror(IF($C1058=BattleEnd,"",IF($C1058="","",IF($C1058=Attacking,RANDBETWEEN(1,100),""))),"")</f>
        <v/>
      </c>
      <c r="K1058" s="366" t="str">
        <f>iferror(IF($C1058=BattleEnd,"",IF($C1058="","",IF($C1058=Attacking,RANDBETWEEN(1,100),""))),"")</f>
        <v/>
      </c>
      <c r="L1058" s="386" t="str">
        <f>if($C1058=Attacking,if(H1058&gt;70,Hit,Miss),"")</f>
        <v/>
      </c>
      <c r="M1058" s="387" t="str">
        <f>if($C1058=Attacking,if(I1058&gt;70,Hit,Miss),"")</f>
        <v/>
      </c>
      <c r="N1058" s="387" t="str">
        <f>if($C1058=Attacking,if(J1058&gt;70,Hit,Miss),"")</f>
        <v/>
      </c>
      <c r="O1058" s="388" t="str">
        <f>if($C1058=Attacking,if(K1058&gt;70,Hit,Miss),"")</f>
        <v/>
      </c>
      <c r="P1058" s="389" t="str">
        <f>IF(L1058=Hit,Fleet1Ship1WepDPH,IF(L1058=Miss,0,""))</f>
        <v/>
      </c>
      <c r="Q1058" s="390" t="str">
        <f>IF(M1058=Hit,Fleet1Ship1WepDPH,IF(M1058=Miss,0,""))</f>
        <v/>
      </c>
      <c r="R1058" s="390" t="str">
        <f>IF(N1058=Hit,Fleet1Ship1WepDPH,IF(N1058=Miss,0,""))</f>
        <v/>
      </c>
      <c r="S1058" s="391" t="str">
        <f>IF(O1058=Hit,Fleet1Ship1WepDPH,IF(O1058=Miss,0,""))</f>
        <v/>
      </c>
      <c r="T1058" s="349" t="str">
        <f>if($C1058=Attacking,COUNTIF(P1058:S1058,"&gt;0"),"")</f>
        <v/>
      </c>
      <c r="U1058" s="350" t="str">
        <f>IF($C1058=Attacking,SUM(P1058:S1058),"")</f>
        <v/>
      </c>
      <c r="V1058" s="351" t="str">
        <f>iferror(if(W1056="","",IF(W1056=Alive,$V$4,IF(W1056=Dead,"")),""),"")</f>
        <v/>
      </c>
      <c r="W1058" s="340" t="str">
        <f>iferror(if($X1058="","",IF($X1058&gt;0,Alive,if($X1058=0,"")),""),"")</f>
        <v/>
      </c>
      <c r="X1058" s="373" t="str">
        <f>iferror(if(C1058="","",IF(C1058=Attacking,X1056-U1058,X1056)),"")</f>
        <v/>
      </c>
    </row>
    <row r="1059" hidden="1">
      <c r="A1059" s="361"/>
      <c r="B1059" s="359" t="str">
        <f>IF(C1057=Reloading,B1057+1,"")</f>
        <v/>
      </c>
      <c r="C1059" s="321" t="str">
        <f>iferror(if(W1057="","",IF(W1057=Alive,Attacking,if(W1057=Dead,"")),""),"")</f>
        <v/>
      </c>
      <c r="D1059" s="322" t="str">
        <f>iferror(if(E1057="","",IF(E1057=Alive,$D$4,IF(E1057=Dead,"")),""),"")</f>
        <v/>
      </c>
      <c r="E1059" s="323" t="str">
        <f>iferror(if($F1058="","",IF($F1059&gt;0,Alive,if($F1059="","")),""),"")</f>
        <v/>
      </c>
      <c r="F1059" s="374" t="str">
        <f t="shared" si="4"/>
        <v/>
      </c>
      <c r="G1059" s="375" t="str">
        <f>iferror(if(C1059="","",if(C1059=BattleEnd,"",if(D1059=Fleet1Ship1,Fleet1Ship1Wep,Fleet2Ship1Wep))),"")</f>
        <v/>
      </c>
      <c r="H1059" s="376" t="str">
        <f>iferror(IF($C1059=BattleEnd,"",IF($C1059="","",IF($C1059=Attacking,RANDBETWEEN(1,100),""))),"")</f>
        <v/>
      </c>
      <c r="I1059" s="377" t="str">
        <f>iferror(IF($C1059=BattleEnd,"",IF($C1059="","",IF($C1059=Attacking,RANDBETWEEN(1,100),""))),"")</f>
        <v/>
      </c>
      <c r="J1059" s="377" t="str">
        <f>iferror(IF($C1059=BattleEnd,"",IF($C1059="","",IF($C1059=Attacking,RANDBETWEEN(1,100),""))),"")</f>
        <v/>
      </c>
      <c r="K1059" s="378" t="str">
        <f>iferror(IF($C1059=BattleEnd,"",IF($C1059="","",IF($C1059=Attacking,RANDBETWEEN(1,100),""))),"")</f>
        <v/>
      </c>
      <c r="L1059" s="392" t="str">
        <f>if($C1059=Attacking,if(H1059&gt;70,Hit,Miss),"")</f>
        <v/>
      </c>
      <c r="M1059" s="393" t="str">
        <f>if($C1059=Attacking,if(I1059&gt;70,Hit,Miss),"")</f>
        <v/>
      </c>
      <c r="N1059" s="393" t="str">
        <f>if($C1059=Attacking,if(J1059&gt;70,Hit,Miss),"")</f>
        <v/>
      </c>
      <c r="O1059" s="394" t="str">
        <f>if($C1059=Attacking,if(K1059&gt;70,Hit,Miss),"")</f>
        <v/>
      </c>
      <c r="P1059" s="395" t="str">
        <f>IF(L1059=Hit,Fleet1Ship1WepDPH,IF(L1059=Miss,0,""))</f>
        <v/>
      </c>
      <c r="Q1059" s="396" t="str">
        <f>IF(M1059=Hit,Fleet1Ship1WepDPH,IF(M1059=Miss,0,""))</f>
        <v/>
      </c>
      <c r="R1059" s="396" t="str">
        <f>IF(N1059=Hit,Fleet1Ship1WepDPH,IF(N1059=Miss,0,""))</f>
        <v/>
      </c>
      <c r="S1059" s="397" t="str">
        <f>IF(O1059=Hit,Fleet1Ship1WepDPH,IF(O1059=Miss,0,""))</f>
        <v/>
      </c>
      <c r="T1059" s="332" t="str">
        <f>if($C1059=Attacking,COUNTIF(P1059:S1059,"&gt;0"),"")</f>
        <v/>
      </c>
      <c r="U1059" s="333" t="str">
        <f>IF($C1059=Attacking,SUM(P1059:S1059),"")</f>
        <v/>
      </c>
      <c r="V1059" s="334" t="str">
        <f>iferror(if(W1057="","",IF(W1057=Alive,$V$4,IF(W1057=Dead,"")),""),"")</f>
        <v/>
      </c>
      <c r="W1059" s="323" t="str">
        <f>iferror(if($X1059="","",IF($X1059&gt;0,Alive,if($X1059=0,"")),""),"")</f>
        <v/>
      </c>
      <c r="X1059" s="385" t="str">
        <f>iferror(if(C1059="","",IF(C1059=Attacking,X1057-U1059,X1057)),"")</f>
        <v/>
      </c>
    </row>
    <row r="1060" hidden="1">
      <c r="A1060" s="360"/>
      <c r="B1060" s="358" t="str">
        <f>IF(C1058=Attacking,B1058+1,"")</f>
        <v/>
      </c>
      <c r="C1060" s="338" t="str">
        <f>iferror(if(W1058="","",IF(W1058=Alive,Attacking,if(W1058=Dead,"")),""),"")</f>
        <v/>
      </c>
      <c r="D1060" s="339" t="str">
        <f>iferror(if(E1058="","",IF(E1058=Alive,$D$4,IF(E1058=Dead,"")),""),"")</f>
        <v/>
      </c>
      <c r="E1060" s="340" t="str">
        <f>iferror(if($F1059="","",IF($F1060&gt;0,Alive,if($F1060="","")),""),"")</f>
        <v/>
      </c>
      <c r="F1060" s="362" t="str">
        <f t="shared" si="4"/>
        <v/>
      </c>
      <c r="G1060" s="363" t="str">
        <f>iferror(if(C1060="","",if(C1060=BattleEnd,"",if(D1060=Fleet1Ship1,Fleet1Ship1Wep,Fleet2Ship1Wep))),"")</f>
        <v/>
      </c>
      <c r="H1060" s="364" t="str">
        <f>iferror(IF($C1060=BattleEnd,"",IF($C1060="","",IF($C1060=Attacking,RANDBETWEEN(1,100),""))),"")</f>
        <v/>
      </c>
      <c r="I1060" s="365" t="str">
        <f>iferror(IF($C1060=BattleEnd,"",IF($C1060="","",IF($C1060=Attacking,RANDBETWEEN(1,100),""))),"")</f>
        <v/>
      </c>
      <c r="J1060" s="365" t="str">
        <f>iferror(IF($C1060=BattleEnd,"",IF($C1060="","",IF($C1060=Attacking,RANDBETWEEN(1,100),""))),"")</f>
        <v/>
      </c>
      <c r="K1060" s="366" t="str">
        <f>iferror(IF($C1060=BattleEnd,"",IF($C1060="","",IF($C1060=Attacking,RANDBETWEEN(1,100),""))),"")</f>
        <v/>
      </c>
      <c r="L1060" s="386" t="str">
        <f>if($C1060=Attacking,if(H1060&gt;70,Hit,Miss),"")</f>
        <v/>
      </c>
      <c r="M1060" s="387" t="str">
        <f>if($C1060=Attacking,if(I1060&gt;70,Hit,Miss),"")</f>
        <v/>
      </c>
      <c r="N1060" s="387" t="str">
        <f>if($C1060=Attacking,if(J1060&gt;70,Hit,Miss),"")</f>
        <v/>
      </c>
      <c r="O1060" s="388" t="str">
        <f>if($C1060=Attacking,if(K1060&gt;70,Hit,Miss),"")</f>
        <v/>
      </c>
      <c r="P1060" s="398" t="str">
        <f>IF(L1060=Hit,Fleet1Ship1WepDPH,IF(L1060=Miss,0,""))</f>
        <v/>
      </c>
      <c r="Q1060" s="390" t="str">
        <f>IF(M1060=Hit,Fleet1Ship1WepDPH,IF(M1060=Miss,0,""))</f>
        <v/>
      </c>
      <c r="R1060" s="390" t="str">
        <f>IF(N1060=Hit,Fleet1Ship1WepDPH,IF(N1060=Miss,0,""))</f>
        <v/>
      </c>
      <c r="S1060" s="399" t="str">
        <f>IF(O1060=Hit,Fleet1Ship1WepDPH,IF(O1060=Miss,0,""))</f>
        <v/>
      </c>
      <c r="T1060" s="349" t="str">
        <f>if($C1060=Attacking,COUNTIF(P1060:S1060,"&gt;0"),"")</f>
        <v/>
      </c>
      <c r="U1060" s="350" t="str">
        <f>IF($C1060=Attacking,SUM(P1060:S1060),"")</f>
        <v/>
      </c>
      <c r="V1060" s="351" t="str">
        <f>iferror(if(W1058="","",IF(W1058=Alive,$V$4,IF(W1058=Dead,"")),""),"")</f>
        <v/>
      </c>
      <c r="W1060" s="340" t="str">
        <f>iferror(if($X1060="","",IF($X1060&gt;0,Alive,if($X1060=0,"")),""),"")</f>
        <v/>
      </c>
      <c r="X1060" s="373" t="str">
        <f>iferror(if(C1060="","",IF(C1060=Attacking,X1058-U1060,X1058)),"")</f>
        <v/>
      </c>
    </row>
    <row r="1061" hidden="1">
      <c r="A1061" s="361"/>
      <c r="B1061" s="359" t="str">
        <f>IF(C1059=Attacking,B1059+1,"")</f>
        <v/>
      </c>
      <c r="C1061" s="321" t="str">
        <f>iferror(if(W1059="","",IF(W1059=Alive,Attacking,if(W1059=Dead,"")),""),"")</f>
        <v/>
      </c>
      <c r="D1061" s="322" t="str">
        <f>iferror(if(E1059="","",IF(E1059=Alive,$D$4,IF(E1059=Dead,"")),""),"")</f>
        <v/>
      </c>
      <c r="E1061" s="323" t="str">
        <f>iferror(if($F1060="","",IF($F1061&gt;0,Alive,if($F1061="","")),""),"")</f>
        <v/>
      </c>
      <c r="F1061" s="374" t="str">
        <f t="shared" si="4"/>
        <v/>
      </c>
      <c r="G1061" s="375" t="str">
        <f>iferror(if(C1061="","",if(C1061=BattleEnd,"",if(D1061=Fleet1Ship1,Fleet1Ship1Wep,Fleet2Ship1Wep))),"")</f>
        <v/>
      </c>
      <c r="H1061" s="376" t="str">
        <f>iferror(IF($C1061=BattleEnd,"",IF($C1061="","",IF($C1061=Attacking,RANDBETWEEN(1,100),""))),"")</f>
        <v/>
      </c>
      <c r="I1061" s="377" t="str">
        <f>iferror(IF($C1061=BattleEnd,"",IF($C1061="","",IF($C1061=Attacking,RANDBETWEEN(1,100),""))),"")</f>
        <v/>
      </c>
      <c r="J1061" s="377" t="str">
        <f>iferror(IF($C1061=BattleEnd,"",IF($C1061="","",IF($C1061=Attacking,RANDBETWEEN(1,100),""))),"")</f>
        <v/>
      </c>
      <c r="K1061" s="378" t="str">
        <f>iferror(IF($C1061=BattleEnd,"",IF($C1061="","",IF($C1061=Attacking,RANDBETWEEN(1,100),""))),"")</f>
        <v/>
      </c>
      <c r="L1061" s="392" t="str">
        <f>if($C1061=Attacking,if(H1061&gt;70,Hit,Miss),"")</f>
        <v/>
      </c>
      <c r="M1061" s="393" t="str">
        <f>if($C1061=Attacking,if(I1061&gt;70,Hit,Miss),"")</f>
        <v/>
      </c>
      <c r="N1061" s="393" t="str">
        <f>if($C1061=Attacking,if(J1061&gt;70,Hit,Miss),"")</f>
        <v/>
      </c>
      <c r="O1061" s="394" t="str">
        <f>if($C1061=Attacking,if(K1061&gt;70,Hit,Miss),"")</f>
        <v/>
      </c>
      <c r="P1061" s="400" t="str">
        <f>IF(L1061=Hit,Fleet1Ship1WepDPH,IF(L1061=Miss,0,""))</f>
        <v/>
      </c>
      <c r="Q1061" s="396" t="str">
        <f>IF(M1061=Hit,Fleet1Ship1WepDPH,IF(M1061=Miss,0,""))</f>
        <v/>
      </c>
      <c r="R1061" s="396" t="str">
        <f>IF(N1061=Hit,Fleet1Ship1WepDPH,IF(N1061=Miss,0,""))</f>
        <v/>
      </c>
      <c r="S1061" s="401" t="str">
        <f>IF(O1061=Hit,Fleet1Ship1WepDPH,IF(O1061=Miss,0,""))</f>
        <v/>
      </c>
      <c r="T1061" s="332" t="str">
        <f>if($C1061=Attacking,COUNTIF(P1061:S1061,"&gt;0"),"")</f>
        <v/>
      </c>
      <c r="U1061" s="333" t="str">
        <f>IF($C1061=Attacking,SUM(P1061:S1061),"")</f>
        <v/>
      </c>
      <c r="V1061" s="334" t="str">
        <f>iferror(if(W1059="","",IF(W1059=Alive,$V$4,IF(W1059=Dead,"")),""),"")</f>
        <v/>
      </c>
      <c r="W1061" s="323" t="str">
        <f>iferror(if($X1061="","",IF($X1061&gt;0,Alive,if($X1061=0,"")),""),"")</f>
        <v/>
      </c>
      <c r="X1061" s="385" t="str">
        <f>iferror(if(C1061="","",IF(C1061=Attacking,X1059-U1061,X1059)),"")</f>
        <v/>
      </c>
    </row>
    <row r="1062" hidden="1">
      <c r="A1062" s="360"/>
      <c r="B1062" s="358" t="str">
        <f>IF(C1060=Attacking,B1060+1,"")</f>
        <v/>
      </c>
      <c r="C1062" s="338" t="str">
        <f>iferror(if(W1060="","",IF(W1060=Alive,Attacking,if(W1060=Dead,"")),""),"")</f>
        <v/>
      </c>
      <c r="D1062" s="339" t="str">
        <f>iferror(if(E1060="","",IF(E1060=Alive,$D$4,IF(E1060=Dead,"")),""),"")</f>
        <v/>
      </c>
      <c r="E1062" s="340" t="str">
        <f>iferror(if($F1061="","",IF($F1062&gt;0,Alive,if($F1062="","")),""),"")</f>
        <v/>
      </c>
      <c r="F1062" s="362" t="str">
        <f t="shared" si="4"/>
        <v/>
      </c>
      <c r="G1062" s="363" t="str">
        <f>iferror(if(C1062="","",if(C1062=BattleEnd,"",if(D1062=Fleet1Ship1,Fleet1Ship1Wep,Fleet2Ship1Wep))),"")</f>
        <v/>
      </c>
      <c r="H1062" s="364" t="str">
        <f>iferror(IF($C1062=BattleEnd,"",IF($C1062="","",IF($C1062=Attacking,RANDBETWEEN(1,100),""))),"")</f>
        <v/>
      </c>
      <c r="I1062" s="365" t="str">
        <f>iferror(IF($C1062=BattleEnd,"",IF($C1062="","",IF($C1062=Attacking,RANDBETWEEN(1,100),""))),"")</f>
        <v/>
      </c>
      <c r="J1062" s="365" t="str">
        <f>iferror(IF($C1062=BattleEnd,"",IF($C1062="","",IF($C1062=Attacking,RANDBETWEEN(1,100),""))),"")</f>
        <v/>
      </c>
      <c r="K1062" s="366" t="str">
        <f>iferror(IF($C1062=BattleEnd,"",IF($C1062="","",IF($C1062=Attacking,RANDBETWEEN(1,100),""))),"")</f>
        <v/>
      </c>
      <c r="L1062" s="386" t="str">
        <f>if($C1062=Attacking,if(H1062&gt;70,Hit,Miss),"")</f>
        <v/>
      </c>
      <c r="M1062" s="387" t="str">
        <f>if($C1062=Attacking,if(I1062&gt;70,Hit,Miss),"")</f>
        <v/>
      </c>
      <c r="N1062" s="387" t="str">
        <f>if($C1062=Attacking,if(J1062&gt;70,Hit,Miss),"")</f>
        <v/>
      </c>
      <c r="O1062" s="388" t="str">
        <f>if($C1062=Attacking,if(K1062&gt;70,Hit,Miss),"")</f>
        <v/>
      </c>
      <c r="P1062" s="398" t="str">
        <f>IF(L1062=Hit,Fleet1Ship1WepDPH,IF(L1062=Miss,0,""))</f>
        <v/>
      </c>
      <c r="Q1062" s="390" t="str">
        <f>IF(M1062=Hit,Fleet1Ship1WepDPH,IF(M1062=Miss,0,""))</f>
        <v/>
      </c>
      <c r="R1062" s="390" t="str">
        <f>IF(N1062=Hit,Fleet1Ship1WepDPH,IF(N1062=Miss,0,""))</f>
        <v/>
      </c>
      <c r="S1062" s="391" t="str">
        <f>IF(O1062=Hit,Fleet1Ship1WepDPH,IF(O1062=Miss,0,""))</f>
        <v/>
      </c>
      <c r="T1062" s="349" t="str">
        <f>if($C1062=Attacking,COUNTIF(P1062:S1062,"&gt;0"),"")</f>
        <v/>
      </c>
      <c r="U1062" s="350" t="str">
        <f>IF($C1062=Attacking,SUM(P1062:S1062),"")</f>
        <v/>
      </c>
      <c r="V1062" s="351" t="str">
        <f>iferror(if(W1060="","",IF(W1060=Alive,$V$4,IF(W1060=Dead,"")),""),"")</f>
        <v/>
      </c>
      <c r="W1062" s="340" t="str">
        <f>iferror(if($X1062="","",IF($X1062&gt;0,Alive,if($X1062=0,"")),""),"")</f>
        <v/>
      </c>
      <c r="X1062" s="373" t="str">
        <f>iferror(if(C1062="","",IF(C1062=Attacking,X1060-U1062,X1060)),"")</f>
        <v/>
      </c>
    </row>
    <row r="1063" hidden="1">
      <c r="A1063" s="361"/>
      <c r="B1063" s="359" t="str">
        <f>IF(C1061=Attacking,B1061+1,"")</f>
        <v/>
      </c>
      <c r="C1063" s="321" t="str">
        <f>iferror(if(W1061="","",IF(W1061=Alive,Attacking,if(W1061=Dead,"")),""),"")</f>
        <v/>
      </c>
      <c r="D1063" s="322" t="str">
        <f>iferror(if(E1061="","",IF(E1061=Alive,$D$4,IF(E1061=Dead,"")),""),"")</f>
        <v/>
      </c>
      <c r="E1063" s="323" t="str">
        <f>iferror(if($F1062="","",IF($F1063&gt;0,Alive,if($F1063="","")),""),"")</f>
        <v/>
      </c>
      <c r="F1063" s="374" t="str">
        <f t="shared" si="4"/>
        <v/>
      </c>
      <c r="G1063" s="375" t="str">
        <f>iferror(if(C1063="","",if(C1063=BattleEnd,"",if(D1063=Fleet1Ship1,Fleet1Ship1Wep,Fleet2Ship1Wep))),"")</f>
        <v/>
      </c>
      <c r="H1063" s="376" t="str">
        <f>iferror(IF($C1063=BattleEnd,"",IF($C1063="","",IF($C1063=Attacking,RANDBETWEEN(1,100),""))),"")</f>
        <v/>
      </c>
      <c r="I1063" s="377" t="str">
        <f>iferror(IF($C1063=BattleEnd,"",IF($C1063="","",IF($C1063=Attacking,RANDBETWEEN(1,100),""))),"")</f>
        <v/>
      </c>
      <c r="J1063" s="377" t="str">
        <f>iferror(IF($C1063=BattleEnd,"",IF($C1063="","",IF($C1063=Attacking,RANDBETWEEN(1,100),""))),"")</f>
        <v/>
      </c>
      <c r="K1063" s="378" t="str">
        <f>iferror(IF($C1063=BattleEnd,"",IF($C1063="","",IF($C1063=Attacking,RANDBETWEEN(1,100),""))),"")</f>
        <v/>
      </c>
      <c r="L1063" s="392" t="str">
        <f>if($C1063=Attacking,if(H1063&gt;70,Hit,Miss),"")</f>
        <v/>
      </c>
      <c r="M1063" s="393" t="str">
        <f>if($C1063=Attacking,if(I1063&gt;70,Hit,Miss),"")</f>
        <v/>
      </c>
      <c r="N1063" s="393" t="str">
        <f>if($C1063=Attacking,if(J1063&gt;70,Hit,Miss),"")</f>
        <v/>
      </c>
      <c r="O1063" s="394" t="str">
        <f>if($C1063=Attacking,if(K1063&gt;70,Hit,Miss),"")</f>
        <v/>
      </c>
      <c r="P1063" s="400" t="str">
        <f>IF(L1063=Hit,Fleet1Ship1WepDPH,IF(L1063=Miss,0,""))</f>
        <v/>
      </c>
      <c r="Q1063" s="396" t="str">
        <f>IF(M1063=Hit,Fleet1Ship1WepDPH,IF(M1063=Miss,0,""))</f>
        <v/>
      </c>
      <c r="R1063" s="396" t="str">
        <f>IF(N1063=Hit,Fleet1Ship1WepDPH,IF(N1063=Miss,0,""))</f>
        <v/>
      </c>
      <c r="S1063" s="397" t="str">
        <f>IF(O1063=Hit,Fleet1Ship1WepDPH,IF(O1063=Miss,0,""))</f>
        <v/>
      </c>
      <c r="T1063" s="332" t="str">
        <f>if($C1063=Attacking,COUNTIF(P1063:S1063,"&gt;0"),"")</f>
        <v/>
      </c>
      <c r="U1063" s="333" t="str">
        <f>IF($C1063=Attacking,SUM(P1063:S1063),"")</f>
        <v/>
      </c>
      <c r="V1063" s="334" t="str">
        <f>iferror(if(W1061="","",IF(W1061=Alive,$V$4,IF(W1061=Dead,"")),""),"")</f>
        <v/>
      </c>
      <c r="W1063" s="323" t="str">
        <f>iferror(if($X1063="","",IF($X1063&gt;0,Alive,if($X1063=0,"")),""),"")</f>
        <v/>
      </c>
      <c r="X1063" s="385" t="str">
        <f>iferror(if(C1063="","",IF(C1063=Attacking,X1061-U1063,X1061)),"")</f>
        <v/>
      </c>
    </row>
    <row r="1064" hidden="1">
      <c r="A1064" s="360"/>
      <c r="B1064" s="358" t="str">
        <f>IF(C1062=Attacking,B1062+1,"")</f>
        <v/>
      </c>
      <c r="C1064" s="338" t="str">
        <f>iferror(if(W1062="","",IF(W1062=Alive,Attacking,if(W1062=Dead,"")),""),"")</f>
        <v/>
      </c>
      <c r="D1064" s="339" t="str">
        <f>iferror(if(E1062="","",IF(E1062=Alive,$D$4,IF(E1062=Dead,"")),""),"")</f>
        <v/>
      </c>
      <c r="E1064" s="340" t="str">
        <f>iferror(if($F1063="","",IF($F1064&gt;0,Alive,if($F1064="","")),""),"")</f>
        <v/>
      </c>
      <c r="F1064" s="362" t="str">
        <f t="shared" si="4"/>
        <v/>
      </c>
      <c r="G1064" s="363" t="str">
        <f>iferror(if(C1064="","",if(C1064=BattleEnd,"",if(D1064=Fleet1Ship1,Fleet1Ship1Wep,Fleet2Ship1Wep))),"")</f>
        <v/>
      </c>
      <c r="H1064" s="364" t="str">
        <f>iferror(IF($C1064=BattleEnd,"",IF($C1064="","",IF($C1064=Attacking,RANDBETWEEN(1,100),""))),"")</f>
        <v/>
      </c>
      <c r="I1064" s="365" t="str">
        <f>iferror(IF($C1064=BattleEnd,"",IF($C1064="","",IF($C1064=Attacking,RANDBETWEEN(1,100),""))),"")</f>
        <v/>
      </c>
      <c r="J1064" s="365" t="str">
        <f>iferror(IF($C1064=BattleEnd,"",IF($C1064="","",IF($C1064=Attacking,RANDBETWEEN(1,100),""))),"")</f>
        <v/>
      </c>
      <c r="K1064" s="366" t="str">
        <f>iferror(IF($C1064=BattleEnd,"",IF($C1064="","",IF($C1064=Attacking,RANDBETWEEN(1,100),""))),"")</f>
        <v/>
      </c>
      <c r="L1064" s="367" t="str">
        <f>if($C1064=Attacking,if(H1064&gt;70,Hit,Miss),"")</f>
        <v/>
      </c>
      <c r="M1064" s="368" t="str">
        <f>if($C1064=Attacking,if(I1064&gt;70,Hit,Miss),"")</f>
        <v/>
      </c>
      <c r="N1064" s="368" t="str">
        <f>if($C1064=Attacking,if(J1064&gt;70,Hit,Miss),"")</f>
        <v/>
      </c>
      <c r="O1064" s="369" t="str">
        <f>if($C1064=Attacking,if(K1064&gt;70,Hit,Miss),"")</f>
        <v/>
      </c>
      <c r="P1064" s="370" t="str">
        <f>IF(L1064=Hit,Fleet1Ship1WepDPH,IF(L1064=Miss,0,""))</f>
        <v/>
      </c>
      <c r="Q1064" s="371" t="str">
        <f>IF(M1064=Hit,Fleet1Ship1WepDPH,IF(M1064=Miss,0,""))</f>
        <v/>
      </c>
      <c r="R1064" s="371" t="str">
        <f>IF(N1064=Hit,Fleet1Ship1WepDPH,IF(N1064=Miss,0,""))</f>
        <v/>
      </c>
      <c r="S1064" s="372" t="str">
        <f>IF(O1064=Hit,Fleet1Ship1WepDPH,IF(O1064=Miss,0,""))</f>
        <v/>
      </c>
      <c r="T1064" s="349" t="str">
        <f>if($C1064=Attacking,COUNTIF(P1064:S1064,"&gt;0"),"")</f>
        <v/>
      </c>
      <c r="U1064" s="350" t="str">
        <f>IF($C1064=Attacking,SUM(P1064:S1064),"")</f>
        <v/>
      </c>
      <c r="V1064" s="351" t="str">
        <f>iferror(if(W1062="","",IF(W1062=Alive,$V$4,IF(W1062=Dead,"")),""),"")</f>
        <v/>
      </c>
      <c r="W1064" s="340" t="str">
        <f>iferror(if($X1064="","",IF($X1064&gt;0,Alive,if($X1064=0,"")),""),"")</f>
        <v/>
      </c>
      <c r="X1064" s="373" t="str">
        <f>iferror(if(C1064="","",IF(C1064=Attacking,X1062-U1064,X1062)),"")</f>
        <v/>
      </c>
    </row>
    <row r="1065" hidden="1">
      <c r="A1065" s="361"/>
      <c r="B1065" s="359" t="str">
        <f>IF(C1063=Attacking,B1063+1,"")</f>
        <v/>
      </c>
      <c r="C1065" s="321" t="str">
        <f>iferror(if(W1063="","",IF(W1063=Alive,Attacking,if(W1063=Dead,"")),""),"")</f>
        <v/>
      </c>
      <c r="D1065" s="322" t="str">
        <f>iferror(if(E1063="","",IF(E1063=Alive,$D$4,IF(E1063=Dead,"")),""),"")</f>
        <v/>
      </c>
      <c r="E1065" s="323" t="str">
        <f>iferror(if($F1064="","",IF($F1065&gt;0,Alive,if($F1065="","")),""),"")</f>
        <v/>
      </c>
      <c r="F1065" s="374" t="str">
        <f t="shared" si="4"/>
        <v/>
      </c>
      <c r="G1065" s="375" t="str">
        <f>iferror(if(C1065="","",if(C1065=BattleEnd,"",if(D1065=Fleet1Ship1,Fleet1Ship1Wep,Fleet2Ship1Wep))),"")</f>
        <v/>
      </c>
      <c r="H1065" s="376" t="str">
        <f>iferror(IF($C1065=BattleEnd,"",IF($C1065="","",IF($C1065=Attacking,RANDBETWEEN(1,100),""))),"")</f>
        <v/>
      </c>
      <c r="I1065" s="377" t="str">
        <f>iferror(IF($C1065=BattleEnd,"",IF($C1065="","",IF($C1065=Attacking,RANDBETWEEN(1,100),""))),"")</f>
        <v/>
      </c>
      <c r="J1065" s="377" t="str">
        <f>iferror(IF($C1065=BattleEnd,"",IF($C1065="","",IF($C1065=Attacking,RANDBETWEEN(1,100),""))),"")</f>
        <v/>
      </c>
      <c r="K1065" s="378" t="str">
        <f>iferror(IF($C1065=BattleEnd,"",IF($C1065="","",IF($C1065=Attacking,RANDBETWEEN(1,100),""))),"")</f>
        <v/>
      </c>
      <c r="L1065" s="379" t="str">
        <f>if($C1065=Attacking,if(H1065&gt;70,Hit,Miss),"")</f>
        <v/>
      </c>
      <c r="M1065" s="380" t="str">
        <f>if($C1065=Attacking,if(I1065&gt;70,Hit,Miss),"")</f>
        <v/>
      </c>
      <c r="N1065" s="380" t="str">
        <f>if($C1065=Attacking,if(J1065&gt;70,Hit,Miss),"")</f>
        <v/>
      </c>
      <c r="O1065" s="381" t="str">
        <f>if($C1065=Attacking,if(K1065&gt;70,Hit,Miss),"")</f>
        <v/>
      </c>
      <c r="P1065" s="382" t="str">
        <f>IF(L1065=Hit,Fleet1Ship1WepDPH,IF(L1065=Miss,0,""))</f>
        <v/>
      </c>
      <c r="Q1065" s="383" t="str">
        <f>IF(M1065=Hit,Fleet1Ship1WepDPH,IF(M1065=Miss,0,""))</f>
        <v/>
      </c>
      <c r="R1065" s="383" t="str">
        <f>IF(N1065=Hit,Fleet1Ship1WepDPH,IF(N1065=Miss,0,""))</f>
        <v/>
      </c>
      <c r="S1065" s="384" t="str">
        <f>IF(O1065=Hit,Fleet1Ship1WepDPH,IF(O1065=Miss,0,""))</f>
        <v/>
      </c>
      <c r="T1065" s="332" t="str">
        <f>if($C1065=Attacking,COUNTIF(P1065:S1065,"&gt;0"),"")</f>
        <v/>
      </c>
      <c r="U1065" s="333" t="str">
        <f>IF($C1065=Attacking,SUM(P1065:S1065),"")</f>
        <v/>
      </c>
      <c r="V1065" s="334" t="str">
        <f>iferror(if(W1063="","",IF(W1063=Alive,$V$4,IF(W1063=Dead,"")),""),"")</f>
        <v/>
      </c>
      <c r="W1065" s="323" t="str">
        <f>iferror(if($X1065="","",IF($X1065&gt;0,Alive,if($X1065=0,"")),""),"")</f>
        <v/>
      </c>
      <c r="X1065" s="385" t="str">
        <f>iferror(if(C1065="","",IF(C1065=Attacking,X1063-U1065,X1063)),"")</f>
        <v/>
      </c>
    </row>
    <row r="1066" hidden="1">
      <c r="A1066" s="360"/>
      <c r="B1066" s="358" t="str">
        <f>IF(C1064=Reloading,B1064+1,"")</f>
        <v/>
      </c>
      <c r="C1066" s="338" t="str">
        <f>iferror(if(W1064="","",IF(W1064=Alive,Attacking,if(W1064=Dead,"")),""),"")</f>
        <v/>
      </c>
      <c r="D1066" s="339" t="str">
        <f>iferror(if(E1064="","",IF(E1064=Alive,$D$4,IF(E1064=Dead,"")),""),"")</f>
        <v/>
      </c>
      <c r="E1066" s="340" t="str">
        <f>iferror(if($F1065="","",IF($F1066&gt;0,Alive,if($F1066="","")),""),"")</f>
        <v/>
      </c>
      <c r="F1066" s="362" t="str">
        <f t="shared" si="4"/>
        <v/>
      </c>
      <c r="G1066" s="363" t="str">
        <f>iferror(if(C1066="","",if(C1066=BattleEnd,"",if(D1066=Fleet1Ship1,Fleet1Ship1Wep,Fleet2Ship1Wep))),"")</f>
        <v/>
      </c>
      <c r="H1066" s="364" t="str">
        <f>iferror(IF($C1066=BattleEnd,"",IF($C1066="","",IF($C1066=Attacking,RANDBETWEEN(1,100),""))),"")</f>
        <v/>
      </c>
      <c r="I1066" s="365" t="str">
        <f>iferror(IF($C1066=BattleEnd,"",IF($C1066="","",IF($C1066=Attacking,RANDBETWEEN(1,100),""))),"")</f>
        <v/>
      </c>
      <c r="J1066" s="365" t="str">
        <f>iferror(IF($C1066=BattleEnd,"",IF($C1066="","",IF($C1066=Attacking,RANDBETWEEN(1,100),""))),"")</f>
        <v/>
      </c>
      <c r="K1066" s="366" t="str">
        <f>iferror(IF($C1066=BattleEnd,"",IF($C1066="","",IF($C1066=Attacking,RANDBETWEEN(1,100),""))),"")</f>
        <v/>
      </c>
      <c r="L1066" s="386" t="str">
        <f>if($C1066=Attacking,if(H1066&gt;70,Hit,Miss),"")</f>
        <v/>
      </c>
      <c r="M1066" s="387" t="str">
        <f>if($C1066=Attacking,if(I1066&gt;70,Hit,Miss),"")</f>
        <v/>
      </c>
      <c r="N1066" s="387" t="str">
        <f>if($C1066=Attacking,if(J1066&gt;70,Hit,Miss),"")</f>
        <v/>
      </c>
      <c r="O1066" s="388" t="str">
        <f>if($C1066=Attacking,if(K1066&gt;70,Hit,Miss),"")</f>
        <v/>
      </c>
      <c r="P1066" s="389" t="str">
        <f>IF(L1066=Hit,Fleet1Ship1WepDPH,IF(L1066=Miss,0,""))</f>
        <v/>
      </c>
      <c r="Q1066" s="390" t="str">
        <f>IF(M1066=Hit,Fleet1Ship1WepDPH,IF(M1066=Miss,0,""))</f>
        <v/>
      </c>
      <c r="R1066" s="390" t="str">
        <f>IF(N1066=Hit,Fleet1Ship1WepDPH,IF(N1066=Miss,0,""))</f>
        <v/>
      </c>
      <c r="S1066" s="391" t="str">
        <f>IF(O1066=Hit,Fleet1Ship1WepDPH,IF(O1066=Miss,0,""))</f>
        <v/>
      </c>
      <c r="T1066" s="349" t="str">
        <f>if($C1066=Attacking,COUNTIF(P1066:S1066,"&gt;0"),"")</f>
        <v/>
      </c>
      <c r="U1066" s="350" t="str">
        <f>IF($C1066=Attacking,SUM(P1066:S1066),"")</f>
        <v/>
      </c>
      <c r="V1066" s="351" t="str">
        <f>iferror(if(W1064="","",IF(W1064=Alive,$V$4,IF(W1064=Dead,"")),""),"")</f>
        <v/>
      </c>
      <c r="W1066" s="340" t="str">
        <f>iferror(if($X1066="","",IF($X1066&gt;0,Alive,if($X1066=0,"")),""),"")</f>
        <v/>
      </c>
      <c r="X1066" s="373" t="str">
        <f>iferror(if(C1066="","",IF(C1066=Attacking,X1064-U1066,X1064)),"")</f>
        <v/>
      </c>
    </row>
    <row r="1067" hidden="1">
      <c r="A1067" s="361"/>
      <c r="B1067" s="359" t="str">
        <f>IF(C1065=Reloading,B1065+1,"")</f>
        <v/>
      </c>
      <c r="C1067" s="321" t="str">
        <f>iferror(if(W1065="","",IF(W1065=Alive,Attacking,if(W1065=Dead,"")),""),"")</f>
        <v/>
      </c>
      <c r="D1067" s="322" t="str">
        <f>iferror(if(E1065="","",IF(E1065=Alive,$D$4,IF(E1065=Dead,"")),""),"")</f>
        <v/>
      </c>
      <c r="E1067" s="323" t="str">
        <f>iferror(if($F1066="","",IF($F1067&gt;0,Alive,if($F1067="","")),""),"")</f>
        <v/>
      </c>
      <c r="F1067" s="374" t="str">
        <f t="shared" si="4"/>
        <v/>
      </c>
      <c r="G1067" s="375" t="str">
        <f>iferror(if(C1067="","",if(C1067=BattleEnd,"",if(D1067=Fleet1Ship1,Fleet1Ship1Wep,Fleet2Ship1Wep))),"")</f>
        <v/>
      </c>
      <c r="H1067" s="376" t="str">
        <f>iferror(IF($C1067=BattleEnd,"",IF($C1067="","",IF($C1067=Attacking,RANDBETWEEN(1,100),""))),"")</f>
        <v/>
      </c>
      <c r="I1067" s="377" t="str">
        <f>iferror(IF($C1067=BattleEnd,"",IF($C1067="","",IF($C1067=Attacking,RANDBETWEEN(1,100),""))),"")</f>
        <v/>
      </c>
      <c r="J1067" s="377" t="str">
        <f>iferror(IF($C1067=BattleEnd,"",IF($C1067="","",IF($C1067=Attacking,RANDBETWEEN(1,100),""))),"")</f>
        <v/>
      </c>
      <c r="K1067" s="378" t="str">
        <f>iferror(IF($C1067=BattleEnd,"",IF($C1067="","",IF($C1067=Attacking,RANDBETWEEN(1,100),""))),"")</f>
        <v/>
      </c>
      <c r="L1067" s="392" t="str">
        <f>if($C1067=Attacking,if(H1067&gt;70,Hit,Miss),"")</f>
        <v/>
      </c>
      <c r="M1067" s="393" t="str">
        <f>if($C1067=Attacking,if(I1067&gt;70,Hit,Miss),"")</f>
        <v/>
      </c>
      <c r="N1067" s="393" t="str">
        <f>if($C1067=Attacking,if(J1067&gt;70,Hit,Miss),"")</f>
        <v/>
      </c>
      <c r="O1067" s="394" t="str">
        <f>if($C1067=Attacking,if(K1067&gt;70,Hit,Miss),"")</f>
        <v/>
      </c>
      <c r="P1067" s="395" t="str">
        <f>IF(L1067=Hit,Fleet1Ship1WepDPH,IF(L1067=Miss,0,""))</f>
        <v/>
      </c>
      <c r="Q1067" s="396" t="str">
        <f>IF(M1067=Hit,Fleet1Ship1WepDPH,IF(M1067=Miss,0,""))</f>
        <v/>
      </c>
      <c r="R1067" s="396" t="str">
        <f>IF(N1067=Hit,Fleet1Ship1WepDPH,IF(N1067=Miss,0,""))</f>
        <v/>
      </c>
      <c r="S1067" s="397" t="str">
        <f>IF(O1067=Hit,Fleet1Ship1WepDPH,IF(O1067=Miss,0,""))</f>
        <v/>
      </c>
      <c r="T1067" s="332" t="str">
        <f>if($C1067=Attacking,COUNTIF(P1067:S1067,"&gt;0"),"")</f>
        <v/>
      </c>
      <c r="U1067" s="333" t="str">
        <f>IF($C1067=Attacking,SUM(P1067:S1067),"")</f>
        <v/>
      </c>
      <c r="V1067" s="334" t="str">
        <f>iferror(if(W1065="","",IF(W1065=Alive,$V$4,IF(W1065=Dead,"")),""),"")</f>
        <v/>
      </c>
      <c r="W1067" s="323" t="str">
        <f>iferror(if($X1067="","",IF($X1067&gt;0,Alive,if($X1067=0,"")),""),"")</f>
        <v/>
      </c>
      <c r="X1067" s="385" t="str">
        <f>iferror(if(C1067="","",IF(C1067=Attacking,X1065-U1067,X1065)),"")</f>
        <v/>
      </c>
    </row>
    <row r="1068" hidden="1">
      <c r="A1068" s="360"/>
      <c r="B1068" s="358" t="str">
        <f>IF(C1066=Attacking,B1066+1,"")</f>
        <v/>
      </c>
      <c r="C1068" s="338" t="str">
        <f>iferror(if(W1066="","",IF(W1066=Alive,Attacking,if(W1066=Dead,"")),""),"")</f>
        <v/>
      </c>
      <c r="D1068" s="339" t="str">
        <f>iferror(if(E1066="","",IF(E1066=Alive,$D$4,IF(E1066=Dead,"")),""),"")</f>
        <v/>
      </c>
      <c r="E1068" s="340" t="str">
        <f>iferror(if($F1067="","",IF($F1068&gt;0,Alive,if($F1068="","")),""),"")</f>
        <v/>
      </c>
      <c r="F1068" s="362" t="str">
        <f t="shared" si="4"/>
        <v/>
      </c>
      <c r="G1068" s="363" t="str">
        <f>iferror(if(C1068="","",if(C1068=BattleEnd,"",if(D1068=Fleet1Ship1,Fleet1Ship1Wep,Fleet2Ship1Wep))),"")</f>
        <v/>
      </c>
      <c r="H1068" s="364" t="str">
        <f>iferror(IF($C1068=BattleEnd,"",IF($C1068="","",IF($C1068=Attacking,RANDBETWEEN(1,100),""))),"")</f>
        <v/>
      </c>
      <c r="I1068" s="365" t="str">
        <f>iferror(IF($C1068=BattleEnd,"",IF($C1068="","",IF($C1068=Attacking,RANDBETWEEN(1,100),""))),"")</f>
        <v/>
      </c>
      <c r="J1068" s="365" t="str">
        <f>iferror(IF($C1068=BattleEnd,"",IF($C1068="","",IF($C1068=Attacking,RANDBETWEEN(1,100),""))),"")</f>
        <v/>
      </c>
      <c r="K1068" s="366" t="str">
        <f>iferror(IF($C1068=BattleEnd,"",IF($C1068="","",IF($C1068=Attacking,RANDBETWEEN(1,100),""))),"")</f>
        <v/>
      </c>
      <c r="L1068" s="386" t="str">
        <f>if($C1068=Attacking,if(H1068&gt;70,Hit,Miss),"")</f>
        <v/>
      </c>
      <c r="M1068" s="387" t="str">
        <f>if($C1068=Attacking,if(I1068&gt;70,Hit,Miss),"")</f>
        <v/>
      </c>
      <c r="N1068" s="387" t="str">
        <f>if($C1068=Attacking,if(J1068&gt;70,Hit,Miss),"")</f>
        <v/>
      </c>
      <c r="O1068" s="388" t="str">
        <f>if($C1068=Attacking,if(K1068&gt;70,Hit,Miss),"")</f>
        <v/>
      </c>
      <c r="P1068" s="398" t="str">
        <f>IF(L1068=Hit,Fleet1Ship1WepDPH,IF(L1068=Miss,0,""))</f>
        <v/>
      </c>
      <c r="Q1068" s="390" t="str">
        <f>IF(M1068=Hit,Fleet1Ship1WepDPH,IF(M1068=Miss,0,""))</f>
        <v/>
      </c>
      <c r="R1068" s="390" t="str">
        <f>IF(N1068=Hit,Fleet1Ship1WepDPH,IF(N1068=Miss,0,""))</f>
        <v/>
      </c>
      <c r="S1068" s="399" t="str">
        <f>IF(O1068=Hit,Fleet1Ship1WepDPH,IF(O1068=Miss,0,""))</f>
        <v/>
      </c>
      <c r="T1068" s="349" t="str">
        <f>if($C1068=Attacking,COUNTIF(P1068:S1068,"&gt;0"),"")</f>
        <v/>
      </c>
      <c r="U1068" s="350" t="str">
        <f>IF($C1068=Attacking,SUM(P1068:S1068),"")</f>
        <v/>
      </c>
      <c r="V1068" s="351" t="str">
        <f>iferror(if(W1066="","",IF(W1066=Alive,$V$4,IF(W1066=Dead,"")),""),"")</f>
        <v/>
      </c>
      <c r="W1068" s="340" t="str">
        <f>iferror(if($X1068="","",IF($X1068&gt;0,Alive,if($X1068=0,"")),""),"")</f>
        <v/>
      </c>
      <c r="X1068" s="373" t="str">
        <f>iferror(if(C1068="","",IF(C1068=Attacking,X1066-U1068,X1066)),"")</f>
        <v/>
      </c>
    </row>
    <row r="1069" hidden="1">
      <c r="A1069" s="361"/>
      <c r="B1069" s="359" t="str">
        <f>IF(C1067=Attacking,B1067+1,"")</f>
        <v/>
      </c>
      <c r="C1069" s="321" t="str">
        <f>iferror(if(W1067="","",IF(W1067=Alive,Attacking,if(W1067=Dead,"")),""),"")</f>
        <v/>
      </c>
      <c r="D1069" s="322" t="str">
        <f>iferror(if(E1067="","",IF(E1067=Alive,$D$4,IF(E1067=Dead,"")),""),"")</f>
        <v/>
      </c>
      <c r="E1069" s="323" t="str">
        <f>iferror(if($F1068="","",IF($F1069&gt;0,Alive,if($F1069="","")),""),"")</f>
        <v/>
      </c>
      <c r="F1069" s="374" t="str">
        <f t="shared" si="4"/>
        <v/>
      </c>
      <c r="G1069" s="375" t="str">
        <f>iferror(if(C1069="","",if(C1069=BattleEnd,"",if(D1069=Fleet1Ship1,Fleet1Ship1Wep,Fleet2Ship1Wep))),"")</f>
        <v/>
      </c>
      <c r="H1069" s="376" t="str">
        <f>iferror(IF($C1069=BattleEnd,"",IF($C1069="","",IF($C1069=Attacking,RANDBETWEEN(1,100),""))),"")</f>
        <v/>
      </c>
      <c r="I1069" s="377" t="str">
        <f>iferror(IF($C1069=BattleEnd,"",IF($C1069="","",IF($C1069=Attacking,RANDBETWEEN(1,100),""))),"")</f>
        <v/>
      </c>
      <c r="J1069" s="377" t="str">
        <f>iferror(IF($C1069=BattleEnd,"",IF($C1069="","",IF($C1069=Attacking,RANDBETWEEN(1,100),""))),"")</f>
        <v/>
      </c>
      <c r="K1069" s="378" t="str">
        <f>iferror(IF($C1069=BattleEnd,"",IF($C1069="","",IF($C1069=Attacking,RANDBETWEEN(1,100),""))),"")</f>
        <v/>
      </c>
      <c r="L1069" s="392" t="str">
        <f>if($C1069=Attacking,if(H1069&gt;70,Hit,Miss),"")</f>
        <v/>
      </c>
      <c r="M1069" s="393" t="str">
        <f>if($C1069=Attacking,if(I1069&gt;70,Hit,Miss),"")</f>
        <v/>
      </c>
      <c r="N1069" s="393" t="str">
        <f>if($C1069=Attacking,if(J1069&gt;70,Hit,Miss),"")</f>
        <v/>
      </c>
      <c r="O1069" s="394" t="str">
        <f>if($C1069=Attacking,if(K1069&gt;70,Hit,Miss),"")</f>
        <v/>
      </c>
      <c r="P1069" s="400" t="str">
        <f>IF(L1069=Hit,Fleet1Ship1WepDPH,IF(L1069=Miss,0,""))</f>
        <v/>
      </c>
      <c r="Q1069" s="396" t="str">
        <f>IF(M1069=Hit,Fleet1Ship1WepDPH,IF(M1069=Miss,0,""))</f>
        <v/>
      </c>
      <c r="R1069" s="396" t="str">
        <f>IF(N1069=Hit,Fleet1Ship1WepDPH,IF(N1069=Miss,0,""))</f>
        <v/>
      </c>
      <c r="S1069" s="401" t="str">
        <f>IF(O1069=Hit,Fleet1Ship1WepDPH,IF(O1069=Miss,0,""))</f>
        <v/>
      </c>
      <c r="T1069" s="332" t="str">
        <f>if($C1069=Attacking,COUNTIF(P1069:S1069,"&gt;0"),"")</f>
        <v/>
      </c>
      <c r="U1069" s="333" t="str">
        <f>IF($C1069=Attacking,SUM(P1069:S1069),"")</f>
        <v/>
      </c>
      <c r="V1069" s="334" t="str">
        <f>iferror(if(W1067="","",IF(W1067=Alive,$V$4,IF(W1067=Dead,"")),""),"")</f>
        <v/>
      </c>
      <c r="W1069" s="323" t="str">
        <f>iferror(if($X1069="","",IF($X1069&gt;0,Alive,if($X1069=0,"")),""),"")</f>
        <v/>
      </c>
      <c r="X1069" s="385" t="str">
        <f>iferror(if(C1069="","",IF(C1069=Attacking,X1067-U1069,X1067)),"")</f>
        <v/>
      </c>
    </row>
    <row r="1070" hidden="1">
      <c r="A1070" s="360"/>
      <c r="B1070" s="358" t="str">
        <f>IF(C1068=Attacking,B1068+1,"")</f>
        <v/>
      </c>
      <c r="C1070" s="338" t="str">
        <f>iferror(if(W1068="","",IF(W1068=Alive,Attacking,if(W1068=Dead,"")),""),"")</f>
        <v/>
      </c>
      <c r="D1070" s="339" t="str">
        <f>iferror(if(E1068="","",IF(E1068=Alive,$D$4,IF(E1068=Dead,"")),""),"")</f>
        <v/>
      </c>
      <c r="E1070" s="340" t="str">
        <f>iferror(if($F1069="","",IF($F1070&gt;0,Alive,if($F1070="","")),""),"")</f>
        <v/>
      </c>
      <c r="F1070" s="362" t="str">
        <f t="shared" si="4"/>
        <v/>
      </c>
      <c r="G1070" s="363" t="str">
        <f>iferror(if(C1070="","",if(C1070=BattleEnd,"",if(D1070=Fleet1Ship1,Fleet1Ship1Wep,Fleet2Ship1Wep))),"")</f>
        <v/>
      </c>
      <c r="H1070" s="364" t="str">
        <f>iferror(IF($C1070=BattleEnd,"",IF($C1070="","",IF($C1070=Attacking,RANDBETWEEN(1,100),""))),"")</f>
        <v/>
      </c>
      <c r="I1070" s="365" t="str">
        <f>iferror(IF($C1070=BattleEnd,"",IF($C1070="","",IF($C1070=Attacking,RANDBETWEEN(1,100),""))),"")</f>
        <v/>
      </c>
      <c r="J1070" s="365" t="str">
        <f>iferror(IF($C1070=BattleEnd,"",IF($C1070="","",IF($C1070=Attacking,RANDBETWEEN(1,100),""))),"")</f>
        <v/>
      </c>
      <c r="K1070" s="366" t="str">
        <f>iferror(IF($C1070=BattleEnd,"",IF($C1070="","",IF($C1070=Attacking,RANDBETWEEN(1,100),""))),"")</f>
        <v/>
      </c>
      <c r="L1070" s="386" t="str">
        <f>if($C1070=Attacking,if(H1070&gt;70,Hit,Miss),"")</f>
        <v/>
      </c>
      <c r="M1070" s="387" t="str">
        <f>if($C1070=Attacking,if(I1070&gt;70,Hit,Miss),"")</f>
        <v/>
      </c>
      <c r="N1070" s="387" t="str">
        <f>if($C1070=Attacking,if(J1070&gt;70,Hit,Miss),"")</f>
        <v/>
      </c>
      <c r="O1070" s="388" t="str">
        <f>if($C1070=Attacking,if(K1070&gt;70,Hit,Miss),"")</f>
        <v/>
      </c>
      <c r="P1070" s="398" t="str">
        <f>IF(L1070=Hit,Fleet1Ship1WepDPH,IF(L1070=Miss,0,""))</f>
        <v/>
      </c>
      <c r="Q1070" s="390" t="str">
        <f>IF(M1070=Hit,Fleet1Ship1WepDPH,IF(M1070=Miss,0,""))</f>
        <v/>
      </c>
      <c r="R1070" s="390" t="str">
        <f>IF(N1070=Hit,Fleet1Ship1WepDPH,IF(N1070=Miss,0,""))</f>
        <v/>
      </c>
      <c r="S1070" s="391" t="str">
        <f>IF(O1070=Hit,Fleet1Ship1WepDPH,IF(O1070=Miss,0,""))</f>
        <v/>
      </c>
      <c r="T1070" s="349" t="str">
        <f>if($C1070=Attacking,COUNTIF(P1070:S1070,"&gt;0"),"")</f>
        <v/>
      </c>
      <c r="U1070" s="350" t="str">
        <f>IF($C1070=Attacking,SUM(P1070:S1070),"")</f>
        <v/>
      </c>
      <c r="V1070" s="351" t="str">
        <f>iferror(if(W1068="","",IF(W1068=Alive,$V$4,IF(W1068=Dead,"")),""),"")</f>
        <v/>
      </c>
      <c r="W1070" s="340" t="str">
        <f>iferror(if($X1070="","",IF($X1070&gt;0,Alive,if($X1070=0,"")),""),"")</f>
        <v/>
      </c>
      <c r="X1070" s="373" t="str">
        <f>iferror(if(C1070="","",IF(C1070=Attacking,X1068-U1070,X1068)),"")</f>
        <v/>
      </c>
    </row>
    <row r="1071" hidden="1">
      <c r="A1071" s="361"/>
      <c r="B1071" s="359" t="str">
        <f>IF(C1069=Attacking,B1069+1,"")</f>
        <v/>
      </c>
      <c r="C1071" s="321" t="str">
        <f>iferror(if(W1069="","",IF(W1069=Alive,Attacking,if(W1069=Dead,"")),""),"")</f>
        <v/>
      </c>
      <c r="D1071" s="322" t="str">
        <f>iferror(if(E1069="","",IF(E1069=Alive,$D$4,IF(E1069=Dead,"")),""),"")</f>
        <v/>
      </c>
      <c r="E1071" s="323" t="str">
        <f>iferror(if($F1070="","",IF($F1071&gt;0,Alive,if($F1071="","")),""),"")</f>
        <v/>
      </c>
      <c r="F1071" s="374" t="str">
        <f t="shared" si="4"/>
        <v/>
      </c>
      <c r="G1071" s="375" t="str">
        <f>iferror(if(C1071="","",if(C1071=BattleEnd,"",if(D1071=Fleet1Ship1,Fleet1Ship1Wep,Fleet2Ship1Wep))),"")</f>
        <v/>
      </c>
      <c r="H1071" s="376" t="str">
        <f>iferror(IF($C1071=BattleEnd,"",IF($C1071="","",IF($C1071=Attacking,RANDBETWEEN(1,100),""))),"")</f>
        <v/>
      </c>
      <c r="I1071" s="377" t="str">
        <f>iferror(IF($C1071=BattleEnd,"",IF($C1071="","",IF($C1071=Attacking,RANDBETWEEN(1,100),""))),"")</f>
        <v/>
      </c>
      <c r="J1071" s="377" t="str">
        <f>iferror(IF($C1071=BattleEnd,"",IF($C1071="","",IF($C1071=Attacking,RANDBETWEEN(1,100),""))),"")</f>
        <v/>
      </c>
      <c r="K1071" s="378" t="str">
        <f>iferror(IF($C1071=BattleEnd,"",IF($C1071="","",IF($C1071=Attacking,RANDBETWEEN(1,100),""))),"")</f>
        <v/>
      </c>
      <c r="L1071" s="392" t="str">
        <f>if($C1071=Attacking,if(H1071&gt;70,Hit,Miss),"")</f>
        <v/>
      </c>
      <c r="M1071" s="393" t="str">
        <f>if($C1071=Attacking,if(I1071&gt;70,Hit,Miss),"")</f>
        <v/>
      </c>
      <c r="N1071" s="393" t="str">
        <f>if($C1071=Attacking,if(J1071&gt;70,Hit,Miss),"")</f>
        <v/>
      </c>
      <c r="O1071" s="394" t="str">
        <f>if($C1071=Attacking,if(K1071&gt;70,Hit,Miss),"")</f>
        <v/>
      </c>
      <c r="P1071" s="400" t="str">
        <f>IF(L1071=Hit,Fleet1Ship1WepDPH,IF(L1071=Miss,0,""))</f>
        <v/>
      </c>
      <c r="Q1071" s="396" t="str">
        <f>IF(M1071=Hit,Fleet1Ship1WepDPH,IF(M1071=Miss,0,""))</f>
        <v/>
      </c>
      <c r="R1071" s="396" t="str">
        <f>IF(N1071=Hit,Fleet1Ship1WepDPH,IF(N1071=Miss,0,""))</f>
        <v/>
      </c>
      <c r="S1071" s="397" t="str">
        <f>IF(O1071=Hit,Fleet1Ship1WepDPH,IF(O1071=Miss,0,""))</f>
        <v/>
      </c>
      <c r="T1071" s="332" t="str">
        <f>if($C1071=Attacking,COUNTIF(P1071:S1071,"&gt;0"),"")</f>
        <v/>
      </c>
      <c r="U1071" s="333" t="str">
        <f>IF($C1071=Attacking,SUM(P1071:S1071),"")</f>
        <v/>
      </c>
      <c r="V1071" s="334" t="str">
        <f>iferror(if(W1069="","",IF(W1069=Alive,$V$4,IF(W1069=Dead,"")),""),"")</f>
        <v/>
      </c>
      <c r="W1071" s="323" t="str">
        <f>iferror(if($X1071="","",IF($X1071&gt;0,Alive,if($X1071=0,"")),""),"")</f>
        <v/>
      </c>
      <c r="X1071" s="385" t="str">
        <f>iferror(if(C1071="","",IF(C1071=Attacking,X1069-U1071,X1069)),"")</f>
        <v/>
      </c>
    </row>
    <row r="1072" hidden="1">
      <c r="A1072" s="360"/>
      <c r="B1072" s="358" t="str">
        <f>IF(C1070=Attacking,B1070+1,"")</f>
        <v/>
      </c>
      <c r="C1072" s="338" t="str">
        <f>iferror(if(W1070="","",IF(W1070=Alive,Attacking,if(W1070=Dead,"")),""),"")</f>
        <v/>
      </c>
      <c r="D1072" s="339" t="str">
        <f>iferror(if(E1070="","",IF(E1070=Alive,$D$4,IF(E1070=Dead,"")),""),"")</f>
        <v/>
      </c>
      <c r="E1072" s="340" t="str">
        <f>iferror(if($F1071="","",IF($F1072&gt;0,Alive,if($F1072="","")),""),"")</f>
        <v/>
      </c>
      <c r="F1072" s="362" t="str">
        <f t="shared" si="4"/>
        <v/>
      </c>
      <c r="G1072" s="363" t="str">
        <f>iferror(if(C1072="","",if(C1072=BattleEnd,"",if(D1072=Fleet1Ship1,Fleet1Ship1Wep,Fleet2Ship1Wep))),"")</f>
        <v/>
      </c>
      <c r="H1072" s="364" t="str">
        <f>iferror(IF($C1072=BattleEnd,"",IF($C1072="","",IF($C1072=Attacking,RANDBETWEEN(1,100),""))),"")</f>
        <v/>
      </c>
      <c r="I1072" s="365" t="str">
        <f>iferror(IF($C1072=BattleEnd,"",IF($C1072="","",IF($C1072=Attacking,RANDBETWEEN(1,100),""))),"")</f>
        <v/>
      </c>
      <c r="J1072" s="365" t="str">
        <f>iferror(IF($C1072=BattleEnd,"",IF($C1072="","",IF($C1072=Attacking,RANDBETWEEN(1,100),""))),"")</f>
        <v/>
      </c>
      <c r="K1072" s="366" t="str">
        <f>iferror(IF($C1072=BattleEnd,"",IF($C1072="","",IF($C1072=Attacking,RANDBETWEEN(1,100),""))),"")</f>
        <v/>
      </c>
      <c r="L1072" s="367" t="str">
        <f>if($C1072=Attacking,if(H1072&gt;70,Hit,Miss),"")</f>
        <v/>
      </c>
      <c r="M1072" s="368" t="str">
        <f>if($C1072=Attacking,if(I1072&gt;70,Hit,Miss),"")</f>
        <v/>
      </c>
      <c r="N1072" s="368" t="str">
        <f>if($C1072=Attacking,if(J1072&gt;70,Hit,Miss),"")</f>
        <v/>
      </c>
      <c r="O1072" s="369" t="str">
        <f>if($C1072=Attacking,if(K1072&gt;70,Hit,Miss),"")</f>
        <v/>
      </c>
      <c r="P1072" s="370" t="str">
        <f>IF(L1072=Hit,Fleet1Ship1WepDPH,IF(L1072=Miss,0,""))</f>
        <v/>
      </c>
      <c r="Q1072" s="371" t="str">
        <f>IF(M1072=Hit,Fleet1Ship1WepDPH,IF(M1072=Miss,0,""))</f>
        <v/>
      </c>
      <c r="R1072" s="371" t="str">
        <f>IF(N1072=Hit,Fleet1Ship1WepDPH,IF(N1072=Miss,0,""))</f>
        <v/>
      </c>
      <c r="S1072" s="372" t="str">
        <f>IF(O1072=Hit,Fleet1Ship1WepDPH,IF(O1072=Miss,0,""))</f>
        <v/>
      </c>
      <c r="T1072" s="349" t="str">
        <f>if($C1072=Attacking,COUNTIF(P1072:S1072,"&gt;0"),"")</f>
        <v/>
      </c>
      <c r="U1072" s="350" t="str">
        <f>IF($C1072=Attacking,SUM(P1072:S1072),"")</f>
        <v/>
      </c>
      <c r="V1072" s="351" t="str">
        <f>iferror(if(W1070="","",IF(W1070=Alive,$V$4,IF(W1070=Dead,"")),""),"")</f>
        <v/>
      </c>
      <c r="W1072" s="340" t="str">
        <f>iferror(if($X1072="","",IF($X1072&gt;0,Alive,if($X1072=0,"")),""),"")</f>
        <v/>
      </c>
      <c r="X1072" s="373" t="str">
        <f>iferror(if(C1072="","",IF(C1072=Attacking,X1070-U1072,X1070)),"")</f>
        <v/>
      </c>
    </row>
    <row r="1073" hidden="1">
      <c r="A1073" s="361"/>
      <c r="B1073" s="359" t="str">
        <f>IF(C1071=Attacking,B1071+1,"")</f>
        <v/>
      </c>
      <c r="C1073" s="321" t="str">
        <f>iferror(if(W1071="","",IF(W1071=Alive,Attacking,if(W1071=Dead,"")),""),"")</f>
        <v/>
      </c>
      <c r="D1073" s="322" t="str">
        <f>iferror(if(E1071="","",IF(E1071=Alive,$D$4,IF(E1071=Dead,"")),""),"")</f>
        <v/>
      </c>
      <c r="E1073" s="323" t="str">
        <f>iferror(if($F1072="","",IF($F1073&gt;0,Alive,if($F1073="","")),""),"")</f>
        <v/>
      </c>
      <c r="F1073" s="374" t="str">
        <f t="shared" si="4"/>
        <v/>
      </c>
      <c r="G1073" s="375" t="str">
        <f>iferror(if(C1073="","",if(C1073=BattleEnd,"",if(D1073=Fleet1Ship1,Fleet1Ship1Wep,Fleet2Ship1Wep))),"")</f>
        <v/>
      </c>
      <c r="H1073" s="376" t="str">
        <f>iferror(IF($C1073=BattleEnd,"",IF($C1073="","",IF($C1073=Attacking,RANDBETWEEN(1,100),""))),"")</f>
        <v/>
      </c>
      <c r="I1073" s="377" t="str">
        <f>iferror(IF($C1073=BattleEnd,"",IF($C1073="","",IF($C1073=Attacking,RANDBETWEEN(1,100),""))),"")</f>
        <v/>
      </c>
      <c r="J1073" s="377" t="str">
        <f>iferror(IF($C1073=BattleEnd,"",IF($C1073="","",IF($C1073=Attacking,RANDBETWEEN(1,100),""))),"")</f>
        <v/>
      </c>
      <c r="K1073" s="378" t="str">
        <f>iferror(IF($C1073=BattleEnd,"",IF($C1073="","",IF($C1073=Attacking,RANDBETWEEN(1,100),""))),"")</f>
        <v/>
      </c>
      <c r="L1073" s="379" t="str">
        <f>if($C1073=Attacking,if(H1073&gt;70,Hit,Miss),"")</f>
        <v/>
      </c>
      <c r="M1073" s="380" t="str">
        <f>if($C1073=Attacking,if(I1073&gt;70,Hit,Miss),"")</f>
        <v/>
      </c>
      <c r="N1073" s="380" t="str">
        <f>if($C1073=Attacking,if(J1073&gt;70,Hit,Miss),"")</f>
        <v/>
      </c>
      <c r="O1073" s="381" t="str">
        <f>if($C1073=Attacking,if(K1073&gt;70,Hit,Miss),"")</f>
        <v/>
      </c>
      <c r="P1073" s="382" t="str">
        <f>IF(L1073=Hit,Fleet1Ship1WepDPH,IF(L1073=Miss,0,""))</f>
        <v/>
      </c>
      <c r="Q1073" s="383" t="str">
        <f>IF(M1073=Hit,Fleet1Ship1WepDPH,IF(M1073=Miss,0,""))</f>
        <v/>
      </c>
      <c r="R1073" s="383" t="str">
        <f>IF(N1073=Hit,Fleet1Ship1WepDPH,IF(N1073=Miss,0,""))</f>
        <v/>
      </c>
      <c r="S1073" s="384" t="str">
        <f>IF(O1073=Hit,Fleet1Ship1WepDPH,IF(O1073=Miss,0,""))</f>
        <v/>
      </c>
      <c r="T1073" s="332" t="str">
        <f>if($C1073=Attacking,COUNTIF(P1073:S1073,"&gt;0"),"")</f>
        <v/>
      </c>
      <c r="U1073" s="333" t="str">
        <f>IF($C1073=Attacking,SUM(P1073:S1073),"")</f>
        <v/>
      </c>
      <c r="V1073" s="334" t="str">
        <f>iferror(if(W1071="","",IF(W1071=Alive,$V$4,IF(W1071=Dead,"")),""),"")</f>
        <v/>
      </c>
      <c r="W1073" s="323" t="str">
        <f>iferror(if($X1073="","",IF($X1073&gt;0,Alive,if($X1073=0,"")),""),"")</f>
        <v/>
      </c>
      <c r="X1073" s="385" t="str">
        <f>iferror(if(C1073="","",IF(C1073=Attacking,X1071-U1073,X1071)),"")</f>
        <v/>
      </c>
    </row>
    <row r="1074" hidden="1">
      <c r="A1074" s="360"/>
      <c r="B1074" s="358" t="str">
        <f>IF(C1072=Reloading,B1072+1,"")</f>
        <v/>
      </c>
      <c r="C1074" s="338" t="str">
        <f>iferror(if(W1072="","",IF(W1072=Alive,Attacking,if(W1072=Dead,"")),""),"")</f>
        <v/>
      </c>
      <c r="D1074" s="339" t="str">
        <f>iferror(if(E1072="","",IF(E1072=Alive,$D$4,IF(E1072=Dead,"")),""),"")</f>
        <v/>
      </c>
      <c r="E1074" s="340" t="str">
        <f>iferror(if($F1073="","",IF($F1074&gt;0,Alive,if($F1074="","")),""),"")</f>
        <v/>
      </c>
      <c r="F1074" s="362" t="str">
        <f t="shared" si="4"/>
        <v/>
      </c>
      <c r="G1074" s="363" t="str">
        <f>iferror(if(C1074="","",if(C1074=BattleEnd,"",if(D1074=Fleet1Ship1,Fleet1Ship1Wep,Fleet2Ship1Wep))),"")</f>
        <v/>
      </c>
      <c r="H1074" s="364" t="str">
        <f>iferror(IF($C1074=BattleEnd,"",IF($C1074="","",IF($C1074=Attacking,RANDBETWEEN(1,100),""))),"")</f>
        <v/>
      </c>
      <c r="I1074" s="365" t="str">
        <f>iferror(IF($C1074=BattleEnd,"",IF($C1074="","",IF($C1074=Attacking,RANDBETWEEN(1,100),""))),"")</f>
        <v/>
      </c>
      <c r="J1074" s="365" t="str">
        <f>iferror(IF($C1074=BattleEnd,"",IF($C1074="","",IF($C1074=Attacking,RANDBETWEEN(1,100),""))),"")</f>
        <v/>
      </c>
      <c r="K1074" s="366" t="str">
        <f>iferror(IF($C1074=BattleEnd,"",IF($C1074="","",IF($C1074=Attacking,RANDBETWEEN(1,100),""))),"")</f>
        <v/>
      </c>
      <c r="L1074" s="386" t="str">
        <f>if($C1074=Attacking,if(H1074&gt;70,Hit,Miss),"")</f>
        <v/>
      </c>
      <c r="M1074" s="387" t="str">
        <f>if($C1074=Attacking,if(I1074&gt;70,Hit,Miss),"")</f>
        <v/>
      </c>
      <c r="N1074" s="387" t="str">
        <f>if($C1074=Attacking,if(J1074&gt;70,Hit,Miss),"")</f>
        <v/>
      </c>
      <c r="O1074" s="388" t="str">
        <f>if($C1074=Attacking,if(K1074&gt;70,Hit,Miss),"")</f>
        <v/>
      </c>
      <c r="P1074" s="389" t="str">
        <f>IF(L1074=Hit,Fleet1Ship1WepDPH,IF(L1074=Miss,0,""))</f>
        <v/>
      </c>
      <c r="Q1074" s="390" t="str">
        <f>IF(M1074=Hit,Fleet1Ship1WepDPH,IF(M1074=Miss,0,""))</f>
        <v/>
      </c>
      <c r="R1074" s="390" t="str">
        <f>IF(N1074=Hit,Fleet1Ship1WepDPH,IF(N1074=Miss,0,""))</f>
        <v/>
      </c>
      <c r="S1074" s="391" t="str">
        <f>IF(O1074=Hit,Fleet1Ship1WepDPH,IF(O1074=Miss,0,""))</f>
        <v/>
      </c>
      <c r="T1074" s="349" t="str">
        <f>if($C1074=Attacking,COUNTIF(P1074:S1074,"&gt;0"),"")</f>
        <v/>
      </c>
      <c r="U1074" s="350" t="str">
        <f>IF($C1074=Attacking,SUM(P1074:S1074),"")</f>
        <v/>
      </c>
      <c r="V1074" s="351" t="str">
        <f>iferror(if(W1072="","",IF(W1072=Alive,$V$4,IF(W1072=Dead,"")),""),"")</f>
        <v/>
      </c>
      <c r="W1074" s="340" t="str">
        <f>iferror(if($X1074="","",IF($X1074&gt;0,Alive,if($X1074=0,"")),""),"")</f>
        <v/>
      </c>
      <c r="X1074" s="373" t="str">
        <f>iferror(if(C1074="","",IF(C1074=Attacking,X1072-U1074,X1072)),"")</f>
        <v/>
      </c>
    </row>
    <row r="1075" hidden="1">
      <c r="A1075" s="361"/>
      <c r="B1075" s="359" t="str">
        <f>IF(C1073=Reloading,B1073+1,"")</f>
        <v/>
      </c>
      <c r="C1075" s="321" t="str">
        <f>iferror(if(W1073="","",IF(W1073=Alive,Attacking,if(W1073=Dead,"")),""),"")</f>
        <v/>
      </c>
      <c r="D1075" s="322" t="str">
        <f>iferror(if(E1073="","",IF(E1073=Alive,$D$4,IF(E1073=Dead,"")),""),"")</f>
        <v/>
      </c>
      <c r="E1075" s="323" t="str">
        <f>iferror(if($F1074="","",IF($F1075&gt;0,Alive,if($F1075="","")),""),"")</f>
        <v/>
      </c>
      <c r="F1075" s="374" t="str">
        <f t="shared" si="4"/>
        <v/>
      </c>
      <c r="G1075" s="375" t="str">
        <f>iferror(if(C1075="","",if(C1075=BattleEnd,"",if(D1075=Fleet1Ship1,Fleet1Ship1Wep,Fleet2Ship1Wep))),"")</f>
        <v/>
      </c>
      <c r="H1075" s="376" t="str">
        <f>iferror(IF($C1075=BattleEnd,"",IF($C1075="","",IF($C1075=Attacking,RANDBETWEEN(1,100),""))),"")</f>
        <v/>
      </c>
      <c r="I1075" s="377" t="str">
        <f>iferror(IF($C1075=BattleEnd,"",IF($C1075="","",IF($C1075=Attacking,RANDBETWEEN(1,100),""))),"")</f>
        <v/>
      </c>
      <c r="J1075" s="377" t="str">
        <f>iferror(IF($C1075=BattleEnd,"",IF($C1075="","",IF($C1075=Attacking,RANDBETWEEN(1,100),""))),"")</f>
        <v/>
      </c>
      <c r="K1075" s="378" t="str">
        <f>iferror(IF($C1075=BattleEnd,"",IF($C1075="","",IF($C1075=Attacking,RANDBETWEEN(1,100),""))),"")</f>
        <v/>
      </c>
      <c r="L1075" s="392" t="str">
        <f>if($C1075=Attacking,if(H1075&gt;70,Hit,Miss),"")</f>
        <v/>
      </c>
      <c r="M1075" s="393" t="str">
        <f>if($C1075=Attacking,if(I1075&gt;70,Hit,Miss),"")</f>
        <v/>
      </c>
      <c r="N1075" s="393" t="str">
        <f>if($C1075=Attacking,if(J1075&gt;70,Hit,Miss),"")</f>
        <v/>
      </c>
      <c r="O1075" s="394" t="str">
        <f>if($C1075=Attacking,if(K1075&gt;70,Hit,Miss),"")</f>
        <v/>
      </c>
      <c r="P1075" s="395" t="str">
        <f>IF(L1075=Hit,Fleet1Ship1WepDPH,IF(L1075=Miss,0,""))</f>
        <v/>
      </c>
      <c r="Q1075" s="396" t="str">
        <f>IF(M1075=Hit,Fleet1Ship1WepDPH,IF(M1075=Miss,0,""))</f>
        <v/>
      </c>
      <c r="R1075" s="396" t="str">
        <f>IF(N1075=Hit,Fleet1Ship1WepDPH,IF(N1075=Miss,0,""))</f>
        <v/>
      </c>
      <c r="S1075" s="397" t="str">
        <f>IF(O1075=Hit,Fleet1Ship1WepDPH,IF(O1075=Miss,0,""))</f>
        <v/>
      </c>
      <c r="T1075" s="332" t="str">
        <f>if($C1075=Attacking,COUNTIF(P1075:S1075,"&gt;0"),"")</f>
        <v/>
      </c>
      <c r="U1075" s="333" t="str">
        <f>IF($C1075=Attacking,SUM(P1075:S1075),"")</f>
        <v/>
      </c>
      <c r="V1075" s="334" t="str">
        <f>iferror(if(W1073="","",IF(W1073=Alive,$V$4,IF(W1073=Dead,"")),""),"")</f>
        <v/>
      </c>
      <c r="W1075" s="323" t="str">
        <f>iferror(if($X1075="","",IF($X1075&gt;0,Alive,if($X1075=0,"")),""),"")</f>
        <v/>
      </c>
      <c r="X1075" s="385" t="str">
        <f>iferror(if(C1075="","",IF(C1075=Attacking,X1073-U1075,X1073)),"")</f>
        <v/>
      </c>
    </row>
    <row r="1076" hidden="1">
      <c r="A1076" s="360"/>
      <c r="B1076" s="358" t="str">
        <f>IF(C1074=Attacking,B1074+1,"")</f>
        <v/>
      </c>
      <c r="C1076" s="338" t="str">
        <f>iferror(if(W1074="","",IF(W1074=Alive,Attacking,if(W1074=Dead,"")),""),"")</f>
        <v/>
      </c>
      <c r="D1076" s="339" t="str">
        <f>iferror(if(E1074="","",IF(E1074=Alive,$D$4,IF(E1074=Dead,"")),""),"")</f>
        <v/>
      </c>
      <c r="E1076" s="340" t="str">
        <f>iferror(if($F1075="","",IF($F1076&gt;0,Alive,if($F1076="","")),""),"")</f>
        <v/>
      </c>
      <c r="F1076" s="362" t="str">
        <f t="shared" si="4"/>
        <v/>
      </c>
      <c r="G1076" s="363" t="str">
        <f>iferror(if(C1076="","",if(C1076=BattleEnd,"",if(D1076=Fleet1Ship1,Fleet1Ship1Wep,Fleet2Ship1Wep))),"")</f>
        <v/>
      </c>
      <c r="H1076" s="364" t="str">
        <f>iferror(IF($C1076=BattleEnd,"",IF($C1076="","",IF($C1076=Attacking,RANDBETWEEN(1,100),""))),"")</f>
        <v/>
      </c>
      <c r="I1076" s="365" t="str">
        <f>iferror(IF($C1076=BattleEnd,"",IF($C1076="","",IF($C1076=Attacking,RANDBETWEEN(1,100),""))),"")</f>
        <v/>
      </c>
      <c r="J1076" s="365" t="str">
        <f>iferror(IF($C1076=BattleEnd,"",IF($C1076="","",IF($C1076=Attacking,RANDBETWEEN(1,100),""))),"")</f>
        <v/>
      </c>
      <c r="K1076" s="366" t="str">
        <f>iferror(IF($C1076=BattleEnd,"",IF($C1076="","",IF($C1076=Attacking,RANDBETWEEN(1,100),""))),"")</f>
        <v/>
      </c>
      <c r="L1076" s="386" t="str">
        <f>if($C1076=Attacking,if(H1076&gt;70,Hit,Miss),"")</f>
        <v/>
      </c>
      <c r="M1076" s="387" t="str">
        <f>if($C1076=Attacking,if(I1076&gt;70,Hit,Miss),"")</f>
        <v/>
      </c>
      <c r="N1076" s="387" t="str">
        <f>if($C1076=Attacking,if(J1076&gt;70,Hit,Miss),"")</f>
        <v/>
      </c>
      <c r="O1076" s="388" t="str">
        <f>if($C1076=Attacking,if(K1076&gt;70,Hit,Miss),"")</f>
        <v/>
      </c>
      <c r="P1076" s="398" t="str">
        <f>IF(L1076=Hit,Fleet1Ship1WepDPH,IF(L1076=Miss,0,""))</f>
        <v/>
      </c>
      <c r="Q1076" s="390" t="str">
        <f>IF(M1076=Hit,Fleet1Ship1WepDPH,IF(M1076=Miss,0,""))</f>
        <v/>
      </c>
      <c r="R1076" s="390" t="str">
        <f>IF(N1076=Hit,Fleet1Ship1WepDPH,IF(N1076=Miss,0,""))</f>
        <v/>
      </c>
      <c r="S1076" s="399" t="str">
        <f>IF(O1076=Hit,Fleet1Ship1WepDPH,IF(O1076=Miss,0,""))</f>
        <v/>
      </c>
      <c r="T1076" s="349" t="str">
        <f>if($C1076=Attacking,COUNTIF(P1076:S1076,"&gt;0"),"")</f>
        <v/>
      </c>
      <c r="U1076" s="350" t="str">
        <f>IF($C1076=Attacking,SUM(P1076:S1076),"")</f>
        <v/>
      </c>
      <c r="V1076" s="351" t="str">
        <f>iferror(if(W1074="","",IF(W1074=Alive,$V$4,IF(W1074=Dead,"")),""),"")</f>
        <v/>
      </c>
      <c r="W1076" s="340" t="str">
        <f>iferror(if($X1076="","",IF($X1076&gt;0,Alive,if($X1076=0,"")),""),"")</f>
        <v/>
      </c>
      <c r="X1076" s="373" t="str">
        <f>iferror(if(C1076="","",IF(C1076=Attacking,X1074-U1076,X1074)),"")</f>
        <v/>
      </c>
    </row>
    <row r="1077" hidden="1">
      <c r="A1077" s="361"/>
      <c r="B1077" s="359" t="str">
        <f>IF(C1075=Attacking,B1075+1,"")</f>
        <v/>
      </c>
      <c r="C1077" s="321" t="str">
        <f>iferror(if(W1075="","",IF(W1075=Alive,Attacking,if(W1075=Dead,"")),""),"")</f>
        <v/>
      </c>
      <c r="D1077" s="322" t="str">
        <f>iferror(if(E1075="","",IF(E1075=Alive,$D$4,IF(E1075=Dead,"")),""),"")</f>
        <v/>
      </c>
      <c r="E1077" s="323" t="str">
        <f>iferror(if($F1076="","",IF($F1077&gt;0,Alive,if($F1077="","")),""),"")</f>
        <v/>
      </c>
      <c r="F1077" s="374" t="str">
        <f t="shared" si="4"/>
        <v/>
      </c>
      <c r="G1077" s="375" t="str">
        <f>iferror(if(C1077="","",if(C1077=BattleEnd,"",if(D1077=Fleet1Ship1,Fleet1Ship1Wep,Fleet2Ship1Wep))),"")</f>
        <v/>
      </c>
      <c r="H1077" s="376" t="str">
        <f>iferror(IF($C1077=BattleEnd,"",IF($C1077="","",IF($C1077=Attacking,RANDBETWEEN(1,100),""))),"")</f>
        <v/>
      </c>
      <c r="I1077" s="377" t="str">
        <f>iferror(IF($C1077=BattleEnd,"",IF($C1077="","",IF($C1077=Attacking,RANDBETWEEN(1,100),""))),"")</f>
        <v/>
      </c>
      <c r="J1077" s="377" t="str">
        <f>iferror(IF($C1077=BattleEnd,"",IF($C1077="","",IF($C1077=Attacking,RANDBETWEEN(1,100),""))),"")</f>
        <v/>
      </c>
      <c r="K1077" s="378" t="str">
        <f>iferror(IF($C1077=BattleEnd,"",IF($C1077="","",IF($C1077=Attacking,RANDBETWEEN(1,100),""))),"")</f>
        <v/>
      </c>
      <c r="L1077" s="392" t="str">
        <f>if($C1077=Attacking,if(H1077&gt;70,Hit,Miss),"")</f>
        <v/>
      </c>
      <c r="M1077" s="393" t="str">
        <f>if($C1077=Attacking,if(I1077&gt;70,Hit,Miss),"")</f>
        <v/>
      </c>
      <c r="N1077" s="393" t="str">
        <f>if($C1077=Attacking,if(J1077&gt;70,Hit,Miss),"")</f>
        <v/>
      </c>
      <c r="O1077" s="394" t="str">
        <f>if($C1077=Attacking,if(K1077&gt;70,Hit,Miss),"")</f>
        <v/>
      </c>
      <c r="P1077" s="400" t="str">
        <f>IF(L1077=Hit,Fleet1Ship1WepDPH,IF(L1077=Miss,0,""))</f>
        <v/>
      </c>
      <c r="Q1077" s="396" t="str">
        <f>IF(M1077=Hit,Fleet1Ship1WepDPH,IF(M1077=Miss,0,""))</f>
        <v/>
      </c>
      <c r="R1077" s="396" t="str">
        <f>IF(N1077=Hit,Fleet1Ship1WepDPH,IF(N1077=Miss,0,""))</f>
        <v/>
      </c>
      <c r="S1077" s="401" t="str">
        <f>IF(O1077=Hit,Fleet1Ship1WepDPH,IF(O1077=Miss,0,""))</f>
        <v/>
      </c>
      <c r="T1077" s="332" t="str">
        <f>if($C1077=Attacking,COUNTIF(P1077:S1077,"&gt;0"),"")</f>
        <v/>
      </c>
      <c r="U1077" s="333" t="str">
        <f>IF($C1077=Attacking,SUM(P1077:S1077),"")</f>
        <v/>
      </c>
      <c r="V1077" s="334" t="str">
        <f>iferror(if(W1075="","",IF(W1075=Alive,$V$4,IF(W1075=Dead,"")),""),"")</f>
        <v/>
      </c>
      <c r="W1077" s="323" t="str">
        <f>iferror(if($X1077="","",IF($X1077&gt;0,Alive,if($X1077=0,"")),""),"")</f>
        <v/>
      </c>
      <c r="X1077" s="385" t="str">
        <f>iferror(if(C1077="","",IF(C1077=Attacking,X1075-U1077,X1075)),"")</f>
        <v/>
      </c>
    </row>
    <row r="1078" hidden="1">
      <c r="A1078" s="360"/>
      <c r="B1078" s="358" t="str">
        <f>IF(C1076=Attacking,B1076+1,"")</f>
        <v/>
      </c>
      <c r="C1078" s="338" t="str">
        <f>iferror(if(W1076="","",IF(W1076=Alive,Attacking,if(W1076=Dead,"")),""),"")</f>
        <v/>
      </c>
      <c r="D1078" s="339" t="str">
        <f>iferror(if(E1076="","",IF(E1076=Alive,$D$4,IF(E1076=Dead,"")),""),"")</f>
        <v/>
      </c>
      <c r="E1078" s="340" t="str">
        <f>iferror(if($F1077="","",IF($F1078&gt;0,Alive,if($F1078="","")),""),"")</f>
        <v/>
      </c>
      <c r="F1078" s="362" t="str">
        <f t="shared" si="4"/>
        <v/>
      </c>
      <c r="G1078" s="363" t="str">
        <f>iferror(if(C1078="","",if(C1078=BattleEnd,"",if(D1078=Fleet1Ship1,Fleet1Ship1Wep,Fleet2Ship1Wep))),"")</f>
        <v/>
      </c>
      <c r="H1078" s="364" t="str">
        <f>iferror(IF($C1078=BattleEnd,"",IF($C1078="","",IF($C1078=Attacking,RANDBETWEEN(1,100),""))),"")</f>
        <v/>
      </c>
      <c r="I1078" s="365" t="str">
        <f>iferror(IF($C1078=BattleEnd,"",IF($C1078="","",IF($C1078=Attacking,RANDBETWEEN(1,100),""))),"")</f>
        <v/>
      </c>
      <c r="J1078" s="365" t="str">
        <f>iferror(IF($C1078=BattleEnd,"",IF($C1078="","",IF($C1078=Attacking,RANDBETWEEN(1,100),""))),"")</f>
        <v/>
      </c>
      <c r="K1078" s="366" t="str">
        <f>iferror(IF($C1078=BattleEnd,"",IF($C1078="","",IF($C1078=Attacking,RANDBETWEEN(1,100),""))),"")</f>
        <v/>
      </c>
      <c r="L1078" s="386" t="str">
        <f>if($C1078=Attacking,if(H1078&gt;70,Hit,Miss),"")</f>
        <v/>
      </c>
      <c r="M1078" s="387" t="str">
        <f>if($C1078=Attacking,if(I1078&gt;70,Hit,Miss),"")</f>
        <v/>
      </c>
      <c r="N1078" s="387" t="str">
        <f>if($C1078=Attacking,if(J1078&gt;70,Hit,Miss),"")</f>
        <v/>
      </c>
      <c r="O1078" s="388" t="str">
        <f>if($C1078=Attacking,if(K1078&gt;70,Hit,Miss),"")</f>
        <v/>
      </c>
      <c r="P1078" s="398" t="str">
        <f>IF(L1078=Hit,Fleet1Ship1WepDPH,IF(L1078=Miss,0,""))</f>
        <v/>
      </c>
      <c r="Q1078" s="390" t="str">
        <f>IF(M1078=Hit,Fleet1Ship1WepDPH,IF(M1078=Miss,0,""))</f>
        <v/>
      </c>
      <c r="R1078" s="390" t="str">
        <f>IF(N1078=Hit,Fleet1Ship1WepDPH,IF(N1078=Miss,0,""))</f>
        <v/>
      </c>
      <c r="S1078" s="391" t="str">
        <f>IF(O1078=Hit,Fleet1Ship1WepDPH,IF(O1078=Miss,0,""))</f>
        <v/>
      </c>
      <c r="T1078" s="349" t="str">
        <f>if($C1078=Attacking,COUNTIF(P1078:S1078,"&gt;0"),"")</f>
        <v/>
      </c>
      <c r="U1078" s="350" t="str">
        <f>IF($C1078=Attacking,SUM(P1078:S1078),"")</f>
        <v/>
      </c>
      <c r="V1078" s="351" t="str">
        <f>iferror(if(W1076="","",IF(W1076=Alive,$V$4,IF(W1076=Dead,"")),""),"")</f>
        <v/>
      </c>
      <c r="W1078" s="340" t="str">
        <f>iferror(if($X1078="","",IF($X1078&gt;0,Alive,if($X1078=0,"")),""),"")</f>
        <v/>
      </c>
      <c r="X1078" s="373" t="str">
        <f>iferror(if(C1078="","",IF(C1078=Attacking,X1076-U1078,X1076)),"")</f>
        <v/>
      </c>
    </row>
    <row r="1079" hidden="1">
      <c r="A1079" s="361"/>
      <c r="B1079" s="359" t="str">
        <f>IF(C1077=Attacking,B1077+1,"")</f>
        <v/>
      </c>
      <c r="C1079" s="321" t="str">
        <f>iferror(if(W1077="","",IF(W1077=Alive,Attacking,if(W1077=Dead,"")),""),"")</f>
        <v/>
      </c>
      <c r="D1079" s="322" t="str">
        <f>iferror(if(E1077="","",IF(E1077=Alive,$D$4,IF(E1077=Dead,"")),""),"")</f>
        <v/>
      </c>
      <c r="E1079" s="323" t="str">
        <f>iferror(if($F1078="","",IF($F1079&gt;0,Alive,if($F1079="","")),""),"")</f>
        <v/>
      </c>
      <c r="F1079" s="374" t="str">
        <f t="shared" si="4"/>
        <v/>
      </c>
      <c r="G1079" s="375" t="str">
        <f>iferror(if(C1079="","",if(C1079=BattleEnd,"",if(D1079=Fleet1Ship1,Fleet1Ship1Wep,Fleet2Ship1Wep))),"")</f>
        <v/>
      </c>
      <c r="H1079" s="376" t="str">
        <f>iferror(IF($C1079=BattleEnd,"",IF($C1079="","",IF($C1079=Attacking,RANDBETWEEN(1,100),""))),"")</f>
        <v/>
      </c>
      <c r="I1079" s="377" t="str">
        <f>iferror(IF($C1079=BattleEnd,"",IF($C1079="","",IF($C1079=Attacking,RANDBETWEEN(1,100),""))),"")</f>
        <v/>
      </c>
      <c r="J1079" s="377" t="str">
        <f>iferror(IF($C1079=BattleEnd,"",IF($C1079="","",IF($C1079=Attacking,RANDBETWEEN(1,100),""))),"")</f>
        <v/>
      </c>
      <c r="K1079" s="378" t="str">
        <f>iferror(IF($C1079=BattleEnd,"",IF($C1079="","",IF($C1079=Attacking,RANDBETWEEN(1,100),""))),"")</f>
        <v/>
      </c>
      <c r="L1079" s="392" t="str">
        <f>if($C1079=Attacking,if(H1079&gt;70,Hit,Miss),"")</f>
        <v/>
      </c>
      <c r="M1079" s="393" t="str">
        <f>if($C1079=Attacking,if(I1079&gt;70,Hit,Miss),"")</f>
        <v/>
      </c>
      <c r="N1079" s="393" t="str">
        <f>if($C1079=Attacking,if(J1079&gt;70,Hit,Miss),"")</f>
        <v/>
      </c>
      <c r="O1079" s="394" t="str">
        <f>if($C1079=Attacking,if(K1079&gt;70,Hit,Miss),"")</f>
        <v/>
      </c>
      <c r="P1079" s="400" t="str">
        <f>IF(L1079=Hit,Fleet1Ship1WepDPH,IF(L1079=Miss,0,""))</f>
        <v/>
      </c>
      <c r="Q1079" s="396" t="str">
        <f>IF(M1079=Hit,Fleet1Ship1WepDPH,IF(M1079=Miss,0,""))</f>
        <v/>
      </c>
      <c r="R1079" s="396" t="str">
        <f>IF(N1079=Hit,Fleet1Ship1WepDPH,IF(N1079=Miss,0,""))</f>
        <v/>
      </c>
      <c r="S1079" s="397" t="str">
        <f>IF(O1079=Hit,Fleet1Ship1WepDPH,IF(O1079=Miss,0,""))</f>
        <v/>
      </c>
      <c r="T1079" s="332" t="str">
        <f>if($C1079=Attacking,COUNTIF(P1079:S1079,"&gt;0"),"")</f>
        <v/>
      </c>
      <c r="U1079" s="333" t="str">
        <f>IF($C1079=Attacking,SUM(P1079:S1079),"")</f>
        <v/>
      </c>
      <c r="V1079" s="334" t="str">
        <f>iferror(if(W1077="","",IF(W1077=Alive,$V$4,IF(W1077=Dead,"")),""),"")</f>
        <v/>
      </c>
      <c r="W1079" s="323" t="str">
        <f>iferror(if($X1079="","",IF($X1079&gt;0,Alive,if($X1079=0,"")),""),"")</f>
        <v/>
      </c>
      <c r="X1079" s="385" t="str">
        <f>iferror(if(C1079="","",IF(C1079=Attacking,X1077-U1079,X1077)),"")</f>
        <v/>
      </c>
    </row>
    <row r="1080" hidden="1">
      <c r="A1080" s="360"/>
      <c r="B1080" s="358" t="str">
        <f>IF(C1078=Attacking,B1078+1,"")</f>
        <v/>
      </c>
      <c r="C1080" s="338" t="str">
        <f>iferror(if(W1078="","",IF(W1078=Alive,Attacking,if(W1078=Dead,"")),""),"")</f>
        <v/>
      </c>
      <c r="D1080" s="339" t="str">
        <f>iferror(if(E1078="","",IF(E1078=Alive,$D$4,IF(E1078=Dead,"")),""),"")</f>
        <v/>
      </c>
      <c r="E1080" s="340" t="str">
        <f>iferror(if($F1079="","",IF($F1080&gt;0,Alive,if($F1080="","")),""),"")</f>
        <v/>
      </c>
      <c r="F1080" s="362" t="str">
        <f t="shared" si="4"/>
        <v/>
      </c>
      <c r="G1080" s="363" t="str">
        <f>iferror(if(C1080="","",if(C1080=BattleEnd,"",if(D1080=Fleet1Ship1,Fleet1Ship1Wep,Fleet2Ship1Wep))),"")</f>
        <v/>
      </c>
      <c r="H1080" s="364" t="str">
        <f>iferror(IF($C1080=BattleEnd,"",IF($C1080="","",IF($C1080=Attacking,RANDBETWEEN(1,100),""))),"")</f>
        <v/>
      </c>
      <c r="I1080" s="365" t="str">
        <f>iferror(IF($C1080=BattleEnd,"",IF($C1080="","",IF($C1080=Attacking,RANDBETWEEN(1,100),""))),"")</f>
        <v/>
      </c>
      <c r="J1080" s="365" t="str">
        <f>iferror(IF($C1080=BattleEnd,"",IF($C1080="","",IF($C1080=Attacking,RANDBETWEEN(1,100),""))),"")</f>
        <v/>
      </c>
      <c r="K1080" s="366" t="str">
        <f>iferror(IF($C1080=BattleEnd,"",IF($C1080="","",IF($C1080=Attacking,RANDBETWEEN(1,100),""))),"")</f>
        <v/>
      </c>
      <c r="L1080" s="367" t="str">
        <f>if($C1080=Attacking,if(H1080&gt;70,Hit,Miss),"")</f>
        <v/>
      </c>
      <c r="M1080" s="368" t="str">
        <f>if($C1080=Attacking,if(I1080&gt;70,Hit,Miss),"")</f>
        <v/>
      </c>
      <c r="N1080" s="368" t="str">
        <f>if($C1080=Attacking,if(J1080&gt;70,Hit,Miss),"")</f>
        <v/>
      </c>
      <c r="O1080" s="369" t="str">
        <f>if($C1080=Attacking,if(K1080&gt;70,Hit,Miss),"")</f>
        <v/>
      </c>
      <c r="P1080" s="370" t="str">
        <f>IF(L1080=Hit,Fleet1Ship1WepDPH,IF(L1080=Miss,0,""))</f>
        <v/>
      </c>
      <c r="Q1080" s="371" t="str">
        <f>IF(M1080=Hit,Fleet1Ship1WepDPH,IF(M1080=Miss,0,""))</f>
        <v/>
      </c>
      <c r="R1080" s="371" t="str">
        <f>IF(N1080=Hit,Fleet1Ship1WepDPH,IF(N1080=Miss,0,""))</f>
        <v/>
      </c>
      <c r="S1080" s="372" t="str">
        <f>IF(O1080=Hit,Fleet1Ship1WepDPH,IF(O1080=Miss,0,""))</f>
        <v/>
      </c>
      <c r="T1080" s="349" t="str">
        <f>if($C1080=Attacking,COUNTIF(P1080:S1080,"&gt;0"),"")</f>
        <v/>
      </c>
      <c r="U1080" s="350" t="str">
        <f>IF($C1080=Attacking,SUM(P1080:S1080),"")</f>
        <v/>
      </c>
      <c r="V1080" s="351" t="str">
        <f>iferror(if(W1078="","",IF(W1078=Alive,$V$4,IF(W1078=Dead,"")),""),"")</f>
        <v/>
      </c>
      <c r="W1080" s="340" t="str">
        <f>iferror(if($X1080="","",IF($X1080&gt;0,Alive,if($X1080=0,"")),""),"")</f>
        <v/>
      </c>
      <c r="X1080" s="373" t="str">
        <f>iferror(if(C1080="","",IF(C1080=Attacking,X1078-U1080,X1078)),"")</f>
        <v/>
      </c>
    </row>
    <row r="1081" hidden="1">
      <c r="A1081" s="361"/>
      <c r="B1081" s="359" t="str">
        <f>IF(C1079=Attacking,B1079+1,"")</f>
        <v/>
      </c>
      <c r="C1081" s="321" t="str">
        <f>iferror(if(W1079="","",IF(W1079=Alive,Attacking,if(W1079=Dead,"")),""),"")</f>
        <v/>
      </c>
      <c r="D1081" s="322" t="str">
        <f>iferror(if(E1079="","",IF(E1079=Alive,$D$4,IF(E1079=Dead,"")),""),"")</f>
        <v/>
      </c>
      <c r="E1081" s="323" t="str">
        <f>iferror(if($F1080="","",IF($F1081&gt;0,Alive,if($F1081="","")),""),"")</f>
        <v/>
      </c>
      <c r="F1081" s="374" t="str">
        <f t="shared" si="4"/>
        <v/>
      </c>
      <c r="G1081" s="375" t="str">
        <f>iferror(if(C1081="","",if(C1081=BattleEnd,"",if(D1081=Fleet1Ship1,Fleet1Ship1Wep,Fleet2Ship1Wep))),"")</f>
        <v/>
      </c>
      <c r="H1081" s="376" t="str">
        <f>iferror(IF($C1081=BattleEnd,"",IF($C1081="","",IF($C1081=Attacking,RANDBETWEEN(1,100),""))),"")</f>
        <v/>
      </c>
      <c r="I1081" s="377" t="str">
        <f>iferror(IF($C1081=BattleEnd,"",IF($C1081="","",IF($C1081=Attacking,RANDBETWEEN(1,100),""))),"")</f>
        <v/>
      </c>
      <c r="J1081" s="377" t="str">
        <f>iferror(IF($C1081=BattleEnd,"",IF($C1081="","",IF($C1081=Attacking,RANDBETWEEN(1,100),""))),"")</f>
        <v/>
      </c>
      <c r="K1081" s="378" t="str">
        <f>iferror(IF($C1081=BattleEnd,"",IF($C1081="","",IF($C1081=Attacking,RANDBETWEEN(1,100),""))),"")</f>
        <v/>
      </c>
      <c r="L1081" s="379" t="str">
        <f>if($C1081=Attacking,if(H1081&gt;70,Hit,Miss),"")</f>
        <v/>
      </c>
      <c r="M1081" s="380" t="str">
        <f>if($C1081=Attacking,if(I1081&gt;70,Hit,Miss),"")</f>
        <v/>
      </c>
      <c r="N1081" s="380" t="str">
        <f>if($C1081=Attacking,if(J1081&gt;70,Hit,Miss),"")</f>
        <v/>
      </c>
      <c r="O1081" s="381" t="str">
        <f>if($C1081=Attacking,if(K1081&gt;70,Hit,Miss),"")</f>
        <v/>
      </c>
      <c r="P1081" s="382" t="str">
        <f>IF(L1081=Hit,Fleet1Ship1WepDPH,IF(L1081=Miss,0,""))</f>
        <v/>
      </c>
      <c r="Q1081" s="383" t="str">
        <f>IF(M1081=Hit,Fleet1Ship1WepDPH,IF(M1081=Miss,0,""))</f>
        <v/>
      </c>
      <c r="R1081" s="383" t="str">
        <f>IF(N1081=Hit,Fleet1Ship1WepDPH,IF(N1081=Miss,0,""))</f>
        <v/>
      </c>
      <c r="S1081" s="384" t="str">
        <f>IF(O1081=Hit,Fleet1Ship1WepDPH,IF(O1081=Miss,0,""))</f>
        <v/>
      </c>
      <c r="T1081" s="332" t="str">
        <f>if($C1081=Attacking,COUNTIF(P1081:S1081,"&gt;0"),"")</f>
        <v/>
      </c>
      <c r="U1081" s="333" t="str">
        <f>IF($C1081=Attacking,SUM(P1081:S1081),"")</f>
        <v/>
      </c>
      <c r="V1081" s="334" t="str">
        <f>iferror(if(W1079="","",IF(W1079=Alive,$V$4,IF(W1079=Dead,"")),""),"")</f>
        <v/>
      </c>
      <c r="W1081" s="323" t="str">
        <f>iferror(if($X1081="","",IF($X1081&gt;0,Alive,if($X1081=0,"")),""),"")</f>
        <v/>
      </c>
      <c r="X1081" s="385" t="str">
        <f>iferror(if(C1081="","",IF(C1081=Attacking,X1079-U1081,X1079)),"")</f>
        <v/>
      </c>
    </row>
    <row r="1082" hidden="1">
      <c r="A1082" s="360"/>
      <c r="B1082" s="358" t="str">
        <f>IF(C1080=Reloading,B1080+1,"")</f>
        <v/>
      </c>
      <c r="C1082" s="338" t="str">
        <f>iferror(if(W1080="","",IF(W1080=Alive,Attacking,if(W1080=Dead,"")),""),"")</f>
        <v/>
      </c>
      <c r="D1082" s="339" t="str">
        <f>iferror(if(E1080="","",IF(E1080=Alive,$D$4,IF(E1080=Dead,"")),""),"")</f>
        <v/>
      </c>
      <c r="E1082" s="340" t="str">
        <f>iferror(if($F1081="","",IF($F1082&gt;0,Alive,if($F1082="","")),""),"")</f>
        <v/>
      </c>
      <c r="F1082" s="362" t="str">
        <f t="shared" si="4"/>
        <v/>
      </c>
      <c r="G1082" s="363" t="str">
        <f>iferror(if(C1082="","",if(C1082=BattleEnd,"",if(D1082=Fleet1Ship1,Fleet1Ship1Wep,Fleet2Ship1Wep))),"")</f>
        <v/>
      </c>
      <c r="H1082" s="364" t="str">
        <f>iferror(IF($C1082=BattleEnd,"",IF($C1082="","",IF($C1082=Attacking,RANDBETWEEN(1,100),""))),"")</f>
        <v/>
      </c>
      <c r="I1082" s="365" t="str">
        <f>iferror(IF($C1082=BattleEnd,"",IF($C1082="","",IF($C1082=Attacking,RANDBETWEEN(1,100),""))),"")</f>
        <v/>
      </c>
      <c r="J1082" s="365" t="str">
        <f>iferror(IF($C1082=BattleEnd,"",IF($C1082="","",IF($C1082=Attacking,RANDBETWEEN(1,100),""))),"")</f>
        <v/>
      </c>
      <c r="K1082" s="366" t="str">
        <f>iferror(IF($C1082=BattleEnd,"",IF($C1082="","",IF($C1082=Attacking,RANDBETWEEN(1,100),""))),"")</f>
        <v/>
      </c>
      <c r="L1082" s="386" t="str">
        <f>if($C1082=Attacking,if(H1082&gt;70,Hit,Miss),"")</f>
        <v/>
      </c>
      <c r="M1082" s="387" t="str">
        <f>if($C1082=Attacking,if(I1082&gt;70,Hit,Miss),"")</f>
        <v/>
      </c>
      <c r="N1082" s="387" t="str">
        <f>if($C1082=Attacking,if(J1082&gt;70,Hit,Miss),"")</f>
        <v/>
      </c>
      <c r="O1082" s="388" t="str">
        <f>if($C1082=Attacking,if(K1082&gt;70,Hit,Miss),"")</f>
        <v/>
      </c>
      <c r="P1082" s="389" t="str">
        <f>IF(L1082=Hit,Fleet1Ship1WepDPH,IF(L1082=Miss,0,""))</f>
        <v/>
      </c>
      <c r="Q1082" s="390" t="str">
        <f>IF(M1082=Hit,Fleet1Ship1WepDPH,IF(M1082=Miss,0,""))</f>
        <v/>
      </c>
      <c r="R1082" s="390" t="str">
        <f>IF(N1082=Hit,Fleet1Ship1WepDPH,IF(N1082=Miss,0,""))</f>
        <v/>
      </c>
      <c r="S1082" s="391" t="str">
        <f>IF(O1082=Hit,Fleet1Ship1WepDPH,IF(O1082=Miss,0,""))</f>
        <v/>
      </c>
      <c r="T1082" s="349" t="str">
        <f>if($C1082=Attacking,COUNTIF(P1082:S1082,"&gt;0"),"")</f>
        <v/>
      </c>
      <c r="U1082" s="350" t="str">
        <f>IF($C1082=Attacking,SUM(P1082:S1082),"")</f>
        <v/>
      </c>
      <c r="V1082" s="351" t="str">
        <f>iferror(if(W1080="","",IF(W1080=Alive,$V$4,IF(W1080=Dead,"")),""),"")</f>
        <v/>
      </c>
      <c r="W1082" s="340" t="str">
        <f>iferror(if($X1082="","",IF($X1082&gt;0,Alive,if($X1082=0,"")),""),"")</f>
        <v/>
      </c>
      <c r="X1082" s="373" t="str">
        <f>iferror(if(C1082="","",IF(C1082=Attacking,X1080-U1082,X1080)),"")</f>
        <v/>
      </c>
    </row>
    <row r="1083" hidden="1">
      <c r="A1083" s="361"/>
      <c r="B1083" s="359" t="str">
        <f>IF(C1081=Reloading,B1081+1,"")</f>
        <v/>
      </c>
      <c r="C1083" s="321" t="str">
        <f>iferror(if(W1081="","",IF(W1081=Alive,Attacking,if(W1081=Dead,"")),""),"")</f>
        <v/>
      </c>
      <c r="D1083" s="322" t="str">
        <f>iferror(if(E1081="","",IF(E1081=Alive,$D$4,IF(E1081=Dead,"")),""),"")</f>
        <v/>
      </c>
      <c r="E1083" s="323" t="str">
        <f>iferror(if($F1082="","",IF($F1083&gt;0,Alive,if($F1083="","")),""),"")</f>
        <v/>
      </c>
      <c r="F1083" s="374" t="str">
        <f t="shared" si="4"/>
        <v/>
      </c>
      <c r="G1083" s="375" t="str">
        <f>iferror(if(C1083="","",if(C1083=BattleEnd,"",if(D1083=Fleet1Ship1,Fleet1Ship1Wep,Fleet2Ship1Wep))),"")</f>
        <v/>
      </c>
      <c r="H1083" s="376" t="str">
        <f>iferror(IF($C1083=BattleEnd,"",IF($C1083="","",IF($C1083=Attacking,RANDBETWEEN(1,100),""))),"")</f>
        <v/>
      </c>
      <c r="I1083" s="377" t="str">
        <f>iferror(IF($C1083=BattleEnd,"",IF($C1083="","",IF($C1083=Attacking,RANDBETWEEN(1,100),""))),"")</f>
        <v/>
      </c>
      <c r="J1083" s="377" t="str">
        <f>iferror(IF($C1083=BattleEnd,"",IF($C1083="","",IF($C1083=Attacking,RANDBETWEEN(1,100),""))),"")</f>
        <v/>
      </c>
      <c r="K1083" s="378" t="str">
        <f>iferror(IF($C1083=BattleEnd,"",IF($C1083="","",IF($C1083=Attacking,RANDBETWEEN(1,100),""))),"")</f>
        <v/>
      </c>
      <c r="L1083" s="392" t="str">
        <f>if($C1083=Attacking,if(H1083&gt;70,Hit,Miss),"")</f>
        <v/>
      </c>
      <c r="M1083" s="393" t="str">
        <f>if($C1083=Attacking,if(I1083&gt;70,Hit,Miss),"")</f>
        <v/>
      </c>
      <c r="N1083" s="393" t="str">
        <f>if($C1083=Attacking,if(J1083&gt;70,Hit,Miss),"")</f>
        <v/>
      </c>
      <c r="O1083" s="394" t="str">
        <f>if($C1083=Attacking,if(K1083&gt;70,Hit,Miss),"")</f>
        <v/>
      </c>
      <c r="P1083" s="395" t="str">
        <f>IF(L1083=Hit,Fleet1Ship1WepDPH,IF(L1083=Miss,0,""))</f>
        <v/>
      </c>
      <c r="Q1083" s="396" t="str">
        <f>IF(M1083=Hit,Fleet1Ship1WepDPH,IF(M1083=Miss,0,""))</f>
        <v/>
      </c>
      <c r="R1083" s="396" t="str">
        <f>IF(N1083=Hit,Fleet1Ship1WepDPH,IF(N1083=Miss,0,""))</f>
        <v/>
      </c>
      <c r="S1083" s="397" t="str">
        <f>IF(O1083=Hit,Fleet1Ship1WepDPH,IF(O1083=Miss,0,""))</f>
        <v/>
      </c>
      <c r="T1083" s="332" t="str">
        <f>if($C1083=Attacking,COUNTIF(P1083:S1083,"&gt;0"),"")</f>
        <v/>
      </c>
      <c r="U1083" s="333" t="str">
        <f>IF($C1083=Attacking,SUM(P1083:S1083),"")</f>
        <v/>
      </c>
      <c r="V1083" s="334" t="str">
        <f>iferror(if(W1081="","",IF(W1081=Alive,$V$4,IF(W1081=Dead,"")),""),"")</f>
        <v/>
      </c>
      <c r="W1083" s="323" t="str">
        <f>iferror(if($X1083="","",IF($X1083&gt;0,Alive,if($X1083=0,"")),""),"")</f>
        <v/>
      </c>
      <c r="X1083" s="385" t="str">
        <f>iferror(if(C1083="","",IF(C1083=Attacking,X1081-U1083,X1081)),"")</f>
        <v/>
      </c>
    </row>
    <row r="1084" hidden="1">
      <c r="A1084" s="360"/>
      <c r="B1084" s="358" t="str">
        <f>IF(C1082=Attacking,B1082+1,"")</f>
        <v/>
      </c>
      <c r="C1084" s="338" t="str">
        <f>iferror(if(W1082="","",IF(W1082=Alive,Attacking,if(W1082=Dead,"")),""),"")</f>
        <v/>
      </c>
      <c r="D1084" s="339" t="str">
        <f>iferror(if(E1082="","",IF(E1082=Alive,$D$4,IF(E1082=Dead,"")),""),"")</f>
        <v/>
      </c>
      <c r="E1084" s="340" t="str">
        <f>iferror(if($F1083="","",IF($F1084&gt;0,Alive,if($F1084="","")),""),"")</f>
        <v/>
      </c>
      <c r="F1084" s="362" t="str">
        <f t="shared" si="4"/>
        <v/>
      </c>
      <c r="G1084" s="363" t="str">
        <f>iferror(if(C1084="","",if(C1084=BattleEnd,"",if(D1084=Fleet1Ship1,Fleet1Ship1Wep,Fleet2Ship1Wep))),"")</f>
        <v/>
      </c>
      <c r="H1084" s="364" t="str">
        <f>iferror(IF($C1084=BattleEnd,"",IF($C1084="","",IF($C1084=Attacking,RANDBETWEEN(1,100),""))),"")</f>
        <v/>
      </c>
      <c r="I1084" s="365" t="str">
        <f>iferror(IF($C1084=BattleEnd,"",IF($C1084="","",IF($C1084=Attacking,RANDBETWEEN(1,100),""))),"")</f>
        <v/>
      </c>
      <c r="J1084" s="365" t="str">
        <f>iferror(IF($C1084=BattleEnd,"",IF($C1084="","",IF($C1084=Attacking,RANDBETWEEN(1,100),""))),"")</f>
        <v/>
      </c>
      <c r="K1084" s="366" t="str">
        <f>iferror(IF($C1084=BattleEnd,"",IF($C1084="","",IF($C1084=Attacking,RANDBETWEEN(1,100),""))),"")</f>
        <v/>
      </c>
      <c r="L1084" s="386" t="str">
        <f>if($C1084=Attacking,if(H1084&gt;70,Hit,Miss),"")</f>
        <v/>
      </c>
      <c r="M1084" s="387" t="str">
        <f>if($C1084=Attacking,if(I1084&gt;70,Hit,Miss),"")</f>
        <v/>
      </c>
      <c r="N1084" s="387" t="str">
        <f>if($C1084=Attacking,if(J1084&gt;70,Hit,Miss),"")</f>
        <v/>
      </c>
      <c r="O1084" s="388" t="str">
        <f>if($C1084=Attacking,if(K1084&gt;70,Hit,Miss),"")</f>
        <v/>
      </c>
      <c r="P1084" s="398" t="str">
        <f>IF(L1084=Hit,Fleet1Ship1WepDPH,IF(L1084=Miss,0,""))</f>
        <v/>
      </c>
      <c r="Q1084" s="390" t="str">
        <f>IF(M1084=Hit,Fleet1Ship1WepDPH,IF(M1084=Miss,0,""))</f>
        <v/>
      </c>
      <c r="R1084" s="390" t="str">
        <f>IF(N1084=Hit,Fleet1Ship1WepDPH,IF(N1084=Miss,0,""))</f>
        <v/>
      </c>
      <c r="S1084" s="399" t="str">
        <f>IF(O1084=Hit,Fleet1Ship1WepDPH,IF(O1084=Miss,0,""))</f>
        <v/>
      </c>
      <c r="T1084" s="349" t="str">
        <f>if($C1084=Attacking,COUNTIF(P1084:S1084,"&gt;0"),"")</f>
        <v/>
      </c>
      <c r="U1084" s="350" t="str">
        <f>IF($C1084=Attacking,SUM(P1084:S1084),"")</f>
        <v/>
      </c>
      <c r="V1084" s="351" t="str">
        <f>iferror(if(W1082="","",IF(W1082=Alive,$V$4,IF(W1082=Dead,"")),""),"")</f>
        <v/>
      </c>
      <c r="W1084" s="340" t="str">
        <f>iferror(if($X1084="","",IF($X1084&gt;0,Alive,if($X1084=0,"")),""),"")</f>
        <v/>
      </c>
      <c r="X1084" s="373" t="str">
        <f>iferror(if(C1084="","",IF(C1084=Attacking,X1082-U1084,X1082)),"")</f>
        <v/>
      </c>
    </row>
    <row r="1085" hidden="1">
      <c r="A1085" s="361"/>
      <c r="B1085" s="359" t="str">
        <f>IF(C1083=Attacking,B1083+1,"")</f>
        <v/>
      </c>
      <c r="C1085" s="321" t="str">
        <f>iferror(if(W1083="","",IF(W1083=Alive,Attacking,if(W1083=Dead,"")),""),"")</f>
        <v/>
      </c>
      <c r="D1085" s="322" t="str">
        <f>iferror(if(E1083="","",IF(E1083=Alive,$D$4,IF(E1083=Dead,"")),""),"")</f>
        <v/>
      </c>
      <c r="E1085" s="323" t="str">
        <f>iferror(if($F1084="","",IF($F1085&gt;0,Alive,if($F1085="","")),""),"")</f>
        <v/>
      </c>
      <c r="F1085" s="374" t="str">
        <f t="shared" si="4"/>
        <v/>
      </c>
      <c r="G1085" s="375" t="str">
        <f>iferror(if(C1085="","",if(C1085=BattleEnd,"",if(D1085=Fleet1Ship1,Fleet1Ship1Wep,Fleet2Ship1Wep))),"")</f>
        <v/>
      </c>
      <c r="H1085" s="376" t="str">
        <f>iferror(IF($C1085=BattleEnd,"",IF($C1085="","",IF($C1085=Attacking,RANDBETWEEN(1,100),""))),"")</f>
        <v/>
      </c>
      <c r="I1085" s="377" t="str">
        <f>iferror(IF($C1085=BattleEnd,"",IF($C1085="","",IF($C1085=Attacking,RANDBETWEEN(1,100),""))),"")</f>
        <v/>
      </c>
      <c r="J1085" s="377" t="str">
        <f>iferror(IF($C1085=BattleEnd,"",IF($C1085="","",IF($C1085=Attacking,RANDBETWEEN(1,100),""))),"")</f>
        <v/>
      </c>
      <c r="K1085" s="378" t="str">
        <f>iferror(IF($C1085=BattleEnd,"",IF($C1085="","",IF($C1085=Attacking,RANDBETWEEN(1,100),""))),"")</f>
        <v/>
      </c>
      <c r="L1085" s="392" t="str">
        <f>if($C1085=Attacking,if(H1085&gt;70,Hit,Miss),"")</f>
        <v/>
      </c>
      <c r="M1085" s="393" t="str">
        <f>if($C1085=Attacking,if(I1085&gt;70,Hit,Miss),"")</f>
        <v/>
      </c>
      <c r="N1085" s="393" t="str">
        <f>if($C1085=Attacking,if(J1085&gt;70,Hit,Miss),"")</f>
        <v/>
      </c>
      <c r="O1085" s="394" t="str">
        <f>if($C1085=Attacking,if(K1085&gt;70,Hit,Miss),"")</f>
        <v/>
      </c>
      <c r="P1085" s="400" t="str">
        <f>IF(L1085=Hit,Fleet1Ship1WepDPH,IF(L1085=Miss,0,""))</f>
        <v/>
      </c>
      <c r="Q1085" s="396" t="str">
        <f>IF(M1085=Hit,Fleet1Ship1WepDPH,IF(M1085=Miss,0,""))</f>
        <v/>
      </c>
      <c r="R1085" s="396" t="str">
        <f>IF(N1085=Hit,Fleet1Ship1WepDPH,IF(N1085=Miss,0,""))</f>
        <v/>
      </c>
      <c r="S1085" s="401" t="str">
        <f>IF(O1085=Hit,Fleet1Ship1WepDPH,IF(O1085=Miss,0,""))</f>
        <v/>
      </c>
      <c r="T1085" s="332" t="str">
        <f>if($C1085=Attacking,COUNTIF(P1085:S1085,"&gt;0"),"")</f>
        <v/>
      </c>
      <c r="U1085" s="333" t="str">
        <f>IF($C1085=Attacking,SUM(P1085:S1085),"")</f>
        <v/>
      </c>
      <c r="V1085" s="334" t="str">
        <f>iferror(if(W1083="","",IF(W1083=Alive,$V$4,IF(W1083=Dead,"")),""),"")</f>
        <v/>
      </c>
      <c r="W1085" s="323" t="str">
        <f>iferror(if($X1085="","",IF($X1085&gt;0,Alive,if($X1085=0,"")),""),"")</f>
        <v/>
      </c>
      <c r="X1085" s="385" t="str">
        <f>iferror(if(C1085="","",IF(C1085=Attacking,X1083-U1085,X1083)),"")</f>
        <v/>
      </c>
    </row>
    <row r="1086" hidden="1">
      <c r="A1086" s="360"/>
      <c r="B1086" s="358" t="str">
        <f>IF(C1084=Attacking,B1084+1,"")</f>
        <v/>
      </c>
      <c r="C1086" s="338" t="str">
        <f>iferror(if(W1084="","",IF(W1084=Alive,Attacking,if(W1084=Dead,"")),""),"")</f>
        <v/>
      </c>
      <c r="D1086" s="339" t="str">
        <f>iferror(if(E1084="","",IF(E1084=Alive,$D$4,IF(E1084=Dead,"")),""),"")</f>
        <v/>
      </c>
      <c r="E1086" s="340" t="str">
        <f>iferror(if($F1085="","",IF($F1086&gt;0,Alive,if($F1086="","")),""),"")</f>
        <v/>
      </c>
      <c r="F1086" s="362" t="str">
        <f t="shared" si="4"/>
        <v/>
      </c>
      <c r="G1086" s="363" t="str">
        <f>iferror(if(C1086="","",if(C1086=BattleEnd,"",if(D1086=Fleet1Ship1,Fleet1Ship1Wep,Fleet2Ship1Wep))),"")</f>
        <v/>
      </c>
      <c r="H1086" s="364" t="str">
        <f>iferror(IF($C1086=BattleEnd,"",IF($C1086="","",IF($C1086=Attacking,RANDBETWEEN(1,100),""))),"")</f>
        <v/>
      </c>
      <c r="I1086" s="365" t="str">
        <f>iferror(IF($C1086=BattleEnd,"",IF($C1086="","",IF($C1086=Attacking,RANDBETWEEN(1,100),""))),"")</f>
        <v/>
      </c>
      <c r="J1086" s="365" t="str">
        <f>iferror(IF($C1086=BattleEnd,"",IF($C1086="","",IF($C1086=Attacking,RANDBETWEEN(1,100),""))),"")</f>
        <v/>
      </c>
      <c r="K1086" s="366" t="str">
        <f>iferror(IF($C1086=BattleEnd,"",IF($C1086="","",IF($C1086=Attacking,RANDBETWEEN(1,100),""))),"")</f>
        <v/>
      </c>
      <c r="L1086" s="386" t="str">
        <f>if($C1086=Attacking,if(H1086&gt;70,Hit,Miss),"")</f>
        <v/>
      </c>
      <c r="M1086" s="387" t="str">
        <f>if($C1086=Attacking,if(I1086&gt;70,Hit,Miss),"")</f>
        <v/>
      </c>
      <c r="N1086" s="387" t="str">
        <f>if($C1086=Attacking,if(J1086&gt;70,Hit,Miss),"")</f>
        <v/>
      </c>
      <c r="O1086" s="388" t="str">
        <f>if($C1086=Attacking,if(K1086&gt;70,Hit,Miss),"")</f>
        <v/>
      </c>
      <c r="P1086" s="398" t="str">
        <f>IF(L1086=Hit,Fleet1Ship1WepDPH,IF(L1086=Miss,0,""))</f>
        <v/>
      </c>
      <c r="Q1086" s="390" t="str">
        <f>IF(M1086=Hit,Fleet1Ship1WepDPH,IF(M1086=Miss,0,""))</f>
        <v/>
      </c>
      <c r="R1086" s="390" t="str">
        <f>IF(N1086=Hit,Fleet1Ship1WepDPH,IF(N1086=Miss,0,""))</f>
        <v/>
      </c>
      <c r="S1086" s="391" t="str">
        <f>IF(O1086=Hit,Fleet1Ship1WepDPH,IF(O1086=Miss,0,""))</f>
        <v/>
      </c>
      <c r="T1086" s="349" t="str">
        <f>if($C1086=Attacking,COUNTIF(P1086:S1086,"&gt;0"),"")</f>
        <v/>
      </c>
      <c r="U1086" s="350" t="str">
        <f>IF($C1086=Attacking,SUM(P1086:S1086),"")</f>
        <v/>
      </c>
      <c r="V1086" s="351" t="str">
        <f>iferror(if(W1084="","",IF(W1084=Alive,$V$4,IF(W1084=Dead,"")),""),"")</f>
        <v/>
      </c>
      <c r="W1086" s="340" t="str">
        <f>iferror(if($X1086="","",IF($X1086&gt;0,Alive,if($X1086=0,"")),""),"")</f>
        <v/>
      </c>
      <c r="X1086" s="373" t="str">
        <f>iferror(if(C1086="","",IF(C1086=Attacking,X1084-U1086,X1084)),"")</f>
        <v/>
      </c>
    </row>
    <row r="1087" hidden="1">
      <c r="A1087" s="361"/>
      <c r="B1087" s="359" t="str">
        <f>IF(C1085=Attacking,B1085+1,"")</f>
        <v/>
      </c>
      <c r="C1087" s="321" t="str">
        <f>iferror(if(W1085="","",IF(W1085=Alive,Attacking,if(W1085=Dead,"")),""),"")</f>
        <v/>
      </c>
      <c r="D1087" s="322" t="str">
        <f>iferror(if(E1085="","",IF(E1085=Alive,$D$4,IF(E1085=Dead,"")),""),"")</f>
        <v/>
      </c>
      <c r="E1087" s="323" t="str">
        <f>iferror(if($F1086="","",IF($F1087&gt;0,Alive,if($F1087="","")),""),"")</f>
        <v/>
      </c>
      <c r="F1087" s="374" t="str">
        <f t="shared" si="4"/>
        <v/>
      </c>
      <c r="G1087" s="375" t="str">
        <f>iferror(if(C1087="","",if(C1087=BattleEnd,"",if(D1087=Fleet1Ship1,Fleet1Ship1Wep,Fleet2Ship1Wep))),"")</f>
        <v/>
      </c>
      <c r="H1087" s="376" t="str">
        <f>iferror(IF($C1087=BattleEnd,"",IF($C1087="","",IF($C1087=Attacking,RANDBETWEEN(1,100),""))),"")</f>
        <v/>
      </c>
      <c r="I1087" s="377" t="str">
        <f>iferror(IF($C1087=BattleEnd,"",IF($C1087="","",IF($C1087=Attacking,RANDBETWEEN(1,100),""))),"")</f>
        <v/>
      </c>
      <c r="J1087" s="377" t="str">
        <f>iferror(IF($C1087=BattleEnd,"",IF($C1087="","",IF($C1087=Attacking,RANDBETWEEN(1,100),""))),"")</f>
        <v/>
      </c>
      <c r="K1087" s="378" t="str">
        <f>iferror(IF($C1087=BattleEnd,"",IF($C1087="","",IF($C1087=Attacking,RANDBETWEEN(1,100),""))),"")</f>
        <v/>
      </c>
      <c r="L1087" s="392" t="str">
        <f>if($C1087=Attacking,if(H1087&gt;70,Hit,Miss),"")</f>
        <v/>
      </c>
      <c r="M1087" s="393" t="str">
        <f>if($C1087=Attacking,if(I1087&gt;70,Hit,Miss),"")</f>
        <v/>
      </c>
      <c r="N1087" s="393" t="str">
        <f>if($C1087=Attacking,if(J1087&gt;70,Hit,Miss),"")</f>
        <v/>
      </c>
      <c r="O1087" s="394" t="str">
        <f>if($C1087=Attacking,if(K1087&gt;70,Hit,Miss),"")</f>
        <v/>
      </c>
      <c r="P1087" s="400" t="str">
        <f>IF(L1087=Hit,Fleet1Ship1WepDPH,IF(L1087=Miss,0,""))</f>
        <v/>
      </c>
      <c r="Q1087" s="396" t="str">
        <f>IF(M1087=Hit,Fleet1Ship1WepDPH,IF(M1087=Miss,0,""))</f>
        <v/>
      </c>
      <c r="R1087" s="396" t="str">
        <f>IF(N1087=Hit,Fleet1Ship1WepDPH,IF(N1087=Miss,0,""))</f>
        <v/>
      </c>
      <c r="S1087" s="397" t="str">
        <f>IF(O1087=Hit,Fleet1Ship1WepDPH,IF(O1087=Miss,0,""))</f>
        <v/>
      </c>
      <c r="T1087" s="332" t="str">
        <f>if($C1087=Attacking,COUNTIF(P1087:S1087,"&gt;0"),"")</f>
        <v/>
      </c>
      <c r="U1087" s="333" t="str">
        <f>IF($C1087=Attacking,SUM(P1087:S1087),"")</f>
        <v/>
      </c>
      <c r="V1087" s="334" t="str">
        <f>iferror(if(W1085="","",IF(W1085=Alive,$V$4,IF(W1085=Dead,"")),""),"")</f>
        <v/>
      </c>
      <c r="W1087" s="323" t="str">
        <f>iferror(if($X1087="","",IF($X1087&gt;0,Alive,if($X1087=0,"")),""),"")</f>
        <v/>
      </c>
      <c r="X1087" s="385" t="str">
        <f>iferror(if(C1087="","",IF(C1087=Attacking,X1085-U1087,X1085)),"")</f>
        <v/>
      </c>
    </row>
    <row r="1088" hidden="1">
      <c r="A1088" s="360"/>
      <c r="B1088" s="358" t="str">
        <f>IF(C1086=Attacking,B1086+1,"")</f>
        <v/>
      </c>
      <c r="C1088" s="338" t="str">
        <f>iferror(if(W1086="","",IF(W1086=Alive,Attacking,if(W1086=Dead,"")),""),"")</f>
        <v/>
      </c>
      <c r="D1088" s="339" t="str">
        <f>iferror(if(E1086="","",IF(E1086=Alive,$D$4,IF(E1086=Dead,"")),""),"")</f>
        <v/>
      </c>
      <c r="E1088" s="340" t="str">
        <f>iferror(if($F1087="","",IF($F1088&gt;0,Alive,if($F1088="","")),""),"")</f>
        <v/>
      </c>
      <c r="F1088" s="362" t="str">
        <f t="shared" si="4"/>
        <v/>
      </c>
      <c r="G1088" s="363" t="str">
        <f>iferror(if(C1088="","",if(C1088=BattleEnd,"",if(D1088=Fleet1Ship1,Fleet1Ship1Wep,Fleet2Ship1Wep))),"")</f>
        <v/>
      </c>
      <c r="H1088" s="364" t="str">
        <f>iferror(IF($C1088=BattleEnd,"",IF($C1088="","",IF($C1088=Attacking,RANDBETWEEN(1,100),""))),"")</f>
        <v/>
      </c>
      <c r="I1088" s="365" t="str">
        <f>iferror(IF($C1088=BattleEnd,"",IF($C1088="","",IF($C1088=Attacking,RANDBETWEEN(1,100),""))),"")</f>
        <v/>
      </c>
      <c r="J1088" s="365" t="str">
        <f>iferror(IF($C1088=BattleEnd,"",IF($C1088="","",IF($C1088=Attacking,RANDBETWEEN(1,100),""))),"")</f>
        <v/>
      </c>
      <c r="K1088" s="366" t="str">
        <f>iferror(IF($C1088=BattleEnd,"",IF($C1088="","",IF($C1088=Attacking,RANDBETWEEN(1,100),""))),"")</f>
        <v/>
      </c>
      <c r="L1088" s="367" t="str">
        <f>if($C1088=Attacking,if(H1088&gt;70,Hit,Miss),"")</f>
        <v/>
      </c>
      <c r="M1088" s="368" t="str">
        <f>if($C1088=Attacking,if(I1088&gt;70,Hit,Miss),"")</f>
        <v/>
      </c>
      <c r="N1088" s="368" t="str">
        <f>if($C1088=Attacking,if(J1088&gt;70,Hit,Miss),"")</f>
        <v/>
      </c>
      <c r="O1088" s="369" t="str">
        <f>if($C1088=Attacking,if(K1088&gt;70,Hit,Miss),"")</f>
        <v/>
      </c>
      <c r="P1088" s="370" t="str">
        <f>IF(L1088=Hit,Fleet1Ship1WepDPH,IF(L1088=Miss,0,""))</f>
        <v/>
      </c>
      <c r="Q1088" s="371" t="str">
        <f>IF(M1088=Hit,Fleet1Ship1WepDPH,IF(M1088=Miss,0,""))</f>
        <v/>
      </c>
      <c r="R1088" s="371" t="str">
        <f>IF(N1088=Hit,Fleet1Ship1WepDPH,IF(N1088=Miss,0,""))</f>
        <v/>
      </c>
      <c r="S1088" s="372" t="str">
        <f>IF(O1088=Hit,Fleet1Ship1WepDPH,IF(O1088=Miss,0,""))</f>
        <v/>
      </c>
      <c r="T1088" s="349" t="str">
        <f>if($C1088=Attacking,COUNTIF(P1088:S1088,"&gt;0"),"")</f>
        <v/>
      </c>
      <c r="U1088" s="350" t="str">
        <f>IF($C1088=Attacking,SUM(P1088:S1088),"")</f>
        <v/>
      </c>
      <c r="V1088" s="351" t="str">
        <f>iferror(if(W1086="","",IF(W1086=Alive,$V$4,IF(W1086=Dead,"")),""),"")</f>
        <v/>
      </c>
      <c r="W1088" s="340" t="str">
        <f>iferror(if($X1088="","",IF($X1088&gt;0,Alive,if($X1088=0,"")),""),"")</f>
        <v/>
      </c>
      <c r="X1088" s="373" t="str">
        <f>iferror(if(C1088="","",IF(C1088=Attacking,X1086-U1088,X1086)),"")</f>
        <v/>
      </c>
    </row>
    <row r="1089" hidden="1">
      <c r="A1089" s="361"/>
      <c r="B1089" s="359" t="str">
        <f>IF(C1087=Attacking,B1087+1,"")</f>
        <v/>
      </c>
      <c r="C1089" s="321" t="str">
        <f>iferror(if(W1087="","",IF(W1087=Alive,Attacking,if(W1087=Dead,"")),""),"")</f>
        <v/>
      </c>
      <c r="D1089" s="322" t="str">
        <f>iferror(if(E1087="","",IF(E1087=Alive,$D$4,IF(E1087=Dead,"")),""),"")</f>
        <v/>
      </c>
      <c r="E1089" s="323" t="str">
        <f>iferror(if($F1088="","",IF($F1089&gt;0,Alive,if($F1089="","")),""),"")</f>
        <v/>
      </c>
      <c r="F1089" s="374" t="str">
        <f t="shared" si="4"/>
        <v/>
      </c>
      <c r="G1089" s="375" t="str">
        <f>iferror(if(C1089="","",if(C1089=BattleEnd,"",if(D1089=Fleet1Ship1,Fleet1Ship1Wep,Fleet2Ship1Wep))),"")</f>
        <v/>
      </c>
      <c r="H1089" s="376" t="str">
        <f>iferror(IF($C1089=BattleEnd,"",IF($C1089="","",IF($C1089=Attacking,RANDBETWEEN(1,100),""))),"")</f>
        <v/>
      </c>
      <c r="I1089" s="377" t="str">
        <f>iferror(IF($C1089=BattleEnd,"",IF($C1089="","",IF($C1089=Attacking,RANDBETWEEN(1,100),""))),"")</f>
        <v/>
      </c>
      <c r="J1089" s="377" t="str">
        <f>iferror(IF($C1089=BattleEnd,"",IF($C1089="","",IF($C1089=Attacking,RANDBETWEEN(1,100),""))),"")</f>
        <v/>
      </c>
      <c r="K1089" s="378" t="str">
        <f>iferror(IF($C1089=BattleEnd,"",IF($C1089="","",IF($C1089=Attacking,RANDBETWEEN(1,100),""))),"")</f>
        <v/>
      </c>
      <c r="L1089" s="379" t="str">
        <f>if($C1089=Attacking,if(H1089&gt;70,Hit,Miss),"")</f>
        <v/>
      </c>
      <c r="M1089" s="380" t="str">
        <f>if($C1089=Attacking,if(I1089&gt;70,Hit,Miss),"")</f>
        <v/>
      </c>
      <c r="N1089" s="380" t="str">
        <f>if($C1089=Attacking,if(J1089&gt;70,Hit,Miss),"")</f>
        <v/>
      </c>
      <c r="O1089" s="381" t="str">
        <f>if($C1089=Attacking,if(K1089&gt;70,Hit,Miss),"")</f>
        <v/>
      </c>
      <c r="P1089" s="382" t="str">
        <f>IF(L1089=Hit,Fleet1Ship1WepDPH,IF(L1089=Miss,0,""))</f>
        <v/>
      </c>
      <c r="Q1089" s="383" t="str">
        <f>IF(M1089=Hit,Fleet1Ship1WepDPH,IF(M1089=Miss,0,""))</f>
        <v/>
      </c>
      <c r="R1089" s="383" t="str">
        <f>IF(N1089=Hit,Fleet1Ship1WepDPH,IF(N1089=Miss,0,""))</f>
        <v/>
      </c>
      <c r="S1089" s="384" t="str">
        <f>IF(O1089=Hit,Fleet1Ship1WepDPH,IF(O1089=Miss,0,""))</f>
        <v/>
      </c>
      <c r="T1089" s="332" t="str">
        <f>if($C1089=Attacking,COUNTIF(P1089:S1089,"&gt;0"),"")</f>
        <v/>
      </c>
      <c r="U1089" s="333" t="str">
        <f>IF($C1089=Attacking,SUM(P1089:S1089),"")</f>
        <v/>
      </c>
      <c r="V1089" s="334" t="str">
        <f>iferror(if(W1087="","",IF(W1087=Alive,$V$4,IF(W1087=Dead,"")),""),"")</f>
        <v/>
      </c>
      <c r="W1089" s="323" t="str">
        <f>iferror(if($X1089="","",IF($X1089&gt;0,Alive,if($X1089=0,"")),""),"")</f>
        <v/>
      </c>
      <c r="X1089" s="385" t="str">
        <f>iferror(if(C1089="","",IF(C1089=Attacking,X1087-U1089,X1087)),"")</f>
        <v/>
      </c>
    </row>
    <row r="1090" hidden="1">
      <c r="A1090" s="360"/>
      <c r="B1090" s="358" t="str">
        <f>IF(C1088=Reloading,B1088+1,"")</f>
        <v/>
      </c>
      <c r="C1090" s="338" t="str">
        <f>iferror(if(W1088="","",IF(W1088=Alive,Attacking,if(W1088=Dead,"")),""),"")</f>
        <v/>
      </c>
      <c r="D1090" s="339" t="str">
        <f>iferror(if(E1088="","",IF(E1088=Alive,$D$4,IF(E1088=Dead,"")),""),"")</f>
        <v/>
      </c>
      <c r="E1090" s="340" t="str">
        <f>iferror(if($F1089="","",IF($F1090&gt;0,Alive,if($F1090="","")),""),"")</f>
        <v/>
      </c>
      <c r="F1090" s="362" t="str">
        <f t="shared" si="4"/>
        <v/>
      </c>
      <c r="G1090" s="363" t="str">
        <f>iferror(if(C1090="","",if(C1090=BattleEnd,"",if(D1090=Fleet1Ship1,Fleet1Ship1Wep,Fleet2Ship1Wep))),"")</f>
        <v/>
      </c>
      <c r="H1090" s="364" t="str">
        <f>iferror(IF($C1090=BattleEnd,"",IF($C1090="","",IF($C1090=Attacking,RANDBETWEEN(1,100),""))),"")</f>
        <v/>
      </c>
      <c r="I1090" s="365" t="str">
        <f>iferror(IF($C1090=BattleEnd,"",IF($C1090="","",IF($C1090=Attacking,RANDBETWEEN(1,100),""))),"")</f>
        <v/>
      </c>
      <c r="J1090" s="365" t="str">
        <f>iferror(IF($C1090=BattleEnd,"",IF($C1090="","",IF($C1090=Attacking,RANDBETWEEN(1,100),""))),"")</f>
        <v/>
      </c>
      <c r="K1090" s="366" t="str">
        <f>iferror(IF($C1090=BattleEnd,"",IF($C1090="","",IF($C1090=Attacking,RANDBETWEEN(1,100),""))),"")</f>
        <v/>
      </c>
      <c r="L1090" s="386" t="str">
        <f>if($C1090=Attacking,if(H1090&gt;70,Hit,Miss),"")</f>
        <v/>
      </c>
      <c r="M1090" s="387" t="str">
        <f>if($C1090=Attacking,if(I1090&gt;70,Hit,Miss),"")</f>
        <v/>
      </c>
      <c r="N1090" s="387" t="str">
        <f>if($C1090=Attacking,if(J1090&gt;70,Hit,Miss),"")</f>
        <v/>
      </c>
      <c r="O1090" s="388" t="str">
        <f>if($C1090=Attacking,if(K1090&gt;70,Hit,Miss),"")</f>
        <v/>
      </c>
      <c r="P1090" s="389" t="str">
        <f>IF(L1090=Hit,Fleet1Ship1WepDPH,IF(L1090=Miss,0,""))</f>
        <v/>
      </c>
      <c r="Q1090" s="390" t="str">
        <f>IF(M1090=Hit,Fleet1Ship1WepDPH,IF(M1090=Miss,0,""))</f>
        <v/>
      </c>
      <c r="R1090" s="390" t="str">
        <f>IF(N1090=Hit,Fleet1Ship1WepDPH,IF(N1090=Miss,0,""))</f>
        <v/>
      </c>
      <c r="S1090" s="391" t="str">
        <f>IF(O1090=Hit,Fleet1Ship1WepDPH,IF(O1090=Miss,0,""))</f>
        <v/>
      </c>
      <c r="T1090" s="349" t="str">
        <f>if($C1090=Attacking,COUNTIF(P1090:S1090,"&gt;0"),"")</f>
        <v/>
      </c>
      <c r="U1090" s="350" t="str">
        <f>IF($C1090=Attacking,SUM(P1090:S1090),"")</f>
        <v/>
      </c>
      <c r="V1090" s="351" t="str">
        <f>iferror(if(W1088="","",IF(W1088=Alive,$V$4,IF(W1088=Dead,"")),""),"")</f>
        <v/>
      </c>
      <c r="W1090" s="340" t="str">
        <f>iferror(if($X1090="","",IF($X1090&gt;0,Alive,if($X1090=0,"")),""),"")</f>
        <v/>
      </c>
      <c r="X1090" s="373" t="str">
        <f>iferror(if(C1090="","",IF(C1090=Attacking,X1088-U1090,X1088)),"")</f>
        <v/>
      </c>
    </row>
    <row r="1091" hidden="1">
      <c r="A1091" s="361"/>
      <c r="B1091" s="359" t="str">
        <f>IF(C1089=Reloading,B1089+1,"")</f>
        <v/>
      </c>
      <c r="C1091" s="321" t="str">
        <f>iferror(if(W1089="","",IF(W1089=Alive,Attacking,if(W1089=Dead,"")),""),"")</f>
        <v/>
      </c>
      <c r="D1091" s="322" t="str">
        <f>iferror(if(E1089="","",IF(E1089=Alive,$D$4,IF(E1089=Dead,"")),""),"")</f>
        <v/>
      </c>
      <c r="E1091" s="323" t="str">
        <f>iferror(if($F1090="","",IF($F1091&gt;0,Alive,if($F1091="","")),""),"")</f>
        <v/>
      </c>
      <c r="F1091" s="374" t="str">
        <f t="shared" si="4"/>
        <v/>
      </c>
      <c r="G1091" s="375" t="str">
        <f>iferror(if(C1091="","",if(C1091=BattleEnd,"",if(D1091=Fleet1Ship1,Fleet1Ship1Wep,Fleet2Ship1Wep))),"")</f>
        <v/>
      </c>
      <c r="H1091" s="376" t="str">
        <f>iferror(IF($C1091=BattleEnd,"",IF($C1091="","",IF($C1091=Attacking,RANDBETWEEN(1,100),""))),"")</f>
        <v/>
      </c>
      <c r="I1091" s="377" t="str">
        <f>iferror(IF($C1091=BattleEnd,"",IF($C1091="","",IF($C1091=Attacking,RANDBETWEEN(1,100),""))),"")</f>
        <v/>
      </c>
      <c r="J1091" s="377" t="str">
        <f>iferror(IF($C1091=BattleEnd,"",IF($C1091="","",IF($C1091=Attacking,RANDBETWEEN(1,100),""))),"")</f>
        <v/>
      </c>
      <c r="K1091" s="378" t="str">
        <f>iferror(IF($C1091=BattleEnd,"",IF($C1091="","",IF($C1091=Attacking,RANDBETWEEN(1,100),""))),"")</f>
        <v/>
      </c>
      <c r="L1091" s="392" t="str">
        <f>if($C1091=Attacking,if(H1091&gt;70,Hit,Miss),"")</f>
        <v/>
      </c>
      <c r="M1091" s="393" t="str">
        <f>if($C1091=Attacking,if(I1091&gt;70,Hit,Miss),"")</f>
        <v/>
      </c>
      <c r="N1091" s="393" t="str">
        <f>if($C1091=Attacking,if(J1091&gt;70,Hit,Miss),"")</f>
        <v/>
      </c>
      <c r="O1091" s="394" t="str">
        <f>if($C1091=Attacking,if(K1091&gt;70,Hit,Miss),"")</f>
        <v/>
      </c>
      <c r="P1091" s="395" t="str">
        <f>IF(L1091=Hit,Fleet1Ship1WepDPH,IF(L1091=Miss,0,""))</f>
        <v/>
      </c>
      <c r="Q1091" s="396" t="str">
        <f>IF(M1091=Hit,Fleet1Ship1WepDPH,IF(M1091=Miss,0,""))</f>
        <v/>
      </c>
      <c r="R1091" s="396" t="str">
        <f>IF(N1091=Hit,Fleet1Ship1WepDPH,IF(N1091=Miss,0,""))</f>
        <v/>
      </c>
      <c r="S1091" s="397" t="str">
        <f>IF(O1091=Hit,Fleet1Ship1WepDPH,IF(O1091=Miss,0,""))</f>
        <v/>
      </c>
      <c r="T1091" s="332" t="str">
        <f>if($C1091=Attacking,COUNTIF(P1091:S1091,"&gt;0"),"")</f>
        <v/>
      </c>
      <c r="U1091" s="333" t="str">
        <f>IF($C1091=Attacking,SUM(P1091:S1091),"")</f>
        <v/>
      </c>
      <c r="V1091" s="334" t="str">
        <f>iferror(if(W1089="","",IF(W1089=Alive,$V$4,IF(W1089=Dead,"")),""),"")</f>
        <v/>
      </c>
      <c r="W1091" s="323" t="str">
        <f>iferror(if($X1091="","",IF($X1091&gt;0,Alive,if($X1091=0,"")),""),"")</f>
        <v/>
      </c>
      <c r="X1091" s="385" t="str">
        <f>iferror(if(C1091="","",IF(C1091=Attacking,X1089-U1091,X1089)),"")</f>
        <v/>
      </c>
    </row>
    <row r="1092" hidden="1">
      <c r="A1092" s="360"/>
      <c r="B1092" s="358" t="str">
        <f>IF(C1090=Attacking,B1090+1,"")</f>
        <v/>
      </c>
      <c r="C1092" s="338" t="str">
        <f>iferror(if(W1090="","",IF(W1090=Alive,Attacking,if(W1090=Dead,"")),""),"")</f>
        <v/>
      </c>
      <c r="D1092" s="339" t="str">
        <f>iferror(if(E1090="","",IF(E1090=Alive,$D$4,IF(E1090=Dead,"")),""),"")</f>
        <v/>
      </c>
      <c r="E1092" s="340" t="str">
        <f>iferror(if($F1091="","",IF($F1092&gt;0,Alive,if($F1092="","")),""),"")</f>
        <v/>
      </c>
      <c r="F1092" s="362" t="str">
        <f t="shared" si="4"/>
        <v/>
      </c>
      <c r="G1092" s="363" t="str">
        <f>iferror(if(C1092="","",if(C1092=BattleEnd,"",if(D1092=Fleet1Ship1,Fleet1Ship1Wep,Fleet2Ship1Wep))),"")</f>
        <v/>
      </c>
      <c r="H1092" s="364" t="str">
        <f>iferror(IF($C1092=BattleEnd,"",IF($C1092="","",IF($C1092=Attacking,RANDBETWEEN(1,100),""))),"")</f>
        <v/>
      </c>
      <c r="I1092" s="365" t="str">
        <f>iferror(IF($C1092=BattleEnd,"",IF($C1092="","",IF($C1092=Attacking,RANDBETWEEN(1,100),""))),"")</f>
        <v/>
      </c>
      <c r="J1092" s="365" t="str">
        <f>iferror(IF($C1092=BattleEnd,"",IF($C1092="","",IF($C1092=Attacking,RANDBETWEEN(1,100),""))),"")</f>
        <v/>
      </c>
      <c r="K1092" s="366" t="str">
        <f>iferror(IF($C1092=BattleEnd,"",IF($C1092="","",IF($C1092=Attacking,RANDBETWEEN(1,100),""))),"")</f>
        <v/>
      </c>
      <c r="L1092" s="386" t="str">
        <f>if($C1092=Attacking,if(H1092&gt;70,Hit,Miss),"")</f>
        <v/>
      </c>
      <c r="M1092" s="387" t="str">
        <f>if($C1092=Attacking,if(I1092&gt;70,Hit,Miss),"")</f>
        <v/>
      </c>
      <c r="N1092" s="387" t="str">
        <f>if($C1092=Attacking,if(J1092&gt;70,Hit,Miss),"")</f>
        <v/>
      </c>
      <c r="O1092" s="388" t="str">
        <f>if($C1092=Attacking,if(K1092&gt;70,Hit,Miss),"")</f>
        <v/>
      </c>
      <c r="P1092" s="398" t="str">
        <f>IF(L1092=Hit,Fleet1Ship1WepDPH,IF(L1092=Miss,0,""))</f>
        <v/>
      </c>
      <c r="Q1092" s="390" t="str">
        <f>IF(M1092=Hit,Fleet1Ship1WepDPH,IF(M1092=Miss,0,""))</f>
        <v/>
      </c>
      <c r="R1092" s="390" t="str">
        <f>IF(N1092=Hit,Fleet1Ship1WepDPH,IF(N1092=Miss,0,""))</f>
        <v/>
      </c>
      <c r="S1092" s="399" t="str">
        <f>IF(O1092=Hit,Fleet1Ship1WepDPH,IF(O1092=Miss,0,""))</f>
        <v/>
      </c>
      <c r="T1092" s="349" t="str">
        <f>if($C1092=Attacking,COUNTIF(P1092:S1092,"&gt;0"),"")</f>
        <v/>
      </c>
      <c r="U1092" s="350" t="str">
        <f>IF($C1092=Attacking,SUM(P1092:S1092),"")</f>
        <v/>
      </c>
      <c r="V1092" s="351" t="str">
        <f>iferror(if(W1090="","",IF(W1090=Alive,$V$4,IF(W1090=Dead,"")),""),"")</f>
        <v/>
      </c>
      <c r="W1092" s="340" t="str">
        <f>iferror(if($X1092="","",IF($X1092&gt;0,Alive,if($X1092=0,"")),""),"")</f>
        <v/>
      </c>
      <c r="X1092" s="373" t="str">
        <f>iferror(if(C1092="","",IF(C1092=Attacking,X1090-U1092,X1090)),"")</f>
        <v/>
      </c>
    </row>
    <row r="1093" hidden="1">
      <c r="A1093" s="361"/>
      <c r="B1093" s="359" t="str">
        <f>IF(C1091=Attacking,B1091+1,"")</f>
        <v/>
      </c>
      <c r="C1093" s="321" t="str">
        <f>iferror(if(W1091="","",IF(W1091=Alive,Attacking,if(W1091=Dead,"")),""),"")</f>
        <v/>
      </c>
      <c r="D1093" s="322" t="str">
        <f>iferror(if(E1091="","",IF(E1091=Alive,$D$4,IF(E1091=Dead,"")),""),"")</f>
        <v/>
      </c>
      <c r="E1093" s="323" t="str">
        <f>iferror(if($F1092="","",IF($F1093&gt;0,Alive,if($F1093="","")),""),"")</f>
        <v/>
      </c>
      <c r="F1093" s="374" t="str">
        <f t="shared" si="4"/>
        <v/>
      </c>
      <c r="G1093" s="375" t="str">
        <f>iferror(if(C1093="","",if(C1093=BattleEnd,"",if(D1093=Fleet1Ship1,Fleet1Ship1Wep,Fleet2Ship1Wep))),"")</f>
        <v/>
      </c>
      <c r="H1093" s="376" t="str">
        <f>iferror(IF($C1093=BattleEnd,"",IF($C1093="","",IF($C1093=Attacking,RANDBETWEEN(1,100),""))),"")</f>
        <v/>
      </c>
      <c r="I1093" s="377" t="str">
        <f>iferror(IF($C1093=BattleEnd,"",IF($C1093="","",IF($C1093=Attacking,RANDBETWEEN(1,100),""))),"")</f>
        <v/>
      </c>
      <c r="J1093" s="377" t="str">
        <f>iferror(IF($C1093=BattleEnd,"",IF($C1093="","",IF($C1093=Attacking,RANDBETWEEN(1,100),""))),"")</f>
        <v/>
      </c>
      <c r="K1093" s="378" t="str">
        <f>iferror(IF($C1093=BattleEnd,"",IF($C1093="","",IF($C1093=Attacking,RANDBETWEEN(1,100),""))),"")</f>
        <v/>
      </c>
      <c r="L1093" s="392" t="str">
        <f>if($C1093=Attacking,if(H1093&gt;70,Hit,Miss),"")</f>
        <v/>
      </c>
      <c r="M1093" s="393" t="str">
        <f>if($C1093=Attacking,if(I1093&gt;70,Hit,Miss),"")</f>
        <v/>
      </c>
      <c r="N1093" s="393" t="str">
        <f>if($C1093=Attacking,if(J1093&gt;70,Hit,Miss),"")</f>
        <v/>
      </c>
      <c r="O1093" s="394" t="str">
        <f>if($C1093=Attacking,if(K1093&gt;70,Hit,Miss),"")</f>
        <v/>
      </c>
      <c r="P1093" s="400" t="str">
        <f>IF(L1093=Hit,Fleet1Ship1WepDPH,IF(L1093=Miss,0,""))</f>
        <v/>
      </c>
      <c r="Q1093" s="396" t="str">
        <f>IF(M1093=Hit,Fleet1Ship1WepDPH,IF(M1093=Miss,0,""))</f>
        <v/>
      </c>
      <c r="R1093" s="396" t="str">
        <f>IF(N1093=Hit,Fleet1Ship1WepDPH,IF(N1093=Miss,0,""))</f>
        <v/>
      </c>
      <c r="S1093" s="401" t="str">
        <f>IF(O1093=Hit,Fleet1Ship1WepDPH,IF(O1093=Miss,0,""))</f>
        <v/>
      </c>
      <c r="T1093" s="332" t="str">
        <f>if($C1093=Attacking,COUNTIF(P1093:S1093,"&gt;0"),"")</f>
        <v/>
      </c>
      <c r="U1093" s="333" t="str">
        <f>IF($C1093=Attacking,SUM(P1093:S1093),"")</f>
        <v/>
      </c>
      <c r="V1093" s="334" t="str">
        <f>iferror(if(W1091="","",IF(W1091=Alive,$V$4,IF(W1091=Dead,"")),""),"")</f>
        <v/>
      </c>
      <c r="W1093" s="323" t="str">
        <f>iferror(if($X1093="","",IF($X1093&gt;0,Alive,if($X1093=0,"")),""),"")</f>
        <v/>
      </c>
      <c r="X1093" s="385" t="str">
        <f>iferror(if(C1093="","",IF(C1093=Attacking,X1091-U1093,X1091)),"")</f>
        <v/>
      </c>
    </row>
    <row r="1094" hidden="1">
      <c r="A1094" s="360"/>
      <c r="B1094" s="358" t="str">
        <f>IF(C1092=Attacking,B1092+1,"")</f>
        <v/>
      </c>
      <c r="C1094" s="338" t="str">
        <f>iferror(if(W1092="","",IF(W1092=Alive,Attacking,if(W1092=Dead,"")),""),"")</f>
        <v/>
      </c>
      <c r="D1094" s="339" t="str">
        <f>iferror(if(E1092="","",IF(E1092=Alive,$D$4,IF(E1092=Dead,"")),""),"")</f>
        <v/>
      </c>
      <c r="E1094" s="340" t="str">
        <f>iferror(if($F1093="","",IF($F1094&gt;0,Alive,if($F1094="","")),""),"")</f>
        <v/>
      </c>
      <c r="F1094" s="362" t="str">
        <f t="shared" si="4"/>
        <v/>
      </c>
      <c r="G1094" s="363" t="str">
        <f>iferror(if(C1094="","",if(C1094=BattleEnd,"",if(D1094=Fleet1Ship1,Fleet1Ship1Wep,Fleet2Ship1Wep))),"")</f>
        <v/>
      </c>
      <c r="H1094" s="364" t="str">
        <f>iferror(IF($C1094=BattleEnd,"",IF($C1094="","",IF($C1094=Attacking,RANDBETWEEN(1,100),""))),"")</f>
        <v/>
      </c>
      <c r="I1094" s="365" t="str">
        <f>iferror(IF($C1094=BattleEnd,"",IF($C1094="","",IF($C1094=Attacking,RANDBETWEEN(1,100),""))),"")</f>
        <v/>
      </c>
      <c r="J1094" s="365" t="str">
        <f>iferror(IF($C1094=BattleEnd,"",IF($C1094="","",IF($C1094=Attacking,RANDBETWEEN(1,100),""))),"")</f>
        <v/>
      </c>
      <c r="K1094" s="366" t="str">
        <f>iferror(IF($C1094=BattleEnd,"",IF($C1094="","",IF($C1094=Attacking,RANDBETWEEN(1,100),""))),"")</f>
        <v/>
      </c>
      <c r="L1094" s="386" t="str">
        <f>if($C1094=Attacking,if(H1094&gt;70,Hit,Miss),"")</f>
        <v/>
      </c>
      <c r="M1094" s="387" t="str">
        <f>if($C1094=Attacking,if(I1094&gt;70,Hit,Miss),"")</f>
        <v/>
      </c>
      <c r="N1094" s="387" t="str">
        <f>if($C1094=Attacking,if(J1094&gt;70,Hit,Miss),"")</f>
        <v/>
      </c>
      <c r="O1094" s="388" t="str">
        <f>if($C1094=Attacking,if(K1094&gt;70,Hit,Miss),"")</f>
        <v/>
      </c>
      <c r="P1094" s="398" t="str">
        <f>IF(L1094=Hit,Fleet1Ship1WepDPH,IF(L1094=Miss,0,""))</f>
        <v/>
      </c>
      <c r="Q1094" s="390" t="str">
        <f>IF(M1094=Hit,Fleet1Ship1WepDPH,IF(M1094=Miss,0,""))</f>
        <v/>
      </c>
      <c r="R1094" s="390" t="str">
        <f>IF(N1094=Hit,Fleet1Ship1WepDPH,IF(N1094=Miss,0,""))</f>
        <v/>
      </c>
      <c r="S1094" s="391" t="str">
        <f>IF(O1094=Hit,Fleet1Ship1WepDPH,IF(O1094=Miss,0,""))</f>
        <v/>
      </c>
      <c r="T1094" s="349" t="str">
        <f>if($C1094=Attacking,COUNTIF(P1094:S1094,"&gt;0"),"")</f>
        <v/>
      </c>
      <c r="U1094" s="350" t="str">
        <f>IF($C1094=Attacking,SUM(P1094:S1094),"")</f>
        <v/>
      </c>
      <c r="V1094" s="351" t="str">
        <f>iferror(if(W1092="","",IF(W1092=Alive,$V$4,IF(W1092=Dead,"")),""),"")</f>
        <v/>
      </c>
      <c r="W1094" s="340" t="str">
        <f>iferror(if($X1094="","",IF($X1094&gt;0,Alive,if($X1094=0,"")),""),"")</f>
        <v/>
      </c>
      <c r="X1094" s="373" t="str">
        <f>iferror(if(C1094="","",IF(C1094=Attacking,X1092-U1094,X1092)),"")</f>
        <v/>
      </c>
    </row>
    <row r="1095" hidden="1">
      <c r="A1095" s="361"/>
      <c r="B1095" s="359" t="str">
        <f>IF(C1093=Attacking,B1093+1,"")</f>
        <v/>
      </c>
      <c r="C1095" s="321" t="str">
        <f>iferror(if(W1093="","",IF(W1093=Alive,Attacking,if(W1093=Dead,"")),""),"")</f>
        <v/>
      </c>
      <c r="D1095" s="322" t="str">
        <f>iferror(if(E1093="","",IF(E1093=Alive,$D$4,IF(E1093=Dead,"")),""),"")</f>
        <v/>
      </c>
      <c r="E1095" s="323" t="str">
        <f>iferror(if($F1094="","",IF($F1095&gt;0,Alive,if($F1095="","")),""),"")</f>
        <v/>
      </c>
      <c r="F1095" s="374" t="str">
        <f t="shared" si="4"/>
        <v/>
      </c>
      <c r="G1095" s="375" t="str">
        <f>iferror(if(C1095="","",if(C1095=BattleEnd,"",if(D1095=Fleet1Ship1,Fleet1Ship1Wep,Fleet2Ship1Wep))),"")</f>
        <v/>
      </c>
      <c r="H1095" s="376" t="str">
        <f>iferror(IF($C1095=BattleEnd,"",IF($C1095="","",IF($C1095=Attacking,RANDBETWEEN(1,100),""))),"")</f>
        <v/>
      </c>
      <c r="I1095" s="377" t="str">
        <f>iferror(IF($C1095=BattleEnd,"",IF($C1095="","",IF($C1095=Attacking,RANDBETWEEN(1,100),""))),"")</f>
        <v/>
      </c>
      <c r="J1095" s="377" t="str">
        <f>iferror(IF($C1095=BattleEnd,"",IF($C1095="","",IF($C1095=Attacking,RANDBETWEEN(1,100),""))),"")</f>
        <v/>
      </c>
      <c r="K1095" s="378" t="str">
        <f>iferror(IF($C1095=BattleEnd,"",IF($C1095="","",IF($C1095=Attacking,RANDBETWEEN(1,100),""))),"")</f>
        <v/>
      </c>
      <c r="L1095" s="392" t="str">
        <f>if($C1095=Attacking,if(H1095&gt;70,Hit,Miss),"")</f>
        <v/>
      </c>
      <c r="M1095" s="393" t="str">
        <f>if($C1095=Attacking,if(I1095&gt;70,Hit,Miss),"")</f>
        <v/>
      </c>
      <c r="N1095" s="393" t="str">
        <f>if($C1095=Attacking,if(J1095&gt;70,Hit,Miss),"")</f>
        <v/>
      </c>
      <c r="O1095" s="394" t="str">
        <f>if($C1095=Attacking,if(K1095&gt;70,Hit,Miss),"")</f>
        <v/>
      </c>
      <c r="P1095" s="400" t="str">
        <f>IF(L1095=Hit,Fleet1Ship1WepDPH,IF(L1095=Miss,0,""))</f>
        <v/>
      </c>
      <c r="Q1095" s="396" t="str">
        <f>IF(M1095=Hit,Fleet1Ship1WepDPH,IF(M1095=Miss,0,""))</f>
        <v/>
      </c>
      <c r="R1095" s="396" t="str">
        <f>IF(N1095=Hit,Fleet1Ship1WepDPH,IF(N1095=Miss,0,""))</f>
        <v/>
      </c>
      <c r="S1095" s="397" t="str">
        <f>IF(O1095=Hit,Fleet1Ship1WepDPH,IF(O1095=Miss,0,""))</f>
        <v/>
      </c>
      <c r="T1095" s="332" t="str">
        <f>if($C1095=Attacking,COUNTIF(P1095:S1095,"&gt;0"),"")</f>
        <v/>
      </c>
      <c r="U1095" s="333" t="str">
        <f>IF($C1095=Attacking,SUM(P1095:S1095),"")</f>
        <v/>
      </c>
      <c r="V1095" s="334" t="str">
        <f>iferror(if(W1093="","",IF(W1093=Alive,$V$4,IF(W1093=Dead,"")),""),"")</f>
        <v/>
      </c>
      <c r="W1095" s="323" t="str">
        <f>iferror(if($X1095="","",IF($X1095&gt;0,Alive,if($X1095=0,"")),""),"")</f>
        <v/>
      </c>
      <c r="X1095" s="385" t="str">
        <f>iferror(if(C1095="","",IF(C1095=Attacking,X1093-U1095,X1093)),"")</f>
        <v/>
      </c>
    </row>
    <row r="1096" hidden="1">
      <c r="A1096" s="360"/>
      <c r="B1096" s="358" t="str">
        <f>IF(C1094=Attacking,B1094+1,"")</f>
        <v/>
      </c>
      <c r="C1096" s="338" t="str">
        <f>iferror(if(W1094="","",IF(W1094=Alive,Attacking,if(W1094=Dead,"")),""),"")</f>
        <v/>
      </c>
      <c r="D1096" s="339" t="str">
        <f>iferror(if(E1094="","",IF(E1094=Alive,$D$4,IF(E1094=Dead,"")),""),"")</f>
        <v/>
      </c>
      <c r="E1096" s="340" t="str">
        <f>iferror(if($F1095="","",IF($F1096&gt;0,Alive,if($F1096="","")),""),"")</f>
        <v/>
      </c>
      <c r="F1096" s="362" t="str">
        <f t="shared" si="4"/>
        <v/>
      </c>
      <c r="G1096" s="363" t="str">
        <f>iferror(if(C1096="","",if(C1096=BattleEnd,"",if(D1096=Fleet1Ship1,Fleet1Ship1Wep,Fleet2Ship1Wep))),"")</f>
        <v/>
      </c>
      <c r="H1096" s="364" t="str">
        <f>iferror(IF($C1096=BattleEnd,"",IF($C1096="","",IF($C1096=Attacking,RANDBETWEEN(1,100),""))),"")</f>
        <v/>
      </c>
      <c r="I1096" s="365" t="str">
        <f>iferror(IF($C1096=BattleEnd,"",IF($C1096="","",IF($C1096=Attacking,RANDBETWEEN(1,100),""))),"")</f>
        <v/>
      </c>
      <c r="J1096" s="365" t="str">
        <f>iferror(IF($C1096=BattleEnd,"",IF($C1096="","",IF($C1096=Attacking,RANDBETWEEN(1,100),""))),"")</f>
        <v/>
      </c>
      <c r="K1096" s="366" t="str">
        <f>iferror(IF($C1096=BattleEnd,"",IF($C1096="","",IF($C1096=Attacking,RANDBETWEEN(1,100),""))),"")</f>
        <v/>
      </c>
      <c r="L1096" s="367" t="str">
        <f>if($C1096=Attacking,if(H1096&gt;70,Hit,Miss),"")</f>
        <v/>
      </c>
      <c r="M1096" s="368" t="str">
        <f>if($C1096=Attacking,if(I1096&gt;70,Hit,Miss),"")</f>
        <v/>
      </c>
      <c r="N1096" s="368" t="str">
        <f>if($C1096=Attacking,if(J1096&gt;70,Hit,Miss),"")</f>
        <v/>
      </c>
      <c r="O1096" s="369" t="str">
        <f>if($C1096=Attacking,if(K1096&gt;70,Hit,Miss),"")</f>
        <v/>
      </c>
      <c r="P1096" s="370" t="str">
        <f>IF(L1096=Hit,Fleet1Ship1WepDPH,IF(L1096=Miss,0,""))</f>
        <v/>
      </c>
      <c r="Q1096" s="371" t="str">
        <f>IF(M1096=Hit,Fleet1Ship1WepDPH,IF(M1096=Miss,0,""))</f>
        <v/>
      </c>
      <c r="R1096" s="371" t="str">
        <f>IF(N1096=Hit,Fleet1Ship1WepDPH,IF(N1096=Miss,0,""))</f>
        <v/>
      </c>
      <c r="S1096" s="372" t="str">
        <f>IF(O1096=Hit,Fleet1Ship1WepDPH,IF(O1096=Miss,0,""))</f>
        <v/>
      </c>
      <c r="T1096" s="349" t="str">
        <f>if($C1096=Attacking,COUNTIF(P1096:S1096,"&gt;0"),"")</f>
        <v/>
      </c>
      <c r="U1096" s="350" t="str">
        <f>IF($C1096=Attacking,SUM(P1096:S1096),"")</f>
        <v/>
      </c>
      <c r="V1096" s="351" t="str">
        <f>iferror(if(W1094="","",IF(W1094=Alive,$V$4,IF(W1094=Dead,"")),""),"")</f>
        <v/>
      </c>
      <c r="W1096" s="340" t="str">
        <f>iferror(if($X1096="","",IF($X1096&gt;0,Alive,if($X1096=0,"")),""),"")</f>
        <v/>
      </c>
      <c r="X1096" s="373" t="str">
        <f>iferror(if(C1096="","",IF(C1096=Attacking,X1094-U1096,X1094)),"")</f>
        <v/>
      </c>
    </row>
    <row r="1097" hidden="1">
      <c r="A1097" s="361"/>
      <c r="B1097" s="359" t="str">
        <f>IF(C1095=Attacking,B1095+1,"")</f>
        <v/>
      </c>
      <c r="C1097" s="321" t="str">
        <f>iferror(if(W1095="","",IF(W1095=Alive,Attacking,if(W1095=Dead,"")),""),"")</f>
        <v/>
      </c>
      <c r="D1097" s="322" t="str">
        <f>iferror(if(E1095="","",IF(E1095=Alive,$D$4,IF(E1095=Dead,"")),""),"")</f>
        <v/>
      </c>
      <c r="E1097" s="323" t="str">
        <f>iferror(if($F1096="","",IF($F1097&gt;0,Alive,if($F1097="","")),""),"")</f>
        <v/>
      </c>
      <c r="F1097" s="374" t="str">
        <f t="shared" si="4"/>
        <v/>
      </c>
      <c r="G1097" s="375" t="str">
        <f>iferror(if(C1097="","",if(C1097=BattleEnd,"",if(D1097=Fleet1Ship1,Fleet1Ship1Wep,Fleet2Ship1Wep))),"")</f>
        <v/>
      </c>
      <c r="H1097" s="376" t="str">
        <f>iferror(IF($C1097=BattleEnd,"",IF($C1097="","",IF($C1097=Attacking,RANDBETWEEN(1,100),""))),"")</f>
        <v/>
      </c>
      <c r="I1097" s="377" t="str">
        <f>iferror(IF($C1097=BattleEnd,"",IF($C1097="","",IF($C1097=Attacking,RANDBETWEEN(1,100),""))),"")</f>
        <v/>
      </c>
      <c r="J1097" s="377" t="str">
        <f>iferror(IF($C1097=BattleEnd,"",IF($C1097="","",IF($C1097=Attacking,RANDBETWEEN(1,100),""))),"")</f>
        <v/>
      </c>
      <c r="K1097" s="378" t="str">
        <f>iferror(IF($C1097=BattleEnd,"",IF($C1097="","",IF($C1097=Attacking,RANDBETWEEN(1,100),""))),"")</f>
        <v/>
      </c>
      <c r="L1097" s="379" t="str">
        <f>if($C1097=Attacking,if(H1097&gt;70,Hit,Miss),"")</f>
        <v/>
      </c>
      <c r="M1097" s="380" t="str">
        <f>if($C1097=Attacking,if(I1097&gt;70,Hit,Miss),"")</f>
        <v/>
      </c>
      <c r="N1097" s="380" t="str">
        <f>if($C1097=Attacking,if(J1097&gt;70,Hit,Miss),"")</f>
        <v/>
      </c>
      <c r="O1097" s="381" t="str">
        <f>if($C1097=Attacking,if(K1097&gt;70,Hit,Miss),"")</f>
        <v/>
      </c>
      <c r="P1097" s="382" t="str">
        <f>IF(L1097=Hit,Fleet1Ship1WepDPH,IF(L1097=Miss,0,""))</f>
        <v/>
      </c>
      <c r="Q1097" s="383" t="str">
        <f>IF(M1097=Hit,Fleet1Ship1WepDPH,IF(M1097=Miss,0,""))</f>
        <v/>
      </c>
      <c r="R1097" s="383" t="str">
        <f>IF(N1097=Hit,Fleet1Ship1WepDPH,IF(N1097=Miss,0,""))</f>
        <v/>
      </c>
      <c r="S1097" s="384" t="str">
        <f>IF(O1097=Hit,Fleet1Ship1WepDPH,IF(O1097=Miss,0,""))</f>
        <v/>
      </c>
      <c r="T1097" s="332" t="str">
        <f>if($C1097=Attacking,COUNTIF(P1097:S1097,"&gt;0"),"")</f>
        <v/>
      </c>
      <c r="U1097" s="333" t="str">
        <f>IF($C1097=Attacking,SUM(P1097:S1097),"")</f>
        <v/>
      </c>
      <c r="V1097" s="334" t="str">
        <f>iferror(if(W1095="","",IF(W1095=Alive,$V$4,IF(W1095=Dead,"")),""),"")</f>
        <v/>
      </c>
      <c r="W1097" s="323" t="str">
        <f>iferror(if($X1097="","",IF($X1097&gt;0,Alive,if($X1097=0,"")),""),"")</f>
        <v/>
      </c>
      <c r="X1097" s="385" t="str">
        <f>iferror(if(C1097="","",IF(C1097=Attacking,X1095-U1097,X1095)),"")</f>
        <v/>
      </c>
    </row>
    <row r="1098" hidden="1">
      <c r="A1098" s="360"/>
      <c r="B1098" s="358" t="str">
        <f>IF(C1096=Reloading,B1096+1,"")</f>
        <v/>
      </c>
      <c r="C1098" s="338" t="str">
        <f>iferror(if(W1096="","",IF(W1096=Alive,Attacking,if(W1096=Dead,"")),""),"")</f>
        <v/>
      </c>
      <c r="D1098" s="339" t="str">
        <f>iferror(if(E1096="","",IF(E1096=Alive,$D$4,IF(E1096=Dead,"")),""),"")</f>
        <v/>
      </c>
      <c r="E1098" s="340" t="str">
        <f>iferror(if($F1097="","",IF($F1098&gt;0,Alive,if($F1098="","")),""),"")</f>
        <v/>
      </c>
      <c r="F1098" s="362" t="str">
        <f t="shared" si="4"/>
        <v/>
      </c>
      <c r="G1098" s="363" t="str">
        <f>iferror(if(C1098="","",if(C1098=BattleEnd,"",if(D1098=Fleet1Ship1,Fleet1Ship1Wep,Fleet2Ship1Wep))),"")</f>
        <v/>
      </c>
      <c r="H1098" s="364" t="str">
        <f>iferror(IF($C1098=BattleEnd,"",IF($C1098="","",IF($C1098=Attacking,RANDBETWEEN(1,100),""))),"")</f>
        <v/>
      </c>
      <c r="I1098" s="365" t="str">
        <f>iferror(IF($C1098=BattleEnd,"",IF($C1098="","",IF($C1098=Attacking,RANDBETWEEN(1,100),""))),"")</f>
        <v/>
      </c>
      <c r="J1098" s="365" t="str">
        <f>iferror(IF($C1098=BattleEnd,"",IF($C1098="","",IF($C1098=Attacking,RANDBETWEEN(1,100),""))),"")</f>
        <v/>
      </c>
      <c r="K1098" s="366" t="str">
        <f>iferror(IF($C1098=BattleEnd,"",IF($C1098="","",IF($C1098=Attacking,RANDBETWEEN(1,100),""))),"")</f>
        <v/>
      </c>
      <c r="L1098" s="386" t="str">
        <f>if($C1098=Attacking,if(H1098&gt;70,Hit,Miss),"")</f>
        <v/>
      </c>
      <c r="M1098" s="387" t="str">
        <f>if($C1098=Attacking,if(I1098&gt;70,Hit,Miss),"")</f>
        <v/>
      </c>
      <c r="N1098" s="387" t="str">
        <f>if($C1098=Attacking,if(J1098&gt;70,Hit,Miss),"")</f>
        <v/>
      </c>
      <c r="O1098" s="388" t="str">
        <f>if($C1098=Attacking,if(K1098&gt;70,Hit,Miss),"")</f>
        <v/>
      </c>
      <c r="P1098" s="389" t="str">
        <f>IF(L1098=Hit,Fleet1Ship1WepDPH,IF(L1098=Miss,0,""))</f>
        <v/>
      </c>
      <c r="Q1098" s="390" t="str">
        <f>IF(M1098=Hit,Fleet1Ship1WepDPH,IF(M1098=Miss,0,""))</f>
        <v/>
      </c>
      <c r="R1098" s="390" t="str">
        <f>IF(N1098=Hit,Fleet1Ship1WepDPH,IF(N1098=Miss,0,""))</f>
        <v/>
      </c>
      <c r="S1098" s="391" t="str">
        <f>IF(O1098=Hit,Fleet1Ship1WepDPH,IF(O1098=Miss,0,""))</f>
        <v/>
      </c>
      <c r="T1098" s="349" t="str">
        <f>if($C1098=Attacking,COUNTIF(P1098:S1098,"&gt;0"),"")</f>
        <v/>
      </c>
      <c r="U1098" s="350" t="str">
        <f>IF($C1098=Attacking,SUM(P1098:S1098),"")</f>
        <v/>
      </c>
      <c r="V1098" s="351" t="str">
        <f>iferror(if(W1096="","",IF(W1096=Alive,$V$4,IF(W1096=Dead,"")),""),"")</f>
        <v/>
      </c>
      <c r="W1098" s="340" t="str">
        <f>iferror(if($X1098="","",IF($X1098&gt;0,Alive,if($X1098=0,"")),""),"")</f>
        <v/>
      </c>
      <c r="X1098" s="373" t="str">
        <f>iferror(if(C1098="","",IF(C1098=Attacking,X1096-U1098,X1096)),"")</f>
        <v/>
      </c>
    </row>
    <row r="1099" hidden="1">
      <c r="A1099" s="361"/>
      <c r="B1099" s="359" t="str">
        <f>IF(C1097=Reloading,B1097+1,"")</f>
        <v/>
      </c>
      <c r="C1099" s="321" t="str">
        <f>iferror(if(W1097="","",IF(W1097=Alive,Attacking,if(W1097=Dead,"")),""),"")</f>
        <v/>
      </c>
      <c r="D1099" s="322" t="str">
        <f>iferror(if(E1097="","",IF(E1097=Alive,$D$4,IF(E1097=Dead,"")),""),"")</f>
        <v/>
      </c>
      <c r="E1099" s="323" t="str">
        <f>iferror(if($F1098="","",IF($F1099&gt;0,Alive,if($F1099="","")),""),"")</f>
        <v/>
      </c>
      <c r="F1099" s="374" t="str">
        <f t="shared" si="4"/>
        <v/>
      </c>
      <c r="G1099" s="375" t="str">
        <f>iferror(if(C1099="","",if(C1099=BattleEnd,"",if(D1099=Fleet1Ship1,Fleet1Ship1Wep,Fleet2Ship1Wep))),"")</f>
        <v/>
      </c>
      <c r="H1099" s="376" t="str">
        <f>iferror(IF($C1099=BattleEnd,"",IF($C1099="","",IF($C1099=Attacking,RANDBETWEEN(1,100),""))),"")</f>
        <v/>
      </c>
      <c r="I1099" s="377" t="str">
        <f>iferror(IF($C1099=BattleEnd,"",IF($C1099="","",IF($C1099=Attacking,RANDBETWEEN(1,100),""))),"")</f>
        <v/>
      </c>
      <c r="J1099" s="377" t="str">
        <f>iferror(IF($C1099=BattleEnd,"",IF($C1099="","",IF($C1099=Attacking,RANDBETWEEN(1,100),""))),"")</f>
        <v/>
      </c>
      <c r="K1099" s="378" t="str">
        <f>iferror(IF($C1099=BattleEnd,"",IF($C1099="","",IF($C1099=Attacking,RANDBETWEEN(1,100),""))),"")</f>
        <v/>
      </c>
      <c r="L1099" s="392" t="str">
        <f>if($C1099=Attacking,if(H1099&gt;70,Hit,Miss),"")</f>
        <v/>
      </c>
      <c r="M1099" s="393" t="str">
        <f>if($C1099=Attacking,if(I1099&gt;70,Hit,Miss),"")</f>
        <v/>
      </c>
      <c r="N1099" s="393" t="str">
        <f>if($C1099=Attacking,if(J1099&gt;70,Hit,Miss),"")</f>
        <v/>
      </c>
      <c r="O1099" s="394" t="str">
        <f>if($C1099=Attacking,if(K1099&gt;70,Hit,Miss),"")</f>
        <v/>
      </c>
      <c r="P1099" s="395" t="str">
        <f>IF(L1099=Hit,Fleet1Ship1WepDPH,IF(L1099=Miss,0,""))</f>
        <v/>
      </c>
      <c r="Q1099" s="396" t="str">
        <f>IF(M1099=Hit,Fleet1Ship1WepDPH,IF(M1099=Miss,0,""))</f>
        <v/>
      </c>
      <c r="R1099" s="396" t="str">
        <f>IF(N1099=Hit,Fleet1Ship1WepDPH,IF(N1099=Miss,0,""))</f>
        <v/>
      </c>
      <c r="S1099" s="397" t="str">
        <f>IF(O1099=Hit,Fleet1Ship1WepDPH,IF(O1099=Miss,0,""))</f>
        <v/>
      </c>
      <c r="T1099" s="332" t="str">
        <f>if($C1099=Attacking,COUNTIF(P1099:S1099,"&gt;0"),"")</f>
        <v/>
      </c>
      <c r="U1099" s="333" t="str">
        <f>IF($C1099=Attacking,SUM(P1099:S1099),"")</f>
        <v/>
      </c>
      <c r="V1099" s="334" t="str">
        <f>iferror(if(W1097="","",IF(W1097=Alive,$V$4,IF(W1097=Dead,"")),""),"")</f>
        <v/>
      </c>
      <c r="W1099" s="323" t="str">
        <f>iferror(if($X1099="","",IF($X1099&gt;0,Alive,if($X1099=0,"")),""),"")</f>
        <v/>
      </c>
      <c r="X1099" s="385" t="str">
        <f>iferror(if(C1099="","",IF(C1099=Attacking,X1097-U1099,X1097)),"")</f>
        <v/>
      </c>
    </row>
    <row r="1100" hidden="1">
      <c r="A1100" s="360"/>
      <c r="B1100" s="358" t="str">
        <f>IF(C1098=Attacking,B1098+1,"")</f>
        <v/>
      </c>
      <c r="C1100" s="338" t="str">
        <f>iferror(if(W1098="","",IF(W1098=Alive,Attacking,if(W1098=Dead,"")),""),"")</f>
        <v/>
      </c>
      <c r="D1100" s="339" t="str">
        <f>iferror(if(E1098="","",IF(E1098=Alive,$D$4,IF(E1098=Dead,"")),""),"")</f>
        <v/>
      </c>
      <c r="E1100" s="340" t="str">
        <f>iferror(if($F1099="","",IF($F1100&gt;0,Alive,if($F1100="","")),""),"")</f>
        <v/>
      </c>
      <c r="F1100" s="362" t="str">
        <f t="shared" si="4"/>
        <v/>
      </c>
      <c r="G1100" s="363" t="str">
        <f>iferror(if(C1100="","",if(C1100=BattleEnd,"",if(D1100=Fleet1Ship1,Fleet1Ship1Wep,Fleet2Ship1Wep))),"")</f>
        <v/>
      </c>
      <c r="H1100" s="364" t="str">
        <f>iferror(IF($C1100=BattleEnd,"",IF($C1100="","",IF($C1100=Attacking,RANDBETWEEN(1,100),""))),"")</f>
        <v/>
      </c>
      <c r="I1100" s="365" t="str">
        <f>iferror(IF($C1100=BattleEnd,"",IF($C1100="","",IF($C1100=Attacking,RANDBETWEEN(1,100),""))),"")</f>
        <v/>
      </c>
      <c r="J1100" s="365" t="str">
        <f>iferror(IF($C1100=BattleEnd,"",IF($C1100="","",IF($C1100=Attacking,RANDBETWEEN(1,100),""))),"")</f>
        <v/>
      </c>
      <c r="K1100" s="366" t="str">
        <f>iferror(IF($C1100=BattleEnd,"",IF($C1100="","",IF($C1100=Attacking,RANDBETWEEN(1,100),""))),"")</f>
        <v/>
      </c>
      <c r="L1100" s="386" t="str">
        <f>if($C1100=Attacking,if(H1100&gt;70,Hit,Miss),"")</f>
        <v/>
      </c>
      <c r="M1100" s="387" t="str">
        <f>if($C1100=Attacking,if(I1100&gt;70,Hit,Miss),"")</f>
        <v/>
      </c>
      <c r="N1100" s="387" t="str">
        <f>if($C1100=Attacking,if(J1100&gt;70,Hit,Miss),"")</f>
        <v/>
      </c>
      <c r="O1100" s="388" t="str">
        <f>if($C1100=Attacking,if(K1100&gt;70,Hit,Miss),"")</f>
        <v/>
      </c>
      <c r="P1100" s="398" t="str">
        <f>IF(L1100=Hit,Fleet1Ship1WepDPH,IF(L1100=Miss,0,""))</f>
        <v/>
      </c>
      <c r="Q1100" s="390" t="str">
        <f>IF(M1100=Hit,Fleet1Ship1WepDPH,IF(M1100=Miss,0,""))</f>
        <v/>
      </c>
      <c r="R1100" s="390" t="str">
        <f>IF(N1100=Hit,Fleet1Ship1WepDPH,IF(N1100=Miss,0,""))</f>
        <v/>
      </c>
      <c r="S1100" s="399" t="str">
        <f>IF(O1100=Hit,Fleet1Ship1WepDPH,IF(O1100=Miss,0,""))</f>
        <v/>
      </c>
      <c r="T1100" s="349" t="str">
        <f>if($C1100=Attacking,COUNTIF(P1100:S1100,"&gt;0"),"")</f>
        <v/>
      </c>
      <c r="U1100" s="350" t="str">
        <f>IF($C1100=Attacking,SUM(P1100:S1100),"")</f>
        <v/>
      </c>
      <c r="V1100" s="351" t="str">
        <f>iferror(if(W1098="","",IF(W1098=Alive,$V$4,IF(W1098=Dead,"")),""),"")</f>
        <v/>
      </c>
      <c r="W1100" s="340" t="str">
        <f>iferror(if($X1100="","",IF($X1100&gt;0,Alive,if($X1100=0,"")),""),"")</f>
        <v/>
      </c>
      <c r="X1100" s="373" t="str">
        <f>iferror(if(C1100="","",IF(C1100=Attacking,X1098-U1100,X1098)),"")</f>
        <v/>
      </c>
    </row>
    <row r="1101" hidden="1">
      <c r="A1101" s="361"/>
      <c r="B1101" s="359" t="str">
        <f>IF(C1099=Attacking,B1099+1,"")</f>
        <v/>
      </c>
      <c r="C1101" s="321" t="str">
        <f>iferror(if(W1099="","",IF(W1099=Alive,Attacking,if(W1099=Dead,"")),""),"")</f>
        <v/>
      </c>
      <c r="D1101" s="322" t="str">
        <f>iferror(if(E1099="","",IF(E1099=Alive,$D$4,IF(E1099=Dead,"")),""),"")</f>
        <v/>
      </c>
      <c r="E1101" s="323" t="str">
        <f>iferror(if($F1100="","",IF($F1101&gt;0,Alive,if($F1101="","")),""),"")</f>
        <v/>
      </c>
      <c r="F1101" s="374" t="str">
        <f t="shared" si="4"/>
        <v/>
      </c>
      <c r="G1101" s="375" t="str">
        <f>iferror(if(C1101="","",if(C1101=BattleEnd,"",if(D1101=Fleet1Ship1,Fleet1Ship1Wep,Fleet2Ship1Wep))),"")</f>
        <v/>
      </c>
      <c r="H1101" s="376" t="str">
        <f>iferror(IF($C1101=BattleEnd,"",IF($C1101="","",IF($C1101=Attacking,RANDBETWEEN(1,100),""))),"")</f>
        <v/>
      </c>
      <c r="I1101" s="377" t="str">
        <f>iferror(IF($C1101=BattleEnd,"",IF($C1101="","",IF($C1101=Attacking,RANDBETWEEN(1,100),""))),"")</f>
        <v/>
      </c>
      <c r="J1101" s="377" t="str">
        <f>iferror(IF($C1101=BattleEnd,"",IF($C1101="","",IF($C1101=Attacking,RANDBETWEEN(1,100),""))),"")</f>
        <v/>
      </c>
      <c r="K1101" s="378" t="str">
        <f>iferror(IF($C1101=BattleEnd,"",IF($C1101="","",IF($C1101=Attacking,RANDBETWEEN(1,100),""))),"")</f>
        <v/>
      </c>
      <c r="L1101" s="392" t="str">
        <f>if($C1101=Attacking,if(H1101&gt;70,Hit,Miss),"")</f>
        <v/>
      </c>
      <c r="M1101" s="393" t="str">
        <f>if($C1101=Attacking,if(I1101&gt;70,Hit,Miss),"")</f>
        <v/>
      </c>
      <c r="N1101" s="393" t="str">
        <f>if($C1101=Attacking,if(J1101&gt;70,Hit,Miss),"")</f>
        <v/>
      </c>
      <c r="O1101" s="394" t="str">
        <f>if($C1101=Attacking,if(K1101&gt;70,Hit,Miss),"")</f>
        <v/>
      </c>
      <c r="P1101" s="400" t="str">
        <f>IF(L1101=Hit,Fleet1Ship1WepDPH,IF(L1101=Miss,0,""))</f>
        <v/>
      </c>
      <c r="Q1101" s="396" t="str">
        <f>IF(M1101=Hit,Fleet1Ship1WepDPH,IF(M1101=Miss,0,""))</f>
        <v/>
      </c>
      <c r="R1101" s="396" t="str">
        <f>IF(N1101=Hit,Fleet1Ship1WepDPH,IF(N1101=Miss,0,""))</f>
        <v/>
      </c>
      <c r="S1101" s="401" t="str">
        <f>IF(O1101=Hit,Fleet1Ship1WepDPH,IF(O1101=Miss,0,""))</f>
        <v/>
      </c>
      <c r="T1101" s="332" t="str">
        <f>if($C1101=Attacking,COUNTIF(P1101:S1101,"&gt;0"),"")</f>
        <v/>
      </c>
      <c r="U1101" s="333" t="str">
        <f>IF($C1101=Attacking,SUM(P1101:S1101),"")</f>
        <v/>
      </c>
      <c r="V1101" s="334" t="str">
        <f>iferror(if(W1099="","",IF(W1099=Alive,$V$4,IF(W1099=Dead,"")),""),"")</f>
        <v/>
      </c>
      <c r="W1101" s="323" t="str">
        <f>iferror(if($X1101="","",IF($X1101&gt;0,Alive,if($X1101=0,"")),""),"")</f>
        <v/>
      </c>
      <c r="X1101" s="385" t="str">
        <f>iferror(if(C1101="","",IF(C1101=Attacking,X1099-U1101,X1099)),"")</f>
        <v/>
      </c>
    </row>
    <row r="1102" hidden="1">
      <c r="A1102" s="360"/>
      <c r="B1102" s="358" t="str">
        <f>IF(C1100=Attacking,B1100+1,"")</f>
        <v/>
      </c>
      <c r="C1102" s="338" t="str">
        <f>iferror(if(W1100="","",IF(W1100=Alive,Attacking,if(W1100=Dead,"")),""),"")</f>
        <v/>
      </c>
      <c r="D1102" s="339" t="str">
        <f>iferror(if(E1100="","",IF(E1100=Alive,$D$4,IF(E1100=Dead,"")),""),"")</f>
        <v/>
      </c>
      <c r="E1102" s="340" t="str">
        <f>iferror(if($F1101="","",IF($F1102&gt;0,Alive,if($F1102="","")),""),"")</f>
        <v/>
      </c>
      <c r="F1102" s="362" t="str">
        <f t="shared" si="4"/>
        <v/>
      </c>
      <c r="G1102" s="363" t="str">
        <f>iferror(if(C1102="","",if(C1102=BattleEnd,"",if(D1102=Fleet1Ship1,Fleet1Ship1Wep,Fleet2Ship1Wep))),"")</f>
        <v/>
      </c>
      <c r="H1102" s="364" t="str">
        <f>iferror(IF($C1102=BattleEnd,"",IF($C1102="","",IF($C1102=Attacking,RANDBETWEEN(1,100),""))),"")</f>
        <v/>
      </c>
      <c r="I1102" s="365" t="str">
        <f>iferror(IF($C1102=BattleEnd,"",IF($C1102="","",IF($C1102=Attacking,RANDBETWEEN(1,100),""))),"")</f>
        <v/>
      </c>
      <c r="J1102" s="365" t="str">
        <f>iferror(IF($C1102=BattleEnd,"",IF($C1102="","",IF($C1102=Attacking,RANDBETWEEN(1,100),""))),"")</f>
        <v/>
      </c>
      <c r="K1102" s="366" t="str">
        <f>iferror(IF($C1102=BattleEnd,"",IF($C1102="","",IF($C1102=Attacking,RANDBETWEEN(1,100),""))),"")</f>
        <v/>
      </c>
      <c r="L1102" s="386" t="str">
        <f>if($C1102=Attacking,if(H1102&gt;70,Hit,Miss),"")</f>
        <v/>
      </c>
      <c r="M1102" s="387" t="str">
        <f>if($C1102=Attacking,if(I1102&gt;70,Hit,Miss),"")</f>
        <v/>
      </c>
      <c r="N1102" s="387" t="str">
        <f>if($C1102=Attacking,if(J1102&gt;70,Hit,Miss),"")</f>
        <v/>
      </c>
      <c r="O1102" s="388" t="str">
        <f>if($C1102=Attacking,if(K1102&gt;70,Hit,Miss),"")</f>
        <v/>
      </c>
      <c r="P1102" s="398" t="str">
        <f>IF(L1102=Hit,Fleet1Ship1WepDPH,IF(L1102=Miss,0,""))</f>
        <v/>
      </c>
      <c r="Q1102" s="390" t="str">
        <f>IF(M1102=Hit,Fleet1Ship1WepDPH,IF(M1102=Miss,0,""))</f>
        <v/>
      </c>
      <c r="R1102" s="390" t="str">
        <f>IF(N1102=Hit,Fleet1Ship1WepDPH,IF(N1102=Miss,0,""))</f>
        <v/>
      </c>
      <c r="S1102" s="391" t="str">
        <f>IF(O1102=Hit,Fleet1Ship1WepDPH,IF(O1102=Miss,0,""))</f>
        <v/>
      </c>
      <c r="T1102" s="349" t="str">
        <f>if($C1102=Attacking,COUNTIF(P1102:S1102,"&gt;0"),"")</f>
        <v/>
      </c>
      <c r="U1102" s="350" t="str">
        <f>IF($C1102=Attacking,SUM(P1102:S1102),"")</f>
        <v/>
      </c>
      <c r="V1102" s="351" t="str">
        <f>iferror(if(W1100="","",IF(W1100=Alive,$V$4,IF(W1100=Dead,"")),""),"")</f>
        <v/>
      </c>
      <c r="W1102" s="340" t="str">
        <f>iferror(if($X1102="","",IF($X1102&gt;0,Alive,if($X1102=0,"")),""),"")</f>
        <v/>
      </c>
      <c r="X1102" s="373" t="str">
        <f>iferror(if(C1102="","",IF(C1102=Attacking,X1100-U1102,X1100)),"")</f>
        <v/>
      </c>
    </row>
    <row r="1103" hidden="1">
      <c r="A1103" s="361"/>
      <c r="B1103" s="359" t="str">
        <f>IF(C1101=Attacking,B1101+1,"")</f>
        <v/>
      </c>
      <c r="C1103" s="321" t="str">
        <f>iferror(if(W1101="","",IF(W1101=Alive,Attacking,if(W1101=Dead,"")),""),"")</f>
        <v/>
      </c>
      <c r="D1103" s="322" t="str">
        <f>iferror(if(E1101="","",IF(E1101=Alive,$D$4,IF(E1101=Dead,"")),""),"")</f>
        <v/>
      </c>
      <c r="E1103" s="323" t="str">
        <f>iferror(if($F1102="","",IF($F1103&gt;0,Alive,if($F1103="","")),""),"")</f>
        <v/>
      </c>
      <c r="F1103" s="374" t="str">
        <f t="shared" si="4"/>
        <v/>
      </c>
      <c r="G1103" s="375" t="str">
        <f>iferror(if(C1103="","",if(C1103=BattleEnd,"",if(D1103=Fleet1Ship1,Fleet1Ship1Wep,Fleet2Ship1Wep))),"")</f>
        <v/>
      </c>
      <c r="H1103" s="376" t="str">
        <f>iferror(IF($C1103=BattleEnd,"",IF($C1103="","",IF($C1103=Attacking,RANDBETWEEN(1,100),""))),"")</f>
        <v/>
      </c>
      <c r="I1103" s="377" t="str">
        <f>iferror(IF($C1103=BattleEnd,"",IF($C1103="","",IF($C1103=Attacking,RANDBETWEEN(1,100),""))),"")</f>
        <v/>
      </c>
      <c r="J1103" s="377" t="str">
        <f>iferror(IF($C1103=BattleEnd,"",IF($C1103="","",IF($C1103=Attacking,RANDBETWEEN(1,100),""))),"")</f>
        <v/>
      </c>
      <c r="K1103" s="378" t="str">
        <f>iferror(IF($C1103=BattleEnd,"",IF($C1103="","",IF($C1103=Attacking,RANDBETWEEN(1,100),""))),"")</f>
        <v/>
      </c>
      <c r="L1103" s="392" t="str">
        <f>if($C1103=Attacking,if(H1103&gt;70,Hit,Miss),"")</f>
        <v/>
      </c>
      <c r="M1103" s="393" t="str">
        <f>if($C1103=Attacking,if(I1103&gt;70,Hit,Miss),"")</f>
        <v/>
      </c>
      <c r="N1103" s="393" t="str">
        <f>if($C1103=Attacking,if(J1103&gt;70,Hit,Miss),"")</f>
        <v/>
      </c>
      <c r="O1103" s="394" t="str">
        <f>if($C1103=Attacking,if(K1103&gt;70,Hit,Miss),"")</f>
        <v/>
      </c>
      <c r="P1103" s="400" t="str">
        <f>IF(L1103=Hit,Fleet1Ship1WepDPH,IF(L1103=Miss,0,""))</f>
        <v/>
      </c>
      <c r="Q1103" s="396" t="str">
        <f>IF(M1103=Hit,Fleet1Ship1WepDPH,IF(M1103=Miss,0,""))</f>
        <v/>
      </c>
      <c r="R1103" s="396" t="str">
        <f>IF(N1103=Hit,Fleet1Ship1WepDPH,IF(N1103=Miss,0,""))</f>
        <v/>
      </c>
      <c r="S1103" s="397" t="str">
        <f>IF(O1103=Hit,Fleet1Ship1WepDPH,IF(O1103=Miss,0,""))</f>
        <v/>
      </c>
      <c r="T1103" s="332" t="str">
        <f>if($C1103=Attacking,COUNTIF(P1103:S1103,"&gt;0"),"")</f>
        <v/>
      </c>
      <c r="U1103" s="333" t="str">
        <f>IF($C1103=Attacking,SUM(P1103:S1103),"")</f>
        <v/>
      </c>
      <c r="V1103" s="334" t="str">
        <f>iferror(if(W1101="","",IF(W1101=Alive,$V$4,IF(W1101=Dead,"")),""),"")</f>
        <v/>
      </c>
      <c r="W1103" s="323" t="str">
        <f>iferror(if($X1103="","",IF($X1103&gt;0,Alive,if($X1103=0,"")),""),"")</f>
        <v/>
      </c>
      <c r="X1103" s="385" t="str">
        <f>iferror(if(C1103="","",IF(C1103=Attacking,X1101-U1103,X1101)),"")</f>
        <v/>
      </c>
    </row>
    <row r="1104" hidden="1">
      <c r="A1104" s="360"/>
      <c r="B1104" s="358" t="str">
        <f>IF(C1102=Attacking,B1102+1,"")</f>
        <v/>
      </c>
      <c r="C1104" s="338" t="str">
        <f>iferror(if(W1102="","",IF(W1102=Alive,Attacking,if(W1102=Dead,"")),""),"")</f>
        <v/>
      </c>
      <c r="D1104" s="339" t="str">
        <f>iferror(if(E1102="","",IF(E1102=Alive,$D$4,IF(E1102=Dead,"")),""),"")</f>
        <v/>
      </c>
      <c r="E1104" s="340" t="str">
        <f>iferror(if($F1103="","",IF($F1104&gt;0,Alive,if($F1104="","")),""),"")</f>
        <v/>
      </c>
      <c r="F1104" s="402" t="str">
        <f t="shared" si="4"/>
        <v/>
      </c>
      <c r="G1104" s="403" t="str">
        <f>iferror(if(C1104="","",if(C1104=BattleEnd,"",if(D1104=Fleet1Ship1,Fleet1Ship1Wep,Fleet2Ship1Wep))),"")</f>
        <v/>
      </c>
      <c r="H1104" s="404" t="str">
        <f>iferror(IF($C1104=BattleEnd,"",IF($C1104="","",IF($C1104=Attacking,RANDBETWEEN(1,100),""))),"")</f>
        <v/>
      </c>
      <c r="I1104" s="405" t="str">
        <f>iferror(IF($C1104=BattleEnd,"",IF($C1104="","",IF($C1104=Attacking,RANDBETWEEN(1,100),""))),"")</f>
        <v/>
      </c>
      <c r="J1104" s="405" t="str">
        <f>iferror(IF($C1104=BattleEnd,"",IF($C1104="","",IF($C1104=Attacking,RANDBETWEEN(1,100),""))),"")</f>
        <v/>
      </c>
      <c r="K1104" s="406" t="str">
        <f>iferror(IF($C1104=BattleEnd,"",IF($C1104="","",IF($C1104=Attacking,RANDBETWEEN(1,100),""))),"")</f>
        <v/>
      </c>
      <c r="L1104" s="367" t="str">
        <f>if($C1104=Attacking,if(H1104&gt;70,Hit,Miss),"")</f>
        <v/>
      </c>
      <c r="M1104" s="368" t="str">
        <f>if($C1104=Attacking,if(I1104&gt;70,Hit,Miss),"")</f>
        <v/>
      </c>
      <c r="N1104" s="368" t="str">
        <f>if($C1104=Attacking,if(J1104&gt;70,Hit,Miss),"")</f>
        <v/>
      </c>
      <c r="O1104" s="369" t="str">
        <f>if($C1104=Attacking,if(K1104&gt;70,Hit,Miss),"")</f>
        <v/>
      </c>
      <c r="P1104" s="407" t="str">
        <f>IF(L1104=Hit,Fleet1Ship1WepDPH,IF(L1104=Miss,0,""))</f>
        <v/>
      </c>
      <c r="Q1104" s="368" t="str">
        <f>IF(M1104=Hit,Fleet1Ship1WepDPH,IF(M1104=Miss,0,""))</f>
        <v/>
      </c>
      <c r="R1104" s="368" t="str">
        <f>IF(N1104=Hit,Fleet1Ship1WepDPH,IF(N1104=Miss,0,""))</f>
        <v/>
      </c>
      <c r="S1104" s="408" t="str">
        <f>IF(O1104=Hit,Fleet1Ship1WepDPH,IF(O1104=Miss,0,""))</f>
        <v/>
      </c>
      <c r="T1104" s="349" t="str">
        <f>if($C1104=Attacking,COUNTIF(P1104:S1104,"&gt;0"),"")</f>
        <v/>
      </c>
      <c r="U1104" s="350" t="str">
        <f>IF($C1104=Attacking,SUM(P1104:S1104),"")</f>
        <v/>
      </c>
      <c r="V1104" s="351" t="str">
        <f>iferror(if(W1102="","",IF(W1102=Alive,$V$4,IF(W1102=Dead,"")),""),"")</f>
        <v/>
      </c>
      <c r="W1104" s="340" t="str">
        <f>iferror(if($X1104="","",IF($X1104&gt;0,Alive,if($X1104=0,"")),""),"")</f>
        <v/>
      </c>
      <c r="X1104" s="409" t="str">
        <f>iferror(if(C1104="","",IF(C1104=Attacking,X1102-U1104,X1102)),"")</f>
        <v/>
      </c>
    </row>
    <row r="1105" hidden="1">
      <c r="A1105" s="361"/>
      <c r="B1105" s="359" t="str">
        <f>IF(C1103=Attacking,B1103+1,"")</f>
        <v/>
      </c>
      <c r="C1105" s="321" t="str">
        <f>iferror(if(W1103="","",IF(W1103=Alive,Attacking,if(W1103=Dead,"")),""),"")</f>
        <v/>
      </c>
      <c r="D1105" s="322" t="str">
        <f>iferror(if(E1103="","",IF(E1103=Alive,$D$4,IF(E1103=Dead,"")),""),"")</f>
        <v/>
      </c>
      <c r="E1105" s="323" t="str">
        <f>iferror(if($F1104="","",IF($F1105&gt;0,Alive,if($F1105="","")),""),"")</f>
        <v/>
      </c>
      <c r="F1105" s="410" t="str">
        <f t="shared" si="4"/>
        <v/>
      </c>
      <c r="G1105" s="411" t="str">
        <f>iferror(if(C1105="","",if(C1105=BattleEnd,"",if(D1105=Fleet1Ship1,Fleet1Ship1Wep,Fleet2Ship1Wep))),"")</f>
        <v/>
      </c>
      <c r="H1105" s="412" t="str">
        <f>iferror(IF($C1105=BattleEnd,"",IF($C1105="","",IF($C1105=Attacking,RANDBETWEEN(1,100),""))),"")</f>
        <v/>
      </c>
      <c r="I1105" s="413" t="str">
        <f>iferror(IF($C1105=BattleEnd,"",IF($C1105="","",IF($C1105=Attacking,RANDBETWEEN(1,100),""))),"")</f>
        <v/>
      </c>
      <c r="J1105" s="413" t="str">
        <f>iferror(IF($C1105=BattleEnd,"",IF($C1105="","",IF($C1105=Attacking,RANDBETWEEN(1,100),""))),"")</f>
        <v/>
      </c>
      <c r="K1105" s="414" t="str">
        <f>iferror(IF($C1105=BattleEnd,"",IF($C1105="","",IF($C1105=Attacking,RANDBETWEEN(1,100),""))),"")</f>
        <v/>
      </c>
      <c r="L1105" s="379" t="str">
        <f>if($C1105=Attacking,if(H1105&gt;70,Hit,Miss),"")</f>
        <v/>
      </c>
      <c r="M1105" s="380" t="str">
        <f>if($C1105=Attacking,if(I1105&gt;70,Hit,Miss),"")</f>
        <v/>
      </c>
      <c r="N1105" s="380" t="str">
        <f>if($C1105=Attacking,if(J1105&gt;70,Hit,Miss),"")</f>
        <v/>
      </c>
      <c r="O1105" s="381" t="str">
        <f>if($C1105=Attacking,if(K1105&gt;70,Hit,Miss),"")</f>
        <v/>
      </c>
      <c r="P1105" s="415" t="str">
        <f>IF(L1105=Hit,Fleet1Ship1WepDPH,IF(L1105=Miss,0,""))</f>
        <v/>
      </c>
      <c r="Q1105" s="380" t="str">
        <f>IF(M1105=Hit,Fleet1Ship1WepDPH,IF(M1105=Miss,0,""))</f>
        <v/>
      </c>
      <c r="R1105" s="380" t="str">
        <f>IF(N1105=Hit,Fleet1Ship1WepDPH,IF(N1105=Miss,0,""))</f>
        <v/>
      </c>
      <c r="S1105" s="416" t="str">
        <f>IF(O1105=Hit,Fleet1Ship1WepDPH,IF(O1105=Miss,0,""))</f>
        <v/>
      </c>
      <c r="T1105" s="332" t="str">
        <f>if($C1105=Attacking,COUNTIF(P1105:S1105,"&gt;0"),"")</f>
        <v/>
      </c>
      <c r="U1105" s="333" t="str">
        <f>IF($C1105=Attacking,SUM(P1105:S1105),"")</f>
        <v/>
      </c>
      <c r="V1105" s="334" t="str">
        <f>iferror(if(W1103="","",IF(W1103=Alive,$V$4,IF(W1103=Dead,"")),""),"")</f>
        <v/>
      </c>
      <c r="W1105" s="323" t="str">
        <f>iferror(if($X1105="","",IF($X1105&gt;0,Alive,if($X1105=0,"")),""),"")</f>
        <v/>
      </c>
      <c r="X1105" s="417" t="str">
        <f>iferror(if(C1105="","",IF(C1105=Attacking,X1103-U1105,X1103)),"")</f>
        <v/>
      </c>
    </row>
    <row r="1106" hidden="1">
      <c r="A1106" s="360"/>
      <c r="B1106" s="358" t="str">
        <f>IF(C1104=Reloading,B1104+1,"")</f>
        <v/>
      </c>
      <c r="C1106" s="338" t="str">
        <f>iferror(if(W1104="","",IF(W1104=Alive,Attacking,if(W1104=Dead,"")),""),"")</f>
        <v/>
      </c>
      <c r="D1106" s="339" t="str">
        <f>iferror(if(E1104="","",IF(E1104=Alive,$D$4,IF(E1104=Dead,"")),""),"")</f>
        <v/>
      </c>
      <c r="E1106" s="340" t="str">
        <f>iferror(if($F1105="","",IF($F1106&gt;0,Alive,if($F1106="","")),""),"")</f>
        <v/>
      </c>
      <c r="F1106" s="402" t="str">
        <f t="shared" si="4"/>
        <v/>
      </c>
      <c r="G1106" s="403" t="str">
        <f>iferror(if(C1106="","",if(C1106=BattleEnd,"",if(D1106=Fleet1Ship1,Fleet1Ship1Wep,Fleet2Ship1Wep))),"")</f>
        <v/>
      </c>
      <c r="H1106" s="418" t="str">
        <f>iferror(IF($C1106=BattleEnd,"",IF($C1106="","",IF($C1106=Attacking,RANDBETWEEN(1,100),""))),"")</f>
        <v/>
      </c>
      <c r="I1106" s="419" t="str">
        <f>iferror(IF($C1106=BattleEnd,"",IF($C1106="","",IF($C1106=Attacking,RANDBETWEEN(1,100),""))),"")</f>
        <v/>
      </c>
      <c r="J1106" s="419" t="str">
        <f>iferror(IF($C1106=BattleEnd,"",IF($C1106="","",IF($C1106=Attacking,RANDBETWEEN(1,100),""))),"")</f>
        <v/>
      </c>
      <c r="K1106" s="420" t="str">
        <f>iferror(IF($C1106=BattleEnd,"",IF($C1106="","",IF($C1106=Attacking,RANDBETWEEN(1,100),""))),"")</f>
        <v/>
      </c>
      <c r="L1106" s="386" t="str">
        <f>if($C1106=Attacking,if(H1106&gt;70,Hit,Miss),"")</f>
        <v/>
      </c>
      <c r="M1106" s="387" t="str">
        <f>if($C1106=Attacking,if(I1106&gt;70,Hit,Miss),"")</f>
        <v/>
      </c>
      <c r="N1106" s="387" t="str">
        <f>if($C1106=Attacking,if(J1106&gt;70,Hit,Miss),"")</f>
        <v/>
      </c>
      <c r="O1106" s="388" t="str">
        <f>if($C1106=Attacking,if(K1106&gt;70,Hit,Miss),"")</f>
        <v/>
      </c>
      <c r="P1106" s="421" t="str">
        <f>IF(L1106=Hit,Fleet1Ship1WepDPH,IF(L1106=Miss,0,""))</f>
        <v/>
      </c>
      <c r="Q1106" s="422" t="str">
        <f>IF(M1106=Hit,Fleet1Ship1WepDPH,IF(M1106=Miss,0,""))</f>
        <v/>
      </c>
      <c r="R1106" s="422" t="str">
        <f>IF(N1106=Hit,Fleet1Ship1WepDPH,IF(N1106=Miss,0,""))</f>
        <v/>
      </c>
      <c r="S1106" s="423" t="str">
        <f>IF(O1106=Hit,Fleet1Ship1WepDPH,IF(O1106=Miss,0,""))</f>
        <v/>
      </c>
      <c r="T1106" s="349" t="str">
        <f>if($C1106=Attacking,COUNTIF(P1106:S1106,"&gt;0"),"")</f>
        <v/>
      </c>
      <c r="U1106" s="350" t="str">
        <f>IF($C1106=Attacking,SUM(P1106:S1106),"")</f>
        <v/>
      </c>
      <c r="V1106" s="351" t="str">
        <f>iferror(if(W1104="","",IF(W1104=Alive,$V$4,IF(W1104=Dead,"")),""),"")</f>
        <v/>
      </c>
      <c r="W1106" s="340" t="str">
        <f>iferror(if($X1106="","",IF($X1106&gt;0,Alive,if($X1106=0,"")),""),"")</f>
        <v/>
      </c>
      <c r="X1106" s="409" t="str">
        <f>iferror(if(C1106="","",IF(C1106=Attacking,X1104-U1106,X1104)),"")</f>
        <v/>
      </c>
    </row>
    <row r="1107" hidden="1">
      <c r="A1107" s="361"/>
      <c r="B1107" s="359" t="str">
        <f>IF(C1105=Reloading,B1105+1,"")</f>
        <v/>
      </c>
      <c r="C1107" s="321" t="str">
        <f>iferror(if(W1105="","",IF(W1105=Alive,Attacking,if(W1105=Dead,"")),""),"")</f>
        <v/>
      </c>
      <c r="D1107" s="322" t="str">
        <f>iferror(if(E1105="","",IF(E1105=Alive,$D$4,IF(E1105=Dead,"")),""),"")</f>
        <v/>
      </c>
      <c r="E1107" s="323" t="str">
        <f>iferror(if($F1106="","",IF($F1107&gt;0,Alive,if($F1107="","")),""),"")</f>
        <v/>
      </c>
      <c r="F1107" s="410" t="str">
        <f t="shared" si="4"/>
        <v/>
      </c>
      <c r="G1107" s="411" t="str">
        <f>iferror(if(C1107="","",if(C1107=BattleEnd,"",if(D1107=Fleet1Ship1,Fleet1Ship1Wep,Fleet2Ship1Wep))),"")</f>
        <v/>
      </c>
      <c r="H1107" s="424" t="str">
        <f>iferror(IF($C1107=BattleEnd,"",IF($C1107="","",IF($C1107=Attacking,RANDBETWEEN(1,100),""))),"")</f>
        <v/>
      </c>
      <c r="I1107" s="425" t="str">
        <f>iferror(IF($C1107=BattleEnd,"",IF($C1107="","",IF($C1107=Attacking,RANDBETWEEN(1,100),""))),"")</f>
        <v/>
      </c>
      <c r="J1107" s="425" t="str">
        <f>iferror(IF($C1107=BattleEnd,"",IF($C1107="","",IF($C1107=Attacking,RANDBETWEEN(1,100),""))),"")</f>
        <v/>
      </c>
      <c r="K1107" s="426" t="str">
        <f>iferror(IF($C1107=BattleEnd,"",IF($C1107="","",IF($C1107=Attacking,RANDBETWEEN(1,100),""))),"")</f>
        <v/>
      </c>
      <c r="L1107" s="392" t="str">
        <f>if($C1107=Attacking,if(H1107&gt;70,Hit,Miss),"")</f>
        <v/>
      </c>
      <c r="M1107" s="393" t="str">
        <f>if($C1107=Attacking,if(I1107&gt;70,Hit,Miss),"")</f>
        <v/>
      </c>
      <c r="N1107" s="393" t="str">
        <f>if($C1107=Attacking,if(J1107&gt;70,Hit,Miss),"")</f>
        <v/>
      </c>
      <c r="O1107" s="394" t="str">
        <f>if($C1107=Attacking,if(K1107&gt;70,Hit,Miss),"")</f>
        <v/>
      </c>
      <c r="P1107" s="427" t="str">
        <f>IF(L1107=Hit,Fleet1Ship1WepDPH,IF(L1107=Miss,0,""))</f>
        <v/>
      </c>
      <c r="Q1107" s="428" t="str">
        <f>IF(M1107=Hit,Fleet1Ship1WepDPH,IF(M1107=Miss,0,""))</f>
        <v/>
      </c>
      <c r="R1107" s="428" t="str">
        <f>IF(N1107=Hit,Fleet1Ship1WepDPH,IF(N1107=Miss,0,""))</f>
        <v/>
      </c>
      <c r="S1107" s="429" t="str">
        <f>IF(O1107=Hit,Fleet1Ship1WepDPH,IF(O1107=Miss,0,""))</f>
        <v/>
      </c>
      <c r="T1107" s="332" t="str">
        <f>if($C1107=Attacking,COUNTIF(P1107:S1107,"&gt;0"),"")</f>
        <v/>
      </c>
      <c r="U1107" s="333" t="str">
        <f>IF($C1107=Attacking,SUM(P1107:S1107),"")</f>
        <v/>
      </c>
      <c r="V1107" s="334" t="str">
        <f>iferror(if(W1105="","",IF(W1105=Alive,$V$4,IF(W1105=Dead,"")),""),"")</f>
        <v/>
      </c>
      <c r="W1107" s="323" t="str">
        <f>iferror(if($X1107="","",IF($X1107&gt;0,Alive,if($X1107=0,"")),""),"")</f>
        <v/>
      </c>
      <c r="X1107" s="417" t="str">
        <f>iferror(if(C1107="","",IF(C1107=Attacking,X1105-U1107,X1105)),"")</f>
        <v/>
      </c>
    </row>
    <row r="1108" hidden="1">
      <c r="A1108" s="360"/>
      <c r="B1108" s="358" t="str">
        <f>IF(C1106=Attacking,B1106+1,"")</f>
        <v/>
      </c>
      <c r="C1108" s="338" t="str">
        <f>iferror(if(W1106="","",IF(W1106=Alive,Attacking,if(W1106=Dead,"")),""),"")</f>
        <v/>
      </c>
      <c r="D1108" s="339" t="str">
        <f>iferror(if(E1106="","",IF(E1106=Alive,$D$4,IF(E1106=Dead,"")),""),"")</f>
        <v/>
      </c>
      <c r="E1108" s="340" t="str">
        <f>iferror(if($F1107="","",IF($F1108&gt;0,Alive,if($F1108="","")),""),"")</f>
        <v/>
      </c>
      <c r="F1108" s="402" t="str">
        <f t="shared" si="4"/>
        <v/>
      </c>
      <c r="G1108" s="403" t="str">
        <f>iferror(if(C1108="","",if(C1108=BattleEnd,"",if(D1108=Fleet1Ship1,Fleet1Ship1Wep,Fleet2Ship1Wep))),"")</f>
        <v/>
      </c>
      <c r="H1108" s="418" t="str">
        <f>iferror(IF($C1108=BattleEnd,"",IF($C1108="","",IF($C1108=Attacking,RANDBETWEEN(1,100),""))),"")</f>
        <v/>
      </c>
      <c r="I1108" s="419" t="str">
        <f>iferror(IF($C1108=BattleEnd,"",IF($C1108="","",IF($C1108=Attacking,RANDBETWEEN(1,100),""))),"")</f>
        <v/>
      </c>
      <c r="J1108" s="419" t="str">
        <f>iferror(IF($C1108=BattleEnd,"",IF($C1108="","",IF($C1108=Attacking,RANDBETWEEN(1,100),""))),"")</f>
        <v/>
      </c>
      <c r="K1108" s="420" t="str">
        <f>iferror(IF($C1108=BattleEnd,"",IF($C1108="","",IF($C1108=Attacking,RANDBETWEEN(1,100),""))),"")</f>
        <v/>
      </c>
      <c r="L1108" s="386" t="str">
        <f>if($C1108=Attacking,if(H1108&gt;70,Hit,Miss),"")</f>
        <v/>
      </c>
      <c r="M1108" s="387" t="str">
        <f>if($C1108=Attacking,if(I1108&gt;70,Hit,Miss),"")</f>
        <v/>
      </c>
      <c r="N1108" s="387" t="str">
        <f>if($C1108=Attacking,if(J1108&gt;70,Hit,Miss),"")</f>
        <v/>
      </c>
      <c r="O1108" s="388" t="str">
        <f>if($C1108=Attacking,if(K1108&gt;70,Hit,Miss),"")</f>
        <v/>
      </c>
      <c r="P1108" s="430" t="str">
        <f>IF(L1108=Hit,Fleet1Ship1WepDPH,IF(L1108=Miss,0,""))</f>
        <v/>
      </c>
      <c r="Q1108" s="422" t="str">
        <f>IF(M1108=Hit,Fleet1Ship1WepDPH,IF(M1108=Miss,0,""))</f>
        <v/>
      </c>
      <c r="R1108" s="422" t="str">
        <f>IF(N1108=Hit,Fleet1Ship1WepDPH,IF(N1108=Miss,0,""))</f>
        <v/>
      </c>
      <c r="S1108" s="423" t="str">
        <f>IF(O1108=Hit,Fleet1Ship1WepDPH,IF(O1108=Miss,0,""))</f>
        <v/>
      </c>
      <c r="T1108" s="349" t="str">
        <f>if($C1108=Attacking,COUNTIF(P1108:S1108,"&gt;0"),"")</f>
        <v/>
      </c>
      <c r="U1108" s="350" t="str">
        <f>IF($C1108=Attacking,SUM(P1108:S1108),"")</f>
        <v/>
      </c>
      <c r="V1108" s="351" t="str">
        <f>iferror(if(W1106="","",IF(W1106=Alive,$V$4,IF(W1106=Dead,"")),""),"")</f>
        <v/>
      </c>
      <c r="W1108" s="340" t="str">
        <f>iferror(if($X1108="","",IF($X1108&gt;0,Alive,if($X1108=0,"")),""),"")</f>
        <v/>
      </c>
      <c r="X1108" s="409" t="str">
        <f>iferror(if(C1108="","",IF(C1108=Attacking,X1106-U1108,X1106)),"")</f>
        <v/>
      </c>
    </row>
    <row r="1109" hidden="1">
      <c r="A1109" s="361"/>
      <c r="B1109" s="359" t="str">
        <f>IF(C1107=Attacking,B1107+1,"")</f>
        <v/>
      </c>
      <c r="C1109" s="321" t="str">
        <f>iferror(if(W1107="","",IF(W1107=Alive,Attacking,if(W1107=Dead,"")),""),"")</f>
        <v/>
      </c>
      <c r="D1109" s="322" t="str">
        <f>iferror(if(E1107="","",IF(E1107=Alive,$D$4,IF(E1107=Dead,"")),""),"")</f>
        <v/>
      </c>
      <c r="E1109" s="323" t="str">
        <f>iferror(if($F1108="","",IF($F1109&gt;0,Alive,if($F1109="","")),""),"")</f>
        <v/>
      </c>
      <c r="F1109" s="410" t="str">
        <f t="shared" si="4"/>
        <v/>
      </c>
      <c r="G1109" s="411" t="str">
        <f>iferror(if(C1109="","",if(C1109=BattleEnd,"",if(D1109=Fleet1Ship1,Fleet1Ship1Wep,Fleet2Ship1Wep))),"")</f>
        <v/>
      </c>
      <c r="H1109" s="424" t="str">
        <f>iferror(IF($C1109=BattleEnd,"",IF($C1109="","",IF($C1109=Attacking,RANDBETWEEN(1,100),""))),"")</f>
        <v/>
      </c>
      <c r="I1109" s="425" t="str">
        <f>iferror(IF($C1109=BattleEnd,"",IF($C1109="","",IF($C1109=Attacking,RANDBETWEEN(1,100),""))),"")</f>
        <v/>
      </c>
      <c r="J1109" s="425" t="str">
        <f>iferror(IF($C1109=BattleEnd,"",IF($C1109="","",IF($C1109=Attacking,RANDBETWEEN(1,100),""))),"")</f>
        <v/>
      </c>
      <c r="K1109" s="426" t="str">
        <f>iferror(IF($C1109=BattleEnd,"",IF($C1109="","",IF($C1109=Attacking,RANDBETWEEN(1,100),""))),"")</f>
        <v/>
      </c>
      <c r="L1109" s="392" t="str">
        <f>if($C1109=Attacking,if(H1109&gt;70,Hit,Miss),"")</f>
        <v/>
      </c>
      <c r="M1109" s="393" t="str">
        <f>if($C1109=Attacking,if(I1109&gt;70,Hit,Miss),"")</f>
        <v/>
      </c>
      <c r="N1109" s="393" t="str">
        <f>if($C1109=Attacking,if(J1109&gt;70,Hit,Miss),"")</f>
        <v/>
      </c>
      <c r="O1109" s="394" t="str">
        <f>if($C1109=Attacking,if(K1109&gt;70,Hit,Miss),"")</f>
        <v/>
      </c>
      <c r="P1109" s="431" t="str">
        <f>IF(L1109=Hit,Fleet1Ship1WepDPH,IF(L1109=Miss,0,""))</f>
        <v/>
      </c>
      <c r="Q1109" s="428" t="str">
        <f>IF(M1109=Hit,Fleet1Ship1WepDPH,IF(M1109=Miss,0,""))</f>
        <v/>
      </c>
      <c r="R1109" s="428" t="str">
        <f>IF(N1109=Hit,Fleet1Ship1WepDPH,IF(N1109=Miss,0,""))</f>
        <v/>
      </c>
      <c r="S1109" s="432" t="str">
        <f>IF(O1109=Hit,Fleet1Ship1WepDPH,IF(O1109=Miss,0,""))</f>
        <v/>
      </c>
      <c r="T1109" s="332" t="str">
        <f>if($C1109=Attacking,COUNTIF(P1109:S1109,"&gt;0"),"")</f>
        <v/>
      </c>
      <c r="U1109" s="333" t="str">
        <f>IF($C1109=Attacking,SUM(P1109:S1109),"")</f>
        <v/>
      </c>
      <c r="V1109" s="334" t="str">
        <f>iferror(if(W1107="","",IF(W1107=Alive,$V$4,IF(W1107=Dead,"")),""),"")</f>
        <v/>
      </c>
      <c r="W1109" s="323" t="str">
        <f>iferror(if($X1109="","",IF($X1109&gt;0,Alive,if($X1109=0,"")),""),"")</f>
        <v/>
      </c>
      <c r="X1109" s="417" t="str">
        <f>iferror(if(C1109="","",IF(C1109=Attacking,X1107-U1109,X1107)),"")</f>
        <v/>
      </c>
    </row>
    <row r="1110" hidden="1">
      <c r="A1110" s="360"/>
      <c r="B1110" s="358" t="str">
        <f>IF(C1108=Attacking,B1108+1,"")</f>
        <v/>
      </c>
      <c r="C1110" s="338" t="str">
        <f>iferror(if(W1108="","",IF(W1108=Alive,Attacking,if(W1108=Dead,"")),""),"")</f>
        <v/>
      </c>
      <c r="D1110" s="339" t="str">
        <f>iferror(if(E1108="","",IF(E1108=Alive,$D$4,IF(E1108=Dead,"")),""),"")</f>
        <v/>
      </c>
      <c r="E1110" s="340" t="str">
        <f>iferror(if($F1109="","",IF($F1110&gt;0,Alive,if($F1110="","")),""),"")</f>
        <v/>
      </c>
      <c r="F1110" s="402" t="str">
        <f t="shared" si="4"/>
        <v/>
      </c>
      <c r="G1110" s="403" t="str">
        <f>iferror(if(C1110="","",if(C1110=BattleEnd,"",if(D1110=Fleet1Ship1,Fleet1Ship1Wep,Fleet2Ship1Wep))),"")</f>
        <v/>
      </c>
      <c r="H1110" s="418" t="str">
        <f>iferror(IF($C1110=BattleEnd,"",IF($C1110="","",IF($C1110=Attacking,RANDBETWEEN(1,100),""))),"")</f>
        <v/>
      </c>
      <c r="I1110" s="419" t="str">
        <f>iferror(IF($C1110=BattleEnd,"",IF($C1110="","",IF($C1110=Attacking,RANDBETWEEN(1,100),""))),"")</f>
        <v/>
      </c>
      <c r="J1110" s="419" t="str">
        <f>iferror(IF($C1110=BattleEnd,"",IF($C1110="","",IF($C1110=Attacking,RANDBETWEEN(1,100),""))),"")</f>
        <v/>
      </c>
      <c r="K1110" s="420" t="str">
        <f>iferror(IF($C1110=BattleEnd,"",IF($C1110="","",IF($C1110=Attacking,RANDBETWEEN(1,100),""))),"")</f>
        <v/>
      </c>
      <c r="L1110" s="386" t="str">
        <f>if($C1110=Attacking,if(H1110&gt;70,Hit,Miss),"")</f>
        <v/>
      </c>
      <c r="M1110" s="387" t="str">
        <f>if($C1110=Attacking,if(I1110&gt;70,Hit,Miss),"")</f>
        <v/>
      </c>
      <c r="N1110" s="387" t="str">
        <f>if($C1110=Attacking,if(J1110&gt;70,Hit,Miss),"")</f>
        <v/>
      </c>
      <c r="O1110" s="388" t="str">
        <f>if($C1110=Attacking,if(K1110&gt;70,Hit,Miss),"")</f>
        <v/>
      </c>
      <c r="P1110" s="430" t="str">
        <f>IF(L1110=Hit,Fleet1Ship1WepDPH,IF(L1110=Miss,0,""))</f>
        <v/>
      </c>
      <c r="Q1110" s="422" t="str">
        <f>IF(M1110=Hit,Fleet1Ship1WepDPH,IF(M1110=Miss,0,""))</f>
        <v/>
      </c>
      <c r="R1110" s="422" t="str">
        <f>IF(N1110=Hit,Fleet1Ship1WepDPH,IF(N1110=Miss,0,""))</f>
        <v/>
      </c>
      <c r="S1110" s="433" t="str">
        <f>IF(O1110=Hit,Fleet1Ship1WepDPH,IF(O1110=Miss,0,""))</f>
        <v/>
      </c>
      <c r="T1110" s="349" t="str">
        <f>if($C1110=Attacking,COUNTIF(P1110:S1110,"&gt;0"),"")</f>
        <v/>
      </c>
      <c r="U1110" s="350" t="str">
        <f>IF($C1110=Attacking,SUM(P1110:S1110),"")</f>
        <v/>
      </c>
      <c r="V1110" s="351" t="str">
        <f>iferror(if(W1108="","",IF(W1108=Alive,$V$4,IF(W1108=Dead,"")),""),"")</f>
        <v/>
      </c>
      <c r="W1110" s="340" t="str">
        <f>iferror(if($X1110="","",IF($X1110&gt;0,Alive,if($X1110=0,"")),""),"")</f>
        <v/>
      </c>
      <c r="X1110" s="409" t="str">
        <f>iferror(if(C1110="","",IF(C1110=Attacking,X1108-U1110,X1108)),"")</f>
        <v/>
      </c>
    </row>
    <row r="1111" hidden="1">
      <c r="A1111" s="361"/>
      <c r="B1111" s="359" t="str">
        <f>IF(C1109=Attacking,B1109+1,"")</f>
        <v/>
      </c>
      <c r="C1111" s="321" t="str">
        <f>iferror(if(W1109="","",IF(W1109=Alive,Attacking,if(W1109=Dead,"")),""),"")</f>
        <v/>
      </c>
      <c r="D1111" s="322" t="str">
        <f>iferror(if(E1109="","",IF(E1109=Alive,$D$4,IF(E1109=Dead,"")),""),"")</f>
        <v/>
      </c>
      <c r="E1111" s="323" t="str">
        <f>iferror(if($F1110="","",IF($F1111&gt;0,Alive,if($F1111="","")),""),"")</f>
        <v/>
      </c>
      <c r="F1111" s="410" t="str">
        <f t="shared" si="4"/>
        <v/>
      </c>
      <c r="G1111" s="411" t="str">
        <f>iferror(if(C1111="","",if(C1111=BattleEnd,"",if(D1111=Fleet1Ship1,Fleet1Ship1Wep,Fleet2Ship1Wep))),"")</f>
        <v/>
      </c>
      <c r="H1111" s="424" t="str">
        <f>iferror(IF($C1111=BattleEnd,"",IF($C1111="","",IF($C1111=Attacking,RANDBETWEEN(1,100),""))),"")</f>
        <v/>
      </c>
      <c r="I1111" s="425" t="str">
        <f>iferror(IF($C1111=BattleEnd,"",IF($C1111="","",IF($C1111=Attacking,RANDBETWEEN(1,100),""))),"")</f>
        <v/>
      </c>
      <c r="J1111" s="425" t="str">
        <f>iferror(IF($C1111=BattleEnd,"",IF($C1111="","",IF($C1111=Attacking,RANDBETWEEN(1,100),""))),"")</f>
        <v/>
      </c>
      <c r="K1111" s="426" t="str">
        <f>iferror(IF($C1111=BattleEnd,"",IF($C1111="","",IF($C1111=Attacking,RANDBETWEEN(1,100),""))),"")</f>
        <v/>
      </c>
      <c r="L1111" s="392" t="str">
        <f>if($C1111=Attacking,if(H1111&gt;70,Hit,Miss),"")</f>
        <v/>
      </c>
      <c r="M1111" s="393" t="str">
        <f>if($C1111=Attacking,if(I1111&gt;70,Hit,Miss),"")</f>
        <v/>
      </c>
      <c r="N1111" s="393" t="str">
        <f>if($C1111=Attacking,if(J1111&gt;70,Hit,Miss),"")</f>
        <v/>
      </c>
      <c r="O1111" s="394" t="str">
        <f>if($C1111=Attacking,if(K1111&gt;70,Hit,Miss),"")</f>
        <v/>
      </c>
      <c r="P1111" s="434" t="str">
        <f>IF(L1111=Hit,Fleet1Ship1WepDPH,IF(L1111=Miss,0,""))</f>
        <v/>
      </c>
      <c r="Q1111" s="435" t="str">
        <f>IF(M1111=Hit,Fleet1Ship1WepDPH,IF(M1111=Miss,0,""))</f>
        <v/>
      </c>
      <c r="R1111" s="435" t="str">
        <f>IF(N1111=Hit,Fleet1Ship1WepDPH,IF(N1111=Miss,0,""))</f>
        <v/>
      </c>
      <c r="S1111" s="436" t="str">
        <f>IF(O1111=Hit,Fleet1Ship1WepDPH,IF(O1111=Miss,0,""))</f>
        <v/>
      </c>
      <c r="T1111" s="332" t="str">
        <f>if($C1111=Attacking,COUNTIF(P1111:S1111,"&gt;0"),"")</f>
        <v/>
      </c>
      <c r="U1111" s="333" t="str">
        <f>IF($C1111=Attacking,SUM(P1111:S1111),"")</f>
        <v/>
      </c>
      <c r="V1111" s="334" t="str">
        <f>iferror(if(W1109="","",IF(W1109=Alive,$V$4,IF(W1109=Dead,"")),""),"")</f>
        <v/>
      </c>
      <c r="W1111" s="323" t="str">
        <f>iferror(if($X1111="","",IF($X1111&gt;0,Alive,if($X1111=0,"")),""),"")</f>
        <v/>
      </c>
      <c r="X1111" s="417" t="str">
        <f>iferror(if(C1111="","",IF(C1111=Attacking,X1109-U1111,X1109)),"")</f>
        <v/>
      </c>
    </row>
    <row r="1112" hidden="1">
      <c r="A1112" s="360"/>
      <c r="B1112" s="358" t="str">
        <f>IF(C1110=Attacking,B1110+1,"")</f>
        <v/>
      </c>
      <c r="C1112" s="338" t="str">
        <f>iferror(if(W1110="","",IF(W1110=Alive,Attacking,if(W1110=Dead,"")),""),"")</f>
        <v/>
      </c>
      <c r="D1112" s="339" t="str">
        <f>iferror(if(E1110="","",IF(E1110=Alive,$D$4,IF(E1110=Dead,"")),""),"")</f>
        <v/>
      </c>
      <c r="E1112" s="340" t="str">
        <f>iferror(if($F1111="","",IF($F1112&gt;0,Alive,if($F1112="","")),""),"")</f>
        <v/>
      </c>
      <c r="F1112" s="402" t="str">
        <f t="shared" si="4"/>
        <v/>
      </c>
      <c r="G1112" s="403" t="str">
        <f>iferror(if(C1112="","",if(C1112=BattleEnd,"",if(D1112=Fleet1Ship1,Fleet1Ship1Wep,Fleet2Ship1Wep))),"")</f>
        <v/>
      </c>
      <c r="H1112" s="404" t="str">
        <f>iferror(IF($C1112=BattleEnd,"",IF($C1112="","",IF($C1112=Attacking,RANDBETWEEN(1,100),""))),"")</f>
        <v/>
      </c>
      <c r="I1112" s="405" t="str">
        <f>iferror(IF($C1112=BattleEnd,"",IF($C1112="","",IF($C1112=Attacking,RANDBETWEEN(1,100),""))),"")</f>
        <v/>
      </c>
      <c r="J1112" s="405" t="str">
        <f>iferror(IF($C1112=BattleEnd,"",IF($C1112="","",IF($C1112=Attacking,RANDBETWEEN(1,100),""))),"")</f>
        <v/>
      </c>
      <c r="K1112" s="406" t="str">
        <f>iferror(IF($C1112=BattleEnd,"",IF($C1112="","",IF($C1112=Attacking,RANDBETWEEN(1,100),""))),"")</f>
        <v/>
      </c>
      <c r="L1112" s="367" t="str">
        <f>if($C1112=Attacking,if(H1112&gt;70,Hit,Miss),"")</f>
        <v/>
      </c>
      <c r="M1112" s="368" t="str">
        <f>if($C1112=Attacking,if(I1112&gt;70,Hit,Miss),"")</f>
        <v/>
      </c>
      <c r="N1112" s="368" t="str">
        <f>if($C1112=Attacking,if(J1112&gt;70,Hit,Miss),"")</f>
        <v/>
      </c>
      <c r="O1112" s="369" t="str">
        <f>if($C1112=Attacking,if(K1112&gt;70,Hit,Miss),"")</f>
        <v/>
      </c>
      <c r="P1112" s="407" t="str">
        <f>IF(L1112=Hit,Fleet1Ship1WepDPH,IF(L1112=Miss,0,""))</f>
        <v/>
      </c>
      <c r="Q1112" s="368" t="str">
        <f>IF(M1112=Hit,Fleet1Ship1WepDPH,IF(M1112=Miss,0,""))</f>
        <v/>
      </c>
      <c r="R1112" s="368" t="str">
        <f>IF(N1112=Hit,Fleet1Ship1WepDPH,IF(N1112=Miss,0,""))</f>
        <v/>
      </c>
      <c r="S1112" s="408" t="str">
        <f>IF(O1112=Hit,Fleet1Ship1WepDPH,IF(O1112=Miss,0,""))</f>
        <v/>
      </c>
      <c r="T1112" s="349" t="str">
        <f>if($C1112=Attacking,COUNTIF(P1112:S1112,"&gt;0"),"")</f>
        <v/>
      </c>
      <c r="U1112" s="350" t="str">
        <f>IF($C1112=Attacking,SUM(P1112:S1112),"")</f>
        <v/>
      </c>
      <c r="V1112" s="351" t="str">
        <f>iferror(if(W1110="","",IF(W1110=Alive,$V$4,IF(W1110=Dead,"")),""),"")</f>
        <v/>
      </c>
      <c r="W1112" s="340" t="str">
        <f>iferror(if($X1112="","",IF($X1112&gt;0,Alive,if($X1112=0,"")),""),"")</f>
        <v/>
      </c>
      <c r="X1112" s="409" t="str">
        <f>iferror(if(C1112="","",IF(C1112=Attacking,X1110-U1112,X1110)),"")</f>
        <v/>
      </c>
    </row>
    <row r="1113" hidden="1">
      <c r="A1113" s="361"/>
      <c r="B1113" s="359" t="str">
        <f>IF(C1111=Attacking,B1111+1,"")</f>
        <v/>
      </c>
      <c r="C1113" s="321" t="str">
        <f>iferror(if(W1111="","",IF(W1111=Alive,Attacking,if(W1111=Dead,"")),""),"")</f>
        <v/>
      </c>
      <c r="D1113" s="322" t="str">
        <f>iferror(if(E1111="","",IF(E1111=Alive,$D$4,IF(E1111=Dead,"")),""),"")</f>
        <v/>
      </c>
      <c r="E1113" s="323" t="str">
        <f>iferror(if($F1112="","",IF($F1113&gt;0,Alive,if($F1113="","")),""),"")</f>
        <v/>
      </c>
      <c r="F1113" s="410" t="str">
        <f t="shared" si="4"/>
        <v/>
      </c>
      <c r="G1113" s="411" t="str">
        <f>iferror(if(C1113="","",if(C1113=BattleEnd,"",if(D1113=Fleet1Ship1,Fleet1Ship1Wep,Fleet2Ship1Wep))),"")</f>
        <v/>
      </c>
      <c r="H1113" s="412" t="str">
        <f>iferror(IF($C1113=BattleEnd,"",IF($C1113="","",IF($C1113=Attacking,RANDBETWEEN(1,100),""))),"")</f>
        <v/>
      </c>
      <c r="I1113" s="413" t="str">
        <f>iferror(IF($C1113=BattleEnd,"",IF($C1113="","",IF($C1113=Attacking,RANDBETWEEN(1,100),""))),"")</f>
        <v/>
      </c>
      <c r="J1113" s="413" t="str">
        <f>iferror(IF($C1113=BattleEnd,"",IF($C1113="","",IF($C1113=Attacking,RANDBETWEEN(1,100),""))),"")</f>
        <v/>
      </c>
      <c r="K1113" s="414" t="str">
        <f>iferror(IF($C1113=BattleEnd,"",IF($C1113="","",IF($C1113=Attacking,RANDBETWEEN(1,100),""))),"")</f>
        <v/>
      </c>
      <c r="L1113" s="379" t="str">
        <f>if($C1113=Attacking,if(H1113&gt;70,Hit,Miss),"")</f>
        <v/>
      </c>
      <c r="M1113" s="380" t="str">
        <f>if($C1113=Attacking,if(I1113&gt;70,Hit,Miss),"")</f>
        <v/>
      </c>
      <c r="N1113" s="380" t="str">
        <f>if($C1113=Attacking,if(J1113&gt;70,Hit,Miss),"")</f>
        <v/>
      </c>
      <c r="O1113" s="381" t="str">
        <f>if($C1113=Attacking,if(K1113&gt;70,Hit,Miss),"")</f>
        <v/>
      </c>
      <c r="P1113" s="415" t="str">
        <f>IF(L1113=Hit,Fleet1Ship1WepDPH,IF(L1113=Miss,0,""))</f>
        <v/>
      </c>
      <c r="Q1113" s="380" t="str">
        <f>IF(M1113=Hit,Fleet1Ship1WepDPH,IF(M1113=Miss,0,""))</f>
        <v/>
      </c>
      <c r="R1113" s="380" t="str">
        <f>IF(N1113=Hit,Fleet1Ship1WepDPH,IF(N1113=Miss,0,""))</f>
        <v/>
      </c>
      <c r="S1113" s="416" t="str">
        <f>IF(O1113=Hit,Fleet1Ship1WepDPH,IF(O1113=Miss,0,""))</f>
        <v/>
      </c>
      <c r="T1113" s="332" t="str">
        <f>if($C1113=Attacking,COUNTIF(P1113:S1113,"&gt;0"),"")</f>
        <v/>
      </c>
      <c r="U1113" s="333" t="str">
        <f>IF($C1113=Attacking,SUM(P1113:S1113),"")</f>
        <v/>
      </c>
      <c r="V1113" s="334" t="str">
        <f>iferror(if(W1111="","",IF(W1111=Alive,$V$4,IF(W1111=Dead,"")),""),"")</f>
        <v/>
      </c>
      <c r="W1113" s="323" t="str">
        <f>iferror(if($X1113="","",IF($X1113&gt;0,Alive,if($X1113=0,"")),""),"")</f>
        <v/>
      </c>
      <c r="X1113" s="417" t="str">
        <f>iferror(if(C1113="","",IF(C1113=Attacking,X1111-U1113,X1111)),"")</f>
        <v/>
      </c>
    </row>
    <row r="1114" hidden="1">
      <c r="A1114" s="360"/>
      <c r="B1114" s="358" t="str">
        <f>IF(C1112=Reloading,B1112+1,"")</f>
        <v/>
      </c>
      <c r="C1114" s="338" t="str">
        <f>iferror(if(W1112="","",IF(W1112=Alive,Attacking,if(W1112=Dead,"")),""),"")</f>
        <v/>
      </c>
      <c r="D1114" s="339" t="str">
        <f>iferror(if(E1112="","",IF(E1112=Alive,$D$4,IF(E1112=Dead,"")),""),"")</f>
        <v/>
      </c>
      <c r="E1114" s="340" t="str">
        <f>iferror(if($F1113="","",IF($F1114&gt;0,Alive,if($F1114="","")),""),"")</f>
        <v/>
      </c>
      <c r="F1114" s="402" t="str">
        <f t="shared" si="4"/>
        <v/>
      </c>
      <c r="G1114" s="403" t="str">
        <f>iferror(if(C1114="","",if(C1114=BattleEnd,"",if(D1114=Fleet1Ship1,Fleet1Ship1Wep,Fleet2Ship1Wep))),"")</f>
        <v/>
      </c>
      <c r="H1114" s="418" t="str">
        <f>iferror(IF($C1114=BattleEnd,"",IF($C1114="","",IF($C1114=Attacking,RANDBETWEEN(1,100),""))),"")</f>
        <v/>
      </c>
      <c r="I1114" s="419" t="str">
        <f>iferror(IF($C1114=BattleEnd,"",IF($C1114="","",IF($C1114=Attacking,RANDBETWEEN(1,100),""))),"")</f>
        <v/>
      </c>
      <c r="J1114" s="419" t="str">
        <f>iferror(IF($C1114=BattleEnd,"",IF($C1114="","",IF($C1114=Attacking,RANDBETWEEN(1,100),""))),"")</f>
        <v/>
      </c>
      <c r="K1114" s="420" t="str">
        <f>iferror(IF($C1114=BattleEnd,"",IF($C1114="","",IF($C1114=Attacking,RANDBETWEEN(1,100),""))),"")</f>
        <v/>
      </c>
      <c r="L1114" s="386" t="str">
        <f>if($C1114=Attacking,if(H1114&gt;70,Hit,Miss),"")</f>
        <v/>
      </c>
      <c r="M1114" s="387" t="str">
        <f>if($C1114=Attacking,if(I1114&gt;70,Hit,Miss),"")</f>
        <v/>
      </c>
      <c r="N1114" s="387" t="str">
        <f>if($C1114=Attacking,if(J1114&gt;70,Hit,Miss),"")</f>
        <v/>
      </c>
      <c r="O1114" s="388" t="str">
        <f>if($C1114=Attacking,if(K1114&gt;70,Hit,Miss),"")</f>
        <v/>
      </c>
      <c r="P1114" s="421" t="str">
        <f>IF(L1114=Hit,Fleet1Ship1WepDPH,IF(L1114=Miss,0,""))</f>
        <v/>
      </c>
      <c r="Q1114" s="422" t="str">
        <f>IF(M1114=Hit,Fleet1Ship1WepDPH,IF(M1114=Miss,0,""))</f>
        <v/>
      </c>
      <c r="R1114" s="422" t="str">
        <f>IF(N1114=Hit,Fleet1Ship1WepDPH,IF(N1114=Miss,0,""))</f>
        <v/>
      </c>
      <c r="S1114" s="423" t="str">
        <f>IF(O1114=Hit,Fleet1Ship1WepDPH,IF(O1114=Miss,0,""))</f>
        <v/>
      </c>
      <c r="T1114" s="349" t="str">
        <f>if($C1114=Attacking,COUNTIF(P1114:S1114,"&gt;0"),"")</f>
        <v/>
      </c>
      <c r="U1114" s="350" t="str">
        <f>IF($C1114=Attacking,SUM(P1114:S1114),"")</f>
        <v/>
      </c>
      <c r="V1114" s="351" t="str">
        <f>iferror(if(W1112="","",IF(W1112=Alive,$V$4,IF(W1112=Dead,"")),""),"")</f>
        <v/>
      </c>
      <c r="W1114" s="340" t="str">
        <f>iferror(if($X1114="","",IF($X1114&gt;0,Alive,if($X1114=0,"")),""),"")</f>
        <v/>
      </c>
      <c r="X1114" s="409" t="str">
        <f>iferror(if(C1114="","",IF(C1114=Attacking,X1112-U1114,X1112)),"")</f>
        <v/>
      </c>
    </row>
    <row r="1115" hidden="1">
      <c r="A1115" s="361"/>
      <c r="B1115" s="359" t="str">
        <f>IF(C1113=Reloading,B1113+1,"")</f>
        <v/>
      </c>
      <c r="C1115" s="321" t="str">
        <f>iferror(if(W1113="","",IF(W1113=Alive,Attacking,if(W1113=Dead,"")),""),"")</f>
        <v/>
      </c>
      <c r="D1115" s="322" t="str">
        <f>iferror(if(E1113="","",IF(E1113=Alive,$D$4,IF(E1113=Dead,"")),""),"")</f>
        <v/>
      </c>
      <c r="E1115" s="323" t="str">
        <f>iferror(if($F1114="","",IF($F1115&gt;0,Alive,if($F1115="","")),""),"")</f>
        <v/>
      </c>
      <c r="F1115" s="410" t="str">
        <f t="shared" si="4"/>
        <v/>
      </c>
      <c r="G1115" s="411" t="str">
        <f>iferror(if(C1115="","",if(C1115=BattleEnd,"",if(D1115=Fleet1Ship1,Fleet1Ship1Wep,Fleet2Ship1Wep))),"")</f>
        <v/>
      </c>
      <c r="H1115" s="424" t="str">
        <f>iferror(IF($C1115=BattleEnd,"",IF($C1115="","",IF($C1115=Attacking,RANDBETWEEN(1,100),""))),"")</f>
        <v/>
      </c>
      <c r="I1115" s="425" t="str">
        <f>iferror(IF($C1115=BattleEnd,"",IF($C1115="","",IF($C1115=Attacking,RANDBETWEEN(1,100),""))),"")</f>
        <v/>
      </c>
      <c r="J1115" s="425" t="str">
        <f>iferror(IF($C1115=BattleEnd,"",IF($C1115="","",IF($C1115=Attacking,RANDBETWEEN(1,100),""))),"")</f>
        <v/>
      </c>
      <c r="K1115" s="426" t="str">
        <f>iferror(IF($C1115=BattleEnd,"",IF($C1115="","",IF($C1115=Attacking,RANDBETWEEN(1,100),""))),"")</f>
        <v/>
      </c>
      <c r="L1115" s="392" t="str">
        <f>if($C1115=Attacking,if(H1115&gt;70,Hit,Miss),"")</f>
        <v/>
      </c>
      <c r="M1115" s="393" t="str">
        <f>if($C1115=Attacking,if(I1115&gt;70,Hit,Miss),"")</f>
        <v/>
      </c>
      <c r="N1115" s="393" t="str">
        <f>if($C1115=Attacking,if(J1115&gt;70,Hit,Miss),"")</f>
        <v/>
      </c>
      <c r="O1115" s="394" t="str">
        <f>if($C1115=Attacking,if(K1115&gt;70,Hit,Miss),"")</f>
        <v/>
      </c>
      <c r="P1115" s="427" t="str">
        <f>IF(L1115=Hit,Fleet1Ship1WepDPH,IF(L1115=Miss,0,""))</f>
        <v/>
      </c>
      <c r="Q1115" s="428" t="str">
        <f>IF(M1115=Hit,Fleet1Ship1WepDPH,IF(M1115=Miss,0,""))</f>
        <v/>
      </c>
      <c r="R1115" s="428" t="str">
        <f>IF(N1115=Hit,Fleet1Ship1WepDPH,IF(N1115=Miss,0,""))</f>
        <v/>
      </c>
      <c r="S1115" s="429" t="str">
        <f>IF(O1115=Hit,Fleet1Ship1WepDPH,IF(O1115=Miss,0,""))</f>
        <v/>
      </c>
      <c r="T1115" s="332" t="str">
        <f>if($C1115=Attacking,COUNTIF(P1115:S1115,"&gt;0"),"")</f>
        <v/>
      </c>
      <c r="U1115" s="333" t="str">
        <f>IF($C1115=Attacking,SUM(P1115:S1115),"")</f>
        <v/>
      </c>
      <c r="V1115" s="334" t="str">
        <f>iferror(if(W1113="","",IF(W1113=Alive,$V$4,IF(W1113=Dead,"")),""),"")</f>
        <v/>
      </c>
      <c r="W1115" s="323" t="str">
        <f>iferror(if($X1115="","",IF($X1115&gt;0,Alive,if($X1115=0,"")),""),"")</f>
        <v/>
      </c>
      <c r="X1115" s="417" t="str">
        <f>iferror(if(C1115="","",IF(C1115=Attacking,X1113-U1115,X1113)),"")</f>
        <v/>
      </c>
    </row>
    <row r="1116" hidden="1">
      <c r="A1116" s="360"/>
      <c r="B1116" s="358" t="str">
        <f>IF(C1114=Attacking,B1114+1,"")</f>
        <v/>
      </c>
      <c r="C1116" s="338" t="str">
        <f>iferror(if(W1114="","",IF(W1114=Alive,Attacking,if(W1114=Dead,"")),""),"")</f>
        <v/>
      </c>
      <c r="D1116" s="339" t="str">
        <f>iferror(if(E1114="","",IF(E1114=Alive,$D$4,IF(E1114=Dead,"")),""),"")</f>
        <v/>
      </c>
      <c r="E1116" s="340" t="str">
        <f>iferror(if($F1115="","",IF($F1116&gt;0,Alive,if($F1116="","")),""),"")</f>
        <v/>
      </c>
      <c r="F1116" s="402" t="str">
        <f t="shared" si="4"/>
        <v/>
      </c>
      <c r="G1116" s="403" t="str">
        <f>iferror(if(C1116="","",if(C1116=BattleEnd,"",if(D1116=Fleet1Ship1,Fleet1Ship1Wep,Fleet2Ship1Wep))),"")</f>
        <v/>
      </c>
      <c r="H1116" s="418" t="str">
        <f>iferror(IF($C1116=BattleEnd,"",IF($C1116="","",IF($C1116=Attacking,RANDBETWEEN(1,100),""))),"")</f>
        <v/>
      </c>
      <c r="I1116" s="419" t="str">
        <f>iferror(IF($C1116=BattleEnd,"",IF($C1116="","",IF($C1116=Attacking,RANDBETWEEN(1,100),""))),"")</f>
        <v/>
      </c>
      <c r="J1116" s="419" t="str">
        <f>iferror(IF($C1116=BattleEnd,"",IF($C1116="","",IF($C1116=Attacking,RANDBETWEEN(1,100),""))),"")</f>
        <v/>
      </c>
      <c r="K1116" s="420" t="str">
        <f>iferror(IF($C1116=BattleEnd,"",IF($C1116="","",IF($C1116=Attacking,RANDBETWEEN(1,100),""))),"")</f>
        <v/>
      </c>
      <c r="L1116" s="386" t="str">
        <f>if($C1116=Attacking,if(H1116&gt;70,Hit,Miss),"")</f>
        <v/>
      </c>
      <c r="M1116" s="387" t="str">
        <f>if($C1116=Attacking,if(I1116&gt;70,Hit,Miss),"")</f>
        <v/>
      </c>
      <c r="N1116" s="387" t="str">
        <f>if($C1116=Attacking,if(J1116&gt;70,Hit,Miss),"")</f>
        <v/>
      </c>
      <c r="O1116" s="388" t="str">
        <f>if($C1116=Attacking,if(K1116&gt;70,Hit,Miss),"")</f>
        <v/>
      </c>
      <c r="P1116" s="430" t="str">
        <f>IF(L1116=Hit,Fleet1Ship1WepDPH,IF(L1116=Miss,0,""))</f>
        <v/>
      </c>
      <c r="Q1116" s="422" t="str">
        <f>IF(M1116=Hit,Fleet1Ship1WepDPH,IF(M1116=Miss,0,""))</f>
        <v/>
      </c>
      <c r="R1116" s="422" t="str">
        <f>IF(N1116=Hit,Fleet1Ship1WepDPH,IF(N1116=Miss,0,""))</f>
        <v/>
      </c>
      <c r="S1116" s="423" t="str">
        <f>IF(O1116=Hit,Fleet1Ship1WepDPH,IF(O1116=Miss,0,""))</f>
        <v/>
      </c>
      <c r="T1116" s="349" t="str">
        <f>if($C1116=Attacking,COUNTIF(P1116:S1116,"&gt;0"),"")</f>
        <v/>
      </c>
      <c r="U1116" s="350" t="str">
        <f>IF($C1116=Attacking,SUM(P1116:S1116),"")</f>
        <v/>
      </c>
      <c r="V1116" s="351" t="str">
        <f>iferror(if(W1114="","",IF(W1114=Alive,$V$4,IF(W1114=Dead,"")),""),"")</f>
        <v/>
      </c>
      <c r="W1116" s="340" t="str">
        <f>iferror(if($X1116="","",IF($X1116&gt;0,Alive,if($X1116=0,"")),""),"")</f>
        <v/>
      </c>
      <c r="X1116" s="409" t="str">
        <f>iferror(if(C1116="","",IF(C1116=Attacking,X1114-U1116,X1114)),"")</f>
        <v/>
      </c>
    </row>
    <row r="1117" hidden="1">
      <c r="A1117" s="361"/>
      <c r="B1117" s="359" t="str">
        <f>IF(C1115=Attacking,B1115+1,"")</f>
        <v/>
      </c>
      <c r="C1117" s="321" t="str">
        <f>iferror(if(W1115="","",IF(W1115=Alive,Attacking,if(W1115=Dead,"")),""),"")</f>
        <v/>
      </c>
      <c r="D1117" s="322" t="str">
        <f>iferror(if(E1115="","",IF(E1115=Alive,$D$4,IF(E1115=Dead,"")),""),"")</f>
        <v/>
      </c>
      <c r="E1117" s="323" t="str">
        <f>iferror(if($F1116="","",IF($F1117&gt;0,Alive,if($F1117="","")),""),"")</f>
        <v/>
      </c>
      <c r="F1117" s="410" t="str">
        <f t="shared" si="4"/>
        <v/>
      </c>
      <c r="G1117" s="411" t="str">
        <f>iferror(if(C1117="","",if(C1117=BattleEnd,"",if(D1117=Fleet1Ship1,Fleet1Ship1Wep,Fleet2Ship1Wep))),"")</f>
        <v/>
      </c>
      <c r="H1117" s="424" t="str">
        <f>iferror(IF($C1117=BattleEnd,"",IF($C1117="","",IF($C1117=Attacking,RANDBETWEEN(1,100),""))),"")</f>
        <v/>
      </c>
      <c r="I1117" s="425" t="str">
        <f>iferror(IF($C1117=BattleEnd,"",IF($C1117="","",IF($C1117=Attacking,RANDBETWEEN(1,100),""))),"")</f>
        <v/>
      </c>
      <c r="J1117" s="425" t="str">
        <f>iferror(IF($C1117=BattleEnd,"",IF($C1117="","",IF($C1117=Attacking,RANDBETWEEN(1,100),""))),"")</f>
        <v/>
      </c>
      <c r="K1117" s="426" t="str">
        <f>iferror(IF($C1117=BattleEnd,"",IF($C1117="","",IF($C1117=Attacking,RANDBETWEEN(1,100),""))),"")</f>
        <v/>
      </c>
      <c r="L1117" s="392" t="str">
        <f>if($C1117=Attacking,if(H1117&gt;70,Hit,Miss),"")</f>
        <v/>
      </c>
      <c r="M1117" s="393" t="str">
        <f>if($C1117=Attacking,if(I1117&gt;70,Hit,Miss),"")</f>
        <v/>
      </c>
      <c r="N1117" s="393" t="str">
        <f>if($C1117=Attacking,if(J1117&gt;70,Hit,Miss),"")</f>
        <v/>
      </c>
      <c r="O1117" s="394" t="str">
        <f>if($C1117=Attacking,if(K1117&gt;70,Hit,Miss),"")</f>
        <v/>
      </c>
      <c r="P1117" s="431" t="str">
        <f>IF(L1117=Hit,Fleet1Ship1WepDPH,IF(L1117=Miss,0,""))</f>
        <v/>
      </c>
      <c r="Q1117" s="428" t="str">
        <f>IF(M1117=Hit,Fleet1Ship1WepDPH,IF(M1117=Miss,0,""))</f>
        <v/>
      </c>
      <c r="R1117" s="428" t="str">
        <f>IF(N1117=Hit,Fleet1Ship1WepDPH,IF(N1117=Miss,0,""))</f>
        <v/>
      </c>
      <c r="S1117" s="432" t="str">
        <f>IF(O1117=Hit,Fleet1Ship1WepDPH,IF(O1117=Miss,0,""))</f>
        <v/>
      </c>
      <c r="T1117" s="332" t="str">
        <f>if($C1117=Attacking,COUNTIF(P1117:S1117,"&gt;0"),"")</f>
        <v/>
      </c>
      <c r="U1117" s="333" t="str">
        <f>IF($C1117=Attacking,SUM(P1117:S1117),"")</f>
        <v/>
      </c>
      <c r="V1117" s="334" t="str">
        <f>iferror(if(W1115="","",IF(W1115=Alive,$V$4,IF(W1115=Dead,"")),""),"")</f>
        <v/>
      </c>
      <c r="W1117" s="323" t="str">
        <f>iferror(if($X1117="","",IF($X1117&gt;0,Alive,if($X1117=0,"")),""),"")</f>
        <v/>
      </c>
      <c r="X1117" s="417" t="str">
        <f>iferror(if(C1117="","",IF(C1117=Attacking,X1115-U1117,X1115)),"")</f>
        <v/>
      </c>
    </row>
    <row r="1118" hidden="1">
      <c r="A1118" s="360"/>
      <c r="B1118" s="358" t="str">
        <f>IF(C1116=Attacking,B1116+1,"")</f>
        <v/>
      </c>
      <c r="C1118" s="338" t="str">
        <f>iferror(if(W1116="","",IF(W1116=Alive,Attacking,if(W1116=Dead,"")),""),"")</f>
        <v/>
      </c>
      <c r="D1118" s="339" t="str">
        <f>iferror(if(E1116="","",IF(E1116=Alive,$D$4,IF(E1116=Dead,"")),""),"")</f>
        <v/>
      </c>
      <c r="E1118" s="340" t="str">
        <f>iferror(if($F1117="","",IF($F1118&gt;0,Alive,if($F1118="","")),""),"")</f>
        <v/>
      </c>
      <c r="F1118" s="402" t="str">
        <f t="shared" si="4"/>
        <v/>
      </c>
      <c r="G1118" s="403" t="str">
        <f>iferror(if(C1118="","",if(C1118=BattleEnd,"",if(D1118=Fleet1Ship1,Fleet1Ship1Wep,Fleet2Ship1Wep))),"")</f>
        <v/>
      </c>
      <c r="H1118" s="418" t="str">
        <f>iferror(IF($C1118=BattleEnd,"",IF($C1118="","",IF($C1118=Attacking,RANDBETWEEN(1,100),""))),"")</f>
        <v/>
      </c>
      <c r="I1118" s="419" t="str">
        <f>iferror(IF($C1118=BattleEnd,"",IF($C1118="","",IF($C1118=Attacking,RANDBETWEEN(1,100),""))),"")</f>
        <v/>
      </c>
      <c r="J1118" s="419" t="str">
        <f>iferror(IF($C1118=BattleEnd,"",IF($C1118="","",IF($C1118=Attacking,RANDBETWEEN(1,100),""))),"")</f>
        <v/>
      </c>
      <c r="K1118" s="420" t="str">
        <f>iferror(IF($C1118=BattleEnd,"",IF($C1118="","",IF($C1118=Attacking,RANDBETWEEN(1,100),""))),"")</f>
        <v/>
      </c>
      <c r="L1118" s="386" t="str">
        <f>if($C1118=Attacking,if(H1118&gt;70,Hit,Miss),"")</f>
        <v/>
      </c>
      <c r="M1118" s="387" t="str">
        <f>if($C1118=Attacking,if(I1118&gt;70,Hit,Miss),"")</f>
        <v/>
      </c>
      <c r="N1118" s="387" t="str">
        <f>if($C1118=Attacking,if(J1118&gt;70,Hit,Miss),"")</f>
        <v/>
      </c>
      <c r="O1118" s="388" t="str">
        <f>if($C1118=Attacking,if(K1118&gt;70,Hit,Miss),"")</f>
        <v/>
      </c>
      <c r="P1118" s="430" t="str">
        <f>IF(L1118=Hit,Fleet1Ship1WepDPH,IF(L1118=Miss,0,""))</f>
        <v/>
      </c>
      <c r="Q1118" s="422" t="str">
        <f>IF(M1118=Hit,Fleet1Ship1WepDPH,IF(M1118=Miss,0,""))</f>
        <v/>
      </c>
      <c r="R1118" s="422" t="str">
        <f>IF(N1118=Hit,Fleet1Ship1WepDPH,IF(N1118=Miss,0,""))</f>
        <v/>
      </c>
      <c r="S1118" s="433" t="str">
        <f>IF(O1118=Hit,Fleet1Ship1WepDPH,IF(O1118=Miss,0,""))</f>
        <v/>
      </c>
      <c r="T1118" s="349" t="str">
        <f>if($C1118=Attacking,COUNTIF(P1118:S1118,"&gt;0"),"")</f>
        <v/>
      </c>
      <c r="U1118" s="350" t="str">
        <f>IF($C1118=Attacking,SUM(P1118:S1118),"")</f>
        <v/>
      </c>
      <c r="V1118" s="351" t="str">
        <f>iferror(if(W1116="","",IF(W1116=Alive,$V$4,IF(W1116=Dead,"")),""),"")</f>
        <v/>
      </c>
      <c r="W1118" s="340" t="str">
        <f>iferror(if($X1118="","",IF($X1118&gt;0,Alive,if($X1118=0,"")),""),"")</f>
        <v/>
      </c>
      <c r="X1118" s="409" t="str">
        <f>iferror(if(C1118="","",IF(C1118=Attacking,X1116-U1118,X1116)),"")</f>
        <v/>
      </c>
    </row>
    <row r="1119" hidden="1">
      <c r="A1119" s="361"/>
      <c r="B1119" s="359" t="str">
        <f>IF(C1117=Attacking,B1117+1,"")</f>
        <v/>
      </c>
      <c r="C1119" s="321" t="str">
        <f>iferror(if(W1117="","",IF(W1117=Alive,Attacking,if(W1117=Dead,"")),""),"")</f>
        <v/>
      </c>
      <c r="D1119" s="322" t="str">
        <f>iferror(if(E1117="","",IF(E1117=Alive,$D$4,IF(E1117=Dead,"")),""),"")</f>
        <v/>
      </c>
      <c r="E1119" s="323" t="str">
        <f>iferror(if($F1118="","",IF($F1119&gt;0,Alive,if($F1119="","")),""),"")</f>
        <v/>
      </c>
      <c r="F1119" s="410" t="str">
        <f t="shared" si="4"/>
        <v/>
      </c>
      <c r="G1119" s="411" t="str">
        <f>iferror(if(C1119="","",if(C1119=BattleEnd,"",if(D1119=Fleet1Ship1,Fleet1Ship1Wep,Fleet2Ship1Wep))),"")</f>
        <v/>
      </c>
      <c r="H1119" s="424" t="str">
        <f>iferror(IF($C1119=BattleEnd,"",IF($C1119="","",IF($C1119=Attacking,RANDBETWEEN(1,100),""))),"")</f>
        <v/>
      </c>
      <c r="I1119" s="425" t="str">
        <f>iferror(IF($C1119=BattleEnd,"",IF($C1119="","",IF($C1119=Attacking,RANDBETWEEN(1,100),""))),"")</f>
        <v/>
      </c>
      <c r="J1119" s="425" t="str">
        <f>iferror(IF($C1119=BattleEnd,"",IF($C1119="","",IF($C1119=Attacking,RANDBETWEEN(1,100),""))),"")</f>
        <v/>
      </c>
      <c r="K1119" s="426" t="str">
        <f>iferror(IF($C1119=BattleEnd,"",IF($C1119="","",IF($C1119=Attacking,RANDBETWEEN(1,100),""))),"")</f>
        <v/>
      </c>
      <c r="L1119" s="392" t="str">
        <f>if($C1119=Attacking,if(H1119&gt;70,Hit,Miss),"")</f>
        <v/>
      </c>
      <c r="M1119" s="393" t="str">
        <f>if($C1119=Attacking,if(I1119&gt;70,Hit,Miss),"")</f>
        <v/>
      </c>
      <c r="N1119" s="393" t="str">
        <f>if($C1119=Attacking,if(J1119&gt;70,Hit,Miss),"")</f>
        <v/>
      </c>
      <c r="O1119" s="394" t="str">
        <f>if($C1119=Attacking,if(K1119&gt;70,Hit,Miss),"")</f>
        <v/>
      </c>
      <c r="P1119" s="434" t="str">
        <f>IF(L1119=Hit,Fleet1Ship1WepDPH,IF(L1119=Miss,0,""))</f>
        <v/>
      </c>
      <c r="Q1119" s="435" t="str">
        <f>IF(M1119=Hit,Fleet1Ship1WepDPH,IF(M1119=Miss,0,""))</f>
        <v/>
      </c>
      <c r="R1119" s="435" t="str">
        <f>IF(N1119=Hit,Fleet1Ship1WepDPH,IF(N1119=Miss,0,""))</f>
        <v/>
      </c>
      <c r="S1119" s="436" t="str">
        <f>IF(O1119=Hit,Fleet1Ship1WepDPH,IF(O1119=Miss,0,""))</f>
        <v/>
      </c>
      <c r="T1119" s="332" t="str">
        <f>if($C1119=Attacking,COUNTIF(P1119:S1119,"&gt;0"),"")</f>
        <v/>
      </c>
      <c r="U1119" s="333" t="str">
        <f>IF($C1119=Attacking,SUM(P1119:S1119),"")</f>
        <v/>
      </c>
      <c r="V1119" s="334" t="str">
        <f>iferror(if(W1117="","",IF(W1117=Alive,$V$4,IF(W1117=Dead,"")),""),"")</f>
        <v/>
      </c>
      <c r="W1119" s="323" t="str">
        <f>iferror(if($X1119="","",IF($X1119&gt;0,Alive,if($X1119=0,"")),""),"")</f>
        <v/>
      </c>
      <c r="X1119" s="417" t="str">
        <f>iferror(if(C1119="","",IF(C1119=Attacking,X1117-U1119,X1117)),"")</f>
        <v/>
      </c>
    </row>
    <row r="1120" hidden="1">
      <c r="A1120" s="360"/>
      <c r="B1120" s="358" t="str">
        <f>IF(C1118=Attacking,B1118+1,"")</f>
        <v/>
      </c>
      <c r="C1120" s="338" t="str">
        <f>iferror(if(W1118="","",IF(W1118=Alive,Attacking,if(W1118=Dead,"")),""),"")</f>
        <v/>
      </c>
      <c r="D1120" s="339" t="str">
        <f>iferror(if(E1118="","",IF(E1118=Alive,$D$4,IF(E1118=Dead,"")),""),"")</f>
        <v/>
      </c>
      <c r="E1120" s="340" t="str">
        <f>iferror(if($F1119="","",IF($F1120&gt;0,Alive,if($F1120="","")),""),"")</f>
        <v/>
      </c>
      <c r="F1120" s="402" t="str">
        <f t="shared" si="4"/>
        <v/>
      </c>
      <c r="G1120" s="403" t="str">
        <f>iferror(if(C1120="","",if(C1120=BattleEnd,"",if(D1120=Fleet1Ship1,Fleet1Ship1Wep,Fleet2Ship1Wep))),"")</f>
        <v/>
      </c>
      <c r="H1120" s="404" t="str">
        <f>iferror(IF($C1120=BattleEnd,"",IF($C1120="","",IF($C1120=Attacking,RANDBETWEEN(1,100),""))),"")</f>
        <v/>
      </c>
      <c r="I1120" s="405" t="str">
        <f>iferror(IF($C1120=BattleEnd,"",IF($C1120="","",IF($C1120=Attacking,RANDBETWEEN(1,100),""))),"")</f>
        <v/>
      </c>
      <c r="J1120" s="405" t="str">
        <f>iferror(IF($C1120=BattleEnd,"",IF($C1120="","",IF($C1120=Attacking,RANDBETWEEN(1,100),""))),"")</f>
        <v/>
      </c>
      <c r="K1120" s="406" t="str">
        <f>iferror(IF($C1120=BattleEnd,"",IF($C1120="","",IF($C1120=Attacking,RANDBETWEEN(1,100),""))),"")</f>
        <v/>
      </c>
      <c r="L1120" s="367" t="str">
        <f>if($C1120=Attacking,if(H1120&gt;70,Hit,Miss),"")</f>
        <v/>
      </c>
      <c r="M1120" s="368" t="str">
        <f>if($C1120=Attacking,if(I1120&gt;70,Hit,Miss),"")</f>
        <v/>
      </c>
      <c r="N1120" s="368" t="str">
        <f>if($C1120=Attacking,if(J1120&gt;70,Hit,Miss),"")</f>
        <v/>
      </c>
      <c r="O1120" s="369" t="str">
        <f>if($C1120=Attacking,if(K1120&gt;70,Hit,Miss),"")</f>
        <v/>
      </c>
      <c r="P1120" s="407" t="str">
        <f>IF(L1120=Hit,Fleet1Ship1WepDPH,IF(L1120=Miss,0,""))</f>
        <v/>
      </c>
      <c r="Q1120" s="368" t="str">
        <f>IF(M1120=Hit,Fleet1Ship1WepDPH,IF(M1120=Miss,0,""))</f>
        <v/>
      </c>
      <c r="R1120" s="368" t="str">
        <f>IF(N1120=Hit,Fleet1Ship1WepDPH,IF(N1120=Miss,0,""))</f>
        <v/>
      </c>
      <c r="S1120" s="408" t="str">
        <f>IF(O1120=Hit,Fleet1Ship1WepDPH,IF(O1120=Miss,0,""))</f>
        <v/>
      </c>
      <c r="T1120" s="349" t="str">
        <f>if($C1120=Attacking,COUNTIF(P1120:S1120,"&gt;0"),"")</f>
        <v/>
      </c>
      <c r="U1120" s="350" t="str">
        <f>IF($C1120=Attacking,SUM(P1120:S1120),"")</f>
        <v/>
      </c>
      <c r="V1120" s="351" t="str">
        <f>iferror(if(W1118="","",IF(W1118=Alive,$V$4,IF(W1118=Dead,"")),""),"")</f>
        <v/>
      </c>
      <c r="W1120" s="340" t="str">
        <f>iferror(if($X1120="","",IF($X1120&gt;0,Alive,if($X1120=0,"")),""),"")</f>
        <v/>
      </c>
      <c r="X1120" s="409" t="str">
        <f>iferror(if(C1120="","",IF(C1120=Attacking,X1118-U1120,X1118)),"")</f>
        <v/>
      </c>
    </row>
    <row r="1121" hidden="1">
      <c r="A1121" s="361"/>
      <c r="B1121" s="359" t="str">
        <f>IF(C1119=Attacking,B1119+1,"")</f>
        <v/>
      </c>
      <c r="C1121" s="321" t="str">
        <f>iferror(if(W1119="","",IF(W1119=Alive,Attacking,if(W1119=Dead,"")),""),"")</f>
        <v/>
      </c>
      <c r="D1121" s="322" t="str">
        <f>iferror(if(E1119="","",IF(E1119=Alive,$D$4,IF(E1119=Dead,"")),""),"")</f>
        <v/>
      </c>
      <c r="E1121" s="323" t="str">
        <f>iferror(if($F1120="","",IF($F1121&gt;0,Alive,if($F1121="","")),""),"")</f>
        <v/>
      </c>
      <c r="F1121" s="410" t="str">
        <f t="shared" si="4"/>
        <v/>
      </c>
      <c r="G1121" s="411" t="str">
        <f>iferror(if(C1121="","",if(C1121=BattleEnd,"",if(D1121=Fleet1Ship1,Fleet1Ship1Wep,Fleet2Ship1Wep))),"")</f>
        <v/>
      </c>
      <c r="H1121" s="412" t="str">
        <f>iferror(IF($C1121=BattleEnd,"",IF($C1121="","",IF($C1121=Attacking,RANDBETWEEN(1,100),""))),"")</f>
        <v/>
      </c>
      <c r="I1121" s="413" t="str">
        <f>iferror(IF($C1121=BattleEnd,"",IF($C1121="","",IF($C1121=Attacking,RANDBETWEEN(1,100),""))),"")</f>
        <v/>
      </c>
      <c r="J1121" s="413" t="str">
        <f>iferror(IF($C1121=BattleEnd,"",IF($C1121="","",IF($C1121=Attacking,RANDBETWEEN(1,100),""))),"")</f>
        <v/>
      </c>
      <c r="K1121" s="414" t="str">
        <f>iferror(IF($C1121=BattleEnd,"",IF($C1121="","",IF($C1121=Attacking,RANDBETWEEN(1,100),""))),"")</f>
        <v/>
      </c>
      <c r="L1121" s="379" t="str">
        <f>if($C1121=Attacking,if(H1121&gt;70,Hit,Miss),"")</f>
        <v/>
      </c>
      <c r="M1121" s="380" t="str">
        <f>if($C1121=Attacking,if(I1121&gt;70,Hit,Miss),"")</f>
        <v/>
      </c>
      <c r="N1121" s="380" t="str">
        <f>if($C1121=Attacking,if(J1121&gt;70,Hit,Miss),"")</f>
        <v/>
      </c>
      <c r="O1121" s="381" t="str">
        <f>if($C1121=Attacking,if(K1121&gt;70,Hit,Miss),"")</f>
        <v/>
      </c>
      <c r="P1121" s="415" t="str">
        <f>IF(L1121=Hit,Fleet1Ship1WepDPH,IF(L1121=Miss,0,""))</f>
        <v/>
      </c>
      <c r="Q1121" s="380" t="str">
        <f>IF(M1121=Hit,Fleet1Ship1WepDPH,IF(M1121=Miss,0,""))</f>
        <v/>
      </c>
      <c r="R1121" s="380" t="str">
        <f>IF(N1121=Hit,Fleet1Ship1WepDPH,IF(N1121=Miss,0,""))</f>
        <v/>
      </c>
      <c r="S1121" s="416" t="str">
        <f>IF(O1121=Hit,Fleet1Ship1WepDPH,IF(O1121=Miss,0,""))</f>
        <v/>
      </c>
      <c r="T1121" s="332" t="str">
        <f>if($C1121=Attacking,COUNTIF(P1121:S1121,"&gt;0"),"")</f>
        <v/>
      </c>
      <c r="U1121" s="333" t="str">
        <f>IF($C1121=Attacking,SUM(P1121:S1121),"")</f>
        <v/>
      </c>
      <c r="V1121" s="334" t="str">
        <f>iferror(if(W1119="","",IF(W1119=Alive,$V$4,IF(W1119=Dead,"")),""),"")</f>
        <v/>
      </c>
      <c r="W1121" s="323" t="str">
        <f>iferror(if($X1121="","",IF($X1121&gt;0,Alive,if($X1121=0,"")),""),"")</f>
        <v/>
      </c>
      <c r="X1121" s="417" t="str">
        <f>iferror(if(C1121="","",IF(C1121=Attacking,X1119-U1121,X1119)),"")</f>
        <v/>
      </c>
    </row>
    <row r="1122" hidden="1">
      <c r="A1122" s="360"/>
      <c r="B1122" s="358" t="str">
        <f>IF(C1120=Reloading,B1120+1,"")</f>
        <v/>
      </c>
      <c r="C1122" s="338" t="str">
        <f>iferror(if(W1120="","",IF(W1120=Alive,Attacking,if(W1120=Dead,"")),""),"")</f>
        <v/>
      </c>
      <c r="D1122" s="339" t="str">
        <f>iferror(if(E1120="","",IF(E1120=Alive,$D$4,IF(E1120=Dead,"")),""),"")</f>
        <v/>
      </c>
      <c r="E1122" s="340" t="str">
        <f>iferror(if($F1121="","",IF($F1122&gt;0,Alive,if($F1122="","")),""),"")</f>
        <v/>
      </c>
      <c r="F1122" s="402" t="str">
        <f t="shared" si="4"/>
        <v/>
      </c>
      <c r="G1122" s="403" t="str">
        <f>iferror(if(C1122="","",if(C1122=BattleEnd,"",if(D1122=Fleet1Ship1,Fleet1Ship1Wep,Fleet2Ship1Wep))),"")</f>
        <v/>
      </c>
      <c r="H1122" s="418" t="str">
        <f>iferror(IF($C1122=BattleEnd,"",IF($C1122="","",IF($C1122=Attacking,RANDBETWEEN(1,100),""))),"")</f>
        <v/>
      </c>
      <c r="I1122" s="419" t="str">
        <f>iferror(IF($C1122=BattleEnd,"",IF($C1122="","",IF($C1122=Attacking,RANDBETWEEN(1,100),""))),"")</f>
        <v/>
      </c>
      <c r="J1122" s="419" t="str">
        <f>iferror(IF($C1122=BattleEnd,"",IF($C1122="","",IF($C1122=Attacking,RANDBETWEEN(1,100),""))),"")</f>
        <v/>
      </c>
      <c r="K1122" s="420" t="str">
        <f>iferror(IF($C1122=BattleEnd,"",IF($C1122="","",IF($C1122=Attacking,RANDBETWEEN(1,100),""))),"")</f>
        <v/>
      </c>
      <c r="L1122" s="386" t="str">
        <f>if($C1122=Attacking,if(H1122&gt;70,Hit,Miss),"")</f>
        <v/>
      </c>
      <c r="M1122" s="387" t="str">
        <f>if($C1122=Attacking,if(I1122&gt;70,Hit,Miss),"")</f>
        <v/>
      </c>
      <c r="N1122" s="387" t="str">
        <f>if($C1122=Attacking,if(J1122&gt;70,Hit,Miss),"")</f>
        <v/>
      </c>
      <c r="O1122" s="388" t="str">
        <f>if($C1122=Attacking,if(K1122&gt;70,Hit,Miss),"")</f>
        <v/>
      </c>
      <c r="P1122" s="421" t="str">
        <f>IF(L1122=Hit,Fleet1Ship1WepDPH,IF(L1122=Miss,0,""))</f>
        <v/>
      </c>
      <c r="Q1122" s="422" t="str">
        <f>IF(M1122=Hit,Fleet1Ship1WepDPH,IF(M1122=Miss,0,""))</f>
        <v/>
      </c>
      <c r="R1122" s="422" t="str">
        <f>IF(N1122=Hit,Fleet1Ship1WepDPH,IF(N1122=Miss,0,""))</f>
        <v/>
      </c>
      <c r="S1122" s="423" t="str">
        <f>IF(O1122=Hit,Fleet1Ship1WepDPH,IF(O1122=Miss,0,""))</f>
        <v/>
      </c>
      <c r="T1122" s="349" t="str">
        <f>if($C1122=Attacking,COUNTIF(P1122:S1122,"&gt;0"),"")</f>
        <v/>
      </c>
      <c r="U1122" s="350" t="str">
        <f>IF($C1122=Attacking,SUM(P1122:S1122),"")</f>
        <v/>
      </c>
      <c r="V1122" s="351" t="str">
        <f>iferror(if(W1120="","",IF(W1120=Alive,$V$4,IF(W1120=Dead,"")),""),"")</f>
        <v/>
      </c>
      <c r="W1122" s="340" t="str">
        <f>iferror(if($X1122="","",IF($X1122&gt;0,Alive,if($X1122=0,"")),""),"")</f>
        <v/>
      </c>
      <c r="X1122" s="409" t="str">
        <f>iferror(if(C1122="","",IF(C1122=Attacking,X1120-U1122,X1120)),"")</f>
        <v/>
      </c>
    </row>
    <row r="1123" hidden="1">
      <c r="A1123" s="361"/>
      <c r="B1123" s="359" t="str">
        <f>IF(C1121=Reloading,B1121+1,"")</f>
        <v/>
      </c>
      <c r="C1123" s="321" t="str">
        <f>iferror(if(W1121="","",IF(W1121=Alive,Attacking,if(W1121=Dead,"")),""),"")</f>
        <v/>
      </c>
      <c r="D1123" s="322" t="str">
        <f>iferror(if(E1121="","",IF(E1121=Alive,$D$4,IF(E1121=Dead,"")),""),"")</f>
        <v/>
      </c>
      <c r="E1123" s="323" t="str">
        <f>iferror(if($F1122="","",IF($F1123&gt;0,Alive,if($F1123="","")),""),"")</f>
        <v/>
      </c>
      <c r="F1123" s="410" t="str">
        <f t="shared" si="4"/>
        <v/>
      </c>
      <c r="G1123" s="411" t="str">
        <f>iferror(if(C1123="","",if(C1123=BattleEnd,"",if(D1123=Fleet1Ship1,Fleet1Ship1Wep,Fleet2Ship1Wep))),"")</f>
        <v/>
      </c>
      <c r="H1123" s="424" t="str">
        <f>iferror(IF($C1123=BattleEnd,"",IF($C1123="","",IF($C1123=Attacking,RANDBETWEEN(1,100),""))),"")</f>
        <v/>
      </c>
      <c r="I1123" s="425" t="str">
        <f>iferror(IF($C1123=BattleEnd,"",IF($C1123="","",IF($C1123=Attacking,RANDBETWEEN(1,100),""))),"")</f>
        <v/>
      </c>
      <c r="J1123" s="425" t="str">
        <f>iferror(IF($C1123=BattleEnd,"",IF($C1123="","",IF($C1123=Attacking,RANDBETWEEN(1,100),""))),"")</f>
        <v/>
      </c>
      <c r="K1123" s="426" t="str">
        <f>iferror(IF($C1123=BattleEnd,"",IF($C1123="","",IF($C1123=Attacking,RANDBETWEEN(1,100),""))),"")</f>
        <v/>
      </c>
      <c r="L1123" s="392" t="str">
        <f>if($C1123=Attacking,if(H1123&gt;70,Hit,Miss),"")</f>
        <v/>
      </c>
      <c r="M1123" s="393" t="str">
        <f>if($C1123=Attacking,if(I1123&gt;70,Hit,Miss),"")</f>
        <v/>
      </c>
      <c r="N1123" s="393" t="str">
        <f>if($C1123=Attacking,if(J1123&gt;70,Hit,Miss),"")</f>
        <v/>
      </c>
      <c r="O1123" s="394" t="str">
        <f>if($C1123=Attacking,if(K1123&gt;70,Hit,Miss),"")</f>
        <v/>
      </c>
      <c r="P1123" s="427" t="str">
        <f>IF(L1123=Hit,Fleet1Ship1WepDPH,IF(L1123=Miss,0,""))</f>
        <v/>
      </c>
      <c r="Q1123" s="428" t="str">
        <f>IF(M1123=Hit,Fleet1Ship1WepDPH,IF(M1123=Miss,0,""))</f>
        <v/>
      </c>
      <c r="R1123" s="428" t="str">
        <f>IF(N1123=Hit,Fleet1Ship1WepDPH,IF(N1123=Miss,0,""))</f>
        <v/>
      </c>
      <c r="S1123" s="429" t="str">
        <f>IF(O1123=Hit,Fleet1Ship1WepDPH,IF(O1123=Miss,0,""))</f>
        <v/>
      </c>
      <c r="T1123" s="332" t="str">
        <f>if($C1123=Attacking,COUNTIF(P1123:S1123,"&gt;0"),"")</f>
        <v/>
      </c>
      <c r="U1123" s="333" t="str">
        <f>IF($C1123=Attacking,SUM(P1123:S1123),"")</f>
        <v/>
      </c>
      <c r="V1123" s="334" t="str">
        <f>iferror(if(W1121="","",IF(W1121=Alive,$V$4,IF(W1121=Dead,"")),""),"")</f>
        <v/>
      </c>
      <c r="W1123" s="323" t="str">
        <f>iferror(if($X1123="","",IF($X1123&gt;0,Alive,if($X1123=0,"")),""),"")</f>
        <v/>
      </c>
      <c r="X1123" s="417" t="str">
        <f>iferror(if(C1123="","",IF(C1123=Attacking,X1121-U1123,X1121)),"")</f>
        <v/>
      </c>
    </row>
    <row r="1124" hidden="1">
      <c r="A1124" s="360"/>
      <c r="B1124" s="358" t="str">
        <f>IF(C1122=Attacking,B1122+1,"")</f>
        <v/>
      </c>
      <c r="C1124" s="338" t="str">
        <f>iferror(if(W1122="","",IF(W1122=Alive,Attacking,if(W1122=Dead,"")),""),"")</f>
        <v/>
      </c>
      <c r="D1124" s="339" t="str">
        <f>iferror(if(E1122="","",IF(E1122=Alive,$D$4,IF(E1122=Dead,"")),""),"")</f>
        <v/>
      </c>
      <c r="E1124" s="340" t="str">
        <f>iferror(if($F1123="","",IF($F1124&gt;0,Alive,if($F1124="","")),""),"")</f>
        <v/>
      </c>
      <c r="F1124" s="402" t="str">
        <f t="shared" si="4"/>
        <v/>
      </c>
      <c r="G1124" s="403" t="str">
        <f>iferror(if(C1124="","",if(C1124=BattleEnd,"",if(D1124=Fleet1Ship1,Fleet1Ship1Wep,Fleet2Ship1Wep))),"")</f>
        <v/>
      </c>
      <c r="H1124" s="418" t="str">
        <f>iferror(IF($C1124=BattleEnd,"",IF($C1124="","",IF($C1124=Attacking,RANDBETWEEN(1,100),""))),"")</f>
        <v/>
      </c>
      <c r="I1124" s="419" t="str">
        <f>iferror(IF($C1124=BattleEnd,"",IF($C1124="","",IF($C1124=Attacking,RANDBETWEEN(1,100),""))),"")</f>
        <v/>
      </c>
      <c r="J1124" s="419" t="str">
        <f>iferror(IF($C1124=BattleEnd,"",IF($C1124="","",IF($C1124=Attacking,RANDBETWEEN(1,100),""))),"")</f>
        <v/>
      </c>
      <c r="K1124" s="420" t="str">
        <f>iferror(IF($C1124=BattleEnd,"",IF($C1124="","",IF($C1124=Attacking,RANDBETWEEN(1,100),""))),"")</f>
        <v/>
      </c>
      <c r="L1124" s="386" t="str">
        <f>if($C1124=Attacking,if(H1124&gt;70,Hit,Miss),"")</f>
        <v/>
      </c>
      <c r="M1124" s="387" t="str">
        <f>if($C1124=Attacking,if(I1124&gt;70,Hit,Miss),"")</f>
        <v/>
      </c>
      <c r="N1124" s="387" t="str">
        <f>if($C1124=Attacking,if(J1124&gt;70,Hit,Miss),"")</f>
        <v/>
      </c>
      <c r="O1124" s="388" t="str">
        <f>if($C1124=Attacking,if(K1124&gt;70,Hit,Miss),"")</f>
        <v/>
      </c>
      <c r="P1124" s="430" t="str">
        <f>IF(L1124=Hit,Fleet1Ship1WepDPH,IF(L1124=Miss,0,""))</f>
        <v/>
      </c>
      <c r="Q1124" s="422" t="str">
        <f>IF(M1124=Hit,Fleet1Ship1WepDPH,IF(M1124=Miss,0,""))</f>
        <v/>
      </c>
      <c r="R1124" s="422" t="str">
        <f>IF(N1124=Hit,Fleet1Ship1WepDPH,IF(N1124=Miss,0,""))</f>
        <v/>
      </c>
      <c r="S1124" s="423" t="str">
        <f>IF(O1124=Hit,Fleet1Ship1WepDPH,IF(O1124=Miss,0,""))</f>
        <v/>
      </c>
      <c r="T1124" s="349" t="str">
        <f>if($C1124=Attacking,COUNTIF(P1124:S1124,"&gt;0"),"")</f>
        <v/>
      </c>
      <c r="U1124" s="350" t="str">
        <f>IF($C1124=Attacking,SUM(P1124:S1124),"")</f>
        <v/>
      </c>
      <c r="V1124" s="351" t="str">
        <f>iferror(if(W1122="","",IF(W1122=Alive,$V$4,IF(W1122=Dead,"")),""),"")</f>
        <v/>
      </c>
      <c r="W1124" s="340" t="str">
        <f>iferror(if($X1124="","",IF($X1124&gt;0,Alive,if($X1124=0,"")),""),"")</f>
        <v/>
      </c>
      <c r="X1124" s="409" t="str">
        <f>iferror(if(C1124="","",IF(C1124=Attacking,X1122-U1124,X1122)),"")</f>
        <v/>
      </c>
    </row>
    <row r="1125" hidden="1">
      <c r="A1125" s="361"/>
      <c r="B1125" s="359" t="str">
        <f>IF(C1123=Attacking,B1123+1,"")</f>
        <v/>
      </c>
      <c r="C1125" s="321" t="str">
        <f>iferror(if(W1123="","",IF(W1123=Alive,Attacking,if(W1123=Dead,"")),""),"")</f>
        <v/>
      </c>
      <c r="D1125" s="322" t="str">
        <f>iferror(if(E1123="","",IF(E1123=Alive,$D$4,IF(E1123=Dead,"")),""),"")</f>
        <v/>
      </c>
      <c r="E1125" s="323" t="str">
        <f>iferror(if($F1124="","",IF($F1125&gt;0,Alive,if($F1125="","")),""),"")</f>
        <v/>
      </c>
      <c r="F1125" s="410" t="str">
        <f t="shared" si="4"/>
        <v/>
      </c>
      <c r="G1125" s="411" t="str">
        <f>iferror(if(C1125="","",if(C1125=BattleEnd,"",if(D1125=Fleet1Ship1,Fleet1Ship1Wep,Fleet2Ship1Wep))),"")</f>
        <v/>
      </c>
      <c r="H1125" s="424" t="str">
        <f>iferror(IF($C1125=BattleEnd,"",IF($C1125="","",IF($C1125=Attacking,RANDBETWEEN(1,100),""))),"")</f>
        <v/>
      </c>
      <c r="I1125" s="425" t="str">
        <f>iferror(IF($C1125=BattleEnd,"",IF($C1125="","",IF($C1125=Attacking,RANDBETWEEN(1,100),""))),"")</f>
        <v/>
      </c>
      <c r="J1125" s="425" t="str">
        <f>iferror(IF($C1125=BattleEnd,"",IF($C1125="","",IF($C1125=Attacking,RANDBETWEEN(1,100),""))),"")</f>
        <v/>
      </c>
      <c r="K1125" s="426" t="str">
        <f>iferror(IF($C1125=BattleEnd,"",IF($C1125="","",IF($C1125=Attacking,RANDBETWEEN(1,100),""))),"")</f>
        <v/>
      </c>
      <c r="L1125" s="392" t="str">
        <f>if($C1125=Attacking,if(H1125&gt;70,Hit,Miss),"")</f>
        <v/>
      </c>
      <c r="M1125" s="393" t="str">
        <f>if($C1125=Attacking,if(I1125&gt;70,Hit,Miss),"")</f>
        <v/>
      </c>
      <c r="N1125" s="393" t="str">
        <f>if($C1125=Attacking,if(J1125&gt;70,Hit,Miss),"")</f>
        <v/>
      </c>
      <c r="O1125" s="394" t="str">
        <f>if($C1125=Attacking,if(K1125&gt;70,Hit,Miss),"")</f>
        <v/>
      </c>
      <c r="P1125" s="431" t="str">
        <f>IF(L1125=Hit,Fleet1Ship1WepDPH,IF(L1125=Miss,0,""))</f>
        <v/>
      </c>
      <c r="Q1125" s="428" t="str">
        <f>IF(M1125=Hit,Fleet1Ship1WepDPH,IF(M1125=Miss,0,""))</f>
        <v/>
      </c>
      <c r="R1125" s="428" t="str">
        <f>IF(N1125=Hit,Fleet1Ship1WepDPH,IF(N1125=Miss,0,""))</f>
        <v/>
      </c>
      <c r="S1125" s="432" t="str">
        <f>IF(O1125=Hit,Fleet1Ship1WepDPH,IF(O1125=Miss,0,""))</f>
        <v/>
      </c>
      <c r="T1125" s="332" t="str">
        <f>if($C1125=Attacking,COUNTIF(P1125:S1125,"&gt;0"),"")</f>
        <v/>
      </c>
      <c r="U1125" s="333" t="str">
        <f>IF($C1125=Attacking,SUM(P1125:S1125),"")</f>
        <v/>
      </c>
      <c r="V1125" s="334" t="str">
        <f>iferror(if(W1123="","",IF(W1123=Alive,$V$4,IF(W1123=Dead,"")),""),"")</f>
        <v/>
      </c>
      <c r="W1125" s="323" t="str">
        <f>iferror(if($X1125="","",IF($X1125&gt;0,Alive,if($X1125=0,"")),""),"")</f>
        <v/>
      </c>
      <c r="X1125" s="417" t="str">
        <f>iferror(if(C1125="","",IF(C1125=Attacking,X1123-U1125,X1123)),"")</f>
        <v/>
      </c>
    </row>
    <row r="1126" hidden="1">
      <c r="A1126" s="360"/>
      <c r="B1126" s="358" t="str">
        <f>IF(C1124=Attacking,B1124+1,"")</f>
        <v/>
      </c>
      <c r="C1126" s="338" t="str">
        <f>iferror(if(W1124="","",IF(W1124=Alive,Attacking,if(W1124=Dead,"")),""),"")</f>
        <v/>
      </c>
      <c r="D1126" s="339" t="str">
        <f>iferror(if(E1124="","",IF(E1124=Alive,$D$4,IF(E1124=Dead,"")),""),"")</f>
        <v/>
      </c>
      <c r="E1126" s="340" t="str">
        <f>iferror(if($F1125="","",IF($F1126&gt;0,Alive,if($F1126="","")),""),"")</f>
        <v/>
      </c>
      <c r="F1126" s="402" t="str">
        <f t="shared" si="4"/>
        <v/>
      </c>
      <c r="G1126" s="403" t="str">
        <f>iferror(if(C1126="","",if(C1126=BattleEnd,"",if(D1126=Fleet1Ship1,Fleet1Ship1Wep,Fleet2Ship1Wep))),"")</f>
        <v/>
      </c>
      <c r="H1126" s="418" t="str">
        <f>iferror(IF($C1126=BattleEnd,"",IF($C1126="","",IF($C1126=Attacking,RANDBETWEEN(1,100),""))),"")</f>
        <v/>
      </c>
      <c r="I1126" s="419" t="str">
        <f>iferror(IF($C1126=BattleEnd,"",IF($C1126="","",IF($C1126=Attacking,RANDBETWEEN(1,100),""))),"")</f>
        <v/>
      </c>
      <c r="J1126" s="419" t="str">
        <f>iferror(IF($C1126=BattleEnd,"",IF($C1126="","",IF($C1126=Attacking,RANDBETWEEN(1,100),""))),"")</f>
        <v/>
      </c>
      <c r="K1126" s="420" t="str">
        <f>iferror(IF($C1126=BattleEnd,"",IF($C1126="","",IF($C1126=Attacking,RANDBETWEEN(1,100),""))),"")</f>
        <v/>
      </c>
      <c r="L1126" s="386" t="str">
        <f>if($C1126=Attacking,if(H1126&gt;70,Hit,Miss),"")</f>
        <v/>
      </c>
      <c r="M1126" s="387" t="str">
        <f>if($C1126=Attacking,if(I1126&gt;70,Hit,Miss),"")</f>
        <v/>
      </c>
      <c r="N1126" s="387" t="str">
        <f>if($C1126=Attacking,if(J1126&gt;70,Hit,Miss),"")</f>
        <v/>
      </c>
      <c r="O1126" s="388" t="str">
        <f>if($C1126=Attacking,if(K1126&gt;70,Hit,Miss),"")</f>
        <v/>
      </c>
      <c r="P1126" s="430" t="str">
        <f>IF(L1126=Hit,Fleet1Ship1WepDPH,IF(L1126=Miss,0,""))</f>
        <v/>
      </c>
      <c r="Q1126" s="422" t="str">
        <f>IF(M1126=Hit,Fleet1Ship1WepDPH,IF(M1126=Miss,0,""))</f>
        <v/>
      </c>
      <c r="R1126" s="422" t="str">
        <f>IF(N1126=Hit,Fleet1Ship1WepDPH,IF(N1126=Miss,0,""))</f>
        <v/>
      </c>
      <c r="S1126" s="433" t="str">
        <f>IF(O1126=Hit,Fleet1Ship1WepDPH,IF(O1126=Miss,0,""))</f>
        <v/>
      </c>
      <c r="T1126" s="349" t="str">
        <f>if($C1126=Attacking,COUNTIF(P1126:S1126,"&gt;0"),"")</f>
        <v/>
      </c>
      <c r="U1126" s="350" t="str">
        <f>IF($C1126=Attacking,SUM(P1126:S1126),"")</f>
        <v/>
      </c>
      <c r="V1126" s="351" t="str">
        <f>iferror(if(W1124="","",IF(W1124=Alive,$V$4,IF(W1124=Dead,"")),""),"")</f>
        <v/>
      </c>
      <c r="W1126" s="340" t="str">
        <f>iferror(if($X1126="","",IF($X1126&gt;0,Alive,if($X1126=0,"")),""),"")</f>
        <v/>
      </c>
      <c r="X1126" s="409" t="str">
        <f>iferror(if(C1126="","",IF(C1126=Attacking,X1124-U1126,X1124)),"")</f>
        <v/>
      </c>
    </row>
    <row r="1127" hidden="1">
      <c r="A1127" s="361"/>
      <c r="B1127" s="359" t="str">
        <f>IF(C1125=Attacking,B1125+1,"")</f>
        <v/>
      </c>
      <c r="C1127" s="321" t="str">
        <f>iferror(if(W1125="","",IF(W1125=Alive,Attacking,if(W1125=Dead,"")),""),"")</f>
        <v/>
      </c>
      <c r="D1127" s="322" t="str">
        <f>iferror(if(E1125="","",IF(E1125=Alive,$D$4,IF(E1125=Dead,"")),""),"")</f>
        <v/>
      </c>
      <c r="E1127" s="323" t="str">
        <f>iferror(if($F1126="","",IF($F1127&gt;0,Alive,if($F1127="","")),""),"")</f>
        <v/>
      </c>
      <c r="F1127" s="410" t="str">
        <f t="shared" si="4"/>
        <v/>
      </c>
      <c r="G1127" s="411" t="str">
        <f>iferror(if(C1127="","",if(C1127=BattleEnd,"",if(D1127=Fleet1Ship1,Fleet1Ship1Wep,Fleet2Ship1Wep))),"")</f>
        <v/>
      </c>
      <c r="H1127" s="424" t="str">
        <f>iferror(IF($C1127=BattleEnd,"",IF($C1127="","",IF($C1127=Attacking,RANDBETWEEN(1,100),""))),"")</f>
        <v/>
      </c>
      <c r="I1127" s="425" t="str">
        <f>iferror(IF($C1127=BattleEnd,"",IF($C1127="","",IF($C1127=Attacking,RANDBETWEEN(1,100),""))),"")</f>
        <v/>
      </c>
      <c r="J1127" s="425" t="str">
        <f>iferror(IF($C1127=BattleEnd,"",IF($C1127="","",IF($C1127=Attacking,RANDBETWEEN(1,100),""))),"")</f>
        <v/>
      </c>
      <c r="K1127" s="426" t="str">
        <f>iferror(IF($C1127=BattleEnd,"",IF($C1127="","",IF($C1127=Attacking,RANDBETWEEN(1,100),""))),"")</f>
        <v/>
      </c>
      <c r="L1127" s="392" t="str">
        <f>if($C1127=Attacking,if(H1127&gt;70,Hit,Miss),"")</f>
        <v/>
      </c>
      <c r="M1127" s="393" t="str">
        <f>if($C1127=Attacking,if(I1127&gt;70,Hit,Miss),"")</f>
        <v/>
      </c>
      <c r="N1127" s="393" t="str">
        <f>if($C1127=Attacking,if(J1127&gt;70,Hit,Miss),"")</f>
        <v/>
      </c>
      <c r="O1127" s="394" t="str">
        <f>if($C1127=Attacking,if(K1127&gt;70,Hit,Miss),"")</f>
        <v/>
      </c>
      <c r="P1127" s="434" t="str">
        <f>IF(L1127=Hit,Fleet1Ship1WepDPH,IF(L1127=Miss,0,""))</f>
        <v/>
      </c>
      <c r="Q1127" s="435" t="str">
        <f>IF(M1127=Hit,Fleet1Ship1WepDPH,IF(M1127=Miss,0,""))</f>
        <v/>
      </c>
      <c r="R1127" s="435" t="str">
        <f>IF(N1127=Hit,Fleet1Ship1WepDPH,IF(N1127=Miss,0,""))</f>
        <v/>
      </c>
      <c r="S1127" s="436" t="str">
        <f>IF(O1127=Hit,Fleet1Ship1WepDPH,IF(O1127=Miss,0,""))</f>
        <v/>
      </c>
      <c r="T1127" s="332" t="str">
        <f>if($C1127=Attacking,COUNTIF(P1127:S1127,"&gt;0"),"")</f>
        <v/>
      </c>
      <c r="U1127" s="333" t="str">
        <f>IF($C1127=Attacking,SUM(P1127:S1127),"")</f>
        <v/>
      </c>
      <c r="V1127" s="334" t="str">
        <f>iferror(if(W1125="","",IF(W1125=Alive,$V$4,IF(W1125=Dead,"")),""),"")</f>
        <v/>
      </c>
      <c r="W1127" s="323" t="str">
        <f>iferror(if($X1127="","",IF($X1127&gt;0,Alive,if($X1127=0,"")),""),"")</f>
        <v/>
      </c>
      <c r="X1127" s="417" t="str">
        <f>iferror(if(C1127="","",IF(C1127=Attacking,X1125-U1127,X1125)),"")</f>
        <v/>
      </c>
    </row>
    <row r="1128" hidden="1">
      <c r="A1128" s="360"/>
      <c r="B1128" s="358" t="str">
        <f>IF(C1126=Attacking,B1126+1,"")</f>
        <v/>
      </c>
      <c r="C1128" s="338" t="str">
        <f>iferror(if(W1126="","",IF(W1126=Alive,Attacking,if(W1126=Dead,"")),""),"")</f>
        <v/>
      </c>
      <c r="D1128" s="339" t="str">
        <f>iferror(if(E1126="","",IF(E1126=Alive,$D$4,IF(E1126=Dead,"")),""),"")</f>
        <v/>
      </c>
      <c r="E1128" s="340" t="str">
        <f>iferror(if($F1127="","",IF($F1128&gt;0,Alive,if($F1128="","")),""),"")</f>
        <v/>
      </c>
      <c r="F1128" s="402" t="str">
        <f t="shared" si="4"/>
        <v/>
      </c>
      <c r="G1128" s="403" t="str">
        <f>iferror(if(C1128="","",if(C1128=BattleEnd,"",if(D1128=Fleet1Ship1,Fleet1Ship1Wep,Fleet2Ship1Wep))),"")</f>
        <v/>
      </c>
      <c r="H1128" s="404" t="str">
        <f>iferror(IF($C1128=BattleEnd,"",IF($C1128="","",IF($C1128=Attacking,RANDBETWEEN(1,100),""))),"")</f>
        <v/>
      </c>
      <c r="I1128" s="405" t="str">
        <f>iferror(IF($C1128=BattleEnd,"",IF($C1128="","",IF($C1128=Attacking,RANDBETWEEN(1,100),""))),"")</f>
        <v/>
      </c>
      <c r="J1128" s="405" t="str">
        <f>iferror(IF($C1128=BattleEnd,"",IF($C1128="","",IF($C1128=Attacking,RANDBETWEEN(1,100),""))),"")</f>
        <v/>
      </c>
      <c r="K1128" s="406" t="str">
        <f>iferror(IF($C1128=BattleEnd,"",IF($C1128="","",IF($C1128=Attacking,RANDBETWEEN(1,100),""))),"")</f>
        <v/>
      </c>
      <c r="L1128" s="367" t="str">
        <f>if($C1128=Attacking,if(H1128&gt;70,Hit,Miss),"")</f>
        <v/>
      </c>
      <c r="M1128" s="368" t="str">
        <f>if($C1128=Attacking,if(I1128&gt;70,Hit,Miss),"")</f>
        <v/>
      </c>
      <c r="N1128" s="368" t="str">
        <f>if($C1128=Attacking,if(J1128&gt;70,Hit,Miss),"")</f>
        <v/>
      </c>
      <c r="O1128" s="369" t="str">
        <f>if($C1128=Attacking,if(K1128&gt;70,Hit,Miss),"")</f>
        <v/>
      </c>
      <c r="P1128" s="407" t="str">
        <f>IF(L1128=Hit,Fleet1Ship1WepDPH,IF(L1128=Miss,0,""))</f>
        <v/>
      </c>
      <c r="Q1128" s="368" t="str">
        <f>IF(M1128=Hit,Fleet1Ship1WepDPH,IF(M1128=Miss,0,""))</f>
        <v/>
      </c>
      <c r="R1128" s="368" t="str">
        <f>IF(N1128=Hit,Fleet1Ship1WepDPH,IF(N1128=Miss,0,""))</f>
        <v/>
      </c>
      <c r="S1128" s="408" t="str">
        <f>IF(O1128=Hit,Fleet1Ship1WepDPH,IF(O1128=Miss,0,""))</f>
        <v/>
      </c>
      <c r="T1128" s="349" t="str">
        <f>if($C1128=Attacking,COUNTIF(P1128:S1128,"&gt;0"),"")</f>
        <v/>
      </c>
      <c r="U1128" s="350" t="str">
        <f>IF($C1128=Attacking,SUM(P1128:S1128),"")</f>
        <v/>
      </c>
      <c r="V1128" s="351" t="str">
        <f>iferror(if(W1126="","",IF(W1126=Alive,$V$4,IF(W1126=Dead,"")),""),"")</f>
        <v/>
      </c>
      <c r="W1128" s="340" t="str">
        <f>iferror(if($X1128="","",IF($X1128&gt;0,Alive,if($X1128=0,"")),""),"")</f>
        <v/>
      </c>
      <c r="X1128" s="409" t="str">
        <f>iferror(if(C1128="","",IF(C1128=Attacking,X1126-U1128,X1126)),"")</f>
        <v/>
      </c>
    </row>
    <row r="1129" hidden="1">
      <c r="A1129" s="361"/>
      <c r="B1129" s="359" t="str">
        <f>IF(C1127=Attacking,B1127+1,"")</f>
        <v/>
      </c>
      <c r="C1129" s="321" t="str">
        <f>iferror(if(W1127="","",IF(W1127=Alive,Attacking,if(W1127=Dead,"")),""),"")</f>
        <v/>
      </c>
      <c r="D1129" s="322" t="str">
        <f>iferror(if(E1127="","",IF(E1127=Alive,$D$4,IF(E1127=Dead,"")),""),"")</f>
        <v/>
      </c>
      <c r="E1129" s="323" t="str">
        <f>iferror(if($F1128="","",IF($F1129&gt;0,Alive,if($F1129="","")),""),"")</f>
        <v/>
      </c>
      <c r="F1129" s="410" t="str">
        <f t="shared" si="4"/>
        <v/>
      </c>
      <c r="G1129" s="411" t="str">
        <f>iferror(if(C1129="","",if(C1129=BattleEnd,"",if(D1129=Fleet1Ship1,Fleet1Ship1Wep,Fleet2Ship1Wep))),"")</f>
        <v/>
      </c>
      <c r="H1129" s="412" t="str">
        <f>iferror(IF($C1129=BattleEnd,"",IF($C1129="","",IF($C1129=Attacking,RANDBETWEEN(1,100),""))),"")</f>
        <v/>
      </c>
      <c r="I1129" s="413" t="str">
        <f>iferror(IF($C1129=BattleEnd,"",IF($C1129="","",IF($C1129=Attacking,RANDBETWEEN(1,100),""))),"")</f>
        <v/>
      </c>
      <c r="J1129" s="413" t="str">
        <f>iferror(IF($C1129=BattleEnd,"",IF($C1129="","",IF($C1129=Attacking,RANDBETWEEN(1,100),""))),"")</f>
        <v/>
      </c>
      <c r="K1129" s="414" t="str">
        <f>iferror(IF($C1129=BattleEnd,"",IF($C1129="","",IF($C1129=Attacking,RANDBETWEEN(1,100),""))),"")</f>
        <v/>
      </c>
      <c r="L1129" s="379" t="str">
        <f>if($C1129=Attacking,if(H1129&gt;70,Hit,Miss),"")</f>
        <v/>
      </c>
      <c r="M1129" s="380" t="str">
        <f>if($C1129=Attacking,if(I1129&gt;70,Hit,Miss),"")</f>
        <v/>
      </c>
      <c r="N1129" s="380" t="str">
        <f>if($C1129=Attacking,if(J1129&gt;70,Hit,Miss),"")</f>
        <v/>
      </c>
      <c r="O1129" s="381" t="str">
        <f>if($C1129=Attacking,if(K1129&gt;70,Hit,Miss),"")</f>
        <v/>
      </c>
      <c r="P1129" s="415" t="str">
        <f>IF(L1129=Hit,Fleet1Ship1WepDPH,IF(L1129=Miss,0,""))</f>
        <v/>
      </c>
      <c r="Q1129" s="380" t="str">
        <f>IF(M1129=Hit,Fleet1Ship1WepDPH,IF(M1129=Miss,0,""))</f>
        <v/>
      </c>
      <c r="R1129" s="380" t="str">
        <f>IF(N1129=Hit,Fleet1Ship1WepDPH,IF(N1129=Miss,0,""))</f>
        <v/>
      </c>
      <c r="S1129" s="416" t="str">
        <f>IF(O1129=Hit,Fleet1Ship1WepDPH,IF(O1129=Miss,0,""))</f>
        <v/>
      </c>
      <c r="T1129" s="332" t="str">
        <f>if($C1129=Attacking,COUNTIF(P1129:S1129,"&gt;0"),"")</f>
        <v/>
      </c>
      <c r="U1129" s="333" t="str">
        <f>IF($C1129=Attacking,SUM(P1129:S1129),"")</f>
        <v/>
      </c>
      <c r="V1129" s="334" t="str">
        <f>iferror(if(W1127="","",IF(W1127=Alive,$V$4,IF(W1127=Dead,"")),""),"")</f>
        <v/>
      </c>
      <c r="W1129" s="323" t="str">
        <f>iferror(if($X1129="","",IF($X1129&gt;0,Alive,if($X1129=0,"")),""),"")</f>
        <v/>
      </c>
      <c r="X1129" s="417" t="str">
        <f>iferror(if(C1129="","",IF(C1129=Attacking,X1127-U1129,X1127)),"")</f>
        <v/>
      </c>
    </row>
    <row r="1130" hidden="1">
      <c r="A1130" s="360"/>
      <c r="B1130" s="358" t="str">
        <f>IF(C1128=Reloading,B1128+1,"")</f>
        <v/>
      </c>
      <c r="C1130" s="338" t="str">
        <f>iferror(if(W1128="","",IF(W1128=Alive,Attacking,if(W1128=Dead,"")),""),"")</f>
        <v/>
      </c>
      <c r="D1130" s="339" t="str">
        <f>iferror(if(E1128="","",IF(E1128=Alive,$D$4,IF(E1128=Dead,"")),""),"")</f>
        <v/>
      </c>
      <c r="E1130" s="340" t="str">
        <f>iferror(if($F1129="","",IF($F1130&gt;0,Alive,if($F1130="","")),""),"")</f>
        <v/>
      </c>
      <c r="F1130" s="402" t="str">
        <f t="shared" si="4"/>
        <v/>
      </c>
      <c r="G1130" s="403" t="str">
        <f>iferror(if(C1130="","",if(C1130=BattleEnd,"",if(D1130=Fleet1Ship1,Fleet1Ship1Wep,Fleet2Ship1Wep))),"")</f>
        <v/>
      </c>
      <c r="H1130" s="418" t="str">
        <f>iferror(IF($C1130=BattleEnd,"",IF($C1130="","",IF($C1130=Attacking,RANDBETWEEN(1,100),""))),"")</f>
        <v/>
      </c>
      <c r="I1130" s="419" t="str">
        <f>iferror(IF($C1130=BattleEnd,"",IF($C1130="","",IF($C1130=Attacking,RANDBETWEEN(1,100),""))),"")</f>
        <v/>
      </c>
      <c r="J1130" s="419" t="str">
        <f>iferror(IF($C1130=BattleEnd,"",IF($C1130="","",IF($C1130=Attacking,RANDBETWEEN(1,100),""))),"")</f>
        <v/>
      </c>
      <c r="K1130" s="420" t="str">
        <f>iferror(IF($C1130=BattleEnd,"",IF($C1130="","",IF($C1130=Attacking,RANDBETWEEN(1,100),""))),"")</f>
        <v/>
      </c>
      <c r="L1130" s="386" t="str">
        <f>if($C1130=Attacking,if(H1130&gt;70,Hit,Miss),"")</f>
        <v/>
      </c>
      <c r="M1130" s="387" t="str">
        <f>if($C1130=Attacking,if(I1130&gt;70,Hit,Miss),"")</f>
        <v/>
      </c>
      <c r="N1130" s="387" t="str">
        <f>if($C1130=Attacking,if(J1130&gt;70,Hit,Miss),"")</f>
        <v/>
      </c>
      <c r="O1130" s="388" t="str">
        <f>if($C1130=Attacking,if(K1130&gt;70,Hit,Miss),"")</f>
        <v/>
      </c>
      <c r="P1130" s="421" t="str">
        <f>IF(L1130=Hit,Fleet1Ship1WepDPH,IF(L1130=Miss,0,""))</f>
        <v/>
      </c>
      <c r="Q1130" s="422" t="str">
        <f>IF(M1130=Hit,Fleet1Ship1WepDPH,IF(M1130=Miss,0,""))</f>
        <v/>
      </c>
      <c r="R1130" s="422" t="str">
        <f>IF(N1130=Hit,Fleet1Ship1WepDPH,IF(N1130=Miss,0,""))</f>
        <v/>
      </c>
      <c r="S1130" s="423" t="str">
        <f>IF(O1130=Hit,Fleet1Ship1WepDPH,IF(O1130=Miss,0,""))</f>
        <v/>
      </c>
      <c r="T1130" s="349" t="str">
        <f>if($C1130=Attacking,COUNTIF(P1130:S1130,"&gt;0"),"")</f>
        <v/>
      </c>
      <c r="U1130" s="350" t="str">
        <f>IF($C1130=Attacking,SUM(P1130:S1130),"")</f>
        <v/>
      </c>
      <c r="V1130" s="351" t="str">
        <f>iferror(if(W1128="","",IF(W1128=Alive,$V$4,IF(W1128=Dead,"")),""),"")</f>
        <v/>
      </c>
      <c r="W1130" s="340" t="str">
        <f>iferror(if($X1130="","",IF($X1130&gt;0,Alive,if($X1130=0,"")),""),"")</f>
        <v/>
      </c>
      <c r="X1130" s="409" t="str">
        <f>iferror(if(C1130="","",IF(C1130=Attacking,X1128-U1130,X1128)),"")</f>
        <v/>
      </c>
    </row>
    <row r="1131" hidden="1">
      <c r="A1131" s="361"/>
      <c r="B1131" s="359" t="str">
        <f>IF(C1129=Reloading,B1129+1,"")</f>
        <v/>
      </c>
      <c r="C1131" s="321" t="str">
        <f>iferror(if(W1129="","",IF(W1129=Alive,Attacking,if(W1129=Dead,"")),""),"")</f>
        <v/>
      </c>
      <c r="D1131" s="322" t="str">
        <f>iferror(if(E1129="","",IF(E1129=Alive,$D$4,IF(E1129=Dead,"")),""),"")</f>
        <v/>
      </c>
      <c r="E1131" s="323" t="str">
        <f>iferror(if($F1130="","",IF($F1131&gt;0,Alive,if($F1131="","")),""),"")</f>
        <v/>
      </c>
      <c r="F1131" s="410" t="str">
        <f t="shared" si="4"/>
        <v/>
      </c>
      <c r="G1131" s="411" t="str">
        <f>iferror(if(C1131="","",if(C1131=BattleEnd,"",if(D1131=Fleet1Ship1,Fleet1Ship1Wep,Fleet2Ship1Wep))),"")</f>
        <v/>
      </c>
      <c r="H1131" s="424" t="str">
        <f>iferror(IF($C1131=BattleEnd,"",IF($C1131="","",IF($C1131=Attacking,RANDBETWEEN(1,100),""))),"")</f>
        <v/>
      </c>
      <c r="I1131" s="425" t="str">
        <f>iferror(IF($C1131=BattleEnd,"",IF($C1131="","",IF($C1131=Attacking,RANDBETWEEN(1,100),""))),"")</f>
        <v/>
      </c>
      <c r="J1131" s="425" t="str">
        <f>iferror(IF($C1131=BattleEnd,"",IF($C1131="","",IF($C1131=Attacking,RANDBETWEEN(1,100),""))),"")</f>
        <v/>
      </c>
      <c r="K1131" s="426" t="str">
        <f>iferror(IF($C1131=BattleEnd,"",IF($C1131="","",IF($C1131=Attacking,RANDBETWEEN(1,100),""))),"")</f>
        <v/>
      </c>
      <c r="L1131" s="392" t="str">
        <f>if($C1131=Attacking,if(H1131&gt;70,Hit,Miss),"")</f>
        <v/>
      </c>
      <c r="M1131" s="393" t="str">
        <f>if($C1131=Attacking,if(I1131&gt;70,Hit,Miss),"")</f>
        <v/>
      </c>
      <c r="N1131" s="393" t="str">
        <f>if($C1131=Attacking,if(J1131&gt;70,Hit,Miss),"")</f>
        <v/>
      </c>
      <c r="O1131" s="394" t="str">
        <f>if($C1131=Attacking,if(K1131&gt;70,Hit,Miss),"")</f>
        <v/>
      </c>
      <c r="P1131" s="427" t="str">
        <f>IF(L1131=Hit,Fleet1Ship1WepDPH,IF(L1131=Miss,0,""))</f>
        <v/>
      </c>
      <c r="Q1131" s="428" t="str">
        <f>IF(M1131=Hit,Fleet1Ship1WepDPH,IF(M1131=Miss,0,""))</f>
        <v/>
      </c>
      <c r="R1131" s="428" t="str">
        <f>IF(N1131=Hit,Fleet1Ship1WepDPH,IF(N1131=Miss,0,""))</f>
        <v/>
      </c>
      <c r="S1131" s="429" t="str">
        <f>IF(O1131=Hit,Fleet1Ship1WepDPH,IF(O1131=Miss,0,""))</f>
        <v/>
      </c>
      <c r="T1131" s="332" t="str">
        <f>if($C1131=Attacking,COUNTIF(P1131:S1131,"&gt;0"),"")</f>
        <v/>
      </c>
      <c r="U1131" s="333" t="str">
        <f>IF($C1131=Attacking,SUM(P1131:S1131),"")</f>
        <v/>
      </c>
      <c r="V1131" s="334" t="str">
        <f>iferror(if(W1129="","",IF(W1129=Alive,$V$4,IF(W1129=Dead,"")),""),"")</f>
        <v/>
      </c>
      <c r="W1131" s="323" t="str">
        <f>iferror(if($X1131="","",IF($X1131&gt;0,Alive,if($X1131=0,"")),""),"")</f>
        <v/>
      </c>
      <c r="X1131" s="417" t="str">
        <f>iferror(if(C1131="","",IF(C1131=Attacking,X1129-U1131,X1129)),"")</f>
        <v/>
      </c>
    </row>
    <row r="1132" hidden="1">
      <c r="A1132" s="360"/>
      <c r="B1132" s="358" t="str">
        <f>IF(C1130=Attacking,B1130+1,"")</f>
        <v/>
      </c>
      <c r="C1132" s="338" t="str">
        <f>iferror(if(W1130="","",IF(W1130=Alive,Attacking,if(W1130=Dead,"")),""),"")</f>
        <v/>
      </c>
      <c r="D1132" s="339" t="str">
        <f>iferror(if(E1130="","",IF(E1130=Alive,$D$4,IF(E1130=Dead,"")),""),"")</f>
        <v/>
      </c>
      <c r="E1132" s="340" t="str">
        <f>iferror(if($F1131="","",IF($F1132&gt;0,Alive,if($F1132="","")),""),"")</f>
        <v/>
      </c>
      <c r="F1132" s="402" t="str">
        <f t="shared" si="4"/>
        <v/>
      </c>
      <c r="G1132" s="403" t="str">
        <f>iferror(if(C1132="","",if(C1132=BattleEnd,"",if(D1132=Fleet1Ship1,Fleet1Ship1Wep,Fleet2Ship1Wep))),"")</f>
        <v/>
      </c>
      <c r="H1132" s="418" t="str">
        <f>iferror(IF($C1132=BattleEnd,"",IF($C1132="","",IF($C1132=Attacking,RANDBETWEEN(1,100),""))),"")</f>
        <v/>
      </c>
      <c r="I1132" s="419" t="str">
        <f>iferror(IF($C1132=BattleEnd,"",IF($C1132="","",IF($C1132=Attacking,RANDBETWEEN(1,100),""))),"")</f>
        <v/>
      </c>
      <c r="J1132" s="419" t="str">
        <f>iferror(IF($C1132=BattleEnd,"",IF($C1132="","",IF($C1132=Attacking,RANDBETWEEN(1,100),""))),"")</f>
        <v/>
      </c>
      <c r="K1132" s="420" t="str">
        <f>iferror(IF($C1132=BattleEnd,"",IF($C1132="","",IF($C1132=Attacking,RANDBETWEEN(1,100),""))),"")</f>
        <v/>
      </c>
      <c r="L1132" s="386" t="str">
        <f>if($C1132=Attacking,if(H1132&gt;70,Hit,Miss),"")</f>
        <v/>
      </c>
      <c r="M1132" s="387" t="str">
        <f>if($C1132=Attacking,if(I1132&gt;70,Hit,Miss),"")</f>
        <v/>
      </c>
      <c r="N1132" s="387" t="str">
        <f>if($C1132=Attacking,if(J1132&gt;70,Hit,Miss),"")</f>
        <v/>
      </c>
      <c r="O1132" s="388" t="str">
        <f>if($C1132=Attacking,if(K1132&gt;70,Hit,Miss),"")</f>
        <v/>
      </c>
      <c r="P1132" s="430" t="str">
        <f>IF(L1132=Hit,Fleet1Ship1WepDPH,IF(L1132=Miss,0,""))</f>
        <v/>
      </c>
      <c r="Q1132" s="422" t="str">
        <f>IF(M1132=Hit,Fleet1Ship1WepDPH,IF(M1132=Miss,0,""))</f>
        <v/>
      </c>
      <c r="R1132" s="422" t="str">
        <f>IF(N1132=Hit,Fleet1Ship1WepDPH,IF(N1132=Miss,0,""))</f>
        <v/>
      </c>
      <c r="S1132" s="423" t="str">
        <f>IF(O1132=Hit,Fleet1Ship1WepDPH,IF(O1132=Miss,0,""))</f>
        <v/>
      </c>
      <c r="T1132" s="349" t="str">
        <f>if($C1132=Attacking,COUNTIF(P1132:S1132,"&gt;0"),"")</f>
        <v/>
      </c>
      <c r="U1132" s="350" t="str">
        <f>IF($C1132=Attacking,SUM(P1132:S1132),"")</f>
        <v/>
      </c>
      <c r="V1132" s="351" t="str">
        <f>iferror(if(W1130="","",IF(W1130=Alive,$V$4,IF(W1130=Dead,"")),""),"")</f>
        <v/>
      </c>
      <c r="W1132" s="340" t="str">
        <f>iferror(if($X1132="","",IF($X1132&gt;0,Alive,if($X1132=0,"")),""),"")</f>
        <v/>
      </c>
      <c r="X1132" s="409" t="str">
        <f>iferror(if(C1132="","",IF(C1132=Attacking,X1130-U1132,X1130)),"")</f>
        <v/>
      </c>
    </row>
    <row r="1133" hidden="1">
      <c r="A1133" s="361"/>
      <c r="B1133" s="359" t="str">
        <f>IF(C1131=Attacking,B1131+1,"")</f>
        <v/>
      </c>
      <c r="C1133" s="321" t="str">
        <f>iferror(if(W1131="","",IF(W1131=Alive,Attacking,if(W1131=Dead,"")),""),"")</f>
        <v/>
      </c>
      <c r="D1133" s="322" t="str">
        <f>iferror(if(E1131="","",IF(E1131=Alive,$D$4,IF(E1131=Dead,"")),""),"")</f>
        <v/>
      </c>
      <c r="E1133" s="323" t="str">
        <f>iferror(if($F1132="","",IF($F1133&gt;0,Alive,if($F1133="","")),""),"")</f>
        <v/>
      </c>
      <c r="F1133" s="410" t="str">
        <f t="shared" si="4"/>
        <v/>
      </c>
      <c r="G1133" s="411" t="str">
        <f>iferror(if(C1133="","",if(C1133=BattleEnd,"",if(D1133=Fleet1Ship1,Fleet1Ship1Wep,Fleet2Ship1Wep))),"")</f>
        <v/>
      </c>
      <c r="H1133" s="424" t="str">
        <f>iferror(IF($C1133=BattleEnd,"",IF($C1133="","",IF($C1133=Attacking,RANDBETWEEN(1,100),""))),"")</f>
        <v/>
      </c>
      <c r="I1133" s="425" t="str">
        <f>iferror(IF($C1133=BattleEnd,"",IF($C1133="","",IF($C1133=Attacking,RANDBETWEEN(1,100),""))),"")</f>
        <v/>
      </c>
      <c r="J1133" s="425" t="str">
        <f>iferror(IF($C1133=BattleEnd,"",IF($C1133="","",IF($C1133=Attacking,RANDBETWEEN(1,100),""))),"")</f>
        <v/>
      </c>
      <c r="K1133" s="426" t="str">
        <f>iferror(IF($C1133=BattleEnd,"",IF($C1133="","",IF($C1133=Attacking,RANDBETWEEN(1,100),""))),"")</f>
        <v/>
      </c>
      <c r="L1133" s="392" t="str">
        <f>if($C1133=Attacking,if(H1133&gt;70,Hit,Miss),"")</f>
        <v/>
      </c>
      <c r="M1133" s="393" t="str">
        <f>if($C1133=Attacking,if(I1133&gt;70,Hit,Miss),"")</f>
        <v/>
      </c>
      <c r="N1133" s="393" t="str">
        <f>if($C1133=Attacking,if(J1133&gt;70,Hit,Miss),"")</f>
        <v/>
      </c>
      <c r="O1133" s="394" t="str">
        <f>if($C1133=Attacking,if(K1133&gt;70,Hit,Miss),"")</f>
        <v/>
      </c>
      <c r="P1133" s="431" t="str">
        <f>IF(L1133=Hit,Fleet1Ship1WepDPH,IF(L1133=Miss,0,""))</f>
        <v/>
      </c>
      <c r="Q1133" s="428" t="str">
        <f>IF(M1133=Hit,Fleet1Ship1WepDPH,IF(M1133=Miss,0,""))</f>
        <v/>
      </c>
      <c r="R1133" s="428" t="str">
        <f>IF(N1133=Hit,Fleet1Ship1WepDPH,IF(N1133=Miss,0,""))</f>
        <v/>
      </c>
      <c r="S1133" s="432" t="str">
        <f>IF(O1133=Hit,Fleet1Ship1WepDPH,IF(O1133=Miss,0,""))</f>
        <v/>
      </c>
      <c r="T1133" s="332" t="str">
        <f>if($C1133=Attacking,COUNTIF(P1133:S1133,"&gt;0"),"")</f>
        <v/>
      </c>
      <c r="U1133" s="333" t="str">
        <f>IF($C1133=Attacking,SUM(P1133:S1133),"")</f>
        <v/>
      </c>
      <c r="V1133" s="334" t="str">
        <f>iferror(if(W1131="","",IF(W1131=Alive,$V$4,IF(W1131=Dead,"")),""),"")</f>
        <v/>
      </c>
      <c r="W1133" s="323" t="str">
        <f>iferror(if($X1133="","",IF($X1133&gt;0,Alive,if($X1133=0,"")),""),"")</f>
        <v/>
      </c>
      <c r="X1133" s="417" t="str">
        <f>iferror(if(C1133="","",IF(C1133=Attacking,X1131-U1133,X1131)),"")</f>
        <v/>
      </c>
    </row>
    <row r="1134" hidden="1">
      <c r="A1134" s="360"/>
      <c r="B1134" s="358" t="str">
        <f>IF(C1132=Attacking,B1132+1,"")</f>
        <v/>
      </c>
      <c r="C1134" s="338" t="str">
        <f>iferror(if(W1132="","",IF(W1132=Alive,Attacking,if(W1132=Dead,"")),""),"")</f>
        <v/>
      </c>
      <c r="D1134" s="339" t="str">
        <f>iferror(if(E1132="","",IF(E1132=Alive,$D$4,IF(E1132=Dead,"")),""),"")</f>
        <v/>
      </c>
      <c r="E1134" s="340" t="str">
        <f>iferror(if($F1133="","",IF($F1134&gt;0,Alive,if($F1134="","")),""),"")</f>
        <v/>
      </c>
      <c r="F1134" s="402" t="str">
        <f t="shared" si="4"/>
        <v/>
      </c>
      <c r="G1134" s="403" t="str">
        <f>iferror(if(C1134="","",if(C1134=BattleEnd,"",if(D1134=Fleet1Ship1,Fleet1Ship1Wep,Fleet2Ship1Wep))),"")</f>
        <v/>
      </c>
      <c r="H1134" s="418" t="str">
        <f>iferror(IF($C1134=BattleEnd,"",IF($C1134="","",IF($C1134=Attacking,RANDBETWEEN(1,100),""))),"")</f>
        <v/>
      </c>
      <c r="I1134" s="419" t="str">
        <f>iferror(IF($C1134=BattleEnd,"",IF($C1134="","",IF($C1134=Attacking,RANDBETWEEN(1,100),""))),"")</f>
        <v/>
      </c>
      <c r="J1134" s="419" t="str">
        <f>iferror(IF($C1134=BattleEnd,"",IF($C1134="","",IF($C1134=Attacking,RANDBETWEEN(1,100),""))),"")</f>
        <v/>
      </c>
      <c r="K1134" s="420" t="str">
        <f>iferror(IF($C1134=BattleEnd,"",IF($C1134="","",IF($C1134=Attacking,RANDBETWEEN(1,100),""))),"")</f>
        <v/>
      </c>
      <c r="L1134" s="386" t="str">
        <f>if($C1134=Attacking,if(H1134&gt;70,Hit,Miss),"")</f>
        <v/>
      </c>
      <c r="M1134" s="387" t="str">
        <f>if($C1134=Attacking,if(I1134&gt;70,Hit,Miss),"")</f>
        <v/>
      </c>
      <c r="N1134" s="387" t="str">
        <f>if($C1134=Attacking,if(J1134&gt;70,Hit,Miss),"")</f>
        <v/>
      </c>
      <c r="O1134" s="388" t="str">
        <f>if($C1134=Attacking,if(K1134&gt;70,Hit,Miss),"")</f>
        <v/>
      </c>
      <c r="P1134" s="430" t="str">
        <f>IF(L1134=Hit,Fleet1Ship1WepDPH,IF(L1134=Miss,0,""))</f>
        <v/>
      </c>
      <c r="Q1134" s="422" t="str">
        <f>IF(M1134=Hit,Fleet1Ship1WepDPH,IF(M1134=Miss,0,""))</f>
        <v/>
      </c>
      <c r="R1134" s="422" t="str">
        <f>IF(N1134=Hit,Fleet1Ship1WepDPH,IF(N1134=Miss,0,""))</f>
        <v/>
      </c>
      <c r="S1134" s="433" t="str">
        <f>IF(O1134=Hit,Fleet1Ship1WepDPH,IF(O1134=Miss,0,""))</f>
        <v/>
      </c>
      <c r="T1134" s="349" t="str">
        <f>if($C1134=Attacking,COUNTIF(P1134:S1134,"&gt;0"),"")</f>
        <v/>
      </c>
      <c r="U1134" s="350" t="str">
        <f>IF($C1134=Attacking,SUM(P1134:S1134),"")</f>
        <v/>
      </c>
      <c r="V1134" s="351" t="str">
        <f>iferror(if(W1132="","",IF(W1132=Alive,$V$4,IF(W1132=Dead,"")),""),"")</f>
        <v/>
      </c>
      <c r="W1134" s="340" t="str">
        <f>iferror(if($X1134="","",IF($X1134&gt;0,Alive,if($X1134=0,"")),""),"")</f>
        <v/>
      </c>
      <c r="X1134" s="409" t="str">
        <f>iferror(if(C1134="","",IF(C1134=Attacking,X1132-U1134,X1132)),"")</f>
        <v/>
      </c>
    </row>
    <row r="1135" hidden="1">
      <c r="A1135" s="361"/>
      <c r="B1135" s="359" t="str">
        <f>IF(C1133=Attacking,B1133+1,"")</f>
        <v/>
      </c>
      <c r="C1135" s="321" t="str">
        <f>iferror(if(W1133="","",IF(W1133=Alive,Attacking,if(W1133=Dead,"")),""),"")</f>
        <v/>
      </c>
      <c r="D1135" s="322" t="str">
        <f>iferror(if(E1133="","",IF(E1133=Alive,$D$4,IF(E1133=Dead,"")),""),"")</f>
        <v/>
      </c>
      <c r="E1135" s="323" t="str">
        <f>iferror(if($F1134="","",IF($F1135&gt;0,Alive,if($F1135="","")),""),"")</f>
        <v/>
      </c>
      <c r="F1135" s="410" t="str">
        <f t="shared" si="4"/>
        <v/>
      </c>
      <c r="G1135" s="411" t="str">
        <f>iferror(if(C1135="","",if(C1135=BattleEnd,"",if(D1135=Fleet1Ship1,Fleet1Ship1Wep,Fleet2Ship1Wep))),"")</f>
        <v/>
      </c>
      <c r="H1135" s="424" t="str">
        <f>iferror(IF($C1135=BattleEnd,"",IF($C1135="","",IF($C1135=Attacking,RANDBETWEEN(1,100),""))),"")</f>
        <v/>
      </c>
      <c r="I1135" s="425" t="str">
        <f>iferror(IF($C1135=BattleEnd,"",IF($C1135="","",IF($C1135=Attacking,RANDBETWEEN(1,100),""))),"")</f>
        <v/>
      </c>
      <c r="J1135" s="425" t="str">
        <f>iferror(IF($C1135=BattleEnd,"",IF($C1135="","",IF($C1135=Attacking,RANDBETWEEN(1,100),""))),"")</f>
        <v/>
      </c>
      <c r="K1135" s="426" t="str">
        <f>iferror(IF($C1135=BattleEnd,"",IF($C1135="","",IF($C1135=Attacking,RANDBETWEEN(1,100),""))),"")</f>
        <v/>
      </c>
      <c r="L1135" s="392" t="str">
        <f>if($C1135=Attacking,if(H1135&gt;70,Hit,Miss),"")</f>
        <v/>
      </c>
      <c r="M1135" s="393" t="str">
        <f>if($C1135=Attacking,if(I1135&gt;70,Hit,Miss),"")</f>
        <v/>
      </c>
      <c r="N1135" s="393" t="str">
        <f>if($C1135=Attacking,if(J1135&gt;70,Hit,Miss),"")</f>
        <v/>
      </c>
      <c r="O1135" s="394" t="str">
        <f>if($C1135=Attacking,if(K1135&gt;70,Hit,Miss),"")</f>
        <v/>
      </c>
      <c r="P1135" s="434" t="str">
        <f>IF(L1135=Hit,Fleet1Ship1WepDPH,IF(L1135=Miss,0,""))</f>
        <v/>
      </c>
      <c r="Q1135" s="435" t="str">
        <f>IF(M1135=Hit,Fleet1Ship1WepDPH,IF(M1135=Miss,0,""))</f>
        <v/>
      </c>
      <c r="R1135" s="435" t="str">
        <f>IF(N1135=Hit,Fleet1Ship1WepDPH,IF(N1135=Miss,0,""))</f>
        <v/>
      </c>
      <c r="S1135" s="436" t="str">
        <f>IF(O1135=Hit,Fleet1Ship1WepDPH,IF(O1135=Miss,0,""))</f>
        <v/>
      </c>
      <c r="T1135" s="332" t="str">
        <f>if($C1135=Attacking,COUNTIF(P1135:S1135,"&gt;0"),"")</f>
        <v/>
      </c>
      <c r="U1135" s="333" t="str">
        <f>IF($C1135=Attacking,SUM(P1135:S1135),"")</f>
        <v/>
      </c>
      <c r="V1135" s="334" t="str">
        <f>iferror(if(W1133="","",IF(W1133=Alive,$V$4,IF(W1133=Dead,"")),""),"")</f>
        <v/>
      </c>
      <c r="W1135" s="323" t="str">
        <f>iferror(if($X1135="","",IF($X1135&gt;0,Alive,if($X1135=0,"")),""),"")</f>
        <v/>
      </c>
      <c r="X1135" s="417" t="str">
        <f>iferror(if(C1135="","",IF(C1135=Attacking,X1133-U1135,X1133)),"")</f>
        <v/>
      </c>
    </row>
    <row r="1136" hidden="1">
      <c r="A1136" s="360"/>
      <c r="B1136" s="358" t="str">
        <f>IF(C1134=Attacking,B1134+1,"")</f>
        <v/>
      </c>
      <c r="C1136" s="338" t="str">
        <f>iferror(if(W1134="","",IF(W1134=Alive,Attacking,if(W1134=Dead,"")),""),"")</f>
        <v/>
      </c>
      <c r="D1136" s="339" t="str">
        <f>iferror(if(E1134="","",IF(E1134=Alive,$D$4,IF(E1134=Dead,"")),""),"")</f>
        <v/>
      </c>
      <c r="E1136" s="340" t="str">
        <f>iferror(if($F1135="","",IF($F1136&gt;0,Alive,if($F1136="","")),""),"")</f>
        <v/>
      </c>
      <c r="F1136" s="402" t="str">
        <f t="shared" si="4"/>
        <v/>
      </c>
      <c r="G1136" s="403" t="str">
        <f>iferror(if(C1136="","",if(C1136=BattleEnd,"",if(D1136=Fleet1Ship1,Fleet1Ship1Wep,Fleet2Ship1Wep))),"")</f>
        <v/>
      </c>
      <c r="H1136" s="404" t="str">
        <f>iferror(IF($C1136=BattleEnd,"",IF($C1136="","",IF($C1136=Attacking,RANDBETWEEN(1,100),""))),"")</f>
        <v/>
      </c>
      <c r="I1136" s="405" t="str">
        <f>iferror(IF($C1136=BattleEnd,"",IF($C1136="","",IF($C1136=Attacking,RANDBETWEEN(1,100),""))),"")</f>
        <v/>
      </c>
      <c r="J1136" s="405" t="str">
        <f>iferror(IF($C1136=BattleEnd,"",IF($C1136="","",IF($C1136=Attacking,RANDBETWEEN(1,100),""))),"")</f>
        <v/>
      </c>
      <c r="K1136" s="406" t="str">
        <f>iferror(IF($C1136=BattleEnd,"",IF($C1136="","",IF($C1136=Attacking,RANDBETWEEN(1,100),""))),"")</f>
        <v/>
      </c>
      <c r="L1136" s="367" t="str">
        <f>if($C1136=Attacking,if(H1136&gt;70,Hit,Miss),"")</f>
        <v/>
      </c>
      <c r="M1136" s="368" t="str">
        <f>if($C1136=Attacking,if(I1136&gt;70,Hit,Miss),"")</f>
        <v/>
      </c>
      <c r="N1136" s="368" t="str">
        <f>if($C1136=Attacking,if(J1136&gt;70,Hit,Miss),"")</f>
        <v/>
      </c>
      <c r="O1136" s="369" t="str">
        <f>if($C1136=Attacking,if(K1136&gt;70,Hit,Miss),"")</f>
        <v/>
      </c>
      <c r="P1136" s="407" t="str">
        <f>IF(L1136=Hit,Fleet1Ship1WepDPH,IF(L1136=Miss,0,""))</f>
        <v/>
      </c>
      <c r="Q1136" s="368" t="str">
        <f>IF(M1136=Hit,Fleet1Ship1WepDPH,IF(M1136=Miss,0,""))</f>
        <v/>
      </c>
      <c r="R1136" s="368" t="str">
        <f>IF(N1136=Hit,Fleet1Ship1WepDPH,IF(N1136=Miss,0,""))</f>
        <v/>
      </c>
      <c r="S1136" s="408" t="str">
        <f>IF(O1136=Hit,Fleet1Ship1WepDPH,IF(O1136=Miss,0,""))</f>
        <v/>
      </c>
      <c r="T1136" s="349" t="str">
        <f>if($C1136=Attacking,COUNTIF(P1136:S1136,"&gt;0"),"")</f>
        <v/>
      </c>
      <c r="U1136" s="350" t="str">
        <f>IF($C1136=Attacking,SUM(P1136:S1136),"")</f>
        <v/>
      </c>
      <c r="V1136" s="351" t="str">
        <f>iferror(if(W1134="","",IF(W1134=Alive,$V$4,IF(W1134=Dead,"")),""),"")</f>
        <v/>
      </c>
      <c r="W1136" s="340" t="str">
        <f>iferror(if($X1136="","",IF($X1136&gt;0,Alive,if($X1136=0,"")),""),"")</f>
        <v/>
      </c>
      <c r="X1136" s="409" t="str">
        <f>iferror(if(C1136="","",IF(C1136=Attacking,X1134-U1136,X1134)),"")</f>
        <v/>
      </c>
    </row>
    <row r="1137" hidden="1">
      <c r="A1137" s="361"/>
      <c r="B1137" s="359" t="str">
        <f>IF(C1135=Attacking,B1135+1,"")</f>
        <v/>
      </c>
      <c r="C1137" s="321" t="str">
        <f>iferror(if(W1135="","",IF(W1135=Alive,Attacking,if(W1135=Dead,"")),""),"")</f>
        <v/>
      </c>
      <c r="D1137" s="322" t="str">
        <f>iferror(if(E1135="","",IF(E1135=Alive,$D$4,IF(E1135=Dead,"")),""),"")</f>
        <v/>
      </c>
      <c r="E1137" s="323" t="str">
        <f>iferror(if($F1136="","",IF($F1137&gt;0,Alive,if($F1137="","")),""),"")</f>
        <v/>
      </c>
      <c r="F1137" s="410" t="str">
        <f t="shared" si="4"/>
        <v/>
      </c>
      <c r="G1137" s="411" t="str">
        <f>iferror(if(C1137="","",if(C1137=BattleEnd,"",if(D1137=Fleet1Ship1,Fleet1Ship1Wep,Fleet2Ship1Wep))),"")</f>
        <v/>
      </c>
      <c r="H1137" s="412" t="str">
        <f>iferror(IF($C1137=BattleEnd,"",IF($C1137="","",IF($C1137=Attacking,RANDBETWEEN(1,100),""))),"")</f>
        <v/>
      </c>
      <c r="I1137" s="413" t="str">
        <f>iferror(IF($C1137=BattleEnd,"",IF($C1137="","",IF($C1137=Attacking,RANDBETWEEN(1,100),""))),"")</f>
        <v/>
      </c>
      <c r="J1137" s="413" t="str">
        <f>iferror(IF($C1137=BattleEnd,"",IF($C1137="","",IF($C1137=Attacking,RANDBETWEEN(1,100),""))),"")</f>
        <v/>
      </c>
      <c r="K1137" s="414" t="str">
        <f>iferror(IF($C1137=BattleEnd,"",IF($C1137="","",IF($C1137=Attacking,RANDBETWEEN(1,100),""))),"")</f>
        <v/>
      </c>
      <c r="L1137" s="379" t="str">
        <f>if($C1137=Attacking,if(H1137&gt;70,Hit,Miss),"")</f>
        <v/>
      </c>
      <c r="M1137" s="380" t="str">
        <f>if($C1137=Attacking,if(I1137&gt;70,Hit,Miss),"")</f>
        <v/>
      </c>
      <c r="N1137" s="380" t="str">
        <f>if($C1137=Attacking,if(J1137&gt;70,Hit,Miss),"")</f>
        <v/>
      </c>
      <c r="O1137" s="381" t="str">
        <f>if($C1137=Attacking,if(K1137&gt;70,Hit,Miss),"")</f>
        <v/>
      </c>
      <c r="P1137" s="415" t="str">
        <f>IF(L1137=Hit,Fleet1Ship1WepDPH,IF(L1137=Miss,0,""))</f>
        <v/>
      </c>
      <c r="Q1137" s="380" t="str">
        <f>IF(M1137=Hit,Fleet1Ship1WepDPH,IF(M1137=Miss,0,""))</f>
        <v/>
      </c>
      <c r="R1137" s="380" t="str">
        <f>IF(N1137=Hit,Fleet1Ship1WepDPH,IF(N1137=Miss,0,""))</f>
        <v/>
      </c>
      <c r="S1137" s="416" t="str">
        <f>IF(O1137=Hit,Fleet1Ship1WepDPH,IF(O1137=Miss,0,""))</f>
        <v/>
      </c>
      <c r="T1137" s="332" t="str">
        <f>if($C1137=Attacking,COUNTIF(P1137:S1137,"&gt;0"),"")</f>
        <v/>
      </c>
      <c r="U1137" s="333" t="str">
        <f>IF($C1137=Attacking,SUM(P1137:S1137),"")</f>
        <v/>
      </c>
      <c r="V1137" s="334" t="str">
        <f>iferror(if(W1135="","",IF(W1135=Alive,$V$4,IF(W1135=Dead,"")),""),"")</f>
        <v/>
      </c>
      <c r="W1137" s="323" t="str">
        <f>iferror(if($X1137="","",IF($X1137&gt;0,Alive,if($X1137=0,"")),""),"")</f>
        <v/>
      </c>
      <c r="X1137" s="417" t="str">
        <f>iferror(if(C1137="","",IF(C1137=Attacking,X1135-U1137,X1135)),"")</f>
        <v/>
      </c>
    </row>
    <row r="1138" hidden="1">
      <c r="A1138" s="360"/>
      <c r="B1138" s="358" t="str">
        <f>IF(C1136=Reloading,B1136+1,"")</f>
        <v/>
      </c>
      <c r="C1138" s="338" t="str">
        <f>iferror(if(W1136="","",IF(W1136=Alive,Attacking,if(W1136=Dead,"")),""),"")</f>
        <v/>
      </c>
      <c r="D1138" s="339" t="str">
        <f>iferror(if(E1136="","",IF(E1136=Alive,$D$4,IF(E1136=Dead,"")),""),"")</f>
        <v/>
      </c>
      <c r="E1138" s="340" t="str">
        <f>iferror(if($F1137="","",IF($F1138&gt;0,Alive,if($F1138="","")),""),"")</f>
        <v/>
      </c>
      <c r="F1138" s="402" t="str">
        <f t="shared" si="4"/>
        <v/>
      </c>
      <c r="G1138" s="403" t="str">
        <f>iferror(if(C1138="","",if(C1138=BattleEnd,"",if(D1138=Fleet1Ship1,Fleet1Ship1Wep,Fleet2Ship1Wep))),"")</f>
        <v/>
      </c>
      <c r="H1138" s="418" t="str">
        <f>iferror(IF($C1138=BattleEnd,"",IF($C1138="","",IF($C1138=Attacking,RANDBETWEEN(1,100),""))),"")</f>
        <v/>
      </c>
      <c r="I1138" s="419" t="str">
        <f>iferror(IF($C1138=BattleEnd,"",IF($C1138="","",IF($C1138=Attacking,RANDBETWEEN(1,100),""))),"")</f>
        <v/>
      </c>
      <c r="J1138" s="419" t="str">
        <f>iferror(IF($C1138=BattleEnd,"",IF($C1138="","",IF($C1138=Attacking,RANDBETWEEN(1,100),""))),"")</f>
        <v/>
      </c>
      <c r="K1138" s="420" t="str">
        <f>iferror(IF($C1138=BattleEnd,"",IF($C1138="","",IF($C1138=Attacking,RANDBETWEEN(1,100),""))),"")</f>
        <v/>
      </c>
      <c r="L1138" s="386" t="str">
        <f>if($C1138=Attacking,if(H1138&gt;70,Hit,Miss),"")</f>
        <v/>
      </c>
      <c r="M1138" s="387" t="str">
        <f>if($C1138=Attacking,if(I1138&gt;70,Hit,Miss),"")</f>
        <v/>
      </c>
      <c r="N1138" s="387" t="str">
        <f>if($C1138=Attacking,if(J1138&gt;70,Hit,Miss),"")</f>
        <v/>
      </c>
      <c r="O1138" s="388" t="str">
        <f>if($C1138=Attacking,if(K1138&gt;70,Hit,Miss),"")</f>
        <v/>
      </c>
      <c r="P1138" s="421" t="str">
        <f>IF(L1138=Hit,Fleet1Ship1WepDPH,IF(L1138=Miss,0,""))</f>
        <v/>
      </c>
      <c r="Q1138" s="422" t="str">
        <f>IF(M1138=Hit,Fleet1Ship1WepDPH,IF(M1138=Miss,0,""))</f>
        <v/>
      </c>
      <c r="R1138" s="422" t="str">
        <f>IF(N1138=Hit,Fleet1Ship1WepDPH,IF(N1138=Miss,0,""))</f>
        <v/>
      </c>
      <c r="S1138" s="423" t="str">
        <f>IF(O1138=Hit,Fleet1Ship1WepDPH,IF(O1138=Miss,0,""))</f>
        <v/>
      </c>
      <c r="T1138" s="349" t="str">
        <f>if($C1138=Attacking,COUNTIF(P1138:S1138,"&gt;0"),"")</f>
        <v/>
      </c>
      <c r="U1138" s="350" t="str">
        <f>IF($C1138=Attacking,SUM(P1138:S1138),"")</f>
        <v/>
      </c>
      <c r="V1138" s="351" t="str">
        <f>iferror(if(W1136="","",IF(W1136=Alive,$V$4,IF(W1136=Dead,"")),""),"")</f>
        <v/>
      </c>
      <c r="W1138" s="340" t="str">
        <f>iferror(if($X1138="","",IF($X1138&gt;0,Alive,if($X1138=0,"")),""),"")</f>
        <v/>
      </c>
      <c r="X1138" s="409" t="str">
        <f>iferror(if(C1138="","",IF(C1138=Attacking,X1136-U1138,X1136)),"")</f>
        <v/>
      </c>
    </row>
    <row r="1139" hidden="1">
      <c r="A1139" s="361"/>
      <c r="B1139" s="359" t="str">
        <f>IF(C1137=Reloading,B1137+1,"")</f>
        <v/>
      </c>
      <c r="C1139" s="321" t="str">
        <f>iferror(if(W1137="","",IF(W1137=Alive,Attacking,if(W1137=Dead,"")),""),"")</f>
        <v/>
      </c>
      <c r="D1139" s="322" t="str">
        <f>iferror(if(E1137="","",IF(E1137=Alive,$D$4,IF(E1137=Dead,"")),""),"")</f>
        <v/>
      </c>
      <c r="E1139" s="323" t="str">
        <f>iferror(if($F1138="","",IF($F1139&gt;0,Alive,if($F1139="","")),""),"")</f>
        <v/>
      </c>
      <c r="F1139" s="410" t="str">
        <f t="shared" si="4"/>
        <v/>
      </c>
      <c r="G1139" s="411" t="str">
        <f>iferror(if(C1139="","",if(C1139=BattleEnd,"",if(D1139=Fleet1Ship1,Fleet1Ship1Wep,Fleet2Ship1Wep))),"")</f>
        <v/>
      </c>
      <c r="H1139" s="424" t="str">
        <f>iferror(IF($C1139=BattleEnd,"",IF($C1139="","",IF($C1139=Attacking,RANDBETWEEN(1,100),""))),"")</f>
        <v/>
      </c>
      <c r="I1139" s="425" t="str">
        <f>iferror(IF($C1139=BattleEnd,"",IF($C1139="","",IF($C1139=Attacking,RANDBETWEEN(1,100),""))),"")</f>
        <v/>
      </c>
      <c r="J1139" s="425" t="str">
        <f>iferror(IF($C1139=BattleEnd,"",IF($C1139="","",IF($C1139=Attacking,RANDBETWEEN(1,100),""))),"")</f>
        <v/>
      </c>
      <c r="K1139" s="426" t="str">
        <f>iferror(IF($C1139=BattleEnd,"",IF($C1139="","",IF($C1139=Attacking,RANDBETWEEN(1,100),""))),"")</f>
        <v/>
      </c>
      <c r="L1139" s="392" t="str">
        <f>if($C1139=Attacking,if(H1139&gt;70,Hit,Miss),"")</f>
        <v/>
      </c>
      <c r="M1139" s="393" t="str">
        <f>if($C1139=Attacking,if(I1139&gt;70,Hit,Miss),"")</f>
        <v/>
      </c>
      <c r="N1139" s="393" t="str">
        <f>if($C1139=Attacking,if(J1139&gt;70,Hit,Miss),"")</f>
        <v/>
      </c>
      <c r="O1139" s="394" t="str">
        <f>if($C1139=Attacking,if(K1139&gt;70,Hit,Miss),"")</f>
        <v/>
      </c>
      <c r="P1139" s="427" t="str">
        <f>IF(L1139=Hit,Fleet1Ship1WepDPH,IF(L1139=Miss,0,""))</f>
        <v/>
      </c>
      <c r="Q1139" s="428" t="str">
        <f>IF(M1139=Hit,Fleet1Ship1WepDPH,IF(M1139=Miss,0,""))</f>
        <v/>
      </c>
      <c r="R1139" s="428" t="str">
        <f>IF(N1139=Hit,Fleet1Ship1WepDPH,IF(N1139=Miss,0,""))</f>
        <v/>
      </c>
      <c r="S1139" s="429" t="str">
        <f>IF(O1139=Hit,Fleet1Ship1WepDPH,IF(O1139=Miss,0,""))</f>
        <v/>
      </c>
      <c r="T1139" s="332" t="str">
        <f>if($C1139=Attacking,COUNTIF(P1139:S1139,"&gt;0"),"")</f>
        <v/>
      </c>
      <c r="U1139" s="333" t="str">
        <f>IF($C1139=Attacking,SUM(P1139:S1139),"")</f>
        <v/>
      </c>
      <c r="V1139" s="334" t="str">
        <f>iferror(if(W1137="","",IF(W1137=Alive,$V$4,IF(W1137=Dead,"")),""),"")</f>
        <v/>
      </c>
      <c r="W1139" s="323" t="str">
        <f>iferror(if($X1139="","",IF($X1139&gt;0,Alive,if($X1139=0,"")),""),"")</f>
        <v/>
      </c>
      <c r="X1139" s="417" t="str">
        <f>iferror(if(C1139="","",IF(C1139=Attacking,X1137-U1139,X1137)),"")</f>
        <v/>
      </c>
    </row>
    <row r="1140" hidden="1">
      <c r="A1140" s="360"/>
      <c r="B1140" s="358" t="str">
        <f>IF(C1138=Attacking,B1138+1,"")</f>
        <v/>
      </c>
      <c r="C1140" s="338" t="str">
        <f>iferror(if(W1138="","",IF(W1138=Alive,Attacking,if(W1138=Dead,"")),""),"")</f>
        <v/>
      </c>
      <c r="D1140" s="339" t="str">
        <f>iferror(if(E1138="","",IF(E1138=Alive,$D$4,IF(E1138=Dead,"")),""),"")</f>
        <v/>
      </c>
      <c r="E1140" s="340" t="str">
        <f>iferror(if($F1139="","",IF($F1140&gt;0,Alive,if($F1140="","")),""),"")</f>
        <v/>
      </c>
      <c r="F1140" s="402" t="str">
        <f t="shared" si="4"/>
        <v/>
      </c>
      <c r="G1140" s="403" t="str">
        <f>iferror(if(C1140="","",if(C1140=BattleEnd,"",if(D1140=Fleet1Ship1,Fleet1Ship1Wep,Fleet2Ship1Wep))),"")</f>
        <v/>
      </c>
      <c r="H1140" s="418" t="str">
        <f>iferror(IF($C1140=BattleEnd,"",IF($C1140="","",IF($C1140=Attacking,RANDBETWEEN(1,100),""))),"")</f>
        <v/>
      </c>
      <c r="I1140" s="419" t="str">
        <f>iferror(IF($C1140=BattleEnd,"",IF($C1140="","",IF($C1140=Attacking,RANDBETWEEN(1,100),""))),"")</f>
        <v/>
      </c>
      <c r="J1140" s="419" t="str">
        <f>iferror(IF($C1140=BattleEnd,"",IF($C1140="","",IF($C1140=Attacking,RANDBETWEEN(1,100),""))),"")</f>
        <v/>
      </c>
      <c r="K1140" s="420" t="str">
        <f>iferror(IF($C1140=BattleEnd,"",IF($C1140="","",IF($C1140=Attacking,RANDBETWEEN(1,100),""))),"")</f>
        <v/>
      </c>
      <c r="L1140" s="386" t="str">
        <f>if($C1140=Attacking,if(H1140&gt;70,Hit,Miss),"")</f>
        <v/>
      </c>
      <c r="M1140" s="387" t="str">
        <f>if($C1140=Attacking,if(I1140&gt;70,Hit,Miss),"")</f>
        <v/>
      </c>
      <c r="N1140" s="387" t="str">
        <f>if($C1140=Attacking,if(J1140&gt;70,Hit,Miss),"")</f>
        <v/>
      </c>
      <c r="O1140" s="388" t="str">
        <f>if($C1140=Attacking,if(K1140&gt;70,Hit,Miss),"")</f>
        <v/>
      </c>
      <c r="P1140" s="430" t="str">
        <f>IF(L1140=Hit,Fleet1Ship1WepDPH,IF(L1140=Miss,0,""))</f>
        <v/>
      </c>
      <c r="Q1140" s="422" t="str">
        <f>IF(M1140=Hit,Fleet1Ship1WepDPH,IF(M1140=Miss,0,""))</f>
        <v/>
      </c>
      <c r="R1140" s="422" t="str">
        <f>IF(N1140=Hit,Fleet1Ship1WepDPH,IF(N1140=Miss,0,""))</f>
        <v/>
      </c>
      <c r="S1140" s="423" t="str">
        <f>IF(O1140=Hit,Fleet1Ship1WepDPH,IF(O1140=Miss,0,""))</f>
        <v/>
      </c>
      <c r="T1140" s="349" t="str">
        <f>if($C1140=Attacking,COUNTIF(P1140:S1140,"&gt;0"),"")</f>
        <v/>
      </c>
      <c r="U1140" s="350" t="str">
        <f>IF($C1140=Attacking,SUM(P1140:S1140),"")</f>
        <v/>
      </c>
      <c r="V1140" s="351" t="str">
        <f>iferror(if(W1138="","",IF(W1138=Alive,$V$4,IF(W1138=Dead,"")),""),"")</f>
        <v/>
      </c>
      <c r="W1140" s="340" t="str">
        <f>iferror(if($X1140="","",IF($X1140&gt;0,Alive,if($X1140=0,"")),""),"")</f>
        <v/>
      </c>
      <c r="X1140" s="409" t="str">
        <f>iferror(if(C1140="","",IF(C1140=Attacking,X1138-U1140,X1138)),"")</f>
        <v/>
      </c>
    </row>
    <row r="1141" hidden="1">
      <c r="A1141" s="361"/>
      <c r="B1141" s="359" t="str">
        <f>IF(C1139=Attacking,B1139+1,"")</f>
        <v/>
      </c>
      <c r="C1141" s="321" t="str">
        <f>iferror(if(W1139="","",IF(W1139=Alive,Attacking,if(W1139=Dead,"")),""),"")</f>
        <v/>
      </c>
      <c r="D1141" s="322" t="str">
        <f>iferror(if(E1139="","",IF(E1139=Alive,$D$4,IF(E1139=Dead,"")),""),"")</f>
        <v/>
      </c>
      <c r="E1141" s="323" t="str">
        <f>iferror(if($F1140="","",IF($F1141&gt;0,Alive,if($F1141="","")),""),"")</f>
        <v/>
      </c>
      <c r="F1141" s="410" t="str">
        <f t="shared" si="4"/>
        <v/>
      </c>
      <c r="G1141" s="411" t="str">
        <f>iferror(if(C1141="","",if(C1141=BattleEnd,"",if(D1141=Fleet1Ship1,Fleet1Ship1Wep,Fleet2Ship1Wep))),"")</f>
        <v/>
      </c>
      <c r="H1141" s="424" t="str">
        <f>iferror(IF($C1141=BattleEnd,"",IF($C1141="","",IF($C1141=Attacking,RANDBETWEEN(1,100),""))),"")</f>
        <v/>
      </c>
      <c r="I1141" s="425" t="str">
        <f>iferror(IF($C1141=BattleEnd,"",IF($C1141="","",IF($C1141=Attacking,RANDBETWEEN(1,100),""))),"")</f>
        <v/>
      </c>
      <c r="J1141" s="425" t="str">
        <f>iferror(IF($C1141=BattleEnd,"",IF($C1141="","",IF($C1141=Attacking,RANDBETWEEN(1,100),""))),"")</f>
        <v/>
      </c>
      <c r="K1141" s="426" t="str">
        <f>iferror(IF($C1141=BattleEnd,"",IF($C1141="","",IF($C1141=Attacking,RANDBETWEEN(1,100),""))),"")</f>
        <v/>
      </c>
      <c r="L1141" s="392" t="str">
        <f>if($C1141=Attacking,if(H1141&gt;70,Hit,Miss),"")</f>
        <v/>
      </c>
      <c r="M1141" s="393" t="str">
        <f>if($C1141=Attacking,if(I1141&gt;70,Hit,Miss),"")</f>
        <v/>
      </c>
      <c r="N1141" s="393" t="str">
        <f>if($C1141=Attacking,if(J1141&gt;70,Hit,Miss),"")</f>
        <v/>
      </c>
      <c r="O1141" s="394" t="str">
        <f>if($C1141=Attacking,if(K1141&gt;70,Hit,Miss),"")</f>
        <v/>
      </c>
      <c r="P1141" s="431" t="str">
        <f>IF(L1141=Hit,Fleet1Ship1WepDPH,IF(L1141=Miss,0,""))</f>
        <v/>
      </c>
      <c r="Q1141" s="428" t="str">
        <f>IF(M1141=Hit,Fleet1Ship1WepDPH,IF(M1141=Miss,0,""))</f>
        <v/>
      </c>
      <c r="R1141" s="428" t="str">
        <f>IF(N1141=Hit,Fleet1Ship1WepDPH,IF(N1141=Miss,0,""))</f>
        <v/>
      </c>
      <c r="S1141" s="432" t="str">
        <f>IF(O1141=Hit,Fleet1Ship1WepDPH,IF(O1141=Miss,0,""))</f>
        <v/>
      </c>
      <c r="T1141" s="332" t="str">
        <f>if($C1141=Attacking,COUNTIF(P1141:S1141,"&gt;0"),"")</f>
        <v/>
      </c>
      <c r="U1141" s="333" t="str">
        <f>IF($C1141=Attacking,SUM(P1141:S1141),"")</f>
        <v/>
      </c>
      <c r="V1141" s="334" t="str">
        <f>iferror(if(W1139="","",IF(W1139=Alive,$V$4,IF(W1139=Dead,"")),""),"")</f>
        <v/>
      </c>
      <c r="W1141" s="323" t="str">
        <f>iferror(if($X1141="","",IF($X1141&gt;0,Alive,if($X1141=0,"")),""),"")</f>
        <v/>
      </c>
      <c r="X1141" s="417" t="str">
        <f>iferror(if(C1141="","",IF(C1141=Attacking,X1139-U1141,X1139)),"")</f>
        <v/>
      </c>
    </row>
    <row r="1142" hidden="1">
      <c r="A1142" s="360"/>
      <c r="B1142" s="358" t="str">
        <f>IF(C1140=Attacking,B1140+1,"")</f>
        <v/>
      </c>
      <c r="C1142" s="338" t="str">
        <f>iferror(if(W1140="","",IF(W1140=Alive,Attacking,if(W1140=Dead,"")),""),"")</f>
        <v/>
      </c>
      <c r="D1142" s="339" t="str">
        <f>iferror(if(E1140="","",IF(E1140=Alive,$D$4,IF(E1140=Dead,"")),""),"")</f>
        <v/>
      </c>
      <c r="E1142" s="340" t="str">
        <f>iferror(if($F1141="","",IF($F1142&gt;0,Alive,if($F1142="","")),""),"")</f>
        <v/>
      </c>
      <c r="F1142" s="402" t="str">
        <f t="shared" si="4"/>
        <v/>
      </c>
      <c r="G1142" s="403" t="str">
        <f>iferror(if(C1142="","",if(C1142=BattleEnd,"",if(D1142=Fleet1Ship1,Fleet1Ship1Wep,Fleet2Ship1Wep))),"")</f>
        <v/>
      </c>
      <c r="H1142" s="418" t="str">
        <f>iferror(IF($C1142=BattleEnd,"",IF($C1142="","",IF($C1142=Attacking,RANDBETWEEN(1,100),""))),"")</f>
        <v/>
      </c>
      <c r="I1142" s="419" t="str">
        <f>iferror(IF($C1142=BattleEnd,"",IF($C1142="","",IF($C1142=Attacking,RANDBETWEEN(1,100),""))),"")</f>
        <v/>
      </c>
      <c r="J1142" s="419" t="str">
        <f>iferror(IF($C1142=BattleEnd,"",IF($C1142="","",IF($C1142=Attacking,RANDBETWEEN(1,100),""))),"")</f>
        <v/>
      </c>
      <c r="K1142" s="420" t="str">
        <f>iferror(IF($C1142=BattleEnd,"",IF($C1142="","",IF($C1142=Attacking,RANDBETWEEN(1,100),""))),"")</f>
        <v/>
      </c>
      <c r="L1142" s="386" t="str">
        <f>if($C1142=Attacking,if(H1142&gt;70,Hit,Miss),"")</f>
        <v/>
      </c>
      <c r="M1142" s="387" t="str">
        <f>if($C1142=Attacking,if(I1142&gt;70,Hit,Miss),"")</f>
        <v/>
      </c>
      <c r="N1142" s="387" t="str">
        <f>if($C1142=Attacking,if(J1142&gt;70,Hit,Miss),"")</f>
        <v/>
      </c>
      <c r="O1142" s="388" t="str">
        <f>if($C1142=Attacking,if(K1142&gt;70,Hit,Miss),"")</f>
        <v/>
      </c>
      <c r="P1142" s="430" t="str">
        <f>IF(L1142=Hit,Fleet1Ship1WepDPH,IF(L1142=Miss,0,""))</f>
        <v/>
      </c>
      <c r="Q1142" s="422" t="str">
        <f>IF(M1142=Hit,Fleet1Ship1WepDPH,IF(M1142=Miss,0,""))</f>
        <v/>
      </c>
      <c r="R1142" s="422" t="str">
        <f>IF(N1142=Hit,Fleet1Ship1WepDPH,IF(N1142=Miss,0,""))</f>
        <v/>
      </c>
      <c r="S1142" s="433" t="str">
        <f>IF(O1142=Hit,Fleet1Ship1WepDPH,IF(O1142=Miss,0,""))</f>
        <v/>
      </c>
      <c r="T1142" s="349" t="str">
        <f>if($C1142=Attacking,COUNTIF(P1142:S1142,"&gt;0"),"")</f>
        <v/>
      </c>
      <c r="U1142" s="350" t="str">
        <f>IF($C1142=Attacking,SUM(P1142:S1142),"")</f>
        <v/>
      </c>
      <c r="V1142" s="351" t="str">
        <f>iferror(if(W1140="","",IF(W1140=Alive,$V$4,IF(W1140=Dead,"")),""),"")</f>
        <v/>
      </c>
      <c r="W1142" s="340" t="str">
        <f>iferror(if($X1142="","",IF($X1142&gt;0,Alive,if($X1142=0,"")),""),"")</f>
        <v/>
      </c>
      <c r="X1142" s="409" t="str">
        <f>iferror(if(C1142="","",IF(C1142=Attacking,X1140-U1142,X1140)),"")</f>
        <v/>
      </c>
    </row>
    <row r="1143">
      <c r="A1143" s="437"/>
      <c r="B1143" s="438" t="str">
        <f>IF(C1141=Attacking,B1141+1,"")</f>
        <v/>
      </c>
      <c r="C1143" s="321" t="str">
        <f>iferror(if(W1141="","",IF(W1141=Alive,Attacking,if(W1141=Dead,"")),""),"")</f>
        <v/>
      </c>
      <c r="D1143" s="439" t="str">
        <f>iferror(if(E1141="","",IF(E1141=Alive,$D$4,IF(E1141=Dead,"")),""),"")</f>
        <v/>
      </c>
      <c r="E1143" s="440" t="str">
        <f>iferror(if($F1142="","",IF($F1143&gt;0,Alive,if($F1143="","")),""),"")</f>
        <v/>
      </c>
      <c r="F1143" s="441" t="str">
        <f t="shared" si="4"/>
        <v/>
      </c>
      <c r="G1143" s="442" t="str">
        <f>iferror(if(C1143="","",if(C1143=BattleEnd,"",if(D1143=Fleet1Ship1,Fleet1Ship1Wep,Fleet2Ship1Wep))),"")</f>
        <v/>
      </c>
      <c r="H1143" s="443" t="str">
        <f>iferror(IF($C1143=BattleEnd,"",IF($C1143="","",IF($C1143=Attacking,RANDBETWEEN(1,100),""))),"")</f>
        <v/>
      </c>
      <c r="I1143" s="444" t="str">
        <f>iferror(IF($C1143=BattleEnd,"",IF($C1143="","",IF($C1143=Attacking,RANDBETWEEN(1,100),""))),"")</f>
        <v/>
      </c>
      <c r="J1143" s="444" t="str">
        <f>iferror(IF($C1143=BattleEnd,"",IF($C1143="","",IF($C1143=Attacking,RANDBETWEEN(1,100),""))),"")</f>
        <v/>
      </c>
      <c r="K1143" s="445" t="str">
        <f>iferror(IF($C1143=BattleEnd,"",IF($C1143="","",IF($C1143=Attacking,RANDBETWEEN(1,100),""))),"")</f>
        <v/>
      </c>
      <c r="L1143" s="446" t="str">
        <f>if($C1143=Attacking,if(H1143&gt;70,Hit,Miss),"")</f>
        <v/>
      </c>
      <c r="M1143" s="447" t="str">
        <f>if($C1143=Attacking,if(I1143&gt;70,Hit,Miss),"")</f>
        <v/>
      </c>
      <c r="N1143" s="447" t="str">
        <f>if($C1143=Attacking,if(J1143&gt;70,Hit,Miss),"")</f>
        <v/>
      </c>
      <c r="O1143" s="448" t="str">
        <f>if($C1143=Attacking,if(K1143&gt;70,Hit,Miss),"")</f>
        <v/>
      </c>
      <c r="P1143" s="449" t="str">
        <f>IF(L1143=Hit,Fleet1Ship1WepDPH,IF(L1143=Miss,0,""))</f>
        <v/>
      </c>
      <c r="Q1143" s="450" t="str">
        <f>IF(M1143=Hit,Fleet1Ship1WepDPH,IF(M1143=Miss,0,""))</f>
        <v/>
      </c>
      <c r="R1143" s="450" t="str">
        <f>IF(N1143=Hit,Fleet1Ship1WepDPH,IF(N1143=Miss,0,""))</f>
        <v/>
      </c>
      <c r="S1143" s="451" t="str">
        <f>IF(O1143=Hit,Fleet1Ship1WepDPH,IF(O1143=Miss,0,""))</f>
        <v/>
      </c>
      <c r="T1143" s="332" t="str">
        <f>if($C1143=Attacking,COUNTIF(P1143:S1143,"&gt;0"),"")</f>
        <v/>
      </c>
      <c r="U1143" s="333" t="str">
        <f>IF($C1143=Attacking,SUM(P1143:S1143),"")</f>
        <v/>
      </c>
      <c r="V1143" s="452" t="str">
        <f>iferror(if(W1141="","",IF(W1141=Alive,$V$4,IF(W1141=Dead,"")),""),"")</f>
        <v/>
      </c>
      <c r="W1143" s="453" t="str">
        <f>iferror(if($X1143="","",IF($X1143&gt;0,Alive,if($X1143=0,"")),""),"")</f>
        <v/>
      </c>
      <c r="X1143" s="454" t="str">
        <f>iferror(if(C1143="","",IF(C1143=Attacking,X1141-U1143,X1141)),"")</f>
        <v/>
      </c>
    </row>
  </sheetData>
  <mergeCells count="4">
    <mergeCell ref="B1:C1"/>
    <mergeCell ref="D1:F1"/>
    <mergeCell ref="G1:U1"/>
    <mergeCell ref="V1:X1"/>
  </mergeCells>
  <conditionalFormatting sqref="V1 P2:U1143">
    <cfRule type="cellIs" dxfId="3" priority="1" operator="greaterThan">
      <formula>0</formula>
    </cfRule>
  </conditionalFormatting>
  <conditionalFormatting sqref="V1 P2:U1143">
    <cfRule type="cellIs" dxfId="4" priority="2" operator="equal">
      <formula>0</formula>
    </cfRule>
  </conditionalFormatting>
  <conditionalFormatting sqref="L2:O1143">
    <cfRule type="cellIs" dxfId="5" priority="3" operator="equal">
      <formula>"Hit!"</formula>
    </cfRule>
  </conditionalFormatting>
  <conditionalFormatting sqref="L2:O1143">
    <cfRule type="cellIs" dxfId="6" priority="4" operator="equal">
      <formula>"Miss!"</formula>
    </cfRule>
  </conditionalFormatting>
  <conditionalFormatting sqref="D1 C2:C1143">
    <cfRule type="cellIs" dxfId="7" priority="5" operator="equal">
      <formula>"Attacking!"</formula>
    </cfRule>
  </conditionalFormatting>
  <conditionalFormatting sqref="D1 C2:C1143">
    <cfRule type="cellIs" dxfId="8" priority="6" operator="equal">
      <formula>"Reloading!"</formula>
    </cfRule>
  </conditionalFormatting>
  <conditionalFormatting sqref="D1 C2:C1143">
    <cfRule type="cellIs" dxfId="9" priority="7" operator="equal">
      <formula>"Battle Start!"</formula>
    </cfRule>
  </conditionalFormatting>
  <conditionalFormatting sqref="D1 C2:C1143">
    <cfRule type="cellIs" dxfId="10" priority="8" operator="equal">
      <formula>"Searching for Target."</formula>
    </cfRule>
  </conditionalFormatting>
  <conditionalFormatting sqref="D1 C2:C1143">
    <cfRule type="cellIs" dxfId="11" priority="9" operator="equal">
      <formula>"Target Aquired!"</formula>
    </cfRule>
  </conditionalFormatting>
  <conditionalFormatting sqref="E2:E1143">
    <cfRule type="cellIs" dxfId="12" priority="10" operator="equal">
      <formula>"Alive"</formula>
    </cfRule>
  </conditionalFormatting>
  <conditionalFormatting sqref="E2:E1143">
    <cfRule type="cellIs" dxfId="4" priority="11" operator="equal">
      <formula>"Dead"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5.25"/>
    <col customWidth="1" min="2" max="2" width="5.88"/>
    <col customWidth="1" min="3" max="5" width="5.25"/>
    <col customWidth="1" min="6" max="20" width="5.38"/>
    <col customWidth="1" min="21" max="34" width="8.38"/>
  </cols>
  <sheetData>
    <row r="1">
      <c r="A1" s="455" t="s">
        <v>190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7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8"/>
      <c r="AG1" s="458"/>
      <c r="AH1" s="458"/>
    </row>
    <row r="2">
      <c r="A2" s="459" t="str">
        <f>Setup!C3</f>
        <v>Callisto [A]</v>
      </c>
      <c r="B2" s="460"/>
      <c r="C2" s="460"/>
      <c r="D2" s="460"/>
      <c r="E2" s="460"/>
      <c r="F2" s="461" t="s">
        <v>205</v>
      </c>
      <c r="G2" s="456"/>
      <c r="H2" s="457"/>
      <c r="I2" s="461" t="s">
        <v>206</v>
      </c>
      <c r="J2" s="456"/>
      <c r="K2" s="457"/>
      <c r="L2" s="461" t="s">
        <v>207</v>
      </c>
      <c r="M2" s="456"/>
      <c r="N2" s="457"/>
      <c r="O2" s="461" t="s">
        <v>208</v>
      </c>
      <c r="P2" s="456"/>
      <c r="Q2" s="457"/>
      <c r="R2" s="461" t="s">
        <v>209</v>
      </c>
      <c r="S2" s="456"/>
      <c r="T2" s="457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</row>
    <row r="3">
      <c r="A3" s="462" t="s">
        <v>289</v>
      </c>
      <c r="B3" s="457"/>
      <c r="C3" s="463" t="s">
        <v>12</v>
      </c>
      <c r="D3" s="456"/>
      <c r="E3" s="457"/>
      <c r="F3" s="464" t="s">
        <v>290</v>
      </c>
      <c r="G3" s="465" t="s">
        <v>291</v>
      </c>
      <c r="H3" s="466" t="s">
        <v>292</v>
      </c>
      <c r="I3" s="467" t="s">
        <v>290</v>
      </c>
      <c r="J3" s="465" t="s">
        <v>291</v>
      </c>
      <c r="K3" s="468" t="s">
        <v>292</v>
      </c>
      <c r="L3" s="464" t="s">
        <v>290</v>
      </c>
      <c r="M3" s="465" t="s">
        <v>291</v>
      </c>
      <c r="N3" s="466" t="s">
        <v>292</v>
      </c>
      <c r="O3" s="467" t="s">
        <v>290</v>
      </c>
      <c r="P3" s="465" t="s">
        <v>291</v>
      </c>
      <c r="Q3" s="468" t="s">
        <v>292</v>
      </c>
      <c r="R3" s="464" t="s">
        <v>290</v>
      </c>
      <c r="S3" s="465" t="s">
        <v>291</v>
      </c>
      <c r="T3" s="466" t="s">
        <v>292</v>
      </c>
      <c r="U3" s="458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58"/>
    </row>
    <row r="4">
      <c r="A4" s="469" t="s">
        <v>195</v>
      </c>
      <c r="B4" s="470"/>
      <c r="C4" s="471" t="str">
        <f>O11</f>
        <v>Torpedo [M]</v>
      </c>
      <c r="D4" s="472"/>
      <c r="E4" s="473"/>
      <c r="F4" s="474" t="str">
        <f>O12</f>
        <v>CA</v>
      </c>
      <c r="G4" s="475">
        <f>W11</f>
        <v>5</v>
      </c>
      <c r="H4" s="476">
        <f>Y11</f>
        <v>1750</v>
      </c>
      <c r="I4" s="477" t="str">
        <f>O34</f>
        <v>BC</v>
      </c>
      <c r="J4" s="475">
        <f>W33</f>
        <v>7</v>
      </c>
      <c r="K4" s="478">
        <f>Y33</f>
        <v>2450</v>
      </c>
      <c r="L4" s="474" t="str">
        <f>O56</f>
        <v>CR</v>
      </c>
      <c r="M4" s="475">
        <f>W55</f>
        <v>7</v>
      </c>
      <c r="N4" s="476">
        <f>Y55</f>
        <v>2450</v>
      </c>
      <c r="O4" s="477" t="str">
        <f>O78</f>
        <v>FF</v>
      </c>
      <c r="P4" s="475">
        <f>W77</f>
        <v>5</v>
      </c>
      <c r="Q4" s="478">
        <f>Y77</f>
        <v>1750</v>
      </c>
      <c r="R4" s="474" t="str">
        <f>O100</f>
        <v>DD</v>
      </c>
      <c r="S4" s="475">
        <f>W99</f>
        <v>5</v>
      </c>
      <c r="T4" s="476">
        <f>Y99</f>
        <v>1750</v>
      </c>
      <c r="U4" s="458"/>
      <c r="V4" s="458"/>
      <c r="W4" s="458"/>
      <c r="X4" s="458"/>
      <c r="Y4" s="458"/>
      <c r="Z4" s="458"/>
      <c r="AA4" s="458"/>
      <c r="AB4" s="458"/>
      <c r="AC4" s="458"/>
      <c r="AD4" s="458"/>
      <c r="AE4" s="458"/>
      <c r="AF4" s="458"/>
      <c r="AG4" s="458"/>
      <c r="AH4" s="458"/>
    </row>
    <row r="5">
      <c r="A5" s="479" t="s">
        <v>210</v>
      </c>
      <c r="B5" s="480"/>
      <c r="C5" s="481" t="str">
        <f>O121</f>
        <v>Cannon [S]</v>
      </c>
      <c r="D5" s="482"/>
      <c r="E5" s="483"/>
      <c r="F5" s="484" t="str">
        <f>O122</f>
        <v>Cor</v>
      </c>
      <c r="G5" s="485">
        <f>W121</f>
        <v>0</v>
      </c>
      <c r="H5" s="486">
        <f>Y121</f>
        <v>0</v>
      </c>
      <c r="I5" s="487" t="str">
        <f>O144</f>
        <v>F</v>
      </c>
      <c r="J5" s="485">
        <f>W143</f>
        <v>0</v>
      </c>
      <c r="K5" s="488">
        <f>Y143</f>
        <v>0</v>
      </c>
      <c r="L5" s="484" t="str">
        <f>O166</f>
        <v>DD</v>
      </c>
      <c r="M5" s="485">
        <f>W165</f>
        <v>1</v>
      </c>
      <c r="N5" s="486">
        <f>Y165</f>
        <v>35</v>
      </c>
      <c r="O5" s="487" t="str">
        <f>O188</f>
        <v>FF</v>
      </c>
      <c r="P5" s="485">
        <f>W187</f>
        <v>0</v>
      </c>
      <c r="Q5" s="488">
        <f>Y187</f>
        <v>0</v>
      </c>
      <c r="R5" s="484" t="str">
        <f>O210</f>
        <v/>
      </c>
      <c r="S5" s="485">
        <f>W209</f>
        <v>1</v>
      </c>
      <c r="T5" s="486">
        <f>Y209</f>
        <v>35</v>
      </c>
      <c r="U5" s="458"/>
      <c r="V5" s="458"/>
      <c r="W5" s="458"/>
      <c r="X5" s="458"/>
      <c r="Y5" s="458"/>
      <c r="Z5" s="458"/>
      <c r="AA5" s="458"/>
      <c r="AB5" s="458"/>
      <c r="AC5" s="458"/>
      <c r="AD5" s="458"/>
      <c r="AE5" s="458"/>
      <c r="AF5" s="458"/>
      <c r="AG5" s="458"/>
      <c r="AH5" s="458"/>
    </row>
    <row r="6">
      <c r="A6" s="479" t="s">
        <v>211</v>
      </c>
      <c r="B6" s="480"/>
      <c r="C6" s="481" t="str">
        <f>O231</f>
        <v/>
      </c>
      <c r="D6" s="482"/>
      <c r="E6" s="483"/>
      <c r="F6" s="484" t="str">
        <f>O232</f>
        <v/>
      </c>
      <c r="G6" s="485">
        <f>W231</f>
        <v>0</v>
      </c>
      <c r="H6" s="486">
        <f>Y231</f>
        <v>0</v>
      </c>
      <c r="I6" s="487" t="str">
        <f>O254</f>
        <v/>
      </c>
      <c r="J6" s="485">
        <f>W253</f>
        <v>0</v>
      </c>
      <c r="K6" s="488">
        <f>Y253</f>
        <v>0</v>
      </c>
      <c r="L6" s="484" t="str">
        <f>O276</f>
        <v/>
      </c>
      <c r="M6" s="485">
        <f>W275</f>
        <v>0</v>
      </c>
      <c r="N6" s="486">
        <f>Y275</f>
        <v>0</v>
      </c>
      <c r="O6" s="487" t="str">
        <f>O298</f>
        <v/>
      </c>
      <c r="P6" s="485">
        <f>W297</f>
        <v>0</v>
      </c>
      <c r="Q6" s="488">
        <f>Y297</f>
        <v>0</v>
      </c>
      <c r="R6" s="484" t="str">
        <f>O320</f>
        <v/>
      </c>
      <c r="S6" s="485">
        <f>W319</f>
        <v>0</v>
      </c>
      <c r="T6" s="486">
        <f>Y319</f>
        <v>0</v>
      </c>
      <c r="U6" s="458"/>
      <c r="V6" s="458"/>
      <c r="W6" s="458"/>
      <c r="X6" s="458"/>
      <c r="Y6" s="458"/>
      <c r="Z6" s="458"/>
      <c r="AA6" s="458"/>
      <c r="AB6" s="458"/>
      <c r="AC6" s="458"/>
      <c r="AD6" s="458"/>
      <c r="AE6" s="458"/>
      <c r="AF6" s="458"/>
      <c r="AG6" s="458"/>
      <c r="AH6" s="458"/>
    </row>
    <row r="7">
      <c r="A7" s="489" t="s">
        <v>212</v>
      </c>
      <c r="B7" s="490"/>
      <c r="C7" s="491" t="str">
        <f>O341</f>
        <v/>
      </c>
      <c r="D7" s="492"/>
      <c r="E7" s="493"/>
      <c r="F7" s="494" t="str">
        <f>O342</f>
        <v/>
      </c>
      <c r="G7" s="495">
        <f>W341</f>
        <v>0</v>
      </c>
      <c r="H7" s="496">
        <f>Y341</f>
        <v>0</v>
      </c>
      <c r="I7" s="497" t="str">
        <f>O364</f>
        <v/>
      </c>
      <c r="J7" s="495">
        <f>W363</f>
        <v>0</v>
      </c>
      <c r="K7" s="498">
        <f>Y363</f>
        <v>0</v>
      </c>
      <c r="L7" s="494" t="str">
        <f>O386</f>
        <v/>
      </c>
      <c r="M7" s="495">
        <f>W385</f>
        <v>0</v>
      </c>
      <c r="N7" s="496">
        <f>Y385</f>
        <v>0</v>
      </c>
      <c r="O7" s="497" t="str">
        <f>O408</f>
        <v/>
      </c>
      <c r="P7" s="495">
        <f>W407</f>
        <v>0</v>
      </c>
      <c r="Q7" s="498">
        <f>Y407</f>
        <v>0</v>
      </c>
      <c r="R7" s="494" t="str">
        <f>O430</f>
        <v/>
      </c>
      <c r="S7" s="495">
        <f>W429</f>
        <v>0</v>
      </c>
      <c r="T7" s="496">
        <f>Y429</f>
        <v>0</v>
      </c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  <c r="AH7" s="458"/>
    </row>
    <row r="8">
      <c r="A8" s="458"/>
      <c r="B8" s="458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  <c r="AA8" s="458"/>
      <c r="AB8" s="458"/>
      <c r="AC8" s="458"/>
      <c r="AD8" s="458"/>
      <c r="AE8" s="458"/>
      <c r="AF8" s="458"/>
      <c r="AG8" s="458"/>
      <c r="AH8" s="458"/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</row>
    <row r="10">
      <c r="A10" s="500"/>
      <c r="B10" s="456"/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7"/>
    </row>
    <row r="11">
      <c r="A11" s="501"/>
      <c r="B11" s="502"/>
      <c r="C11" s="502"/>
      <c r="D11" s="503"/>
      <c r="E11" s="503"/>
      <c r="F11" s="503"/>
      <c r="G11" s="503"/>
      <c r="H11" s="503"/>
      <c r="I11" s="503"/>
      <c r="J11" s="503"/>
      <c r="K11" s="503"/>
      <c r="L11" s="504" t="s">
        <v>195</v>
      </c>
      <c r="M11" s="502"/>
      <c r="N11" s="505"/>
      <c r="O11" s="506" t="str">
        <f>Setup!C9</f>
        <v>Torpedo [M]</v>
      </c>
      <c r="P11" s="502"/>
      <c r="Q11" s="470"/>
      <c r="R11" s="507"/>
      <c r="S11" s="507"/>
      <c r="T11" s="508" t="s">
        <v>204</v>
      </c>
      <c r="U11" s="509">
        <f>Setup!C17</f>
        <v>350</v>
      </c>
      <c r="V11" s="508" t="s">
        <v>293</v>
      </c>
      <c r="W11" s="510">
        <f>COUNTIF(T13:AH13,"Hit")</f>
        <v>5</v>
      </c>
      <c r="X11" s="508" t="s">
        <v>292</v>
      </c>
      <c r="Y11" s="511">
        <f>U11*W11</f>
        <v>1750</v>
      </c>
      <c r="Z11" s="512"/>
      <c r="AA11" s="512"/>
      <c r="AB11" s="512"/>
      <c r="AC11" s="512"/>
      <c r="AD11" s="512"/>
      <c r="AE11" s="512"/>
      <c r="AF11" s="512"/>
      <c r="AG11" s="512"/>
      <c r="AH11" s="513"/>
    </row>
    <row r="12" ht="17.25" customHeight="1">
      <c r="A12" s="514"/>
      <c r="B12" s="482"/>
      <c r="C12" s="482"/>
      <c r="D12" s="515"/>
      <c r="E12" s="515"/>
      <c r="F12" s="515"/>
      <c r="G12" s="515"/>
      <c r="H12" s="515"/>
      <c r="I12" s="515"/>
      <c r="J12" s="515"/>
      <c r="K12" s="515"/>
      <c r="L12" s="516" t="s">
        <v>205</v>
      </c>
      <c r="M12" s="482"/>
      <c r="N12" s="483"/>
      <c r="O12" s="517" t="str">
        <f>(Setup!C18)</f>
        <v>CA</v>
      </c>
      <c r="P12" s="482"/>
      <c r="Q12" s="480"/>
      <c r="R12" s="512"/>
      <c r="S12" s="512"/>
      <c r="T12" s="518" t="s">
        <v>294</v>
      </c>
      <c r="U12" s="502"/>
      <c r="V12" s="502"/>
      <c r="W12" s="502"/>
      <c r="X12" s="502"/>
      <c r="Y12" s="502"/>
      <c r="Z12" s="502"/>
      <c r="AA12" s="502"/>
      <c r="AB12" s="502"/>
      <c r="AC12" s="502"/>
      <c r="AD12" s="502"/>
      <c r="AE12" s="502"/>
      <c r="AF12" s="502"/>
      <c r="AG12" s="502"/>
      <c r="AH12" s="470"/>
    </row>
    <row r="13" ht="17.25" customHeight="1">
      <c r="A13" s="519"/>
      <c r="B13" s="492"/>
      <c r="C13" s="492"/>
      <c r="D13" s="520"/>
      <c r="E13" s="520"/>
      <c r="F13" s="520"/>
      <c r="G13" s="520"/>
      <c r="H13" s="520"/>
      <c r="I13" s="520"/>
      <c r="J13" s="520"/>
      <c r="K13" s="520"/>
      <c r="L13" s="519" t="s">
        <v>295</v>
      </c>
      <c r="M13" s="492"/>
      <c r="N13" s="493"/>
      <c r="O13" s="521">
        <f>Setup!C13*Setup!C11</f>
        <v>8</v>
      </c>
      <c r="P13" s="492"/>
      <c r="Q13" s="490"/>
      <c r="R13" s="512"/>
      <c r="S13" s="512"/>
      <c r="T13" s="522" t="str">
        <f>iferror(VLOOKUP($O13,$R16:$AH30,3,false),"")</f>
        <v>Miss</v>
      </c>
      <c r="U13" s="522" t="str">
        <f>iferror(VLOOKUP($O13,$R16:$AH30,4,false),"")</f>
        <v>Miss</v>
      </c>
      <c r="V13" s="522" t="str">
        <f>iferror(VLOOKUP($O13,$R16:$AH30,5,false),"")</f>
        <v>Hit</v>
      </c>
      <c r="W13" s="522" t="str">
        <f>iferror(VLOOKUP($O13,$R16:$AH30,6,false),"")</f>
        <v>Miss</v>
      </c>
      <c r="X13" s="522" t="str">
        <f>iferror(VLOOKUP($O13,$R16:$AH30,7,false),"")</f>
        <v>Hit</v>
      </c>
      <c r="Y13" s="522" t="str">
        <f>iferror(VLOOKUP($O13,$R16:$AH30,8,false),"")</f>
        <v>Hit</v>
      </c>
      <c r="Z13" s="522" t="str">
        <f>iferror(VLOOKUP($O13,$R16:$AH30,9,false),"")</f>
        <v>Hit</v>
      </c>
      <c r="AA13" s="522" t="str">
        <f>iferror(VLOOKUP($O13,$R16:$AH30,10,false),"")</f>
        <v>Hit</v>
      </c>
      <c r="AB13" s="522" t="str">
        <f>iferror(VLOOKUP($O13,$R16:$AH30,11,false),"")</f>
        <v/>
      </c>
      <c r="AC13" s="522" t="str">
        <f>iferror(VLOOKUP($O13,$R16:$AH30,12,false),"")</f>
        <v/>
      </c>
      <c r="AD13" s="522" t="str">
        <f>iferror(VLOOKUP($O13,$R16:$AH30,13,false),"")</f>
        <v/>
      </c>
      <c r="AE13" s="522" t="str">
        <f>iferror(VLOOKUP($O13,$R16:$AH30,14,false),"")</f>
        <v/>
      </c>
      <c r="AF13" s="522" t="str">
        <f>iferror(VLOOKUP($O13,$R16:$AH30,15,false),"")</f>
        <v/>
      </c>
      <c r="AG13" s="522" t="str">
        <f>iferror(VLOOKUP($O13,$R16:$AH30,16,false),"")</f>
        <v/>
      </c>
      <c r="AH13" s="522" t="str">
        <f>iferror(VLOOKUP($O13,$R16:$AH30,17,false),"")</f>
        <v/>
      </c>
    </row>
    <row r="14">
      <c r="A14" s="523"/>
      <c r="B14" s="512"/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512"/>
      <c r="O14" s="512"/>
      <c r="P14" s="524"/>
      <c r="Q14" s="512"/>
      <c r="R14" s="512"/>
      <c r="S14" s="512"/>
      <c r="T14" s="512"/>
      <c r="U14" s="512"/>
      <c r="V14" s="525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H14" s="526"/>
    </row>
    <row r="15">
      <c r="A15" s="501" t="s">
        <v>296</v>
      </c>
      <c r="B15" s="502"/>
      <c r="C15" s="502"/>
      <c r="D15" s="502"/>
      <c r="E15" s="502"/>
      <c r="F15" s="502"/>
      <c r="G15" s="502"/>
      <c r="H15" s="502"/>
      <c r="I15" s="502"/>
      <c r="J15" s="502"/>
      <c r="K15" s="502"/>
      <c r="L15" s="502"/>
      <c r="M15" s="502"/>
      <c r="N15" s="502"/>
      <c r="O15" s="470"/>
      <c r="P15" s="524"/>
      <c r="Q15" s="527" t="s">
        <v>297</v>
      </c>
      <c r="R15" s="528" t="s">
        <v>298</v>
      </c>
      <c r="S15" s="512"/>
      <c r="T15" s="501" t="s">
        <v>299</v>
      </c>
      <c r="U15" s="502"/>
      <c r="V15" s="502"/>
      <c r="W15" s="502"/>
      <c r="X15" s="502"/>
      <c r="Y15" s="502"/>
      <c r="Z15" s="502"/>
      <c r="AA15" s="502"/>
      <c r="AB15" s="502"/>
      <c r="AC15" s="502"/>
      <c r="AD15" s="502"/>
      <c r="AE15" s="502"/>
      <c r="AF15" s="502"/>
      <c r="AG15" s="502"/>
      <c r="AH15" s="470"/>
    </row>
    <row r="16">
      <c r="A16" s="529">
        <f t="shared" ref="A16:O16" si="1">RANDBETWEEN(1,100)</f>
        <v>18</v>
      </c>
      <c r="B16" s="530">
        <f t="shared" si="1"/>
        <v>67</v>
      </c>
      <c r="C16" s="530">
        <f t="shared" si="1"/>
        <v>1</v>
      </c>
      <c r="D16" s="530">
        <f t="shared" si="1"/>
        <v>28</v>
      </c>
      <c r="E16" s="530">
        <f t="shared" si="1"/>
        <v>76</v>
      </c>
      <c r="F16" s="530">
        <f t="shared" si="1"/>
        <v>12</v>
      </c>
      <c r="G16" s="530">
        <f t="shared" si="1"/>
        <v>21</v>
      </c>
      <c r="H16" s="530">
        <f t="shared" si="1"/>
        <v>75</v>
      </c>
      <c r="I16" s="530">
        <f t="shared" si="1"/>
        <v>96</v>
      </c>
      <c r="J16" s="530">
        <f t="shared" si="1"/>
        <v>15</v>
      </c>
      <c r="K16" s="530">
        <f t="shared" si="1"/>
        <v>51</v>
      </c>
      <c r="L16" s="530">
        <f t="shared" si="1"/>
        <v>20</v>
      </c>
      <c r="M16" s="530">
        <f t="shared" si="1"/>
        <v>35</v>
      </c>
      <c r="N16" s="530">
        <f t="shared" si="1"/>
        <v>23</v>
      </c>
      <c r="O16" s="531">
        <f t="shared" si="1"/>
        <v>77</v>
      </c>
      <c r="P16" s="532"/>
      <c r="Q16" s="533">
        <f>VLOOKUP($O$12,Setup!$B$23:$C$29,2,false)</f>
        <v>65</v>
      </c>
      <c r="R16" s="534">
        <v>1.0</v>
      </c>
      <c r="S16" s="535"/>
      <c r="T16" s="536" t="str">
        <f t="shared" ref="T16:T30" si="3">IF(A16&lt;$Q16,"Hit","Miss")</f>
        <v>Hit</v>
      </c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8"/>
    </row>
    <row r="17">
      <c r="A17" s="529">
        <f t="shared" ref="A17:O17" si="2">RANDBETWEEN(1,100)</f>
        <v>37</v>
      </c>
      <c r="B17" s="530">
        <f t="shared" si="2"/>
        <v>90</v>
      </c>
      <c r="C17" s="530">
        <f t="shared" si="2"/>
        <v>15</v>
      </c>
      <c r="D17" s="530">
        <f t="shared" si="2"/>
        <v>78</v>
      </c>
      <c r="E17" s="530">
        <f t="shared" si="2"/>
        <v>55</v>
      </c>
      <c r="F17" s="530">
        <f t="shared" si="2"/>
        <v>12</v>
      </c>
      <c r="G17" s="530">
        <f t="shared" si="2"/>
        <v>47</v>
      </c>
      <c r="H17" s="530">
        <f t="shared" si="2"/>
        <v>61</v>
      </c>
      <c r="I17" s="530">
        <f t="shared" si="2"/>
        <v>91</v>
      </c>
      <c r="J17" s="530">
        <f t="shared" si="2"/>
        <v>22</v>
      </c>
      <c r="K17" s="530">
        <f t="shared" si="2"/>
        <v>59</v>
      </c>
      <c r="L17" s="530">
        <f t="shared" si="2"/>
        <v>93</v>
      </c>
      <c r="M17" s="530">
        <f t="shared" si="2"/>
        <v>85</v>
      </c>
      <c r="N17" s="530">
        <f t="shared" si="2"/>
        <v>91</v>
      </c>
      <c r="O17" s="531">
        <f t="shared" si="2"/>
        <v>27</v>
      </c>
      <c r="P17" s="532"/>
      <c r="Q17" s="533">
        <f>VLOOKUP($O$12,Setup!$B$23:$C$29,2,false)</f>
        <v>65</v>
      </c>
      <c r="R17" s="534">
        <v>2.0</v>
      </c>
      <c r="S17" s="535"/>
      <c r="T17" s="536" t="str">
        <f t="shared" si="3"/>
        <v>Hit</v>
      </c>
      <c r="U17" s="537" t="str">
        <f t="shared" ref="U17:U30" si="5">IF(B17&lt;$Q17,"Hit","Miss")</f>
        <v>Miss</v>
      </c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8"/>
    </row>
    <row r="18">
      <c r="A18" s="529">
        <f t="shared" ref="A18:O18" si="4">RANDBETWEEN(1,100)</f>
        <v>38</v>
      </c>
      <c r="B18" s="530">
        <f t="shared" si="4"/>
        <v>88</v>
      </c>
      <c r="C18" s="530">
        <f t="shared" si="4"/>
        <v>29</v>
      </c>
      <c r="D18" s="530">
        <f t="shared" si="4"/>
        <v>48</v>
      </c>
      <c r="E18" s="530">
        <f t="shared" si="4"/>
        <v>82</v>
      </c>
      <c r="F18" s="530">
        <f t="shared" si="4"/>
        <v>49</v>
      </c>
      <c r="G18" s="530">
        <f t="shared" si="4"/>
        <v>30</v>
      </c>
      <c r="H18" s="530">
        <f t="shared" si="4"/>
        <v>83</v>
      </c>
      <c r="I18" s="530">
        <f t="shared" si="4"/>
        <v>82</v>
      </c>
      <c r="J18" s="530">
        <f t="shared" si="4"/>
        <v>45</v>
      </c>
      <c r="K18" s="530">
        <f t="shared" si="4"/>
        <v>62</v>
      </c>
      <c r="L18" s="530">
        <f t="shared" si="4"/>
        <v>89</v>
      </c>
      <c r="M18" s="530">
        <f t="shared" si="4"/>
        <v>55</v>
      </c>
      <c r="N18" s="530">
        <f t="shared" si="4"/>
        <v>76</v>
      </c>
      <c r="O18" s="531">
        <f t="shared" si="4"/>
        <v>66</v>
      </c>
      <c r="P18" s="532"/>
      <c r="Q18" s="533">
        <f>VLOOKUP($O$12,Setup!$B$23:$C$29,2,false)</f>
        <v>65</v>
      </c>
      <c r="R18" s="534">
        <v>3.0</v>
      </c>
      <c r="S18" s="535"/>
      <c r="T18" s="536" t="str">
        <f t="shared" si="3"/>
        <v>Hit</v>
      </c>
      <c r="U18" s="537" t="str">
        <f t="shared" si="5"/>
        <v>Miss</v>
      </c>
      <c r="V18" s="537" t="str">
        <f t="shared" ref="V18:V30" si="7">IF(C18&lt;$Q18,"Hit","Miss")</f>
        <v>Hit</v>
      </c>
      <c r="W18" s="537"/>
      <c r="X18" s="537"/>
      <c r="Y18" s="537"/>
      <c r="Z18" s="537"/>
      <c r="AA18" s="537"/>
      <c r="AB18" s="537"/>
      <c r="AC18" s="537"/>
      <c r="AD18" s="537"/>
      <c r="AE18" s="537"/>
      <c r="AF18" s="537"/>
      <c r="AG18" s="537"/>
      <c r="AH18" s="538"/>
    </row>
    <row r="19">
      <c r="A19" s="529">
        <f t="shared" ref="A19:O19" si="6">RANDBETWEEN(1,100)</f>
        <v>64</v>
      </c>
      <c r="B19" s="530">
        <f t="shared" si="6"/>
        <v>69</v>
      </c>
      <c r="C19" s="530">
        <f t="shared" si="6"/>
        <v>95</v>
      </c>
      <c r="D19" s="530">
        <f t="shared" si="6"/>
        <v>59</v>
      </c>
      <c r="E19" s="530">
        <f t="shared" si="6"/>
        <v>22</v>
      </c>
      <c r="F19" s="530">
        <f t="shared" si="6"/>
        <v>92</v>
      </c>
      <c r="G19" s="530">
        <f t="shared" si="6"/>
        <v>7</v>
      </c>
      <c r="H19" s="530">
        <f t="shared" si="6"/>
        <v>43</v>
      </c>
      <c r="I19" s="530">
        <f t="shared" si="6"/>
        <v>25</v>
      </c>
      <c r="J19" s="530">
        <f t="shared" si="6"/>
        <v>55</v>
      </c>
      <c r="K19" s="530">
        <f t="shared" si="6"/>
        <v>75</v>
      </c>
      <c r="L19" s="530">
        <f t="shared" si="6"/>
        <v>38</v>
      </c>
      <c r="M19" s="530">
        <f t="shared" si="6"/>
        <v>20</v>
      </c>
      <c r="N19" s="530">
        <f t="shared" si="6"/>
        <v>74</v>
      </c>
      <c r="O19" s="539">
        <f t="shared" si="6"/>
        <v>23</v>
      </c>
      <c r="P19" s="540"/>
      <c r="Q19" s="541">
        <f>VLOOKUP($O$12,Setup!$B$23:$C$29,2,false)</f>
        <v>65</v>
      </c>
      <c r="R19" s="542">
        <v>4.0</v>
      </c>
      <c r="S19" s="543"/>
      <c r="T19" s="536" t="str">
        <f t="shared" si="3"/>
        <v>Hit</v>
      </c>
      <c r="U19" s="537" t="str">
        <f t="shared" si="5"/>
        <v>Miss</v>
      </c>
      <c r="V19" s="537" t="str">
        <f t="shared" si="7"/>
        <v>Miss</v>
      </c>
      <c r="W19" s="537" t="str">
        <f t="shared" ref="W19:W30" si="9">IF(D19&lt;$Q19,"Hit","Miss")</f>
        <v>Hit</v>
      </c>
      <c r="X19" s="537"/>
      <c r="Y19" s="537"/>
      <c r="Z19" s="537"/>
      <c r="AA19" s="537"/>
      <c r="AB19" s="537"/>
      <c r="AC19" s="537"/>
      <c r="AD19" s="537"/>
      <c r="AE19" s="537"/>
      <c r="AF19" s="537"/>
      <c r="AG19" s="537"/>
      <c r="AH19" s="538"/>
    </row>
    <row r="20">
      <c r="A20" s="529">
        <f t="shared" ref="A20:O20" si="8">RANDBETWEEN(1,100)</f>
        <v>57</v>
      </c>
      <c r="B20" s="530">
        <f t="shared" si="8"/>
        <v>12</v>
      </c>
      <c r="C20" s="530">
        <f t="shared" si="8"/>
        <v>61</v>
      </c>
      <c r="D20" s="530">
        <f t="shared" si="8"/>
        <v>62</v>
      </c>
      <c r="E20" s="530">
        <f t="shared" si="8"/>
        <v>66</v>
      </c>
      <c r="F20" s="530">
        <f t="shared" si="8"/>
        <v>7</v>
      </c>
      <c r="G20" s="530">
        <f t="shared" si="8"/>
        <v>57</v>
      </c>
      <c r="H20" s="530">
        <f t="shared" si="8"/>
        <v>60</v>
      </c>
      <c r="I20" s="530">
        <f t="shared" si="8"/>
        <v>2</v>
      </c>
      <c r="J20" s="530">
        <f t="shared" si="8"/>
        <v>40</v>
      </c>
      <c r="K20" s="530">
        <f t="shared" si="8"/>
        <v>18</v>
      </c>
      <c r="L20" s="530">
        <f t="shared" si="8"/>
        <v>75</v>
      </c>
      <c r="M20" s="530">
        <f t="shared" si="8"/>
        <v>23</v>
      </c>
      <c r="N20" s="530">
        <f t="shared" si="8"/>
        <v>72</v>
      </c>
      <c r="O20" s="539">
        <f t="shared" si="8"/>
        <v>23</v>
      </c>
      <c r="P20" s="540"/>
      <c r="Q20" s="541">
        <f>VLOOKUP($O$12,Setup!$B$23:$C$29,2,false)</f>
        <v>65</v>
      </c>
      <c r="R20" s="544">
        <v>5.0</v>
      </c>
      <c r="S20" s="543"/>
      <c r="T20" s="536" t="str">
        <f t="shared" si="3"/>
        <v>Hit</v>
      </c>
      <c r="U20" s="537" t="str">
        <f t="shared" si="5"/>
        <v>Hit</v>
      </c>
      <c r="V20" s="537" t="str">
        <f t="shared" si="7"/>
        <v>Hit</v>
      </c>
      <c r="W20" s="537" t="str">
        <f t="shared" si="9"/>
        <v>Hit</v>
      </c>
      <c r="X20" s="537" t="str">
        <f t="shared" ref="X20:X30" si="11">IF(E20&lt;$Q20,"Hit","Miss")</f>
        <v>Miss</v>
      </c>
      <c r="Y20" s="537"/>
      <c r="Z20" s="537"/>
      <c r="AA20" s="537"/>
      <c r="AB20" s="537"/>
      <c r="AC20" s="537"/>
      <c r="AD20" s="537"/>
      <c r="AE20" s="537"/>
      <c r="AF20" s="537"/>
      <c r="AG20" s="537"/>
      <c r="AH20" s="538"/>
    </row>
    <row r="21">
      <c r="A21" s="529">
        <f t="shared" ref="A21:O21" si="10">RANDBETWEEN(1,100)</f>
        <v>86</v>
      </c>
      <c r="B21" s="530">
        <f t="shared" si="10"/>
        <v>11</v>
      </c>
      <c r="C21" s="530">
        <f t="shared" si="10"/>
        <v>91</v>
      </c>
      <c r="D21" s="530">
        <f t="shared" si="10"/>
        <v>42</v>
      </c>
      <c r="E21" s="530">
        <f t="shared" si="10"/>
        <v>86</v>
      </c>
      <c r="F21" s="530">
        <f t="shared" si="10"/>
        <v>7</v>
      </c>
      <c r="G21" s="530">
        <f t="shared" si="10"/>
        <v>37</v>
      </c>
      <c r="H21" s="530">
        <f t="shared" si="10"/>
        <v>100</v>
      </c>
      <c r="I21" s="530">
        <f t="shared" si="10"/>
        <v>54</v>
      </c>
      <c r="J21" s="530">
        <f t="shared" si="10"/>
        <v>44</v>
      </c>
      <c r="K21" s="530">
        <f t="shared" si="10"/>
        <v>56</v>
      </c>
      <c r="L21" s="530">
        <f t="shared" si="10"/>
        <v>22</v>
      </c>
      <c r="M21" s="530">
        <f t="shared" si="10"/>
        <v>89</v>
      </c>
      <c r="N21" s="530">
        <f t="shared" si="10"/>
        <v>69</v>
      </c>
      <c r="O21" s="539">
        <f t="shared" si="10"/>
        <v>17</v>
      </c>
      <c r="P21" s="540"/>
      <c r="Q21" s="541">
        <f>VLOOKUP($O$12,Setup!$B$23:$C$29,2,false)</f>
        <v>65</v>
      </c>
      <c r="R21" s="544">
        <v>6.0</v>
      </c>
      <c r="S21" s="543"/>
      <c r="T21" s="536" t="str">
        <f t="shared" si="3"/>
        <v>Miss</v>
      </c>
      <c r="U21" s="537" t="str">
        <f t="shared" si="5"/>
        <v>Hit</v>
      </c>
      <c r="V21" s="537" t="str">
        <f t="shared" si="7"/>
        <v>Miss</v>
      </c>
      <c r="W21" s="537" t="str">
        <f t="shared" si="9"/>
        <v>Hit</v>
      </c>
      <c r="X21" s="537" t="str">
        <f t="shared" si="11"/>
        <v>Miss</v>
      </c>
      <c r="Y21" s="537" t="str">
        <f t="shared" ref="Y21:Y30" si="13">IF(F21&lt;$Q21,"Hit","Miss")</f>
        <v>Hit</v>
      </c>
      <c r="Z21" s="537"/>
      <c r="AA21" s="537"/>
      <c r="AB21" s="537"/>
      <c r="AC21" s="537"/>
      <c r="AD21" s="537"/>
      <c r="AE21" s="537"/>
      <c r="AF21" s="537"/>
      <c r="AG21" s="537"/>
      <c r="AH21" s="538"/>
    </row>
    <row r="22">
      <c r="A22" s="529">
        <f t="shared" ref="A22:O22" si="12">RANDBETWEEN(1,100)</f>
        <v>37</v>
      </c>
      <c r="B22" s="530">
        <f t="shared" si="12"/>
        <v>8</v>
      </c>
      <c r="C22" s="530">
        <f t="shared" si="12"/>
        <v>44</v>
      </c>
      <c r="D22" s="530">
        <f t="shared" si="12"/>
        <v>92</v>
      </c>
      <c r="E22" s="530">
        <f t="shared" si="12"/>
        <v>53</v>
      </c>
      <c r="F22" s="530">
        <f t="shared" si="12"/>
        <v>17</v>
      </c>
      <c r="G22" s="530">
        <f t="shared" si="12"/>
        <v>79</v>
      </c>
      <c r="H22" s="530">
        <f t="shared" si="12"/>
        <v>78</v>
      </c>
      <c r="I22" s="530">
        <f t="shared" si="12"/>
        <v>85</v>
      </c>
      <c r="J22" s="530">
        <f t="shared" si="12"/>
        <v>21</v>
      </c>
      <c r="K22" s="530">
        <f t="shared" si="12"/>
        <v>85</v>
      </c>
      <c r="L22" s="530">
        <f t="shared" si="12"/>
        <v>51</v>
      </c>
      <c r="M22" s="530">
        <f t="shared" si="12"/>
        <v>53</v>
      </c>
      <c r="N22" s="530">
        <f t="shared" si="12"/>
        <v>90</v>
      </c>
      <c r="O22" s="539">
        <f t="shared" si="12"/>
        <v>44</v>
      </c>
      <c r="P22" s="540"/>
      <c r="Q22" s="541">
        <f>VLOOKUP($O$12,Setup!$B$23:$C$29,2,false)</f>
        <v>65</v>
      </c>
      <c r="R22" s="544">
        <v>7.0</v>
      </c>
      <c r="S22" s="543"/>
      <c r="T22" s="536" t="str">
        <f t="shared" si="3"/>
        <v>Hit</v>
      </c>
      <c r="U22" s="537" t="str">
        <f t="shared" si="5"/>
        <v>Hit</v>
      </c>
      <c r="V22" s="537" t="str">
        <f t="shared" si="7"/>
        <v>Hit</v>
      </c>
      <c r="W22" s="537" t="str">
        <f t="shared" si="9"/>
        <v>Miss</v>
      </c>
      <c r="X22" s="537" t="str">
        <f t="shared" si="11"/>
        <v>Hit</v>
      </c>
      <c r="Y22" s="537" t="str">
        <f t="shared" si="13"/>
        <v>Hit</v>
      </c>
      <c r="Z22" s="537" t="str">
        <f t="shared" ref="Z22:Z30" si="15">IF(G22&lt;$Q22,"Hit","Miss")</f>
        <v>Miss</v>
      </c>
      <c r="AA22" s="537"/>
      <c r="AB22" s="537"/>
      <c r="AC22" s="537"/>
      <c r="AD22" s="537"/>
      <c r="AE22" s="537"/>
      <c r="AF22" s="537"/>
      <c r="AG22" s="537"/>
      <c r="AH22" s="538"/>
    </row>
    <row r="23">
      <c r="A23" s="529">
        <f t="shared" ref="A23:O23" si="14">RANDBETWEEN(1,100)</f>
        <v>70</v>
      </c>
      <c r="B23" s="530">
        <f t="shared" si="14"/>
        <v>91</v>
      </c>
      <c r="C23" s="530">
        <f t="shared" si="14"/>
        <v>54</v>
      </c>
      <c r="D23" s="530">
        <f t="shared" si="14"/>
        <v>77</v>
      </c>
      <c r="E23" s="530">
        <f t="shared" si="14"/>
        <v>18</v>
      </c>
      <c r="F23" s="530">
        <f t="shared" si="14"/>
        <v>40</v>
      </c>
      <c r="G23" s="530">
        <f t="shared" si="14"/>
        <v>20</v>
      </c>
      <c r="H23" s="530">
        <f t="shared" si="14"/>
        <v>1</v>
      </c>
      <c r="I23" s="530">
        <f t="shared" si="14"/>
        <v>37</v>
      </c>
      <c r="J23" s="530">
        <f t="shared" si="14"/>
        <v>71</v>
      </c>
      <c r="K23" s="530">
        <f t="shared" si="14"/>
        <v>78</v>
      </c>
      <c r="L23" s="530">
        <f t="shared" si="14"/>
        <v>92</v>
      </c>
      <c r="M23" s="530">
        <f t="shared" si="14"/>
        <v>69</v>
      </c>
      <c r="N23" s="530">
        <f t="shared" si="14"/>
        <v>5</v>
      </c>
      <c r="O23" s="539">
        <f t="shared" si="14"/>
        <v>1</v>
      </c>
      <c r="P23" s="540"/>
      <c r="Q23" s="541">
        <f>VLOOKUP($O$12,Setup!$B$23:$C$29,2,false)</f>
        <v>65</v>
      </c>
      <c r="R23" s="544">
        <v>8.0</v>
      </c>
      <c r="S23" s="543"/>
      <c r="T23" s="536" t="str">
        <f t="shared" si="3"/>
        <v>Miss</v>
      </c>
      <c r="U23" s="537" t="str">
        <f t="shared" si="5"/>
        <v>Miss</v>
      </c>
      <c r="V23" s="537" t="str">
        <f t="shared" si="7"/>
        <v>Hit</v>
      </c>
      <c r="W23" s="537" t="str">
        <f t="shared" si="9"/>
        <v>Miss</v>
      </c>
      <c r="X23" s="537" t="str">
        <f t="shared" si="11"/>
        <v>Hit</v>
      </c>
      <c r="Y23" s="537" t="str">
        <f t="shared" si="13"/>
        <v>Hit</v>
      </c>
      <c r="Z23" s="537" t="str">
        <f t="shared" si="15"/>
        <v>Hit</v>
      </c>
      <c r="AA23" s="537" t="str">
        <f t="shared" ref="AA23:AA30" si="17">IF(H23&lt;$Q23,"Hit","Miss")</f>
        <v>Hit</v>
      </c>
      <c r="AB23" s="537"/>
      <c r="AC23" s="537"/>
      <c r="AD23" s="537"/>
      <c r="AE23" s="537"/>
      <c r="AF23" s="537"/>
      <c r="AG23" s="537"/>
      <c r="AH23" s="538"/>
    </row>
    <row r="24">
      <c r="A24" s="529">
        <f t="shared" ref="A24:O24" si="16">RANDBETWEEN(1,100)</f>
        <v>7</v>
      </c>
      <c r="B24" s="530">
        <f t="shared" si="16"/>
        <v>14</v>
      </c>
      <c r="C24" s="530">
        <f t="shared" si="16"/>
        <v>41</v>
      </c>
      <c r="D24" s="530">
        <f t="shared" si="16"/>
        <v>40</v>
      </c>
      <c r="E24" s="530">
        <f t="shared" si="16"/>
        <v>2</v>
      </c>
      <c r="F24" s="530">
        <f t="shared" si="16"/>
        <v>97</v>
      </c>
      <c r="G24" s="530">
        <f t="shared" si="16"/>
        <v>60</v>
      </c>
      <c r="H24" s="530">
        <f t="shared" si="16"/>
        <v>87</v>
      </c>
      <c r="I24" s="530">
        <f t="shared" si="16"/>
        <v>17</v>
      </c>
      <c r="J24" s="530">
        <f t="shared" si="16"/>
        <v>69</v>
      </c>
      <c r="K24" s="530">
        <f t="shared" si="16"/>
        <v>8</v>
      </c>
      <c r="L24" s="530">
        <f t="shared" si="16"/>
        <v>71</v>
      </c>
      <c r="M24" s="530">
        <f t="shared" si="16"/>
        <v>36</v>
      </c>
      <c r="N24" s="530">
        <f t="shared" si="16"/>
        <v>85</v>
      </c>
      <c r="O24" s="539">
        <f t="shared" si="16"/>
        <v>66</v>
      </c>
      <c r="P24" s="540"/>
      <c r="Q24" s="541">
        <f>VLOOKUP($O$12,Setup!$B$23:$C$29,2,false)</f>
        <v>65</v>
      </c>
      <c r="R24" s="544">
        <v>9.0</v>
      </c>
      <c r="S24" s="543"/>
      <c r="T24" s="536" t="str">
        <f t="shared" si="3"/>
        <v>Hit</v>
      </c>
      <c r="U24" s="537" t="str">
        <f t="shared" si="5"/>
        <v>Hit</v>
      </c>
      <c r="V24" s="537" t="str">
        <f t="shared" si="7"/>
        <v>Hit</v>
      </c>
      <c r="W24" s="537" t="str">
        <f t="shared" si="9"/>
        <v>Hit</v>
      </c>
      <c r="X24" s="537" t="str">
        <f t="shared" si="11"/>
        <v>Hit</v>
      </c>
      <c r="Y24" s="537" t="str">
        <f t="shared" si="13"/>
        <v>Miss</v>
      </c>
      <c r="Z24" s="537" t="str">
        <f t="shared" si="15"/>
        <v>Hit</v>
      </c>
      <c r="AA24" s="537" t="str">
        <f t="shared" si="17"/>
        <v>Miss</v>
      </c>
      <c r="AB24" s="537" t="str">
        <f t="shared" ref="AB24:AB30" si="19">IF(I24&lt;$Q24,"Hit","Miss")</f>
        <v>Hit</v>
      </c>
      <c r="AC24" s="537"/>
      <c r="AD24" s="537"/>
      <c r="AE24" s="537"/>
      <c r="AF24" s="537"/>
      <c r="AG24" s="537"/>
      <c r="AH24" s="538"/>
    </row>
    <row r="25">
      <c r="A25" s="529">
        <f t="shared" ref="A25:O25" si="18">RANDBETWEEN(1,100)</f>
        <v>1</v>
      </c>
      <c r="B25" s="530">
        <f t="shared" si="18"/>
        <v>24</v>
      </c>
      <c r="C25" s="530">
        <f t="shared" si="18"/>
        <v>53</v>
      </c>
      <c r="D25" s="530">
        <f t="shared" si="18"/>
        <v>63</v>
      </c>
      <c r="E25" s="530">
        <f t="shared" si="18"/>
        <v>99</v>
      </c>
      <c r="F25" s="530">
        <f t="shared" si="18"/>
        <v>47</v>
      </c>
      <c r="G25" s="530">
        <f t="shared" si="18"/>
        <v>96</v>
      </c>
      <c r="H25" s="530">
        <f t="shared" si="18"/>
        <v>68</v>
      </c>
      <c r="I25" s="530">
        <f t="shared" si="18"/>
        <v>31</v>
      </c>
      <c r="J25" s="530">
        <f t="shared" si="18"/>
        <v>52</v>
      </c>
      <c r="K25" s="530">
        <f t="shared" si="18"/>
        <v>11</v>
      </c>
      <c r="L25" s="530">
        <f t="shared" si="18"/>
        <v>15</v>
      </c>
      <c r="M25" s="530">
        <f t="shared" si="18"/>
        <v>65</v>
      </c>
      <c r="N25" s="530">
        <f t="shared" si="18"/>
        <v>28</v>
      </c>
      <c r="O25" s="539">
        <f t="shared" si="18"/>
        <v>7</v>
      </c>
      <c r="P25" s="540"/>
      <c r="Q25" s="541">
        <f>VLOOKUP($O$12,Setup!$B$23:$C$29,2,false)</f>
        <v>65</v>
      </c>
      <c r="R25" s="545">
        <v>10.0</v>
      </c>
      <c r="S25" s="543"/>
      <c r="T25" s="536" t="str">
        <f t="shared" si="3"/>
        <v>Hit</v>
      </c>
      <c r="U25" s="537" t="str">
        <f t="shared" si="5"/>
        <v>Hit</v>
      </c>
      <c r="V25" s="537" t="str">
        <f t="shared" si="7"/>
        <v>Hit</v>
      </c>
      <c r="W25" s="537" t="str">
        <f t="shared" si="9"/>
        <v>Hit</v>
      </c>
      <c r="X25" s="537" t="str">
        <f t="shared" si="11"/>
        <v>Miss</v>
      </c>
      <c r="Y25" s="537" t="str">
        <f t="shared" si="13"/>
        <v>Hit</v>
      </c>
      <c r="Z25" s="537" t="str">
        <f t="shared" si="15"/>
        <v>Miss</v>
      </c>
      <c r="AA25" s="537" t="str">
        <f t="shared" si="17"/>
        <v>Miss</v>
      </c>
      <c r="AB25" s="537" t="str">
        <f t="shared" si="19"/>
        <v>Hit</v>
      </c>
      <c r="AC25" s="537" t="str">
        <f t="shared" ref="AC25:AC30" si="21">IF(J25&lt;$Q25,"Hit","Miss")</f>
        <v>Hit</v>
      </c>
      <c r="AD25" s="537"/>
      <c r="AE25" s="537"/>
      <c r="AF25" s="537"/>
      <c r="AG25" s="537"/>
      <c r="AH25" s="538"/>
    </row>
    <row r="26">
      <c r="A26" s="529">
        <f t="shared" ref="A26:O26" si="20">RANDBETWEEN(1,100)</f>
        <v>4</v>
      </c>
      <c r="B26" s="530">
        <f t="shared" si="20"/>
        <v>8</v>
      </c>
      <c r="C26" s="530">
        <f t="shared" si="20"/>
        <v>9</v>
      </c>
      <c r="D26" s="530">
        <f t="shared" si="20"/>
        <v>48</v>
      </c>
      <c r="E26" s="530">
        <f t="shared" si="20"/>
        <v>11</v>
      </c>
      <c r="F26" s="530">
        <f t="shared" si="20"/>
        <v>31</v>
      </c>
      <c r="G26" s="530">
        <f t="shared" si="20"/>
        <v>70</v>
      </c>
      <c r="H26" s="530">
        <f t="shared" si="20"/>
        <v>17</v>
      </c>
      <c r="I26" s="530">
        <f t="shared" si="20"/>
        <v>54</v>
      </c>
      <c r="J26" s="530">
        <f t="shared" si="20"/>
        <v>75</v>
      </c>
      <c r="K26" s="530">
        <f t="shared" si="20"/>
        <v>14</v>
      </c>
      <c r="L26" s="530">
        <f t="shared" si="20"/>
        <v>49</v>
      </c>
      <c r="M26" s="530">
        <f t="shared" si="20"/>
        <v>86</v>
      </c>
      <c r="N26" s="530">
        <f t="shared" si="20"/>
        <v>86</v>
      </c>
      <c r="O26" s="539">
        <f t="shared" si="20"/>
        <v>49</v>
      </c>
      <c r="P26" s="540"/>
      <c r="Q26" s="541">
        <f>VLOOKUP($O$12,Setup!$B$23:$C$29,2,false)</f>
        <v>65</v>
      </c>
      <c r="R26" s="545">
        <v>11.0</v>
      </c>
      <c r="S26" s="543"/>
      <c r="T26" s="536" t="str">
        <f t="shared" si="3"/>
        <v>Hit</v>
      </c>
      <c r="U26" s="537" t="str">
        <f t="shared" si="5"/>
        <v>Hit</v>
      </c>
      <c r="V26" s="537" t="str">
        <f t="shared" si="7"/>
        <v>Hit</v>
      </c>
      <c r="W26" s="537" t="str">
        <f t="shared" si="9"/>
        <v>Hit</v>
      </c>
      <c r="X26" s="537" t="str">
        <f t="shared" si="11"/>
        <v>Hit</v>
      </c>
      <c r="Y26" s="537" t="str">
        <f t="shared" si="13"/>
        <v>Hit</v>
      </c>
      <c r="Z26" s="537" t="str">
        <f t="shared" si="15"/>
        <v>Miss</v>
      </c>
      <c r="AA26" s="537" t="str">
        <f t="shared" si="17"/>
        <v>Hit</v>
      </c>
      <c r="AB26" s="537" t="str">
        <f t="shared" si="19"/>
        <v>Hit</v>
      </c>
      <c r="AC26" s="537" t="str">
        <f t="shared" si="21"/>
        <v>Miss</v>
      </c>
      <c r="AD26" s="537" t="str">
        <f t="shared" ref="AD26:AD30" si="23">IF(K26&lt;$Q26,"Hit","Miss")</f>
        <v>Hit</v>
      </c>
      <c r="AE26" s="537"/>
      <c r="AF26" s="537"/>
      <c r="AG26" s="537"/>
      <c r="AH26" s="538"/>
    </row>
    <row r="27">
      <c r="A27" s="529">
        <f t="shared" ref="A27:O27" si="22">RANDBETWEEN(1,100)</f>
        <v>68</v>
      </c>
      <c r="B27" s="530">
        <f t="shared" si="22"/>
        <v>8</v>
      </c>
      <c r="C27" s="530">
        <f t="shared" si="22"/>
        <v>61</v>
      </c>
      <c r="D27" s="530">
        <f t="shared" si="22"/>
        <v>18</v>
      </c>
      <c r="E27" s="530">
        <f t="shared" si="22"/>
        <v>80</v>
      </c>
      <c r="F27" s="530">
        <f t="shared" si="22"/>
        <v>16</v>
      </c>
      <c r="G27" s="530">
        <f t="shared" si="22"/>
        <v>82</v>
      </c>
      <c r="H27" s="530">
        <f t="shared" si="22"/>
        <v>24</v>
      </c>
      <c r="I27" s="530">
        <f t="shared" si="22"/>
        <v>40</v>
      </c>
      <c r="J27" s="530">
        <f t="shared" si="22"/>
        <v>74</v>
      </c>
      <c r="K27" s="530">
        <f t="shared" si="22"/>
        <v>87</v>
      </c>
      <c r="L27" s="530">
        <f t="shared" si="22"/>
        <v>46</v>
      </c>
      <c r="M27" s="530">
        <f t="shared" si="22"/>
        <v>82</v>
      </c>
      <c r="N27" s="530">
        <f t="shared" si="22"/>
        <v>33</v>
      </c>
      <c r="O27" s="539">
        <f t="shared" si="22"/>
        <v>69</v>
      </c>
      <c r="P27" s="540"/>
      <c r="Q27" s="541">
        <f>VLOOKUP($O$12,Setup!$B$23:$C$29,2,false)</f>
        <v>65</v>
      </c>
      <c r="R27" s="545">
        <v>12.0</v>
      </c>
      <c r="S27" s="543"/>
      <c r="T27" s="536" t="str">
        <f t="shared" si="3"/>
        <v>Miss</v>
      </c>
      <c r="U27" s="537" t="str">
        <f t="shared" si="5"/>
        <v>Hit</v>
      </c>
      <c r="V27" s="537" t="str">
        <f t="shared" si="7"/>
        <v>Hit</v>
      </c>
      <c r="W27" s="537" t="str">
        <f t="shared" si="9"/>
        <v>Hit</v>
      </c>
      <c r="X27" s="537" t="str">
        <f t="shared" si="11"/>
        <v>Miss</v>
      </c>
      <c r="Y27" s="537" t="str">
        <f t="shared" si="13"/>
        <v>Hit</v>
      </c>
      <c r="Z27" s="537" t="str">
        <f t="shared" si="15"/>
        <v>Miss</v>
      </c>
      <c r="AA27" s="537" t="str">
        <f t="shared" si="17"/>
        <v>Hit</v>
      </c>
      <c r="AB27" s="537" t="str">
        <f t="shared" si="19"/>
        <v>Hit</v>
      </c>
      <c r="AC27" s="537" t="str">
        <f t="shared" si="21"/>
        <v>Miss</v>
      </c>
      <c r="AD27" s="537" t="str">
        <f t="shared" si="23"/>
        <v>Miss</v>
      </c>
      <c r="AE27" s="537" t="str">
        <f t="shared" ref="AE27:AE30" si="25">IF(L27&lt;$Q27,"Hit","Miss")</f>
        <v>Hit</v>
      </c>
      <c r="AF27" s="537"/>
      <c r="AG27" s="537"/>
      <c r="AH27" s="538"/>
    </row>
    <row r="28">
      <c r="A28" s="529">
        <f t="shared" ref="A28:O28" si="24">RANDBETWEEN(1,100)</f>
        <v>88</v>
      </c>
      <c r="B28" s="530">
        <f t="shared" si="24"/>
        <v>24</v>
      </c>
      <c r="C28" s="530">
        <f t="shared" si="24"/>
        <v>30</v>
      </c>
      <c r="D28" s="530">
        <f t="shared" si="24"/>
        <v>79</v>
      </c>
      <c r="E28" s="530">
        <f t="shared" si="24"/>
        <v>30</v>
      </c>
      <c r="F28" s="530">
        <f t="shared" si="24"/>
        <v>86</v>
      </c>
      <c r="G28" s="530">
        <f t="shared" si="24"/>
        <v>63</v>
      </c>
      <c r="H28" s="530">
        <f t="shared" si="24"/>
        <v>26</v>
      </c>
      <c r="I28" s="530">
        <f t="shared" si="24"/>
        <v>50</v>
      </c>
      <c r="J28" s="530">
        <f t="shared" si="24"/>
        <v>95</v>
      </c>
      <c r="K28" s="530">
        <f t="shared" si="24"/>
        <v>11</v>
      </c>
      <c r="L28" s="530">
        <f t="shared" si="24"/>
        <v>32</v>
      </c>
      <c r="M28" s="530">
        <f t="shared" si="24"/>
        <v>94</v>
      </c>
      <c r="N28" s="530">
        <f t="shared" si="24"/>
        <v>39</v>
      </c>
      <c r="O28" s="539">
        <f t="shared" si="24"/>
        <v>16</v>
      </c>
      <c r="P28" s="540"/>
      <c r="Q28" s="541">
        <f>VLOOKUP($O$12,Setup!$B$23:$C$29,2,false)</f>
        <v>65</v>
      </c>
      <c r="R28" s="545">
        <v>13.0</v>
      </c>
      <c r="S28" s="543"/>
      <c r="T28" s="536" t="str">
        <f t="shared" si="3"/>
        <v>Miss</v>
      </c>
      <c r="U28" s="537" t="str">
        <f t="shared" si="5"/>
        <v>Hit</v>
      </c>
      <c r="V28" s="537" t="str">
        <f t="shared" si="7"/>
        <v>Hit</v>
      </c>
      <c r="W28" s="537" t="str">
        <f t="shared" si="9"/>
        <v>Miss</v>
      </c>
      <c r="X28" s="537" t="str">
        <f t="shared" si="11"/>
        <v>Hit</v>
      </c>
      <c r="Y28" s="537" t="str">
        <f t="shared" si="13"/>
        <v>Miss</v>
      </c>
      <c r="Z28" s="537" t="str">
        <f t="shared" si="15"/>
        <v>Hit</v>
      </c>
      <c r="AA28" s="537" t="str">
        <f t="shared" si="17"/>
        <v>Hit</v>
      </c>
      <c r="AB28" s="537" t="str">
        <f t="shared" si="19"/>
        <v>Hit</v>
      </c>
      <c r="AC28" s="537" t="str">
        <f t="shared" si="21"/>
        <v>Miss</v>
      </c>
      <c r="AD28" s="537" t="str">
        <f t="shared" si="23"/>
        <v>Hit</v>
      </c>
      <c r="AE28" s="537" t="str">
        <f t="shared" si="25"/>
        <v>Hit</v>
      </c>
      <c r="AF28" s="537" t="str">
        <f t="shared" ref="AF28:AF30" si="27">IF(M28&lt;$Q28,"Hit","Miss")</f>
        <v>Miss</v>
      </c>
      <c r="AG28" s="537"/>
      <c r="AH28" s="538"/>
    </row>
    <row r="29">
      <c r="A29" s="529">
        <f t="shared" ref="A29:O29" si="26">RANDBETWEEN(1,100)</f>
        <v>75</v>
      </c>
      <c r="B29" s="530">
        <f t="shared" si="26"/>
        <v>78</v>
      </c>
      <c r="C29" s="530">
        <f t="shared" si="26"/>
        <v>59</v>
      </c>
      <c r="D29" s="530">
        <f t="shared" si="26"/>
        <v>95</v>
      </c>
      <c r="E29" s="530">
        <f t="shared" si="26"/>
        <v>33</v>
      </c>
      <c r="F29" s="530">
        <f t="shared" si="26"/>
        <v>22</v>
      </c>
      <c r="G29" s="530">
        <f t="shared" si="26"/>
        <v>78</v>
      </c>
      <c r="H29" s="530">
        <f t="shared" si="26"/>
        <v>27</v>
      </c>
      <c r="I29" s="530">
        <f t="shared" si="26"/>
        <v>31</v>
      </c>
      <c r="J29" s="530">
        <f t="shared" si="26"/>
        <v>97</v>
      </c>
      <c r="K29" s="530">
        <f t="shared" si="26"/>
        <v>33</v>
      </c>
      <c r="L29" s="530">
        <f t="shared" si="26"/>
        <v>2</v>
      </c>
      <c r="M29" s="530">
        <f t="shared" si="26"/>
        <v>68</v>
      </c>
      <c r="N29" s="530">
        <f t="shared" si="26"/>
        <v>3</v>
      </c>
      <c r="O29" s="539">
        <f t="shared" si="26"/>
        <v>66</v>
      </c>
      <c r="P29" s="540"/>
      <c r="Q29" s="541">
        <f>VLOOKUP($O$12,Setup!$B$23:$C$29,2,false)</f>
        <v>65</v>
      </c>
      <c r="R29" s="545">
        <v>14.0</v>
      </c>
      <c r="S29" s="543"/>
      <c r="T29" s="536" t="str">
        <f t="shared" si="3"/>
        <v>Miss</v>
      </c>
      <c r="U29" s="537" t="str">
        <f t="shared" si="5"/>
        <v>Miss</v>
      </c>
      <c r="V29" s="537" t="str">
        <f t="shared" si="7"/>
        <v>Hit</v>
      </c>
      <c r="W29" s="537" t="str">
        <f t="shared" si="9"/>
        <v>Miss</v>
      </c>
      <c r="X29" s="537" t="str">
        <f t="shared" si="11"/>
        <v>Hit</v>
      </c>
      <c r="Y29" s="537" t="str">
        <f t="shared" si="13"/>
        <v>Hit</v>
      </c>
      <c r="Z29" s="537" t="str">
        <f t="shared" si="15"/>
        <v>Miss</v>
      </c>
      <c r="AA29" s="537" t="str">
        <f t="shared" si="17"/>
        <v>Hit</v>
      </c>
      <c r="AB29" s="537" t="str">
        <f t="shared" si="19"/>
        <v>Hit</v>
      </c>
      <c r="AC29" s="537" t="str">
        <f t="shared" si="21"/>
        <v>Miss</v>
      </c>
      <c r="AD29" s="537" t="str">
        <f t="shared" si="23"/>
        <v>Hit</v>
      </c>
      <c r="AE29" s="537" t="str">
        <f t="shared" si="25"/>
        <v>Hit</v>
      </c>
      <c r="AF29" s="537" t="str">
        <f t="shared" si="27"/>
        <v>Miss</v>
      </c>
      <c r="AG29" s="537" t="str">
        <f t="shared" ref="AG29:AG30" si="29">IF(N29&lt;$Q29,"Hit","Miss")</f>
        <v>Hit</v>
      </c>
      <c r="AH29" s="538"/>
    </row>
    <row r="30">
      <c r="A30" s="546">
        <f t="shared" ref="A30:O30" si="28">RANDBETWEEN(1,100)</f>
        <v>94</v>
      </c>
      <c r="B30" s="547">
        <f t="shared" si="28"/>
        <v>57</v>
      </c>
      <c r="C30" s="547">
        <f t="shared" si="28"/>
        <v>72</v>
      </c>
      <c r="D30" s="547">
        <f t="shared" si="28"/>
        <v>88</v>
      </c>
      <c r="E30" s="547">
        <f t="shared" si="28"/>
        <v>13</v>
      </c>
      <c r="F30" s="547">
        <f t="shared" si="28"/>
        <v>79</v>
      </c>
      <c r="G30" s="547">
        <f t="shared" si="28"/>
        <v>4</v>
      </c>
      <c r="H30" s="547">
        <f t="shared" si="28"/>
        <v>93</v>
      </c>
      <c r="I30" s="547">
        <f t="shared" si="28"/>
        <v>71</v>
      </c>
      <c r="J30" s="547">
        <f t="shared" si="28"/>
        <v>11</v>
      </c>
      <c r="K30" s="547">
        <f t="shared" si="28"/>
        <v>64</v>
      </c>
      <c r="L30" s="547">
        <f t="shared" si="28"/>
        <v>28</v>
      </c>
      <c r="M30" s="547">
        <f t="shared" si="28"/>
        <v>67</v>
      </c>
      <c r="N30" s="547">
        <f t="shared" si="28"/>
        <v>73</v>
      </c>
      <c r="O30" s="548">
        <f t="shared" si="28"/>
        <v>62</v>
      </c>
      <c r="P30" s="549"/>
      <c r="Q30" s="550">
        <f>VLOOKUP($O$12,Setup!$B$23:$C$29,2,false)</f>
        <v>65</v>
      </c>
      <c r="R30" s="551">
        <v>15.0</v>
      </c>
      <c r="S30" s="552"/>
      <c r="T30" s="522" t="str">
        <f t="shared" si="3"/>
        <v>Miss</v>
      </c>
      <c r="U30" s="553" t="str">
        <f t="shared" si="5"/>
        <v>Hit</v>
      </c>
      <c r="V30" s="553" t="str">
        <f t="shared" si="7"/>
        <v>Miss</v>
      </c>
      <c r="W30" s="553" t="str">
        <f t="shared" si="9"/>
        <v>Miss</v>
      </c>
      <c r="X30" s="553" t="str">
        <f t="shared" si="11"/>
        <v>Hit</v>
      </c>
      <c r="Y30" s="553" t="str">
        <f t="shared" si="13"/>
        <v>Miss</v>
      </c>
      <c r="Z30" s="553" t="str">
        <f t="shared" si="15"/>
        <v>Hit</v>
      </c>
      <c r="AA30" s="553" t="str">
        <f t="shared" si="17"/>
        <v>Miss</v>
      </c>
      <c r="AB30" s="553" t="str">
        <f t="shared" si="19"/>
        <v>Miss</v>
      </c>
      <c r="AC30" s="553" t="str">
        <f t="shared" si="21"/>
        <v>Hit</v>
      </c>
      <c r="AD30" s="553" t="str">
        <f t="shared" si="23"/>
        <v>Hit</v>
      </c>
      <c r="AE30" s="553" t="str">
        <f t="shared" si="25"/>
        <v>Hit</v>
      </c>
      <c r="AF30" s="553" t="str">
        <f t="shared" si="27"/>
        <v>Miss</v>
      </c>
      <c r="AG30" s="553" t="str">
        <f t="shared" si="29"/>
        <v>Miss</v>
      </c>
      <c r="AH30" s="554" t="str">
        <f>IF(O30&lt;$Q30,"Hit","Miss")</f>
        <v>Hit</v>
      </c>
    </row>
    <row r="31">
      <c r="A31" s="555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  <c r="R31" s="555"/>
      <c r="S31" s="555"/>
      <c r="T31" s="555"/>
      <c r="U31" s="555"/>
      <c r="V31" s="555"/>
      <c r="W31" s="555"/>
      <c r="X31" s="555"/>
      <c r="Y31" s="555"/>
      <c r="Z31" s="555"/>
      <c r="AA31" s="555"/>
      <c r="AB31" s="555"/>
      <c r="AC31" s="555"/>
      <c r="AD31" s="555"/>
      <c r="AE31" s="555"/>
      <c r="AF31" s="555"/>
      <c r="AG31" s="555"/>
      <c r="AH31" s="555"/>
    </row>
    <row r="32">
      <c r="A32" s="500"/>
      <c r="B32" s="456"/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  <c r="W32" s="456"/>
      <c r="X32" s="456"/>
      <c r="Y32" s="456"/>
      <c r="Z32" s="456"/>
      <c r="AA32" s="456"/>
      <c r="AB32" s="456"/>
      <c r="AC32" s="456"/>
      <c r="AD32" s="456"/>
      <c r="AE32" s="456"/>
      <c r="AF32" s="456"/>
      <c r="AG32" s="456"/>
      <c r="AH32" s="457"/>
    </row>
    <row r="33">
      <c r="A33" s="501"/>
      <c r="B33" s="502"/>
      <c r="C33" s="502"/>
      <c r="D33" s="503"/>
      <c r="E33" s="503"/>
      <c r="F33" s="503"/>
      <c r="G33" s="503"/>
      <c r="H33" s="503"/>
      <c r="I33" s="503"/>
      <c r="J33" s="503"/>
      <c r="K33" s="503"/>
      <c r="L33" s="504" t="s">
        <v>195</v>
      </c>
      <c r="M33" s="502"/>
      <c r="N33" s="505"/>
      <c r="O33" s="506" t="str">
        <f>Setup!$C$9</f>
        <v>Torpedo [M]</v>
      </c>
      <c r="P33" s="502"/>
      <c r="Q33" s="470"/>
      <c r="R33" s="507"/>
      <c r="S33" s="507"/>
      <c r="T33" s="508" t="s">
        <v>204</v>
      </c>
      <c r="U33" s="509">
        <f>Setup!$C$17</f>
        <v>350</v>
      </c>
      <c r="V33" s="508" t="s">
        <v>293</v>
      </c>
      <c r="W33" s="510">
        <f>COUNTIF(T35:AH35,"Hit")</f>
        <v>7</v>
      </c>
      <c r="X33" s="508" t="s">
        <v>292</v>
      </c>
      <c r="Y33" s="511">
        <f>U33*W33</f>
        <v>2450</v>
      </c>
      <c r="Z33" s="512"/>
      <c r="AA33" s="512"/>
      <c r="AB33" s="512"/>
      <c r="AC33" s="512"/>
      <c r="AD33" s="512"/>
      <c r="AE33" s="512"/>
      <c r="AF33" s="512"/>
      <c r="AG33" s="512"/>
      <c r="AH33" s="513"/>
    </row>
    <row r="34">
      <c r="A34" s="514"/>
      <c r="B34" s="482"/>
      <c r="C34" s="482"/>
      <c r="D34" s="515"/>
      <c r="E34" s="515"/>
      <c r="F34" s="515"/>
      <c r="G34" s="515"/>
      <c r="H34" s="515"/>
      <c r="I34" s="515"/>
      <c r="J34" s="515"/>
      <c r="K34" s="515"/>
      <c r="L34" s="516" t="s">
        <v>206</v>
      </c>
      <c r="M34" s="482"/>
      <c r="N34" s="483"/>
      <c r="O34" s="517" t="str">
        <f>(Setup!$C$19)</f>
        <v>BC</v>
      </c>
      <c r="P34" s="482"/>
      <c r="Q34" s="480"/>
      <c r="R34" s="512"/>
      <c r="S34" s="512"/>
      <c r="T34" s="518" t="s">
        <v>294</v>
      </c>
      <c r="U34" s="502"/>
      <c r="V34" s="502"/>
      <c r="W34" s="502"/>
      <c r="X34" s="502"/>
      <c r="Y34" s="502"/>
      <c r="Z34" s="502"/>
      <c r="AA34" s="502"/>
      <c r="AB34" s="502"/>
      <c r="AC34" s="502"/>
      <c r="AD34" s="502"/>
      <c r="AE34" s="502"/>
      <c r="AF34" s="502"/>
      <c r="AG34" s="502"/>
      <c r="AH34" s="470"/>
    </row>
    <row r="35">
      <c r="A35" s="519"/>
      <c r="B35" s="492"/>
      <c r="C35" s="492"/>
      <c r="D35" s="520"/>
      <c r="E35" s="520"/>
      <c r="F35" s="520"/>
      <c r="G35" s="520"/>
      <c r="H35" s="520"/>
      <c r="I35" s="520"/>
      <c r="J35" s="520"/>
      <c r="K35" s="520"/>
      <c r="L35" s="519" t="s">
        <v>295</v>
      </c>
      <c r="M35" s="492"/>
      <c r="N35" s="493"/>
      <c r="O35" s="521">
        <f>Setup!$C$13*Setup!$C$11</f>
        <v>8</v>
      </c>
      <c r="P35" s="492"/>
      <c r="Q35" s="490"/>
      <c r="R35" s="512"/>
      <c r="S35" s="512"/>
      <c r="T35" s="522" t="str">
        <f>iferror(VLOOKUP($O35,$R38:$AH52,3,false),"")</f>
        <v>Miss</v>
      </c>
      <c r="U35" s="522" t="str">
        <f>iferror(VLOOKUP($O35,$R38:$AH52,4,false),"")</f>
        <v>Hit</v>
      </c>
      <c r="V35" s="522" t="str">
        <f>iferror(VLOOKUP($O35,$R38:$AH52,5,false),"")</f>
        <v>Hit</v>
      </c>
      <c r="W35" s="522" t="str">
        <f>iferror(VLOOKUP($O35,$R38:$AH52,6,false),"")</f>
        <v>Hit</v>
      </c>
      <c r="X35" s="522" t="str">
        <f>iferror(VLOOKUP($O35,$R38:$AH52,7,false),"")</f>
        <v>Hit</v>
      </c>
      <c r="Y35" s="522" t="str">
        <f>iferror(VLOOKUP($O35,$R38:$AH52,8,false),"")</f>
        <v>Hit</v>
      </c>
      <c r="Z35" s="522" t="str">
        <f>iferror(VLOOKUP($O35,$R38:$AH52,9,false),"")</f>
        <v>Hit</v>
      </c>
      <c r="AA35" s="522" t="str">
        <f>iferror(VLOOKUP($O35,$R38:$AH52,10,false),"")</f>
        <v>Hit</v>
      </c>
      <c r="AB35" s="522" t="str">
        <f>iferror(VLOOKUP($O35,$R38:$AH52,11,false),"")</f>
        <v/>
      </c>
      <c r="AC35" s="522" t="str">
        <f>iferror(VLOOKUP($O35,$R38:$AH52,12,false),"")</f>
        <v/>
      </c>
      <c r="AD35" s="522" t="str">
        <f>iferror(VLOOKUP($O35,$R38:$AH52,13,false),"")</f>
        <v/>
      </c>
      <c r="AE35" s="522" t="str">
        <f>iferror(VLOOKUP($O35,$R38:$AH52,14,false),"")</f>
        <v/>
      </c>
      <c r="AF35" s="522" t="str">
        <f>iferror(VLOOKUP($O35,$R38:$AH52,15,false),"")</f>
        <v/>
      </c>
      <c r="AG35" s="522" t="str">
        <f>iferror(VLOOKUP($O35,$R38:$AH52,16,false),"")</f>
        <v/>
      </c>
      <c r="AH35" s="522" t="str">
        <f>iferror(VLOOKUP($O35,$R38:$AH52,17,false),"")</f>
        <v/>
      </c>
    </row>
    <row r="36">
      <c r="A36" s="523"/>
      <c r="B36" s="512"/>
      <c r="C36" s="512"/>
      <c r="D36" s="512"/>
      <c r="E36" s="512"/>
      <c r="F36" s="512"/>
      <c r="G36" s="512"/>
      <c r="H36" s="512"/>
      <c r="I36" s="512"/>
      <c r="J36" s="512"/>
      <c r="K36" s="512"/>
      <c r="L36" s="512"/>
      <c r="M36" s="512"/>
      <c r="N36" s="512"/>
      <c r="O36" s="512"/>
      <c r="P36" s="524"/>
      <c r="Q36" s="512"/>
      <c r="R36" s="512"/>
      <c r="S36" s="512"/>
      <c r="T36" s="512"/>
      <c r="U36" s="512"/>
      <c r="V36" s="525"/>
      <c r="W36" s="512"/>
      <c r="X36" s="512"/>
      <c r="Y36" s="512"/>
      <c r="Z36" s="512"/>
      <c r="AA36" s="512"/>
      <c r="AB36" s="512"/>
      <c r="AC36" s="512"/>
      <c r="AD36" s="512"/>
      <c r="AE36" s="512"/>
      <c r="AF36" s="512"/>
      <c r="AH36" s="526"/>
    </row>
    <row r="37">
      <c r="A37" s="501" t="s">
        <v>296</v>
      </c>
      <c r="B37" s="502"/>
      <c r="C37" s="502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470"/>
      <c r="P37" s="524"/>
      <c r="Q37" s="527" t="s">
        <v>297</v>
      </c>
      <c r="R37" s="528" t="s">
        <v>298</v>
      </c>
      <c r="S37" s="512"/>
      <c r="T37" s="501" t="s">
        <v>299</v>
      </c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470"/>
    </row>
    <row r="38">
      <c r="A38" s="529">
        <f t="shared" ref="A38:O38" si="30">RANDBETWEEN(1,100)</f>
        <v>58</v>
      </c>
      <c r="B38" s="530">
        <f t="shared" si="30"/>
        <v>8</v>
      </c>
      <c r="C38" s="530">
        <f t="shared" si="30"/>
        <v>86</v>
      </c>
      <c r="D38" s="530">
        <f t="shared" si="30"/>
        <v>52</v>
      </c>
      <c r="E38" s="530">
        <f t="shared" si="30"/>
        <v>78</v>
      </c>
      <c r="F38" s="530">
        <f t="shared" si="30"/>
        <v>27</v>
      </c>
      <c r="G38" s="530">
        <f t="shared" si="30"/>
        <v>29</v>
      </c>
      <c r="H38" s="530">
        <f t="shared" si="30"/>
        <v>76</v>
      </c>
      <c r="I38" s="530">
        <f t="shared" si="30"/>
        <v>13</v>
      </c>
      <c r="J38" s="530">
        <f t="shared" si="30"/>
        <v>34</v>
      </c>
      <c r="K38" s="530">
        <f t="shared" si="30"/>
        <v>53</v>
      </c>
      <c r="L38" s="530">
        <f t="shared" si="30"/>
        <v>95</v>
      </c>
      <c r="M38" s="530">
        <f t="shared" si="30"/>
        <v>45</v>
      </c>
      <c r="N38" s="530">
        <f t="shared" si="30"/>
        <v>7</v>
      </c>
      <c r="O38" s="531">
        <f t="shared" si="30"/>
        <v>59</v>
      </c>
      <c r="P38" s="532"/>
      <c r="Q38" s="533">
        <f>VLOOKUP($O$34,Setup!$B$23:$C$29,2,false)</f>
        <v>65</v>
      </c>
      <c r="R38" s="534">
        <v>1.0</v>
      </c>
      <c r="S38" s="535"/>
      <c r="T38" s="536" t="str">
        <f t="shared" ref="T38:T52" si="32">IF(A38&lt;$Q38,"Hit","Miss")</f>
        <v>Hit</v>
      </c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  <c r="AH38" s="538"/>
    </row>
    <row r="39">
      <c r="A39" s="529">
        <f t="shared" ref="A39:O39" si="31">RANDBETWEEN(1,100)</f>
        <v>61</v>
      </c>
      <c r="B39" s="530">
        <f t="shared" si="31"/>
        <v>51</v>
      </c>
      <c r="C39" s="530">
        <f t="shared" si="31"/>
        <v>89</v>
      </c>
      <c r="D39" s="530">
        <f t="shared" si="31"/>
        <v>28</v>
      </c>
      <c r="E39" s="530">
        <f t="shared" si="31"/>
        <v>91</v>
      </c>
      <c r="F39" s="530">
        <f t="shared" si="31"/>
        <v>9</v>
      </c>
      <c r="G39" s="530">
        <f t="shared" si="31"/>
        <v>49</v>
      </c>
      <c r="H39" s="530">
        <f t="shared" si="31"/>
        <v>97</v>
      </c>
      <c r="I39" s="530">
        <f t="shared" si="31"/>
        <v>87</v>
      </c>
      <c r="J39" s="530">
        <f t="shared" si="31"/>
        <v>64</v>
      </c>
      <c r="K39" s="530">
        <f t="shared" si="31"/>
        <v>96</v>
      </c>
      <c r="L39" s="530">
        <f t="shared" si="31"/>
        <v>31</v>
      </c>
      <c r="M39" s="530">
        <f t="shared" si="31"/>
        <v>21</v>
      </c>
      <c r="N39" s="530">
        <f t="shared" si="31"/>
        <v>66</v>
      </c>
      <c r="O39" s="531">
        <f t="shared" si="31"/>
        <v>51</v>
      </c>
      <c r="P39" s="532"/>
      <c r="Q39" s="533">
        <f>VLOOKUP($O$34,Setup!$B$23:$C$29,2,false)</f>
        <v>65</v>
      </c>
      <c r="R39" s="534">
        <v>2.0</v>
      </c>
      <c r="S39" s="535"/>
      <c r="T39" s="536" t="str">
        <f t="shared" si="32"/>
        <v>Hit</v>
      </c>
      <c r="U39" s="537" t="str">
        <f t="shared" ref="U39:U52" si="34">IF(B39&lt;$Q39,"Hit","Miss")</f>
        <v>Hit</v>
      </c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  <c r="AG39" s="537"/>
      <c r="AH39" s="538"/>
    </row>
    <row r="40">
      <c r="A40" s="529">
        <f t="shared" ref="A40:O40" si="33">RANDBETWEEN(1,100)</f>
        <v>28</v>
      </c>
      <c r="B40" s="530">
        <f t="shared" si="33"/>
        <v>91</v>
      </c>
      <c r="C40" s="530">
        <f t="shared" si="33"/>
        <v>41</v>
      </c>
      <c r="D40" s="530">
        <f t="shared" si="33"/>
        <v>60</v>
      </c>
      <c r="E40" s="530">
        <f t="shared" si="33"/>
        <v>60</v>
      </c>
      <c r="F40" s="530">
        <f t="shared" si="33"/>
        <v>96</v>
      </c>
      <c r="G40" s="530">
        <f t="shared" si="33"/>
        <v>62</v>
      </c>
      <c r="H40" s="530">
        <f t="shared" si="33"/>
        <v>66</v>
      </c>
      <c r="I40" s="530">
        <f t="shared" si="33"/>
        <v>20</v>
      </c>
      <c r="J40" s="530">
        <f t="shared" si="33"/>
        <v>54</v>
      </c>
      <c r="K40" s="530">
        <f t="shared" si="33"/>
        <v>93</v>
      </c>
      <c r="L40" s="530">
        <f t="shared" si="33"/>
        <v>99</v>
      </c>
      <c r="M40" s="530">
        <f t="shared" si="33"/>
        <v>62</v>
      </c>
      <c r="N40" s="530">
        <f t="shared" si="33"/>
        <v>15</v>
      </c>
      <c r="O40" s="531">
        <f t="shared" si="33"/>
        <v>27</v>
      </c>
      <c r="P40" s="532"/>
      <c r="Q40" s="533">
        <f>VLOOKUP($O$34,Setup!$B$23:$C$29,2,false)</f>
        <v>65</v>
      </c>
      <c r="R40" s="534">
        <v>3.0</v>
      </c>
      <c r="S40" s="535"/>
      <c r="T40" s="536" t="str">
        <f t="shared" si="32"/>
        <v>Hit</v>
      </c>
      <c r="U40" s="537" t="str">
        <f t="shared" si="34"/>
        <v>Miss</v>
      </c>
      <c r="V40" s="537" t="str">
        <f t="shared" ref="V40:V52" si="36">IF(C40&lt;$Q40,"Hit","Miss")</f>
        <v>Hit</v>
      </c>
      <c r="W40" s="537"/>
      <c r="X40" s="537"/>
      <c r="Y40" s="537"/>
      <c r="Z40" s="537"/>
      <c r="AA40" s="537"/>
      <c r="AB40" s="537"/>
      <c r="AC40" s="537"/>
      <c r="AD40" s="537"/>
      <c r="AE40" s="537"/>
      <c r="AF40" s="537"/>
      <c r="AG40" s="537"/>
      <c r="AH40" s="538"/>
    </row>
    <row r="41">
      <c r="A41" s="529">
        <f t="shared" ref="A41:O41" si="35">RANDBETWEEN(1,100)</f>
        <v>68</v>
      </c>
      <c r="B41" s="530">
        <f t="shared" si="35"/>
        <v>6</v>
      </c>
      <c r="C41" s="530">
        <f t="shared" si="35"/>
        <v>12</v>
      </c>
      <c r="D41" s="530">
        <f t="shared" si="35"/>
        <v>61</v>
      </c>
      <c r="E41" s="530">
        <f t="shared" si="35"/>
        <v>12</v>
      </c>
      <c r="F41" s="530">
        <f t="shared" si="35"/>
        <v>28</v>
      </c>
      <c r="G41" s="530">
        <f t="shared" si="35"/>
        <v>43</v>
      </c>
      <c r="H41" s="530">
        <f t="shared" si="35"/>
        <v>6</v>
      </c>
      <c r="I41" s="530">
        <f t="shared" si="35"/>
        <v>55</v>
      </c>
      <c r="J41" s="530">
        <f t="shared" si="35"/>
        <v>37</v>
      </c>
      <c r="K41" s="530">
        <f t="shared" si="35"/>
        <v>91</v>
      </c>
      <c r="L41" s="530">
        <f t="shared" si="35"/>
        <v>12</v>
      </c>
      <c r="M41" s="530">
        <f t="shared" si="35"/>
        <v>74</v>
      </c>
      <c r="N41" s="530">
        <f t="shared" si="35"/>
        <v>4</v>
      </c>
      <c r="O41" s="539">
        <f t="shared" si="35"/>
        <v>45</v>
      </c>
      <c r="P41" s="540"/>
      <c r="Q41" s="533">
        <f>VLOOKUP($O$34,Setup!$B$23:$C$29,2,false)</f>
        <v>65</v>
      </c>
      <c r="R41" s="542">
        <v>4.0</v>
      </c>
      <c r="S41" s="543"/>
      <c r="T41" s="536" t="str">
        <f t="shared" si="32"/>
        <v>Miss</v>
      </c>
      <c r="U41" s="537" t="str">
        <f t="shared" si="34"/>
        <v>Hit</v>
      </c>
      <c r="V41" s="537" t="str">
        <f t="shared" si="36"/>
        <v>Hit</v>
      </c>
      <c r="W41" s="537" t="str">
        <f t="shared" ref="W41:W52" si="38">IF(D41&lt;$Q41,"Hit","Miss")</f>
        <v>Hit</v>
      </c>
      <c r="X41" s="537"/>
      <c r="Y41" s="537"/>
      <c r="Z41" s="537"/>
      <c r="AA41" s="537"/>
      <c r="AB41" s="537"/>
      <c r="AC41" s="537"/>
      <c r="AD41" s="537"/>
      <c r="AE41" s="537"/>
      <c r="AF41" s="537"/>
      <c r="AG41" s="537"/>
      <c r="AH41" s="538"/>
    </row>
    <row r="42">
      <c r="A42" s="529">
        <f t="shared" ref="A42:O42" si="37">RANDBETWEEN(1,100)</f>
        <v>18</v>
      </c>
      <c r="B42" s="530">
        <f t="shared" si="37"/>
        <v>57</v>
      </c>
      <c r="C42" s="530">
        <f t="shared" si="37"/>
        <v>38</v>
      </c>
      <c r="D42" s="530">
        <f t="shared" si="37"/>
        <v>75</v>
      </c>
      <c r="E42" s="530">
        <f t="shared" si="37"/>
        <v>69</v>
      </c>
      <c r="F42" s="530">
        <f t="shared" si="37"/>
        <v>4</v>
      </c>
      <c r="G42" s="530">
        <f t="shared" si="37"/>
        <v>86</v>
      </c>
      <c r="H42" s="530">
        <f t="shared" si="37"/>
        <v>9</v>
      </c>
      <c r="I42" s="530">
        <f t="shared" si="37"/>
        <v>11</v>
      </c>
      <c r="J42" s="530">
        <f t="shared" si="37"/>
        <v>77</v>
      </c>
      <c r="K42" s="530">
        <f t="shared" si="37"/>
        <v>13</v>
      </c>
      <c r="L42" s="530">
        <f t="shared" si="37"/>
        <v>44</v>
      </c>
      <c r="M42" s="530">
        <f t="shared" si="37"/>
        <v>6</v>
      </c>
      <c r="N42" s="530">
        <f t="shared" si="37"/>
        <v>5</v>
      </c>
      <c r="O42" s="539">
        <f t="shared" si="37"/>
        <v>68</v>
      </c>
      <c r="P42" s="540"/>
      <c r="Q42" s="533">
        <f>VLOOKUP($O$34,Setup!$B$23:$C$29,2,false)</f>
        <v>65</v>
      </c>
      <c r="R42" s="544">
        <v>5.0</v>
      </c>
      <c r="S42" s="543"/>
      <c r="T42" s="536" t="str">
        <f t="shared" si="32"/>
        <v>Hit</v>
      </c>
      <c r="U42" s="537" t="str">
        <f t="shared" si="34"/>
        <v>Hit</v>
      </c>
      <c r="V42" s="537" t="str">
        <f t="shared" si="36"/>
        <v>Hit</v>
      </c>
      <c r="W42" s="537" t="str">
        <f t="shared" si="38"/>
        <v>Miss</v>
      </c>
      <c r="X42" s="537" t="str">
        <f t="shared" ref="X42:X52" si="40">IF(E42&lt;$Q42,"Hit","Miss")</f>
        <v>Miss</v>
      </c>
      <c r="Y42" s="537"/>
      <c r="Z42" s="537"/>
      <c r="AA42" s="537"/>
      <c r="AB42" s="537"/>
      <c r="AC42" s="537"/>
      <c r="AD42" s="537"/>
      <c r="AE42" s="537"/>
      <c r="AF42" s="537"/>
      <c r="AG42" s="537"/>
      <c r="AH42" s="538"/>
    </row>
    <row r="43">
      <c r="A43" s="529">
        <f t="shared" ref="A43:O43" si="39">RANDBETWEEN(1,100)</f>
        <v>74</v>
      </c>
      <c r="B43" s="530">
        <f t="shared" si="39"/>
        <v>36</v>
      </c>
      <c r="C43" s="530">
        <f t="shared" si="39"/>
        <v>14</v>
      </c>
      <c r="D43" s="530">
        <f t="shared" si="39"/>
        <v>68</v>
      </c>
      <c r="E43" s="530">
        <f t="shared" si="39"/>
        <v>18</v>
      </c>
      <c r="F43" s="530">
        <f t="shared" si="39"/>
        <v>59</v>
      </c>
      <c r="G43" s="530">
        <f t="shared" si="39"/>
        <v>47</v>
      </c>
      <c r="H43" s="530">
        <f t="shared" si="39"/>
        <v>75</v>
      </c>
      <c r="I43" s="530">
        <f t="shared" si="39"/>
        <v>53</v>
      </c>
      <c r="J43" s="530">
        <f t="shared" si="39"/>
        <v>93</v>
      </c>
      <c r="K43" s="530">
        <f t="shared" si="39"/>
        <v>99</v>
      </c>
      <c r="L43" s="530">
        <f t="shared" si="39"/>
        <v>8</v>
      </c>
      <c r="M43" s="530">
        <f t="shared" si="39"/>
        <v>70</v>
      </c>
      <c r="N43" s="530">
        <f t="shared" si="39"/>
        <v>48</v>
      </c>
      <c r="O43" s="539">
        <f t="shared" si="39"/>
        <v>64</v>
      </c>
      <c r="P43" s="540"/>
      <c r="Q43" s="533">
        <f>VLOOKUP($O$34,Setup!$B$23:$C$29,2,false)</f>
        <v>65</v>
      </c>
      <c r="R43" s="544">
        <v>6.0</v>
      </c>
      <c r="S43" s="543"/>
      <c r="T43" s="536" t="str">
        <f t="shared" si="32"/>
        <v>Miss</v>
      </c>
      <c r="U43" s="537" t="str">
        <f t="shared" si="34"/>
        <v>Hit</v>
      </c>
      <c r="V43" s="537" t="str">
        <f t="shared" si="36"/>
        <v>Hit</v>
      </c>
      <c r="W43" s="537" t="str">
        <f t="shared" si="38"/>
        <v>Miss</v>
      </c>
      <c r="X43" s="537" t="str">
        <f t="shared" si="40"/>
        <v>Hit</v>
      </c>
      <c r="Y43" s="537" t="str">
        <f t="shared" ref="Y43:Y52" si="42">IF(F43&lt;$Q43,"Hit","Miss")</f>
        <v>Hit</v>
      </c>
      <c r="Z43" s="537"/>
      <c r="AA43" s="537"/>
      <c r="AB43" s="537"/>
      <c r="AC43" s="537"/>
      <c r="AD43" s="537"/>
      <c r="AE43" s="537"/>
      <c r="AF43" s="537"/>
      <c r="AG43" s="537"/>
      <c r="AH43" s="538"/>
    </row>
    <row r="44">
      <c r="A44" s="529">
        <f t="shared" ref="A44:O44" si="41">RANDBETWEEN(1,100)</f>
        <v>86</v>
      </c>
      <c r="B44" s="530">
        <f t="shared" si="41"/>
        <v>81</v>
      </c>
      <c r="C44" s="530">
        <f t="shared" si="41"/>
        <v>47</v>
      </c>
      <c r="D44" s="530">
        <f t="shared" si="41"/>
        <v>57</v>
      </c>
      <c r="E44" s="530">
        <f t="shared" si="41"/>
        <v>92</v>
      </c>
      <c r="F44" s="530">
        <f t="shared" si="41"/>
        <v>39</v>
      </c>
      <c r="G44" s="530">
        <f t="shared" si="41"/>
        <v>90</v>
      </c>
      <c r="H44" s="530">
        <f t="shared" si="41"/>
        <v>52</v>
      </c>
      <c r="I44" s="530">
        <f t="shared" si="41"/>
        <v>26</v>
      </c>
      <c r="J44" s="530">
        <f t="shared" si="41"/>
        <v>58</v>
      </c>
      <c r="K44" s="530">
        <f t="shared" si="41"/>
        <v>24</v>
      </c>
      <c r="L44" s="530">
        <f t="shared" si="41"/>
        <v>82</v>
      </c>
      <c r="M44" s="530">
        <f t="shared" si="41"/>
        <v>93</v>
      </c>
      <c r="N44" s="530">
        <f t="shared" si="41"/>
        <v>14</v>
      </c>
      <c r="O44" s="539">
        <f t="shared" si="41"/>
        <v>76</v>
      </c>
      <c r="P44" s="540"/>
      <c r="Q44" s="533">
        <f>VLOOKUP($O$34,Setup!$B$23:$C$29,2,false)</f>
        <v>65</v>
      </c>
      <c r="R44" s="544">
        <v>7.0</v>
      </c>
      <c r="S44" s="543"/>
      <c r="T44" s="536" t="str">
        <f t="shared" si="32"/>
        <v>Miss</v>
      </c>
      <c r="U44" s="537" t="str">
        <f t="shared" si="34"/>
        <v>Miss</v>
      </c>
      <c r="V44" s="537" t="str">
        <f t="shared" si="36"/>
        <v>Hit</v>
      </c>
      <c r="W44" s="537" t="str">
        <f t="shared" si="38"/>
        <v>Hit</v>
      </c>
      <c r="X44" s="537" t="str">
        <f t="shared" si="40"/>
        <v>Miss</v>
      </c>
      <c r="Y44" s="537" t="str">
        <f t="shared" si="42"/>
        <v>Hit</v>
      </c>
      <c r="Z44" s="537" t="str">
        <f t="shared" ref="Z44:Z52" si="44">IF(G44&lt;$Q44,"Hit","Miss")</f>
        <v>Miss</v>
      </c>
      <c r="AA44" s="537"/>
      <c r="AB44" s="537"/>
      <c r="AC44" s="537"/>
      <c r="AD44" s="537"/>
      <c r="AE44" s="537"/>
      <c r="AF44" s="537"/>
      <c r="AG44" s="537"/>
      <c r="AH44" s="538"/>
    </row>
    <row r="45">
      <c r="A45" s="529">
        <f t="shared" ref="A45:O45" si="43">RANDBETWEEN(1,100)</f>
        <v>82</v>
      </c>
      <c r="B45" s="530">
        <f t="shared" si="43"/>
        <v>8</v>
      </c>
      <c r="C45" s="530">
        <f t="shared" si="43"/>
        <v>44</v>
      </c>
      <c r="D45" s="530">
        <f t="shared" si="43"/>
        <v>52</v>
      </c>
      <c r="E45" s="530">
        <f t="shared" si="43"/>
        <v>15</v>
      </c>
      <c r="F45" s="530">
        <f t="shared" si="43"/>
        <v>54</v>
      </c>
      <c r="G45" s="530">
        <f t="shared" si="43"/>
        <v>2</v>
      </c>
      <c r="H45" s="530">
        <f t="shared" si="43"/>
        <v>56</v>
      </c>
      <c r="I45" s="530">
        <f t="shared" si="43"/>
        <v>37</v>
      </c>
      <c r="J45" s="530">
        <f t="shared" si="43"/>
        <v>87</v>
      </c>
      <c r="K45" s="530">
        <f t="shared" si="43"/>
        <v>7</v>
      </c>
      <c r="L45" s="530">
        <f t="shared" si="43"/>
        <v>73</v>
      </c>
      <c r="M45" s="530">
        <f t="shared" si="43"/>
        <v>28</v>
      </c>
      <c r="N45" s="530">
        <f t="shared" si="43"/>
        <v>93</v>
      </c>
      <c r="O45" s="539">
        <f t="shared" si="43"/>
        <v>60</v>
      </c>
      <c r="P45" s="540"/>
      <c r="Q45" s="533">
        <f>VLOOKUP($O$34,Setup!$B$23:$C$29,2,false)</f>
        <v>65</v>
      </c>
      <c r="R45" s="544">
        <v>8.0</v>
      </c>
      <c r="S45" s="543"/>
      <c r="T45" s="536" t="str">
        <f t="shared" si="32"/>
        <v>Miss</v>
      </c>
      <c r="U45" s="537" t="str">
        <f t="shared" si="34"/>
        <v>Hit</v>
      </c>
      <c r="V45" s="537" t="str">
        <f t="shared" si="36"/>
        <v>Hit</v>
      </c>
      <c r="W45" s="537" t="str">
        <f t="shared" si="38"/>
        <v>Hit</v>
      </c>
      <c r="X45" s="537" t="str">
        <f t="shared" si="40"/>
        <v>Hit</v>
      </c>
      <c r="Y45" s="537" t="str">
        <f t="shared" si="42"/>
        <v>Hit</v>
      </c>
      <c r="Z45" s="537" t="str">
        <f t="shared" si="44"/>
        <v>Hit</v>
      </c>
      <c r="AA45" s="537" t="str">
        <f t="shared" ref="AA45:AA52" si="46">IF(H45&lt;$Q45,"Hit","Miss")</f>
        <v>Hit</v>
      </c>
      <c r="AB45" s="537"/>
      <c r="AC45" s="537"/>
      <c r="AD45" s="537"/>
      <c r="AE45" s="537"/>
      <c r="AF45" s="537"/>
      <c r="AG45" s="537"/>
      <c r="AH45" s="538"/>
    </row>
    <row r="46">
      <c r="A46" s="529">
        <f t="shared" ref="A46:O46" si="45">RANDBETWEEN(1,100)</f>
        <v>67</v>
      </c>
      <c r="B46" s="530">
        <f t="shared" si="45"/>
        <v>21</v>
      </c>
      <c r="C46" s="530">
        <f t="shared" si="45"/>
        <v>53</v>
      </c>
      <c r="D46" s="530">
        <f t="shared" si="45"/>
        <v>1</v>
      </c>
      <c r="E46" s="530">
        <f t="shared" si="45"/>
        <v>37</v>
      </c>
      <c r="F46" s="530">
        <f t="shared" si="45"/>
        <v>22</v>
      </c>
      <c r="G46" s="530">
        <f t="shared" si="45"/>
        <v>72</v>
      </c>
      <c r="H46" s="530">
        <f t="shared" si="45"/>
        <v>22</v>
      </c>
      <c r="I46" s="530">
        <f t="shared" si="45"/>
        <v>73</v>
      </c>
      <c r="J46" s="530">
        <f t="shared" si="45"/>
        <v>53</v>
      </c>
      <c r="K46" s="530">
        <f t="shared" si="45"/>
        <v>53</v>
      </c>
      <c r="L46" s="530">
        <f t="shared" si="45"/>
        <v>89</v>
      </c>
      <c r="M46" s="530">
        <f t="shared" si="45"/>
        <v>15</v>
      </c>
      <c r="N46" s="530">
        <f t="shared" si="45"/>
        <v>8</v>
      </c>
      <c r="O46" s="539">
        <f t="shared" si="45"/>
        <v>59</v>
      </c>
      <c r="P46" s="540"/>
      <c r="Q46" s="533">
        <f>VLOOKUP($O$34,Setup!$B$23:$C$29,2,false)</f>
        <v>65</v>
      </c>
      <c r="R46" s="544">
        <v>9.0</v>
      </c>
      <c r="S46" s="543"/>
      <c r="T46" s="536" t="str">
        <f t="shared" si="32"/>
        <v>Miss</v>
      </c>
      <c r="U46" s="537" t="str">
        <f t="shared" si="34"/>
        <v>Hit</v>
      </c>
      <c r="V46" s="537" t="str">
        <f t="shared" si="36"/>
        <v>Hit</v>
      </c>
      <c r="W46" s="537" t="str">
        <f t="shared" si="38"/>
        <v>Hit</v>
      </c>
      <c r="X46" s="537" t="str">
        <f t="shared" si="40"/>
        <v>Hit</v>
      </c>
      <c r="Y46" s="537" t="str">
        <f t="shared" si="42"/>
        <v>Hit</v>
      </c>
      <c r="Z46" s="537" t="str">
        <f t="shared" si="44"/>
        <v>Miss</v>
      </c>
      <c r="AA46" s="537" t="str">
        <f t="shared" si="46"/>
        <v>Hit</v>
      </c>
      <c r="AB46" s="537" t="str">
        <f t="shared" ref="AB46:AB52" si="48">IF(I46&lt;$Q46,"Hit","Miss")</f>
        <v>Miss</v>
      </c>
      <c r="AC46" s="537"/>
      <c r="AD46" s="537"/>
      <c r="AE46" s="537"/>
      <c r="AF46" s="537"/>
      <c r="AG46" s="537"/>
      <c r="AH46" s="538"/>
    </row>
    <row r="47">
      <c r="A47" s="529">
        <f t="shared" ref="A47:O47" si="47">RANDBETWEEN(1,100)</f>
        <v>77</v>
      </c>
      <c r="B47" s="530">
        <f t="shared" si="47"/>
        <v>1</v>
      </c>
      <c r="C47" s="530">
        <f t="shared" si="47"/>
        <v>64</v>
      </c>
      <c r="D47" s="530">
        <f t="shared" si="47"/>
        <v>15</v>
      </c>
      <c r="E47" s="530">
        <f t="shared" si="47"/>
        <v>99</v>
      </c>
      <c r="F47" s="530">
        <f t="shared" si="47"/>
        <v>22</v>
      </c>
      <c r="G47" s="530">
        <f t="shared" si="47"/>
        <v>71</v>
      </c>
      <c r="H47" s="530">
        <f t="shared" si="47"/>
        <v>15</v>
      </c>
      <c r="I47" s="530">
        <f t="shared" si="47"/>
        <v>69</v>
      </c>
      <c r="J47" s="530">
        <f t="shared" si="47"/>
        <v>54</v>
      </c>
      <c r="K47" s="530">
        <f t="shared" si="47"/>
        <v>50</v>
      </c>
      <c r="L47" s="530">
        <f t="shared" si="47"/>
        <v>60</v>
      </c>
      <c r="M47" s="530">
        <f t="shared" si="47"/>
        <v>24</v>
      </c>
      <c r="N47" s="530">
        <f t="shared" si="47"/>
        <v>60</v>
      </c>
      <c r="O47" s="539">
        <f t="shared" si="47"/>
        <v>8</v>
      </c>
      <c r="P47" s="540"/>
      <c r="Q47" s="533">
        <f>VLOOKUP($O$34,Setup!$B$23:$C$29,2,false)</f>
        <v>65</v>
      </c>
      <c r="R47" s="545">
        <v>10.0</v>
      </c>
      <c r="S47" s="543"/>
      <c r="T47" s="536" t="str">
        <f t="shared" si="32"/>
        <v>Miss</v>
      </c>
      <c r="U47" s="537" t="str">
        <f t="shared" si="34"/>
        <v>Hit</v>
      </c>
      <c r="V47" s="537" t="str">
        <f t="shared" si="36"/>
        <v>Hit</v>
      </c>
      <c r="W47" s="537" t="str">
        <f t="shared" si="38"/>
        <v>Hit</v>
      </c>
      <c r="X47" s="537" t="str">
        <f t="shared" si="40"/>
        <v>Miss</v>
      </c>
      <c r="Y47" s="537" t="str">
        <f t="shared" si="42"/>
        <v>Hit</v>
      </c>
      <c r="Z47" s="537" t="str">
        <f t="shared" si="44"/>
        <v>Miss</v>
      </c>
      <c r="AA47" s="537" t="str">
        <f t="shared" si="46"/>
        <v>Hit</v>
      </c>
      <c r="AB47" s="537" t="str">
        <f t="shared" si="48"/>
        <v>Miss</v>
      </c>
      <c r="AC47" s="537" t="str">
        <f t="shared" ref="AC47:AC52" si="50">IF(J47&lt;$Q47,"Hit","Miss")</f>
        <v>Hit</v>
      </c>
      <c r="AD47" s="537"/>
      <c r="AE47" s="537"/>
      <c r="AF47" s="537"/>
      <c r="AG47" s="537"/>
      <c r="AH47" s="538"/>
    </row>
    <row r="48">
      <c r="A48" s="529">
        <f t="shared" ref="A48:O48" si="49">RANDBETWEEN(1,100)</f>
        <v>99</v>
      </c>
      <c r="B48" s="530">
        <f t="shared" si="49"/>
        <v>80</v>
      </c>
      <c r="C48" s="530">
        <f t="shared" si="49"/>
        <v>34</v>
      </c>
      <c r="D48" s="530">
        <f t="shared" si="49"/>
        <v>82</v>
      </c>
      <c r="E48" s="530">
        <f t="shared" si="49"/>
        <v>21</v>
      </c>
      <c r="F48" s="530">
        <f t="shared" si="49"/>
        <v>85</v>
      </c>
      <c r="G48" s="530">
        <f t="shared" si="49"/>
        <v>92</v>
      </c>
      <c r="H48" s="530">
        <f t="shared" si="49"/>
        <v>14</v>
      </c>
      <c r="I48" s="530">
        <f t="shared" si="49"/>
        <v>56</v>
      </c>
      <c r="J48" s="530">
        <f t="shared" si="49"/>
        <v>5</v>
      </c>
      <c r="K48" s="530">
        <f t="shared" si="49"/>
        <v>23</v>
      </c>
      <c r="L48" s="530">
        <f t="shared" si="49"/>
        <v>89</v>
      </c>
      <c r="M48" s="530">
        <f t="shared" si="49"/>
        <v>10</v>
      </c>
      <c r="N48" s="530">
        <f t="shared" si="49"/>
        <v>53</v>
      </c>
      <c r="O48" s="539">
        <f t="shared" si="49"/>
        <v>82</v>
      </c>
      <c r="P48" s="540"/>
      <c r="Q48" s="533">
        <f>VLOOKUP($O$34,Setup!$B$23:$C$29,2,false)</f>
        <v>65</v>
      </c>
      <c r="R48" s="545">
        <v>11.0</v>
      </c>
      <c r="S48" s="543"/>
      <c r="T48" s="536" t="str">
        <f t="shared" si="32"/>
        <v>Miss</v>
      </c>
      <c r="U48" s="537" t="str">
        <f t="shared" si="34"/>
        <v>Miss</v>
      </c>
      <c r="V48" s="537" t="str">
        <f t="shared" si="36"/>
        <v>Hit</v>
      </c>
      <c r="W48" s="537" t="str">
        <f t="shared" si="38"/>
        <v>Miss</v>
      </c>
      <c r="X48" s="537" t="str">
        <f t="shared" si="40"/>
        <v>Hit</v>
      </c>
      <c r="Y48" s="537" t="str">
        <f t="shared" si="42"/>
        <v>Miss</v>
      </c>
      <c r="Z48" s="537" t="str">
        <f t="shared" si="44"/>
        <v>Miss</v>
      </c>
      <c r="AA48" s="537" t="str">
        <f t="shared" si="46"/>
        <v>Hit</v>
      </c>
      <c r="AB48" s="537" t="str">
        <f t="shared" si="48"/>
        <v>Hit</v>
      </c>
      <c r="AC48" s="537" t="str">
        <f t="shared" si="50"/>
        <v>Hit</v>
      </c>
      <c r="AD48" s="537" t="str">
        <f t="shared" ref="AD48:AD52" si="52">IF(K48&lt;$Q48,"Hit","Miss")</f>
        <v>Hit</v>
      </c>
      <c r="AE48" s="537"/>
      <c r="AF48" s="537"/>
      <c r="AG48" s="537"/>
      <c r="AH48" s="538"/>
    </row>
    <row r="49">
      <c r="A49" s="529">
        <f t="shared" ref="A49:O49" si="51">RANDBETWEEN(1,100)</f>
        <v>10</v>
      </c>
      <c r="B49" s="530">
        <f t="shared" si="51"/>
        <v>84</v>
      </c>
      <c r="C49" s="530">
        <f t="shared" si="51"/>
        <v>47</v>
      </c>
      <c r="D49" s="530">
        <f t="shared" si="51"/>
        <v>11</v>
      </c>
      <c r="E49" s="530">
        <f t="shared" si="51"/>
        <v>31</v>
      </c>
      <c r="F49" s="530">
        <f t="shared" si="51"/>
        <v>79</v>
      </c>
      <c r="G49" s="530">
        <f t="shared" si="51"/>
        <v>89</v>
      </c>
      <c r="H49" s="530">
        <f t="shared" si="51"/>
        <v>70</v>
      </c>
      <c r="I49" s="530">
        <f t="shared" si="51"/>
        <v>72</v>
      </c>
      <c r="J49" s="530">
        <f t="shared" si="51"/>
        <v>7</v>
      </c>
      <c r="K49" s="530">
        <f t="shared" si="51"/>
        <v>70</v>
      </c>
      <c r="L49" s="530">
        <f t="shared" si="51"/>
        <v>2</v>
      </c>
      <c r="M49" s="530">
        <f t="shared" si="51"/>
        <v>7</v>
      </c>
      <c r="N49" s="530">
        <f t="shared" si="51"/>
        <v>43</v>
      </c>
      <c r="O49" s="539">
        <f t="shared" si="51"/>
        <v>94</v>
      </c>
      <c r="P49" s="540"/>
      <c r="Q49" s="533">
        <f>VLOOKUP($O$34,Setup!$B$23:$C$29,2,false)</f>
        <v>65</v>
      </c>
      <c r="R49" s="545">
        <v>12.0</v>
      </c>
      <c r="S49" s="543"/>
      <c r="T49" s="536" t="str">
        <f t="shared" si="32"/>
        <v>Hit</v>
      </c>
      <c r="U49" s="537" t="str">
        <f t="shared" si="34"/>
        <v>Miss</v>
      </c>
      <c r="V49" s="537" t="str">
        <f t="shared" si="36"/>
        <v>Hit</v>
      </c>
      <c r="W49" s="537" t="str">
        <f t="shared" si="38"/>
        <v>Hit</v>
      </c>
      <c r="X49" s="537" t="str">
        <f t="shared" si="40"/>
        <v>Hit</v>
      </c>
      <c r="Y49" s="537" t="str">
        <f t="shared" si="42"/>
        <v>Miss</v>
      </c>
      <c r="Z49" s="537" t="str">
        <f t="shared" si="44"/>
        <v>Miss</v>
      </c>
      <c r="AA49" s="537" t="str">
        <f t="shared" si="46"/>
        <v>Miss</v>
      </c>
      <c r="AB49" s="537" t="str">
        <f t="shared" si="48"/>
        <v>Miss</v>
      </c>
      <c r="AC49" s="537" t="str">
        <f t="shared" si="50"/>
        <v>Hit</v>
      </c>
      <c r="AD49" s="537" t="str">
        <f t="shared" si="52"/>
        <v>Miss</v>
      </c>
      <c r="AE49" s="537" t="str">
        <f t="shared" ref="AE49:AE52" si="54">IF(L49&lt;$Q49,"Hit","Miss")</f>
        <v>Hit</v>
      </c>
      <c r="AF49" s="537"/>
      <c r="AG49" s="537"/>
      <c r="AH49" s="538"/>
    </row>
    <row r="50">
      <c r="A50" s="529">
        <f t="shared" ref="A50:O50" si="53">RANDBETWEEN(1,100)</f>
        <v>100</v>
      </c>
      <c r="B50" s="530">
        <f t="shared" si="53"/>
        <v>63</v>
      </c>
      <c r="C50" s="530">
        <f t="shared" si="53"/>
        <v>3</v>
      </c>
      <c r="D50" s="530">
        <f t="shared" si="53"/>
        <v>77</v>
      </c>
      <c r="E50" s="530">
        <f t="shared" si="53"/>
        <v>17</v>
      </c>
      <c r="F50" s="530">
        <f t="shared" si="53"/>
        <v>69</v>
      </c>
      <c r="G50" s="530">
        <f t="shared" si="53"/>
        <v>22</v>
      </c>
      <c r="H50" s="530">
        <f t="shared" si="53"/>
        <v>99</v>
      </c>
      <c r="I50" s="530">
        <f t="shared" si="53"/>
        <v>71</v>
      </c>
      <c r="J50" s="530">
        <f t="shared" si="53"/>
        <v>49</v>
      </c>
      <c r="K50" s="530">
        <f t="shared" si="53"/>
        <v>43</v>
      </c>
      <c r="L50" s="530">
        <f t="shared" si="53"/>
        <v>6</v>
      </c>
      <c r="M50" s="530">
        <f t="shared" si="53"/>
        <v>27</v>
      </c>
      <c r="N50" s="530">
        <f t="shared" si="53"/>
        <v>77</v>
      </c>
      <c r="O50" s="539">
        <f t="shared" si="53"/>
        <v>4</v>
      </c>
      <c r="P50" s="540"/>
      <c r="Q50" s="533">
        <f>VLOOKUP($O$34,Setup!$B$23:$C$29,2,false)</f>
        <v>65</v>
      </c>
      <c r="R50" s="545">
        <v>13.0</v>
      </c>
      <c r="S50" s="543"/>
      <c r="T50" s="536" t="str">
        <f t="shared" si="32"/>
        <v>Miss</v>
      </c>
      <c r="U50" s="537" t="str">
        <f t="shared" si="34"/>
        <v>Hit</v>
      </c>
      <c r="V50" s="537" t="str">
        <f t="shared" si="36"/>
        <v>Hit</v>
      </c>
      <c r="W50" s="537" t="str">
        <f t="shared" si="38"/>
        <v>Miss</v>
      </c>
      <c r="X50" s="537" t="str">
        <f t="shared" si="40"/>
        <v>Hit</v>
      </c>
      <c r="Y50" s="537" t="str">
        <f t="shared" si="42"/>
        <v>Miss</v>
      </c>
      <c r="Z50" s="537" t="str">
        <f t="shared" si="44"/>
        <v>Hit</v>
      </c>
      <c r="AA50" s="537" t="str">
        <f t="shared" si="46"/>
        <v>Miss</v>
      </c>
      <c r="AB50" s="537" t="str">
        <f t="shared" si="48"/>
        <v>Miss</v>
      </c>
      <c r="AC50" s="537" t="str">
        <f t="shared" si="50"/>
        <v>Hit</v>
      </c>
      <c r="AD50" s="537" t="str">
        <f t="shared" si="52"/>
        <v>Hit</v>
      </c>
      <c r="AE50" s="537" t="str">
        <f t="shared" si="54"/>
        <v>Hit</v>
      </c>
      <c r="AF50" s="537" t="str">
        <f t="shared" ref="AF50:AF52" si="56">IF(M50&lt;$Q50,"Hit","Miss")</f>
        <v>Hit</v>
      </c>
      <c r="AG50" s="537"/>
      <c r="AH50" s="538"/>
    </row>
    <row r="51">
      <c r="A51" s="529">
        <f t="shared" ref="A51:O51" si="55">RANDBETWEEN(1,100)</f>
        <v>10</v>
      </c>
      <c r="B51" s="530">
        <f t="shared" si="55"/>
        <v>41</v>
      </c>
      <c r="C51" s="530">
        <f t="shared" si="55"/>
        <v>66</v>
      </c>
      <c r="D51" s="530">
        <f t="shared" si="55"/>
        <v>34</v>
      </c>
      <c r="E51" s="530">
        <f t="shared" si="55"/>
        <v>61</v>
      </c>
      <c r="F51" s="530">
        <f t="shared" si="55"/>
        <v>62</v>
      </c>
      <c r="G51" s="530">
        <f t="shared" si="55"/>
        <v>11</v>
      </c>
      <c r="H51" s="530">
        <f t="shared" si="55"/>
        <v>88</v>
      </c>
      <c r="I51" s="530">
        <f t="shared" si="55"/>
        <v>42</v>
      </c>
      <c r="J51" s="530">
        <f t="shared" si="55"/>
        <v>90</v>
      </c>
      <c r="K51" s="530">
        <f t="shared" si="55"/>
        <v>56</v>
      </c>
      <c r="L51" s="530">
        <f t="shared" si="55"/>
        <v>7</v>
      </c>
      <c r="M51" s="530">
        <f t="shared" si="55"/>
        <v>47</v>
      </c>
      <c r="N51" s="530">
        <f t="shared" si="55"/>
        <v>63</v>
      </c>
      <c r="O51" s="539">
        <f t="shared" si="55"/>
        <v>87</v>
      </c>
      <c r="P51" s="540"/>
      <c r="Q51" s="533">
        <f>VLOOKUP($O$34,Setup!$B$23:$C$29,2,false)</f>
        <v>65</v>
      </c>
      <c r="R51" s="545">
        <v>14.0</v>
      </c>
      <c r="S51" s="543"/>
      <c r="T51" s="536" t="str">
        <f t="shared" si="32"/>
        <v>Hit</v>
      </c>
      <c r="U51" s="537" t="str">
        <f t="shared" si="34"/>
        <v>Hit</v>
      </c>
      <c r="V51" s="537" t="str">
        <f t="shared" si="36"/>
        <v>Miss</v>
      </c>
      <c r="W51" s="537" t="str">
        <f t="shared" si="38"/>
        <v>Hit</v>
      </c>
      <c r="X51" s="537" t="str">
        <f t="shared" si="40"/>
        <v>Hit</v>
      </c>
      <c r="Y51" s="537" t="str">
        <f t="shared" si="42"/>
        <v>Hit</v>
      </c>
      <c r="Z51" s="537" t="str">
        <f t="shared" si="44"/>
        <v>Hit</v>
      </c>
      <c r="AA51" s="537" t="str">
        <f t="shared" si="46"/>
        <v>Miss</v>
      </c>
      <c r="AB51" s="537" t="str">
        <f t="shared" si="48"/>
        <v>Hit</v>
      </c>
      <c r="AC51" s="537" t="str">
        <f t="shared" si="50"/>
        <v>Miss</v>
      </c>
      <c r="AD51" s="537" t="str">
        <f t="shared" si="52"/>
        <v>Hit</v>
      </c>
      <c r="AE51" s="537" t="str">
        <f t="shared" si="54"/>
        <v>Hit</v>
      </c>
      <c r="AF51" s="537" t="str">
        <f t="shared" si="56"/>
        <v>Hit</v>
      </c>
      <c r="AG51" s="537" t="str">
        <f t="shared" ref="AG51:AG52" si="58">IF(N51&lt;$Q51,"Hit","Miss")</f>
        <v>Hit</v>
      </c>
      <c r="AH51" s="538"/>
    </row>
    <row r="52">
      <c r="A52" s="546">
        <f t="shared" ref="A52:O52" si="57">RANDBETWEEN(1,100)</f>
        <v>94</v>
      </c>
      <c r="B52" s="547">
        <f t="shared" si="57"/>
        <v>30</v>
      </c>
      <c r="C52" s="547">
        <f t="shared" si="57"/>
        <v>78</v>
      </c>
      <c r="D52" s="547">
        <f t="shared" si="57"/>
        <v>8</v>
      </c>
      <c r="E52" s="547">
        <f t="shared" si="57"/>
        <v>24</v>
      </c>
      <c r="F52" s="547">
        <f t="shared" si="57"/>
        <v>88</v>
      </c>
      <c r="G52" s="547">
        <f t="shared" si="57"/>
        <v>76</v>
      </c>
      <c r="H52" s="547">
        <f t="shared" si="57"/>
        <v>55</v>
      </c>
      <c r="I52" s="547">
        <f t="shared" si="57"/>
        <v>91</v>
      </c>
      <c r="J52" s="547">
        <f t="shared" si="57"/>
        <v>69</v>
      </c>
      <c r="K52" s="547">
        <f t="shared" si="57"/>
        <v>99</v>
      </c>
      <c r="L52" s="547">
        <f t="shared" si="57"/>
        <v>87</v>
      </c>
      <c r="M52" s="547">
        <f t="shared" si="57"/>
        <v>49</v>
      </c>
      <c r="N52" s="547">
        <f t="shared" si="57"/>
        <v>77</v>
      </c>
      <c r="O52" s="548">
        <f t="shared" si="57"/>
        <v>31</v>
      </c>
      <c r="P52" s="549"/>
      <c r="Q52" s="533">
        <f>VLOOKUP($O$34,Setup!$B$23:$C$29,2,false)</f>
        <v>65</v>
      </c>
      <c r="R52" s="551">
        <v>15.0</v>
      </c>
      <c r="S52" s="552"/>
      <c r="T52" s="522" t="str">
        <f t="shared" si="32"/>
        <v>Miss</v>
      </c>
      <c r="U52" s="553" t="str">
        <f t="shared" si="34"/>
        <v>Hit</v>
      </c>
      <c r="V52" s="553" t="str">
        <f t="shared" si="36"/>
        <v>Miss</v>
      </c>
      <c r="W52" s="553" t="str">
        <f t="shared" si="38"/>
        <v>Hit</v>
      </c>
      <c r="X52" s="553" t="str">
        <f t="shared" si="40"/>
        <v>Hit</v>
      </c>
      <c r="Y52" s="553" t="str">
        <f t="shared" si="42"/>
        <v>Miss</v>
      </c>
      <c r="Z52" s="553" t="str">
        <f t="shared" si="44"/>
        <v>Miss</v>
      </c>
      <c r="AA52" s="553" t="str">
        <f t="shared" si="46"/>
        <v>Hit</v>
      </c>
      <c r="AB52" s="553" t="str">
        <f t="shared" si="48"/>
        <v>Miss</v>
      </c>
      <c r="AC52" s="553" t="str">
        <f t="shared" si="50"/>
        <v>Miss</v>
      </c>
      <c r="AD52" s="553" t="str">
        <f t="shared" si="52"/>
        <v>Miss</v>
      </c>
      <c r="AE52" s="553" t="str">
        <f t="shared" si="54"/>
        <v>Miss</v>
      </c>
      <c r="AF52" s="553" t="str">
        <f t="shared" si="56"/>
        <v>Hit</v>
      </c>
      <c r="AG52" s="553" t="str">
        <f t="shared" si="58"/>
        <v>Miss</v>
      </c>
      <c r="AH52" s="554" t="str">
        <f>IF(O52&lt;$Q52,"Hit","Miss")</f>
        <v>Hit</v>
      </c>
    </row>
    <row r="53">
      <c r="A53" s="555"/>
      <c r="B53" s="555"/>
      <c r="C53" s="555"/>
      <c r="D53" s="555"/>
      <c r="E53" s="555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555"/>
      <c r="Q53" s="555"/>
      <c r="R53" s="555"/>
      <c r="S53" s="555"/>
      <c r="T53" s="555"/>
      <c r="U53" s="555"/>
      <c r="V53" s="555"/>
      <c r="W53" s="555"/>
      <c r="X53" s="555"/>
      <c r="Y53" s="555"/>
      <c r="Z53" s="555"/>
      <c r="AA53" s="555"/>
      <c r="AB53" s="555"/>
      <c r="AC53" s="555"/>
      <c r="AD53" s="555"/>
      <c r="AE53" s="555"/>
      <c r="AF53" s="555"/>
      <c r="AG53" s="555"/>
      <c r="AH53" s="555"/>
    </row>
    <row r="54">
      <c r="A54" s="500"/>
      <c r="B54" s="456"/>
      <c r="C54" s="456"/>
      <c r="D54" s="456"/>
      <c r="E54" s="456"/>
      <c r="F54" s="456"/>
      <c r="G54" s="456"/>
      <c r="H54" s="456"/>
      <c r="I54" s="456"/>
      <c r="J54" s="456"/>
      <c r="K54" s="456"/>
      <c r="L54" s="456"/>
      <c r="M54" s="456"/>
      <c r="N54" s="456"/>
      <c r="O54" s="456"/>
      <c r="P54" s="456"/>
      <c r="Q54" s="456"/>
      <c r="R54" s="456"/>
      <c r="S54" s="456"/>
      <c r="T54" s="456"/>
      <c r="U54" s="456"/>
      <c r="V54" s="456"/>
      <c r="W54" s="456"/>
      <c r="X54" s="456"/>
      <c r="Y54" s="456"/>
      <c r="Z54" s="456"/>
      <c r="AA54" s="456"/>
      <c r="AB54" s="456"/>
      <c r="AC54" s="456"/>
      <c r="AD54" s="456"/>
      <c r="AE54" s="456"/>
      <c r="AF54" s="456"/>
      <c r="AG54" s="456"/>
      <c r="AH54" s="457"/>
    </row>
    <row r="55">
      <c r="A55" s="501"/>
      <c r="B55" s="502"/>
      <c r="C55" s="502"/>
      <c r="D55" s="503"/>
      <c r="E55" s="503"/>
      <c r="F55" s="503"/>
      <c r="G55" s="503"/>
      <c r="H55" s="503"/>
      <c r="I55" s="503"/>
      <c r="J55" s="503"/>
      <c r="K55" s="503"/>
      <c r="L55" s="504" t="s">
        <v>195</v>
      </c>
      <c r="M55" s="502"/>
      <c r="N55" s="505"/>
      <c r="O55" s="506" t="str">
        <f>Setup!$C$9</f>
        <v>Torpedo [M]</v>
      </c>
      <c r="P55" s="502"/>
      <c r="Q55" s="470"/>
      <c r="R55" s="507"/>
      <c r="S55" s="507"/>
      <c r="T55" s="508" t="s">
        <v>204</v>
      </c>
      <c r="U55" s="509">
        <f>Setup!$C$17</f>
        <v>350</v>
      </c>
      <c r="V55" s="508" t="s">
        <v>293</v>
      </c>
      <c r="W55" s="510">
        <f>COUNTIF(T57:AH57,"Hit")</f>
        <v>7</v>
      </c>
      <c r="X55" s="508" t="s">
        <v>292</v>
      </c>
      <c r="Y55" s="511">
        <f>U55*W55</f>
        <v>2450</v>
      </c>
      <c r="Z55" s="512"/>
      <c r="AA55" s="512"/>
      <c r="AB55" s="512"/>
      <c r="AC55" s="512"/>
      <c r="AD55" s="512"/>
      <c r="AE55" s="512"/>
      <c r="AF55" s="512"/>
      <c r="AG55" s="512"/>
      <c r="AH55" s="513"/>
    </row>
    <row r="56">
      <c r="A56" s="514"/>
      <c r="B56" s="482"/>
      <c r="C56" s="482"/>
      <c r="D56" s="515"/>
      <c r="E56" s="515"/>
      <c r="F56" s="515"/>
      <c r="G56" s="515"/>
      <c r="H56" s="515"/>
      <c r="I56" s="515"/>
      <c r="J56" s="515"/>
      <c r="K56" s="515"/>
      <c r="L56" s="516" t="s">
        <v>207</v>
      </c>
      <c r="M56" s="482"/>
      <c r="N56" s="483"/>
      <c r="O56" s="517" t="str">
        <f>(Setup!$C$20)</f>
        <v>CR</v>
      </c>
      <c r="P56" s="482"/>
      <c r="Q56" s="480"/>
      <c r="R56" s="512"/>
      <c r="S56" s="512"/>
      <c r="T56" s="518" t="s">
        <v>294</v>
      </c>
      <c r="U56" s="502"/>
      <c r="V56" s="502"/>
      <c r="W56" s="502"/>
      <c r="X56" s="502"/>
      <c r="Y56" s="502"/>
      <c r="Z56" s="502"/>
      <c r="AA56" s="502"/>
      <c r="AB56" s="502"/>
      <c r="AC56" s="502"/>
      <c r="AD56" s="502"/>
      <c r="AE56" s="502"/>
      <c r="AF56" s="502"/>
      <c r="AG56" s="502"/>
      <c r="AH56" s="470"/>
    </row>
    <row r="57">
      <c r="A57" s="519"/>
      <c r="B57" s="492"/>
      <c r="C57" s="492"/>
      <c r="D57" s="520"/>
      <c r="E57" s="520"/>
      <c r="F57" s="520"/>
      <c r="G57" s="520"/>
      <c r="H57" s="520"/>
      <c r="I57" s="520"/>
      <c r="J57" s="520"/>
      <c r="K57" s="520"/>
      <c r="L57" s="519" t="s">
        <v>295</v>
      </c>
      <c r="M57" s="492"/>
      <c r="N57" s="493"/>
      <c r="O57" s="521">
        <f>Setup!$C$13*Setup!$C$11</f>
        <v>8</v>
      </c>
      <c r="P57" s="492"/>
      <c r="Q57" s="490"/>
      <c r="R57" s="512"/>
      <c r="S57" s="512"/>
      <c r="T57" s="522" t="str">
        <f>iferror(VLOOKUP($O57,$R60:$AH74,3,false),"")</f>
        <v>Hit</v>
      </c>
      <c r="U57" s="522" t="str">
        <f>iferror(VLOOKUP($O57,$R60:$AH74,4,false),"")</f>
        <v>Hit</v>
      </c>
      <c r="V57" s="522" t="str">
        <f>iferror(VLOOKUP($O57,$R60:$AH74,5,false),"")</f>
        <v>Miss</v>
      </c>
      <c r="W57" s="522" t="str">
        <f>iferror(VLOOKUP($O57,$R60:$AH74,6,false),"")</f>
        <v>Hit</v>
      </c>
      <c r="X57" s="522" t="str">
        <f>iferror(VLOOKUP($O57,$R60:$AH74,7,false),"")</f>
        <v>Hit</v>
      </c>
      <c r="Y57" s="522" t="str">
        <f>iferror(VLOOKUP($O57,$R60:$AH74,8,false),"")</f>
        <v>Hit</v>
      </c>
      <c r="Z57" s="522" t="str">
        <f>iferror(VLOOKUP($O57,$R60:$AH74,9,false),"")</f>
        <v>Hit</v>
      </c>
      <c r="AA57" s="522" t="str">
        <f>iferror(VLOOKUP($O57,$R60:$AH74,10,false),"")</f>
        <v>Hit</v>
      </c>
      <c r="AB57" s="522" t="str">
        <f>iferror(VLOOKUP($O57,$R60:$AH74,11,false),"")</f>
        <v/>
      </c>
      <c r="AC57" s="522" t="str">
        <f>iferror(VLOOKUP($O57,$R60:$AH74,12,false),"")</f>
        <v/>
      </c>
      <c r="AD57" s="522" t="str">
        <f>iferror(VLOOKUP($O57,$R60:$AH74,13,false),"")</f>
        <v/>
      </c>
      <c r="AE57" s="522" t="str">
        <f>iferror(VLOOKUP($O57,$R60:$AH74,14,false),"")</f>
        <v/>
      </c>
      <c r="AF57" s="522" t="str">
        <f>iferror(VLOOKUP($O57,$R60:$AH74,15,false),"")</f>
        <v/>
      </c>
      <c r="AG57" s="522" t="str">
        <f>iferror(VLOOKUP($O57,$R60:$AH74,16,false),"")</f>
        <v/>
      </c>
      <c r="AH57" s="522" t="str">
        <f>iferror(VLOOKUP($O57,$R60:$AH74,17,false),"")</f>
        <v/>
      </c>
    </row>
    <row r="58">
      <c r="A58" s="523"/>
      <c r="B58" s="512"/>
      <c r="C58" s="512"/>
      <c r="D58" s="512"/>
      <c r="E58" s="512"/>
      <c r="F58" s="512"/>
      <c r="G58" s="512"/>
      <c r="H58" s="512"/>
      <c r="I58" s="512"/>
      <c r="J58" s="512"/>
      <c r="K58" s="512"/>
      <c r="L58" s="512"/>
      <c r="M58" s="512"/>
      <c r="N58" s="512"/>
      <c r="O58" s="512"/>
      <c r="P58" s="524"/>
      <c r="Q58" s="512"/>
      <c r="R58" s="512"/>
      <c r="S58" s="512"/>
      <c r="T58" s="512"/>
      <c r="U58" s="512"/>
      <c r="V58" s="525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H58" s="526"/>
    </row>
    <row r="59">
      <c r="A59" s="501" t="s">
        <v>296</v>
      </c>
      <c r="B59" s="502"/>
      <c r="C59" s="502"/>
      <c r="D59" s="502"/>
      <c r="E59" s="502"/>
      <c r="F59" s="502"/>
      <c r="G59" s="502"/>
      <c r="H59" s="502"/>
      <c r="I59" s="502"/>
      <c r="J59" s="502"/>
      <c r="K59" s="502"/>
      <c r="L59" s="502"/>
      <c r="M59" s="502"/>
      <c r="N59" s="502"/>
      <c r="O59" s="470"/>
      <c r="P59" s="524"/>
      <c r="Q59" s="527" t="s">
        <v>297</v>
      </c>
      <c r="R59" s="528" t="s">
        <v>298</v>
      </c>
      <c r="S59" s="512"/>
      <c r="T59" s="501" t="s">
        <v>299</v>
      </c>
      <c r="U59" s="502"/>
      <c r="V59" s="502"/>
      <c r="W59" s="502"/>
      <c r="X59" s="502"/>
      <c r="Y59" s="502"/>
      <c r="Z59" s="502"/>
      <c r="AA59" s="502"/>
      <c r="AB59" s="502"/>
      <c r="AC59" s="502"/>
      <c r="AD59" s="502"/>
      <c r="AE59" s="502"/>
      <c r="AF59" s="502"/>
      <c r="AG59" s="502"/>
      <c r="AH59" s="470"/>
    </row>
    <row r="60">
      <c r="A60" s="529">
        <f t="shared" ref="A60:O60" si="59">RANDBETWEEN(1,100)</f>
        <v>66</v>
      </c>
      <c r="B60" s="530">
        <f t="shared" si="59"/>
        <v>83</v>
      </c>
      <c r="C60" s="530">
        <f t="shared" si="59"/>
        <v>68</v>
      </c>
      <c r="D60" s="530">
        <f t="shared" si="59"/>
        <v>73</v>
      </c>
      <c r="E60" s="530">
        <f t="shared" si="59"/>
        <v>4</v>
      </c>
      <c r="F60" s="530">
        <f t="shared" si="59"/>
        <v>24</v>
      </c>
      <c r="G60" s="530">
        <f t="shared" si="59"/>
        <v>74</v>
      </c>
      <c r="H60" s="530">
        <f t="shared" si="59"/>
        <v>90</v>
      </c>
      <c r="I60" s="530">
        <f t="shared" si="59"/>
        <v>72</v>
      </c>
      <c r="J60" s="530">
        <f t="shared" si="59"/>
        <v>34</v>
      </c>
      <c r="K60" s="530">
        <f t="shared" si="59"/>
        <v>83</v>
      </c>
      <c r="L60" s="530">
        <f t="shared" si="59"/>
        <v>49</v>
      </c>
      <c r="M60" s="530">
        <f t="shared" si="59"/>
        <v>4</v>
      </c>
      <c r="N60" s="530">
        <f t="shared" si="59"/>
        <v>40</v>
      </c>
      <c r="O60" s="531">
        <f t="shared" si="59"/>
        <v>41</v>
      </c>
      <c r="P60" s="532"/>
      <c r="Q60" s="533">
        <f>VLOOKUP($O$56,Setup!$B$23:$C$29,2,false)</f>
        <v>65</v>
      </c>
      <c r="R60" s="534">
        <v>1.0</v>
      </c>
      <c r="S60" s="535"/>
      <c r="T60" s="536" t="str">
        <f t="shared" ref="T60:T74" si="61">IF(A60&lt;$Q60,"Hit","Miss")</f>
        <v>Miss</v>
      </c>
      <c r="U60" s="537"/>
      <c r="V60" s="537"/>
      <c r="W60" s="537"/>
      <c r="X60" s="537"/>
      <c r="Y60" s="537"/>
      <c r="Z60" s="537"/>
      <c r="AA60" s="537"/>
      <c r="AB60" s="537"/>
      <c r="AC60" s="537"/>
      <c r="AD60" s="537"/>
      <c r="AE60" s="537"/>
      <c r="AF60" s="537"/>
      <c r="AG60" s="537"/>
      <c r="AH60" s="538"/>
    </row>
    <row r="61">
      <c r="A61" s="529">
        <f t="shared" ref="A61:O61" si="60">RANDBETWEEN(1,100)</f>
        <v>79</v>
      </c>
      <c r="B61" s="530">
        <f t="shared" si="60"/>
        <v>35</v>
      </c>
      <c r="C61" s="530">
        <f t="shared" si="60"/>
        <v>46</v>
      </c>
      <c r="D61" s="530">
        <f t="shared" si="60"/>
        <v>85</v>
      </c>
      <c r="E61" s="530">
        <f t="shared" si="60"/>
        <v>26</v>
      </c>
      <c r="F61" s="530">
        <f t="shared" si="60"/>
        <v>43</v>
      </c>
      <c r="G61" s="530">
        <f t="shared" si="60"/>
        <v>97</v>
      </c>
      <c r="H61" s="530">
        <f t="shared" si="60"/>
        <v>18</v>
      </c>
      <c r="I61" s="530">
        <f t="shared" si="60"/>
        <v>84</v>
      </c>
      <c r="J61" s="530">
        <f t="shared" si="60"/>
        <v>47</v>
      </c>
      <c r="K61" s="530">
        <f t="shared" si="60"/>
        <v>3</v>
      </c>
      <c r="L61" s="530">
        <f t="shared" si="60"/>
        <v>69</v>
      </c>
      <c r="M61" s="530">
        <f t="shared" si="60"/>
        <v>89</v>
      </c>
      <c r="N61" s="530">
        <f t="shared" si="60"/>
        <v>6</v>
      </c>
      <c r="O61" s="531">
        <f t="shared" si="60"/>
        <v>84</v>
      </c>
      <c r="P61" s="532"/>
      <c r="Q61" s="533">
        <f>VLOOKUP($O$56,Setup!$B$23:$C$29,2,false)</f>
        <v>65</v>
      </c>
      <c r="R61" s="534">
        <v>2.0</v>
      </c>
      <c r="S61" s="535"/>
      <c r="T61" s="536" t="str">
        <f t="shared" si="61"/>
        <v>Miss</v>
      </c>
      <c r="U61" s="537" t="str">
        <f t="shared" ref="U61:U74" si="63">IF(B61&lt;$Q61,"Hit","Miss")</f>
        <v>Hit</v>
      </c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8"/>
    </row>
    <row r="62">
      <c r="A62" s="529">
        <f t="shared" ref="A62:O62" si="62">RANDBETWEEN(1,100)</f>
        <v>74</v>
      </c>
      <c r="B62" s="530">
        <f t="shared" si="62"/>
        <v>86</v>
      </c>
      <c r="C62" s="530">
        <f t="shared" si="62"/>
        <v>49</v>
      </c>
      <c r="D62" s="530">
        <f t="shared" si="62"/>
        <v>13</v>
      </c>
      <c r="E62" s="530">
        <f t="shared" si="62"/>
        <v>6</v>
      </c>
      <c r="F62" s="530">
        <f t="shared" si="62"/>
        <v>81</v>
      </c>
      <c r="G62" s="530">
        <f t="shared" si="62"/>
        <v>17</v>
      </c>
      <c r="H62" s="530">
        <f t="shared" si="62"/>
        <v>28</v>
      </c>
      <c r="I62" s="530">
        <f t="shared" si="62"/>
        <v>54</v>
      </c>
      <c r="J62" s="530">
        <f t="shared" si="62"/>
        <v>89</v>
      </c>
      <c r="K62" s="530">
        <f t="shared" si="62"/>
        <v>52</v>
      </c>
      <c r="L62" s="530">
        <f t="shared" si="62"/>
        <v>44</v>
      </c>
      <c r="M62" s="530">
        <f t="shared" si="62"/>
        <v>13</v>
      </c>
      <c r="N62" s="530">
        <f t="shared" si="62"/>
        <v>23</v>
      </c>
      <c r="O62" s="531">
        <f t="shared" si="62"/>
        <v>74</v>
      </c>
      <c r="P62" s="532"/>
      <c r="Q62" s="533">
        <f>VLOOKUP($O$56,Setup!$B$23:$C$29,2,false)</f>
        <v>65</v>
      </c>
      <c r="R62" s="534">
        <v>3.0</v>
      </c>
      <c r="S62" s="535"/>
      <c r="T62" s="536" t="str">
        <f t="shared" si="61"/>
        <v>Miss</v>
      </c>
      <c r="U62" s="537" t="str">
        <f t="shared" si="63"/>
        <v>Miss</v>
      </c>
      <c r="V62" s="537" t="str">
        <f t="shared" ref="V62:V74" si="65">IF(C62&lt;$Q62,"Hit","Miss")</f>
        <v>Hit</v>
      </c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8"/>
    </row>
    <row r="63">
      <c r="A63" s="529">
        <f t="shared" ref="A63:O63" si="64">RANDBETWEEN(1,100)</f>
        <v>2</v>
      </c>
      <c r="B63" s="530">
        <f t="shared" si="64"/>
        <v>65</v>
      </c>
      <c r="C63" s="530">
        <f t="shared" si="64"/>
        <v>68</v>
      </c>
      <c r="D63" s="530">
        <f t="shared" si="64"/>
        <v>80</v>
      </c>
      <c r="E63" s="530">
        <f t="shared" si="64"/>
        <v>46</v>
      </c>
      <c r="F63" s="530">
        <f t="shared" si="64"/>
        <v>71</v>
      </c>
      <c r="G63" s="530">
        <f t="shared" si="64"/>
        <v>87</v>
      </c>
      <c r="H63" s="530">
        <f t="shared" si="64"/>
        <v>2</v>
      </c>
      <c r="I63" s="530">
        <f t="shared" si="64"/>
        <v>51</v>
      </c>
      <c r="J63" s="530">
        <f t="shared" si="64"/>
        <v>29</v>
      </c>
      <c r="K63" s="530">
        <f t="shared" si="64"/>
        <v>48</v>
      </c>
      <c r="L63" s="530">
        <f t="shared" si="64"/>
        <v>88</v>
      </c>
      <c r="M63" s="530">
        <f t="shared" si="64"/>
        <v>9</v>
      </c>
      <c r="N63" s="530">
        <f t="shared" si="64"/>
        <v>12</v>
      </c>
      <c r="O63" s="539">
        <f t="shared" si="64"/>
        <v>83</v>
      </c>
      <c r="P63" s="540"/>
      <c r="Q63" s="533">
        <f>VLOOKUP($O$56,Setup!$B$23:$C$29,2,false)</f>
        <v>65</v>
      </c>
      <c r="R63" s="542">
        <v>4.0</v>
      </c>
      <c r="S63" s="543"/>
      <c r="T63" s="536" t="str">
        <f t="shared" si="61"/>
        <v>Hit</v>
      </c>
      <c r="U63" s="537" t="str">
        <f t="shared" si="63"/>
        <v>Miss</v>
      </c>
      <c r="V63" s="537" t="str">
        <f t="shared" si="65"/>
        <v>Miss</v>
      </c>
      <c r="W63" s="537" t="str">
        <f t="shared" ref="W63:W74" si="67">IF(D63&lt;$Q63,"Hit","Miss")</f>
        <v>Miss</v>
      </c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8"/>
    </row>
    <row r="64">
      <c r="A64" s="529">
        <f t="shared" ref="A64:O64" si="66">RANDBETWEEN(1,100)</f>
        <v>15</v>
      </c>
      <c r="B64" s="530">
        <f t="shared" si="66"/>
        <v>45</v>
      </c>
      <c r="C64" s="530">
        <f t="shared" si="66"/>
        <v>96</v>
      </c>
      <c r="D64" s="530">
        <f t="shared" si="66"/>
        <v>36</v>
      </c>
      <c r="E64" s="530">
        <f t="shared" si="66"/>
        <v>25</v>
      </c>
      <c r="F64" s="530">
        <f t="shared" si="66"/>
        <v>64</v>
      </c>
      <c r="G64" s="530">
        <f t="shared" si="66"/>
        <v>13</v>
      </c>
      <c r="H64" s="530">
        <f t="shared" si="66"/>
        <v>67</v>
      </c>
      <c r="I64" s="530">
        <f t="shared" si="66"/>
        <v>84</v>
      </c>
      <c r="J64" s="530">
        <f t="shared" si="66"/>
        <v>70</v>
      </c>
      <c r="K64" s="530">
        <f t="shared" si="66"/>
        <v>35</v>
      </c>
      <c r="L64" s="530">
        <f t="shared" si="66"/>
        <v>86</v>
      </c>
      <c r="M64" s="530">
        <f t="shared" si="66"/>
        <v>89</v>
      </c>
      <c r="N64" s="530">
        <f t="shared" si="66"/>
        <v>45</v>
      </c>
      <c r="O64" s="539">
        <f t="shared" si="66"/>
        <v>69</v>
      </c>
      <c r="P64" s="540"/>
      <c r="Q64" s="533">
        <f>VLOOKUP($O$56,Setup!$B$23:$C$29,2,false)</f>
        <v>65</v>
      </c>
      <c r="R64" s="544">
        <v>5.0</v>
      </c>
      <c r="S64" s="543"/>
      <c r="T64" s="536" t="str">
        <f t="shared" si="61"/>
        <v>Hit</v>
      </c>
      <c r="U64" s="537" t="str">
        <f t="shared" si="63"/>
        <v>Hit</v>
      </c>
      <c r="V64" s="537" t="str">
        <f t="shared" si="65"/>
        <v>Miss</v>
      </c>
      <c r="W64" s="537" t="str">
        <f t="shared" si="67"/>
        <v>Hit</v>
      </c>
      <c r="X64" s="537" t="str">
        <f t="shared" ref="X64:X74" si="69">IF(E64&lt;$Q64,"Hit","Miss")</f>
        <v>Hit</v>
      </c>
      <c r="Y64" s="537"/>
      <c r="Z64" s="537"/>
      <c r="AA64" s="537"/>
      <c r="AB64" s="537"/>
      <c r="AC64" s="537"/>
      <c r="AD64" s="537"/>
      <c r="AE64" s="537"/>
      <c r="AF64" s="537"/>
      <c r="AG64" s="537"/>
      <c r="AH64" s="538"/>
    </row>
    <row r="65">
      <c r="A65" s="529">
        <f t="shared" ref="A65:O65" si="68">RANDBETWEEN(1,100)</f>
        <v>23</v>
      </c>
      <c r="B65" s="530">
        <f t="shared" si="68"/>
        <v>33</v>
      </c>
      <c r="C65" s="530">
        <f t="shared" si="68"/>
        <v>82</v>
      </c>
      <c r="D65" s="530">
        <f t="shared" si="68"/>
        <v>66</v>
      </c>
      <c r="E65" s="530">
        <f t="shared" si="68"/>
        <v>29</v>
      </c>
      <c r="F65" s="530">
        <f t="shared" si="68"/>
        <v>93</v>
      </c>
      <c r="G65" s="530">
        <f t="shared" si="68"/>
        <v>29</v>
      </c>
      <c r="H65" s="530">
        <f t="shared" si="68"/>
        <v>35</v>
      </c>
      <c r="I65" s="530">
        <f t="shared" si="68"/>
        <v>71</v>
      </c>
      <c r="J65" s="530">
        <f t="shared" si="68"/>
        <v>48</v>
      </c>
      <c r="K65" s="530">
        <f t="shared" si="68"/>
        <v>41</v>
      </c>
      <c r="L65" s="530">
        <f t="shared" si="68"/>
        <v>66</v>
      </c>
      <c r="M65" s="530">
        <f t="shared" si="68"/>
        <v>29</v>
      </c>
      <c r="N65" s="530">
        <f t="shared" si="68"/>
        <v>80</v>
      </c>
      <c r="O65" s="539">
        <f t="shared" si="68"/>
        <v>73</v>
      </c>
      <c r="P65" s="540"/>
      <c r="Q65" s="533">
        <f>VLOOKUP($O$56,Setup!$B$23:$C$29,2,false)</f>
        <v>65</v>
      </c>
      <c r="R65" s="544">
        <v>6.0</v>
      </c>
      <c r="S65" s="543"/>
      <c r="T65" s="536" t="str">
        <f t="shared" si="61"/>
        <v>Hit</v>
      </c>
      <c r="U65" s="537" t="str">
        <f t="shared" si="63"/>
        <v>Hit</v>
      </c>
      <c r="V65" s="537" t="str">
        <f t="shared" si="65"/>
        <v>Miss</v>
      </c>
      <c r="W65" s="537" t="str">
        <f t="shared" si="67"/>
        <v>Miss</v>
      </c>
      <c r="X65" s="537" t="str">
        <f t="shared" si="69"/>
        <v>Hit</v>
      </c>
      <c r="Y65" s="537" t="str">
        <f t="shared" ref="Y65:Y74" si="71">IF(F65&lt;$Q65,"Hit","Miss")</f>
        <v>Miss</v>
      </c>
      <c r="Z65" s="537"/>
      <c r="AA65" s="537"/>
      <c r="AB65" s="537"/>
      <c r="AC65" s="537"/>
      <c r="AD65" s="537"/>
      <c r="AE65" s="537"/>
      <c r="AF65" s="537"/>
      <c r="AG65" s="537"/>
      <c r="AH65" s="538"/>
    </row>
    <row r="66">
      <c r="A66" s="529">
        <f t="shared" ref="A66:O66" si="70">RANDBETWEEN(1,100)</f>
        <v>19</v>
      </c>
      <c r="B66" s="530">
        <f t="shared" si="70"/>
        <v>35</v>
      </c>
      <c r="C66" s="530">
        <f t="shared" si="70"/>
        <v>76</v>
      </c>
      <c r="D66" s="530">
        <f t="shared" si="70"/>
        <v>43</v>
      </c>
      <c r="E66" s="530">
        <f t="shared" si="70"/>
        <v>77</v>
      </c>
      <c r="F66" s="530">
        <f t="shared" si="70"/>
        <v>33</v>
      </c>
      <c r="G66" s="530">
        <f t="shared" si="70"/>
        <v>100</v>
      </c>
      <c r="H66" s="530">
        <f t="shared" si="70"/>
        <v>51</v>
      </c>
      <c r="I66" s="530">
        <f t="shared" si="70"/>
        <v>13</v>
      </c>
      <c r="J66" s="530">
        <f t="shared" si="70"/>
        <v>92</v>
      </c>
      <c r="K66" s="530">
        <f t="shared" si="70"/>
        <v>31</v>
      </c>
      <c r="L66" s="530">
        <f t="shared" si="70"/>
        <v>9</v>
      </c>
      <c r="M66" s="530">
        <f t="shared" si="70"/>
        <v>19</v>
      </c>
      <c r="N66" s="530">
        <f t="shared" si="70"/>
        <v>51</v>
      </c>
      <c r="O66" s="539">
        <f t="shared" si="70"/>
        <v>87</v>
      </c>
      <c r="P66" s="540"/>
      <c r="Q66" s="533">
        <f>VLOOKUP($O$56,Setup!$B$23:$C$29,2,false)</f>
        <v>65</v>
      </c>
      <c r="R66" s="544">
        <v>7.0</v>
      </c>
      <c r="S66" s="543"/>
      <c r="T66" s="536" t="str">
        <f t="shared" si="61"/>
        <v>Hit</v>
      </c>
      <c r="U66" s="537" t="str">
        <f t="shared" si="63"/>
        <v>Hit</v>
      </c>
      <c r="V66" s="537" t="str">
        <f t="shared" si="65"/>
        <v>Miss</v>
      </c>
      <c r="W66" s="537" t="str">
        <f t="shared" si="67"/>
        <v>Hit</v>
      </c>
      <c r="X66" s="537" t="str">
        <f t="shared" si="69"/>
        <v>Miss</v>
      </c>
      <c r="Y66" s="537" t="str">
        <f t="shared" si="71"/>
        <v>Hit</v>
      </c>
      <c r="Z66" s="537" t="str">
        <f t="shared" ref="Z66:Z74" si="73">IF(G66&lt;$Q66,"Hit","Miss")</f>
        <v>Miss</v>
      </c>
      <c r="AA66" s="537"/>
      <c r="AB66" s="537"/>
      <c r="AC66" s="537"/>
      <c r="AD66" s="537"/>
      <c r="AE66" s="537"/>
      <c r="AF66" s="537"/>
      <c r="AG66" s="537"/>
      <c r="AH66" s="538"/>
    </row>
    <row r="67">
      <c r="A67" s="529">
        <f t="shared" ref="A67:O67" si="72">RANDBETWEEN(1,100)</f>
        <v>5</v>
      </c>
      <c r="B67" s="530">
        <f t="shared" si="72"/>
        <v>41</v>
      </c>
      <c r="C67" s="530">
        <f t="shared" si="72"/>
        <v>75</v>
      </c>
      <c r="D67" s="530">
        <f t="shared" si="72"/>
        <v>42</v>
      </c>
      <c r="E67" s="530">
        <f t="shared" si="72"/>
        <v>48</v>
      </c>
      <c r="F67" s="530">
        <f t="shared" si="72"/>
        <v>10</v>
      </c>
      <c r="G67" s="530">
        <f t="shared" si="72"/>
        <v>35</v>
      </c>
      <c r="H67" s="530">
        <f t="shared" si="72"/>
        <v>51</v>
      </c>
      <c r="I67" s="530">
        <f t="shared" si="72"/>
        <v>93</v>
      </c>
      <c r="J67" s="530">
        <f t="shared" si="72"/>
        <v>44</v>
      </c>
      <c r="K67" s="530">
        <f t="shared" si="72"/>
        <v>84</v>
      </c>
      <c r="L67" s="530">
        <f t="shared" si="72"/>
        <v>49</v>
      </c>
      <c r="M67" s="530">
        <f t="shared" si="72"/>
        <v>12</v>
      </c>
      <c r="N67" s="530">
        <f t="shared" si="72"/>
        <v>66</v>
      </c>
      <c r="O67" s="539">
        <f t="shared" si="72"/>
        <v>16</v>
      </c>
      <c r="P67" s="540"/>
      <c r="Q67" s="533">
        <f>VLOOKUP($O$56,Setup!$B$23:$C$29,2,false)</f>
        <v>65</v>
      </c>
      <c r="R67" s="544">
        <v>8.0</v>
      </c>
      <c r="S67" s="543"/>
      <c r="T67" s="536" t="str">
        <f t="shared" si="61"/>
        <v>Hit</v>
      </c>
      <c r="U67" s="537" t="str">
        <f t="shared" si="63"/>
        <v>Hit</v>
      </c>
      <c r="V67" s="537" t="str">
        <f t="shared" si="65"/>
        <v>Miss</v>
      </c>
      <c r="W67" s="537" t="str">
        <f t="shared" si="67"/>
        <v>Hit</v>
      </c>
      <c r="X67" s="537" t="str">
        <f t="shared" si="69"/>
        <v>Hit</v>
      </c>
      <c r="Y67" s="537" t="str">
        <f t="shared" si="71"/>
        <v>Hit</v>
      </c>
      <c r="Z67" s="537" t="str">
        <f t="shared" si="73"/>
        <v>Hit</v>
      </c>
      <c r="AA67" s="537" t="str">
        <f t="shared" ref="AA67:AA74" si="75">IF(H67&lt;$Q67,"Hit","Miss")</f>
        <v>Hit</v>
      </c>
      <c r="AB67" s="537"/>
      <c r="AC67" s="537"/>
      <c r="AD67" s="537"/>
      <c r="AE67" s="537"/>
      <c r="AF67" s="537"/>
      <c r="AG67" s="537"/>
      <c r="AH67" s="538"/>
    </row>
    <row r="68">
      <c r="A68" s="529">
        <f t="shared" ref="A68:O68" si="74">RANDBETWEEN(1,100)</f>
        <v>28</v>
      </c>
      <c r="B68" s="530">
        <f t="shared" si="74"/>
        <v>77</v>
      </c>
      <c r="C68" s="530">
        <f t="shared" si="74"/>
        <v>76</v>
      </c>
      <c r="D68" s="530">
        <f t="shared" si="74"/>
        <v>12</v>
      </c>
      <c r="E68" s="530">
        <f t="shared" si="74"/>
        <v>60</v>
      </c>
      <c r="F68" s="530">
        <f t="shared" si="74"/>
        <v>96</v>
      </c>
      <c r="G68" s="530">
        <f t="shared" si="74"/>
        <v>21</v>
      </c>
      <c r="H68" s="530">
        <f t="shared" si="74"/>
        <v>71</v>
      </c>
      <c r="I68" s="530">
        <f t="shared" si="74"/>
        <v>65</v>
      </c>
      <c r="J68" s="530">
        <f t="shared" si="74"/>
        <v>32</v>
      </c>
      <c r="K68" s="530">
        <f t="shared" si="74"/>
        <v>48</v>
      </c>
      <c r="L68" s="530">
        <f t="shared" si="74"/>
        <v>28</v>
      </c>
      <c r="M68" s="530">
        <f t="shared" si="74"/>
        <v>77</v>
      </c>
      <c r="N68" s="530">
        <f t="shared" si="74"/>
        <v>46</v>
      </c>
      <c r="O68" s="539">
        <f t="shared" si="74"/>
        <v>83</v>
      </c>
      <c r="P68" s="540"/>
      <c r="Q68" s="533">
        <f>VLOOKUP($O$56,Setup!$B$23:$C$29,2,false)</f>
        <v>65</v>
      </c>
      <c r="R68" s="544">
        <v>9.0</v>
      </c>
      <c r="S68" s="543"/>
      <c r="T68" s="536" t="str">
        <f t="shared" si="61"/>
        <v>Hit</v>
      </c>
      <c r="U68" s="537" t="str">
        <f t="shared" si="63"/>
        <v>Miss</v>
      </c>
      <c r="V68" s="537" t="str">
        <f t="shared" si="65"/>
        <v>Miss</v>
      </c>
      <c r="W68" s="537" t="str">
        <f t="shared" si="67"/>
        <v>Hit</v>
      </c>
      <c r="X68" s="537" t="str">
        <f t="shared" si="69"/>
        <v>Hit</v>
      </c>
      <c r="Y68" s="537" t="str">
        <f t="shared" si="71"/>
        <v>Miss</v>
      </c>
      <c r="Z68" s="537" t="str">
        <f t="shared" si="73"/>
        <v>Hit</v>
      </c>
      <c r="AA68" s="537" t="str">
        <f t="shared" si="75"/>
        <v>Miss</v>
      </c>
      <c r="AB68" s="537" t="str">
        <f t="shared" ref="AB68:AB74" si="77">IF(I68&lt;$Q68,"Hit","Miss")</f>
        <v>Miss</v>
      </c>
      <c r="AC68" s="537"/>
      <c r="AD68" s="537"/>
      <c r="AE68" s="537"/>
      <c r="AF68" s="537"/>
      <c r="AG68" s="537"/>
      <c r="AH68" s="538"/>
    </row>
    <row r="69">
      <c r="A69" s="529">
        <f t="shared" ref="A69:O69" si="76">RANDBETWEEN(1,100)</f>
        <v>11</v>
      </c>
      <c r="B69" s="530">
        <f t="shared" si="76"/>
        <v>74</v>
      </c>
      <c r="C69" s="530">
        <f t="shared" si="76"/>
        <v>99</v>
      </c>
      <c r="D69" s="530">
        <f t="shared" si="76"/>
        <v>62</v>
      </c>
      <c r="E69" s="530">
        <f t="shared" si="76"/>
        <v>56</v>
      </c>
      <c r="F69" s="530">
        <f t="shared" si="76"/>
        <v>6</v>
      </c>
      <c r="G69" s="530">
        <f t="shared" si="76"/>
        <v>31</v>
      </c>
      <c r="H69" s="530">
        <f t="shared" si="76"/>
        <v>67</v>
      </c>
      <c r="I69" s="530">
        <f t="shared" si="76"/>
        <v>88</v>
      </c>
      <c r="J69" s="530">
        <f t="shared" si="76"/>
        <v>28</v>
      </c>
      <c r="K69" s="530">
        <f t="shared" si="76"/>
        <v>91</v>
      </c>
      <c r="L69" s="530">
        <f t="shared" si="76"/>
        <v>25</v>
      </c>
      <c r="M69" s="530">
        <f t="shared" si="76"/>
        <v>83</v>
      </c>
      <c r="N69" s="530">
        <f t="shared" si="76"/>
        <v>60</v>
      </c>
      <c r="O69" s="539">
        <f t="shared" si="76"/>
        <v>98</v>
      </c>
      <c r="P69" s="540"/>
      <c r="Q69" s="533">
        <f>VLOOKUP($O$56,Setup!$B$23:$C$29,2,false)</f>
        <v>65</v>
      </c>
      <c r="R69" s="545">
        <v>10.0</v>
      </c>
      <c r="S69" s="543"/>
      <c r="T69" s="536" t="str">
        <f t="shared" si="61"/>
        <v>Hit</v>
      </c>
      <c r="U69" s="537" t="str">
        <f t="shared" si="63"/>
        <v>Miss</v>
      </c>
      <c r="V69" s="537" t="str">
        <f t="shared" si="65"/>
        <v>Miss</v>
      </c>
      <c r="W69" s="537" t="str">
        <f t="shared" si="67"/>
        <v>Hit</v>
      </c>
      <c r="X69" s="537" t="str">
        <f t="shared" si="69"/>
        <v>Hit</v>
      </c>
      <c r="Y69" s="537" t="str">
        <f t="shared" si="71"/>
        <v>Hit</v>
      </c>
      <c r="Z69" s="537" t="str">
        <f t="shared" si="73"/>
        <v>Hit</v>
      </c>
      <c r="AA69" s="537" t="str">
        <f t="shared" si="75"/>
        <v>Miss</v>
      </c>
      <c r="AB69" s="537" t="str">
        <f t="shared" si="77"/>
        <v>Miss</v>
      </c>
      <c r="AC69" s="537" t="str">
        <f t="shared" ref="AC69:AC74" si="79">IF(J69&lt;$Q69,"Hit","Miss")</f>
        <v>Hit</v>
      </c>
      <c r="AD69" s="537"/>
      <c r="AE69" s="537"/>
      <c r="AF69" s="537"/>
      <c r="AG69" s="537"/>
      <c r="AH69" s="538"/>
    </row>
    <row r="70">
      <c r="A70" s="529">
        <f t="shared" ref="A70:O70" si="78">RANDBETWEEN(1,100)</f>
        <v>22</v>
      </c>
      <c r="B70" s="530">
        <f t="shared" si="78"/>
        <v>73</v>
      </c>
      <c r="C70" s="530">
        <f t="shared" si="78"/>
        <v>39</v>
      </c>
      <c r="D70" s="530">
        <f t="shared" si="78"/>
        <v>21</v>
      </c>
      <c r="E70" s="530">
        <f t="shared" si="78"/>
        <v>29</v>
      </c>
      <c r="F70" s="530">
        <f t="shared" si="78"/>
        <v>96</v>
      </c>
      <c r="G70" s="530">
        <f t="shared" si="78"/>
        <v>27</v>
      </c>
      <c r="H70" s="530">
        <f t="shared" si="78"/>
        <v>90</v>
      </c>
      <c r="I70" s="530">
        <f t="shared" si="78"/>
        <v>11</v>
      </c>
      <c r="J70" s="530">
        <f t="shared" si="78"/>
        <v>77</v>
      </c>
      <c r="K70" s="530">
        <f t="shared" si="78"/>
        <v>59</v>
      </c>
      <c r="L70" s="530">
        <f t="shared" si="78"/>
        <v>95</v>
      </c>
      <c r="M70" s="530">
        <f t="shared" si="78"/>
        <v>62</v>
      </c>
      <c r="N70" s="530">
        <f t="shared" si="78"/>
        <v>83</v>
      </c>
      <c r="O70" s="539">
        <f t="shared" si="78"/>
        <v>89</v>
      </c>
      <c r="P70" s="540"/>
      <c r="Q70" s="533">
        <f>VLOOKUP($O$56,Setup!$B$23:$C$29,2,false)</f>
        <v>65</v>
      </c>
      <c r="R70" s="545">
        <v>11.0</v>
      </c>
      <c r="S70" s="543"/>
      <c r="T70" s="536" t="str">
        <f t="shared" si="61"/>
        <v>Hit</v>
      </c>
      <c r="U70" s="537" t="str">
        <f t="shared" si="63"/>
        <v>Miss</v>
      </c>
      <c r="V70" s="537" t="str">
        <f t="shared" si="65"/>
        <v>Hit</v>
      </c>
      <c r="W70" s="537" t="str">
        <f t="shared" si="67"/>
        <v>Hit</v>
      </c>
      <c r="X70" s="537" t="str">
        <f t="shared" si="69"/>
        <v>Hit</v>
      </c>
      <c r="Y70" s="537" t="str">
        <f t="shared" si="71"/>
        <v>Miss</v>
      </c>
      <c r="Z70" s="537" t="str">
        <f t="shared" si="73"/>
        <v>Hit</v>
      </c>
      <c r="AA70" s="537" t="str">
        <f t="shared" si="75"/>
        <v>Miss</v>
      </c>
      <c r="AB70" s="537" t="str">
        <f t="shared" si="77"/>
        <v>Hit</v>
      </c>
      <c r="AC70" s="537" t="str">
        <f t="shared" si="79"/>
        <v>Miss</v>
      </c>
      <c r="AD70" s="537" t="str">
        <f t="shared" ref="AD70:AD74" si="81">IF(K70&lt;$Q70,"Hit","Miss")</f>
        <v>Hit</v>
      </c>
      <c r="AE70" s="537"/>
      <c r="AF70" s="537"/>
      <c r="AG70" s="537"/>
      <c r="AH70" s="538"/>
    </row>
    <row r="71">
      <c r="A71" s="529">
        <f t="shared" ref="A71:O71" si="80">RANDBETWEEN(1,100)</f>
        <v>74</v>
      </c>
      <c r="B71" s="530">
        <f t="shared" si="80"/>
        <v>66</v>
      </c>
      <c r="C71" s="530">
        <f t="shared" si="80"/>
        <v>79</v>
      </c>
      <c r="D71" s="530">
        <f t="shared" si="80"/>
        <v>43</v>
      </c>
      <c r="E71" s="530">
        <f t="shared" si="80"/>
        <v>6</v>
      </c>
      <c r="F71" s="530">
        <f t="shared" si="80"/>
        <v>90</v>
      </c>
      <c r="G71" s="530">
        <f t="shared" si="80"/>
        <v>40</v>
      </c>
      <c r="H71" s="530">
        <f t="shared" si="80"/>
        <v>75</v>
      </c>
      <c r="I71" s="530">
        <f t="shared" si="80"/>
        <v>31</v>
      </c>
      <c r="J71" s="530">
        <f t="shared" si="80"/>
        <v>24</v>
      </c>
      <c r="K71" s="530">
        <f t="shared" si="80"/>
        <v>45</v>
      </c>
      <c r="L71" s="530">
        <f t="shared" si="80"/>
        <v>8</v>
      </c>
      <c r="M71" s="530">
        <f t="shared" si="80"/>
        <v>43</v>
      </c>
      <c r="N71" s="530">
        <f t="shared" si="80"/>
        <v>6</v>
      </c>
      <c r="O71" s="539">
        <f t="shared" si="80"/>
        <v>55</v>
      </c>
      <c r="P71" s="540"/>
      <c r="Q71" s="533">
        <f>VLOOKUP($O$56,Setup!$B$23:$C$29,2,false)</f>
        <v>65</v>
      </c>
      <c r="R71" s="545">
        <v>12.0</v>
      </c>
      <c r="S71" s="543"/>
      <c r="T71" s="536" t="str">
        <f t="shared" si="61"/>
        <v>Miss</v>
      </c>
      <c r="U71" s="537" t="str">
        <f t="shared" si="63"/>
        <v>Miss</v>
      </c>
      <c r="V71" s="537" t="str">
        <f t="shared" si="65"/>
        <v>Miss</v>
      </c>
      <c r="W71" s="537" t="str">
        <f t="shared" si="67"/>
        <v>Hit</v>
      </c>
      <c r="X71" s="537" t="str">
        <f t="shared" si="69"/>
        <v>Hit</v>
      </c>
      <c r="Y71" s="537" t="str">
        <f t="shared" si="71"/>
        <v>Miss</v>
      </c>
      <c r="Z71" s="537" t="str">
        <f t="shared" si="73"/>
        <v>Hit</v>
      </c>
      <c r="AA71" s="537" t="str">
        <f t="shared" si="75"/>
        <v>Miss</v>
      </c>
      <c r="AB71" s="537" t="str">
        <f t="shared" si="77"/>
        <v>Hit</v>
      </c>
      <c r="AC71" s="537" t="str">
        <f t="shared" si="79"/>
        <v>Hit</v>
      </c>
      <c r="AD71" s="537" t="str">
        <f t="shared" si="81"/>
        <v>Hit</v>
      </c>
      <c r="AE71" s="537" t="str">
        <f t="shared" ref="AE71:AE74" si="83">IF(L71&lt;$Q71,"Hit","Miss")</f>
        <v>Hit</v>
      </c>
      <c r="AF71" s="537"/>
      <c r="AG71" s="537"/>
      <c r="AH71" s="538"/>
    </row>
    <row r="72">
      <c r="A72" s="529">
        <f t="shared" ref="A72:O72" si="82">RANDBETWEEN(1,100)</f>
        <v>5</v>
      </c>
      <c r="B72" s="530">
        <f t="shared" si="82"/>
        <v>59</v>
      </c>
      <c r="C72" s="530">
        <f t="shared" si="82"/>
        <v>8</v>
      </c>
      <c r="D72" s="530">
        <f t="shared" si="82"/>
        <v>37</v>
      </c>
      <c r="E72" s="530">
        <f t="shared" si="82"/>
        <v>73</v>
      </c>
      <c r="F72" s="530">
        <f t="shared" si="82"/>
        <v>39</v>
      </c>
      <c r="G72" s="530">
        <f t="shared" si="82"/>
        <v>89</v>
      </c>
      <c r="H72" s="530">
        <f t="shared" si="82"/>
        <v>57</v>
      </c>
      <c r="I72" s="530">
        <f t="shared" si="82"/>
        <v>9</v>
      </c>
      <c r="J72" s="530">
        <f t="shared" si="82"/>
        <v>46</v>
      </c>
      <c r="K72" s="530">
        <f t="shared" si="82"/>
        <v>15</v>
      </c>
      <c r="L72" s="530">
        <f t="shared" si="82"/>
        <v>4</v>
      </c>
      <c r="M72" s="530">
        <f t="shared" si="82"/>
        <v>56</v>
      </c>
      <c r="N72" s="530">
        <f t="shared" si="82"/>
        <v>79</v>
      </c>
      <c r="O72" s="539">
        <f t="shared" si="82"/>
        <v>21</v>
      </c>
      <c r="P72" s="540"/>
      <c r="Q72" s="533">
        <f>VLOOKUP($O$56,Setup!$B$23:$C$29,2,false)</f>
        <v>65</v>
      </c>
      <c r="R72" s="545">
        <v>13.0</v>
      </c>
      <c r="S72" s="543"/>
      <c r="T72" s="536" t="str">
        <f t="shared" si="61"/>
        <v>Hit</v>
      </c>
      <c r="U72" s="537" t="str">
        <f t="shared" si="63"/>
        <v>Hit</v>
      </c>
      <c r="V72" s="537" t="str">
        <f t="shared" si="65"/>
        <v>Hit</v>
      </c>
      <c r="W72" s="537" t="str">
        <f t="shared" si="67"/>
        <v>Hit</v>
      </c>
      <c r="X72" s="537" t="str">
        <f t="shared" si="69"/>
        <v>Miss</v>
      </c>
      <c r="Y72" s="537" t="str">
        <f t="shared" si="71"/>
        <v>Hit</v>
      </c>
      <c r="Z72" s="537" t="str">
        <f t="shared" si="73"/>
        <v>Miss</v>
      </c>
      <c r="AA72" s="537" t="str">
        <f t="shared" si="75"/>
        <v>Hit</v>
      </c>
      <c r="AB72" s="537" t="str">
        <f t="shared" si="77"/>
        <v>Hit</v>
      </c>
      <c r="AC72" s="537" t="str">
        <f t="shared" si="79"/>
        <v>Hit</v>
      </c>
      <c r="AD72" s="537" t="str">
        <f t="shared" si="81"/>
        <v>Hit</v>
      </c>
      <c r="AE72" s="537" t="str">
        <f t="shared" si="83"/>
        <v>Hit</v>
      </c>
      <c r="AF72" s="537" t="str">
        <f t="shared" ref="AF72:AF74" si="85">IF(M72&lt;$Q72,"Hit","Miss")</f>
        <v>Hit</v>
      </c>
      <c r="AG72" s="537"/>
      <c r="AH72" s="538"/>
    </row>
    <row r="73">
      <c r="A73" s="529">
        <f t="shared" ref="A73:O73" si="84">RANDBETWEEN(1,100)</f>
        <v>70</v>
      </c>
      <c r="B73" s="530">
        <f t="shared" si="84"/>
        <v>85</v>
      </c>
      <c r="C73" s="530">
        <f t="shared" si="84"/>
        <v>1</v>
      </c>
      <c r="D73" s="530">
        <f t="shared" si="84"/>
        <v>52</v>
      </c>
      <c r="E73" s="530">
        <f t="shared" si="84"/>
        <v>15</v>
      </c>
      <c r="F73" s="530">
        <f t="shared" si="84"/>
        <v>4</v>
      </c>
      <c r="G73" s="530">
        <f t="shared" si="84"/>
        <v>7</v>
      </c>
      <c r="H73" s="530">
        <f t="shared" si="84"/>
        <v>70</v>
      </c>
      <c r="I73" s="530">
        <f t="shared" si="84"/>
        <v>24</v>
      </c>
      <c r="J73" s="530">
        <f t="shared" si="84"/>
        <v>67</v>
      </c>
      <c r="K73" s="530">
        <f t="shared" si="84"/>
        <v>89</v>
      </c>
      <c r="L73" s="530">
        <f t="shared" si="84"/>
        <v>29</v>
      </c>
      <c r="M73" s="530">
        <f t="shared" si="84"/>
        <v>86</v>
      </c>
      <c r="N73" s="530">
        <f t="shared" si="84"/>
        <v>75</v>
      </c>
      <c r="O73" s="539">
        <f t="shared" si="84"/>
        <v>23</v>
      </c>
      <c r="P73" s="540"/>
      <c r="Q73" s="533">
        <f>VLOOKUP($O$56,Setup!$B$23:$C$29,2,false)</f>
        <v>65</v>
      </c>
      <c r="R73" s="545">
        <v>14.0</v>
      </c>
      <c r="S73" s="543"/>
      <c r="T73" s="536" t="str">
        <f t="shared" si="61"/>
        <v>Miss</v>
      </c>
      <c r="U73" s="537" t="str">
        <f t="shared" si="63"/>
        <v>Miss</v>
      </c>
      <c r="V73" s="537" t="str">
        <f t="shared" si="65"/>
        <v>Hit</v>
      </c>
      <c r="W73" s="537" t="str">
        <f t="shared" si="67"/>
        <v>Hit</v>
      </c>
      <c r="X73" s="537" t="str">
        <f t="shared" si="69"/>
        <v>Hit</v>
      </c>
      <c r="Y73" s="537" t="str">
        <f t="shared" si="71"/>
        <v>Hit</v>
      </c>
      <c r="Z73" s="537" t="str">
        <f t="shared" si="73"/>
        <v>Hit</v>
      </c>
      <c r="AA73" s="537" t="str">
        <f t="shared" si="75"/>
        <v>Miss</v>
      </c>
      <c r="AB73" s="537" t="str">
        <f t="shared" si="77"/>
        <v>Hit</v>
      </c>
      <c r="AC73" s="537" t="str">
        <f t="shared" si="79"/>
        <v>Miss</v>
      </c>
      <c r="AD73" s="537" t="str">
        <f t="shared" si="81"/>
        <v>Miss</v>
      </c>
      <c r="AE73" s="537" t="str">
        <f t="shared" si="83"/>
        <v>Hit</v>
      </c>
      <c r="AF73" s="537" t="str">
        <f t="shared" si="85"/>
        <v>Miss</v>
      </c>
      <c r="AG73" s="537" t="str">
        <f t="shared" ref="AG73:AG74" si="87">IF(N73&lt;$Q73,"Hit","Miss")</f>
        <v>Miss</v>
      </c>
      <c r="AH73" s="538"/>
    </row>
    <row r="74">
      <c r="A74" s="546">
        <f t="shared" ref="A74:O74" si="86">RANDBETWEEN(1,100)</f>
        <v>35</v>
      </c>
      <c r="B74" s="547">
        <f t="shared" si="86"/>
        <v>18</v>
      </c>
      <c r="C74" s="547">
        <f t="shared" si="86"/>
        <v>53</v>
      </c>
      <c r="D74" s="547">
        <f t="shared" si="86"/>
        <v>67</v>
      </c>
      <c r="E74" s="547">
        <f t="shared" si="86"/>
        <v>59</v>
      </c>
      <c r="F74" s="547">
        <f t="shared" si="86"/>
        <v>23</v>
      </c>
      <c r="G74" s="547">
        <f t="shared" si="86"/>
        <v>86</v>
      </c>
      <c r="H74" s="547">
        <f t="shared" si="86"/>
        <v>98</v>
      </c>
      <c r="I74" s="547">
        <f t="shared" si="86"/>
        <v>17</v>
      </c>
      <c r="J74" s="547">
        <f t="shared" si="86"/>
        <v>27</v>
      </c>
      <c r="K74" s="547">
        <f t="shared" si="86"/>
        <v>92</v>
      </c>
      <c r="L74" s="547">
        <f t="shared" si="86"/>
        <v>48</v>
      </c>
      <c r="M74" s="547">
        <f t="shared" si="86"/>
        <v>22</v>
      </c>
      <c r="N74" s="547">
        <f t="shared" si="86"/>
        <v>86</v>
      </c>
      <c r="O74" s="548">
        <f t="shared" si="86"/>
        <v>94</v>
      </c>
      <c r="P74" s="549"/>
      <c r="Q74" s="533">
        <f>VLOOKUP($O$56,Setup!$B$23:$C$29,2,false)</f>
        <v>65</v>
      </c>
      <c r="R74" s="551">
        <v>15.0</v>
      </c>
      <c r="S74" s="552"/>
      <c r="T74" s="522" t="str">
        <f t="shared" si="61"/>
        <v>Hit</v>
      </c>
      <c r="U74" s="553" t="str">
        <f t="shared" si="63"/>
        <v>Hit</v>
      </c>
      <c r="V74" s="553" t="str">
        <f t="shared" si="65"/>
        <v>Hit</v>
      </c>
      <c r="W74" s="553" t="str">
        <f t="shared" si="67"/>
        <v>Miss</v>
      </c>
      <c r="X74" s="553" t="str">
        <f t="shared" si="69"/>
        <v>Hit</v>
      </c>
      <c r="Y74" s="553" t="str">
        <f t="shared" si="71"/>
        <v>Hit</v>
      </c>
      <c r="Z74" s="553" t="str">
        <f t="shared" si="73"/>
        <v>Miss</v>
      </c>
      <c r="AA74" s="553" t="str">
        <f t="shared" si="75"/>
        <v>Miss</v>
      </c>
      <c r="AB74" s="553" t="str">
        <f t="shared" si="77"/>
        <v>Hit</v>
      </c>
      <c r="AC74" s="553" t="str">
        <f t="shared" si="79"/>
        <v>Hit</v>
      </c>
      <c r="AD74" s="553" t="str">
        <f t="shared" si="81"/>
        <v>Miss</v>
      </c>
      <c r="AE74" s="553" t="str">
        <f t="shared" si="83"/>
        <v>Hit</v>
      </c>
      <c r="AF74" s="553" t="str">
        <f t="shared" si="85"/>
        <v>Hit</v>
      </c>
      <c r="AG74" s="553" t="str">
        <f t="shared" si="87"/>
        <v>Miss</v>
      </c>
      <c r="AH74" s="554" t="str">
        <f>IF(O74&lt;$Q74,"Hit","Miss")</f>
        <v>Miss</v>
      </c>
    </row>
    <row r="75">
      <c r="A75" s="555"/>
      <c r="B75" s="555"/>
      <c r="C75" s="555"/>
      <c r="D75" s="555"/>
      <c r="E75" s="555"/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555"/>
      <c r="Q75" s="555"/>
      <c r="R75" s="555"/>
      <c r="S75" s="555"/>
      <c r="T75" s="555"/>
      <c r="U75" s="555"/>
      <c r="V75" s="555"/>
      <c r="W75" s="555"/>
      <c r="X75" s="555"/>
      <c r="Y75" s="555"/>
      <c r="Z75" s="555"/>
      <c r="AA75" s="555"/>
      <c r="AB75" s="555"/>
      <c r="AC75" s="555"/>
      <c r="AD75" s="555"/>
      <c r="AE75" s="555"/>
      <c r="AF75" s="555"/>
      <c r="AG75" s="555"/>
      <c r="AH75" s="555"/>
    </row>
    <row r="76">
      <c r="A76" s="500"/>
      <c r="B76" s="456"/>
      <c r="C76" s="456"/>
      <c r="D76" s="456"/>
      <c r="E76" s="456"/>
      <c r="F76" s="456"/>
      <c r="G76" s="456"/>
      <c r="H76" s="456"/>
      <c r="I76" s="456"/>
      <c r="J76" s="456"/>
      <c r="K76" s="456"/>
      <c r="L76" s="456"/>
      <c r="M76" s="456"/>
      <c r="N76" s="456"/>
      <c r="O76" s="456"/>
      <c r="P76" s="456"/>
      <c r="Q76" s="456"/>
      <c r="R76" s="456"/>
      <c r="S76" s="456"/>
      <c r="T76" s="456"/>
      <c r="U76" s="456"/>
      <c r="V76" s="456"/>
      <c r="W76" s="456"/>
      <c r="X76" s="456"/>
      <c r="Y76" s="456"/>
      <c r="Z76" s="456"/>
      <c r="AA76" s="456"/>
      <c r="AB76" s="456"/>
      <c r="AC76" s="456"/>
      <c r="AD76" s="456"/>
      <c r="AE76" s="456"/>
      <c r="AF76" s="456"/>
      <c r="AG76" s="456"/>
      <c r="AH76" s="457"/>
    </row>
    <row r="77">
      <c r="A77" s="501"/>
      <c r="B77" s="502"/>
      <c r="C77" s="502"/>
      <c r="D77" s="503"/>
      <c r="E77" s="503"/>
      <c r="F77" s="503"/>
      <c r="G77" s="503"/>
      <c r="H77" s="503"/>
      <c r="I77" s="503"/>
      <c r="J77" s="503"/>
      <c r="K77" s="503"/>
      <c r="L77" s="504" t="s">
        <v>195</v>
      </c>
      <c r="M77" s="502"/>
      <c r="N77" s="505"/>
      <c r="O77" s="506" t="str">
        <f>Setup!$C$9</f>
        <v>Torpedo [M]</v>
      </c>
      <c r="P77" s="502"/>
      <c r="Q77" s="470"/>
      <c r="R77" s="507"/>
      <c r="S77" s="507"/>
      <c r="T77" s="508" t="s">
        <v>204</v>
      </c>
      <c r="U77" s="509">
        <f>Setup!$C$17</f>
        <v>350</v>
      </c>
      <c r="V77" s="508" t="s">
        <v>293</v>
      </c>
      <c r="W77" s="510">
        <f>COUNTIF(T79:AH79,"Hit")</f>
        <v>5</v>
      </c>
      <c r="X77" s="508" t="s">
        <v>292</v>
      </c>
      <c r="Y77" s="511">
        <f>U77*W77</f>
        <v>1750</v>
      </c>
      <c r="Z77" s="512"/>
      <c r="AA77" s="512"/>
      <c r="AB77" s="512"/>
      <c r="AC77" s="512"/>
      <c r="AD77" s="512"/>
      <c r="AE77" s="512"/>
      <c r="AF77" s="512"/>
      <c r="AG77" s="512"/>
      <c r="AH77" s="513"/>
    </row>
    <row r="78">
      <c r="A78" s="514"/>
      <c r="B78" s="482"/>
      <c r="C78" s="482"/>
      <c r="D78" s="515"/>
      <c r="E78" s="515"/>
      <c r="F78" s="515"/>
      <c r="G78" s="515"/>
      <c r="H78" s="515"/>
      <c r="I78" s="515"/>
      <c r="J78" s="515"/>
      <c r="K78" s="515"/>
      <c r="L78" s="516" t="s">
        <v>208</v>
      </c>
      <c r="M78" s="482"/>
      <c r="N78" s="483"/>
      <c r="O78" s="517" t="str">
        <f>(Setup!$C$21)</f>
        <v>FF</v>
      </c>
      <c r="P78" s="482"/>
      <c r="Q78" s="480"/>
      <c r="R78" s="512"/>
      <c r="S78" s="512"/>
      <c r="T78" s="518" t="s">
        <v>294</v>
      </c>
      <c r="U78" s="502"/>
      <c r="V78" s="502"/>
      <c r="W78" s="502"/>
      <c r="X78" s="502"/>
      <c r="Y78" s="502"/>
      <c r="Z78" s="502"/>
      <c r="AA78" s="502"/>
      <c r="AB78" s="502"/>
      <c r="AC78" s="502"/>
      <c r="AD78" s="502"/>
      <c r="AE78" s="502"/>
      <c r="AF78" s="502"/>
      <c r="AG78" s="502"/>
      <c r="AH78" s="470"/>
    </row>
    <row r="79">
      <c r="A79" s="519"/>
      <c r="B79" s="492"/>
      <c r="C79" s="492"/>
      <c r="D79" s="520"/>
      <c r="E79" s="520"/>
      <c r="F79" s="520"/>
      <c r="G79" s="520"/>
      <c r="H79" s="520"/>
      <c r="I79" s="520"/>
      <c r="J79" s="520"/>
      <c r="K79" s="520"/>
      <c r="L79" s="519" t="s">
        <v>295</v>
      </c>
      <c r="M79" s="492"/>
      <c r="N79" s="493"/>
      <c r="O79" s="521">
        <f>Setup!$C$13*Setup!$C$11</f>
        <v>8</v>
      </c>
      <c r="P79" s="492"/>
      <c r="Q79" s="490"/>
      <c r="R79" s="512"/>
      <c r="S79" s="512"/>
      <c r="T79" s="522" t="str">
        <f>iferror(VLOOKUP($O79,$R82:$AH96,3,false),"")</f>
        <v>Hit</v>
      </c>
      <c r="U79" s="522" t="str">
        <f>iferror(VLOOKUP($O79,$R82:$AH96,4,false),"")</f>
        <v>Miss</v>
      </c>
      <c r="V79" s="522" t="str">
        <f>iferror(VLOOKUP($O79,$R82:$AH96,5,false),"")</f>
        <v>Hit</v>
      </c>
      <c r="W79" s="522" t="str">
        <f>iferror(VLOOKUP($O79,$R82:$AH96,6,false),"")</f>
        <v>Hit</v>
      </c>
      <c r="X79" s="522" t="str">
        <f>iferror(VLOOKUP($O79,$R82:$AH96,7,false),"")</f>
        <v>Miss</v>
      </c>
      <c r="Y79" s="522" t="str">
        <f>iferror(VLOOKUP($O79,$R82:$AH96,8,false),"")</f>
        <v>Miss</v>
      </c>
      <c r="Z79" s="522" t="str">
        <f>iferror(VLOOKUP($O79,$R82:$AH96,9,false),"")</f>
        <v>Hit</v>
      </c>
      <c r="AA79" s="522" t="str">
        <f>iferror(VLOOKUP($O79,$R82:$AH96,10,false),"")</f>
        <v>Hit</v>
      </c>
      <c r="AB79" s="522" t="str">
        <f>iferror(VLOOKUP($O79,$R82:$AH96,11,false),"")</f>
        <v/>
      </c>
      <c r="AC79" s="522" t="str">
        <f>iferror(VLOOKUP($O79,$R82:$AH96,12,false),"")</f>
        <v/>
      </c>
      <c r="AD79" s="522" t="str">
        <f>iferror(VLOOKUP($O79,$R82:$AH96,13,false),"")</f>
        <v/>
      </c>
      <c r="AE79" s="522" t="str">
        <f>iferror(VLOOKUP($O79,$R82:$AH96,14,false),"")</f>
        <v/>
      </c>
      <c r="AF79" s="522" t="str">
        <f>iferror(VLOOKUP($O79,$R82:$AH96,15,false),"")</f>
        <v/>
      </c>
      <c r="AG79" s="522" t="str">
        <f>iferror(VLOOKUP($O79,$R82:$AH96,16,false),"")</f>
        <v/>
      </c>
      <c r="AH79" s="522" t="str">
        <f>iferror(VLOOKUP($O79,$R82:$AH96,17,false),"")</f>
        <v/>
      </c>
    </row>
    <row r="80">
      <c r="A80" s="523"/>
      <c r="B80" s="512"/>
      <c r="C80" s="512"/>
      <c r="D80" s="512"/>
      <c r="E80" s="512"/>
      <c r="F80" s="512"/>
      <c r="G80" s="512"/>
      <c r="H80" s="512"/>
      <c r="I80" s="512"/>
      <c r="J80" s="512"/>
      <c r="K80" s="512"/>
      <c r="L80" s="512"/>
      <c r="M80" s="512"/>
      <c r="N80" s="512"/>
      <c r="O80" s="512"/>
      <c r="P80" s="524"/>
      <c r="Q80" s="512"/>
      <c r="R80" s="512"/>
      <c r="S80" s="512"/>
      <c r="T80" s="512"/>
      <c r="U80" s="512"/>
      <c r="V80" s="525"/>
      <c r="W80" s="512"/>
      <c r="X80" s="512"/>
      <c r="Y80" s="512"/>
      <c r="Z80" s="512"/>
      <c r="AA80" s="512"/>
      <c r="AB80" s="512"/>
      <c r="AC80" s="512"/>
      <c r="AD80" s="512"/>
      <c r="AE80" s="512"/>
      <c r="AF80" s="512"/>
      <c r="AH80" s="526"/>
    </row>
    <row r="81">
      <c r="A81" s="501" t="s">
        <v>296</v>
      </c>
      <c r="B81" s="502"/>
      <c r="C81" s="502"/>
      <c r="D81" s="502"/>
      <c r="E81" s="502"/>
      <c r="F81" s="502"/>
      <c r="G81" s="502"/>
      <c r="H81" s="502"/>
      <c r="I81" s="502"/>
      <c r="J81" s="502"/>
      <c r="K81" s="502"/>
      <c r="L81" s="502"/>
      <c r="M81" s="502"/>
      <c r="N81" s="502"/>
      <c r="O81" s="470"/>
      <c r="P81" s="524"/>
      <c r="Q81" s="527" t="s">
        <v>297</v>
      </c>
      <c r="R81" s="528" t="s">
        <v>298</v>
      </c>
      <c r="S81" s="512"/>
      <c r="T81" s="501" t="s">
        <v>299</v>
      </c>
      <c r="U81" s="502"/>
      <c r="V81" s="502"/>
      <c r="W81" s="502"/>
      <c r="X81" s="502"/>
      <c r="Y81" s="502"/>
      <c r="Z81" s="502"/>
      <c r="AA81" s="502"/>
      <c r="AB81" s="502"/>
      <c r="AC81" s="502"/>
      <c r="AD81" s="502"/>
      <c r="AE81" s="502"/>
      <c r="AF81" s="502"/>
      <c r="AG81" s="502"/>
      <c r="AH81" s="470"/>
    </row>
    <row r="82">
      <c r="A82" s="529">
        <f t="shared" ref="A82:O82" si="88">RANDBETWEEN(1,100)</f>
        <v>64</v>
      </c>
      <c r="B82" s="530">
        <f t="shared" si="88"/>
        <v>54</v>
      </c>
      <c r="C82" s="530">
        <f t="shared" si="88"/>
        <v>79</v>
      </c>
      <c r="D82" s="530">
        <f t="shared" si="88"/>
        <v>94</v>
      </c>
      <c r="E82" s="530">
        <f t="shared" si="88"/>
        <v>45</v>
      </c>
      <c r="F82" s="530">
        <f t="shared" si="88"/>
        <v>86</v>
      </c>
      <c r="G82" s="530">
        <f t="shared" si="88"/>
        <v>37</v>
      </c>
      <c r="H82" s="530">
        <f t="shared" si="88"/>
        <v>100</v>
      </c>
      <c r="I82" s="530">
        <f t="shared" si="88"/>
        <v>77</v>
      </c>
      <c r="J82" s="530">
        <f t="shared" si="88"/>
        <v>65</v>
      </c>
      <c r="K82" s="530">
        <f t="shared" si="88"/>
        <v>28</v>
      </c>
      <c r="L82" s="530">
        <f t="shared" si="88"/>
        <v>18</v>
      </c>
      <c r="M82" s="530">
        <f t="shared" si="88"/>
        <v>45</v>
      </c>
      <c r="N82" s="530">
        <f t="shared" si="88"/>
        <v>100</v>
      </c>
      <c r="O82" s="531">
        <f t="shared" si="88"/>
        <v>36</v>
      </c>
      <c r="P82" s="532"/>
      <c r="Q82" s="533">
        <f>VLOOKUP($O$78,Setup!$B$23:$C$29,2,false)</f>
        <v>55</v>
      </c>
      <c r="R82" s="534">
        <v>1.0</v>
      </c>
      <c r="S82" s="535"/>
      <c r="T82" s="536" t="str">
        <f t="shared" ref="T82:T96" si="90">IF(A82&lt;$Q82,"Hit","Miss")</f>
        <v>Miss</v>
      </c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8"/>
    </row>
    <row r="83">
      <c r="A83" s="529">
        <f t="shared" ref="A83:O83" si="89">RANDBETWEEN(1,100)</f>
        <v>4</v>
      </c>
      <c r="B83" s="530">
        <f t="shared" si="89"/>
        <v>55</v>
      </c>
      <c r="C83" s="530">
        <f t="shared" si="89"/>
        <v>74</v>
      </c>
      <c r="D83" s="530">
        <f t="shared" si="89"/>
        <v>1</v>
      </c>
      <c r="E83" s="530">
        <f t="shared" si="89"/>
        <v>35</v>
      </c>
      <c r="F83" s="530">
        <f t="shared" si="89"/>
        <v>76</v>
      </c>
      <c r="G83" s="530">
        <f t="shared" si="89"/>
        <v>79</v>
      </c>
      <c r="H83" s="530">
        <f t="shared" si="89"/>
        <v>70</v>
      </c>
      <c r="I83" s="530">
        <f t="shared" si="89"/>
        <v>91</v>
      </c>
      <c r="J83" s="530">
        <f t="shared" si="89"/>
        <v>68</v>
      </c>
      <c r="K83" s="530">
        <f t="shared" si="89"/>
        <v>32</v>
      </c>
      <c r="L83" s="530">
        <f t="shared" si="89"/>
        <v>33</v>
      </c>
      <c r="M83" s="530">
        <f t="shared" si="89"/>
        <v>99</v>
      </c>
      <c r="N83" s="530">
        <f t="shared" si="89"/>
        <v>73</v>
      </c>
      <c r="O83" s="531">
        <f t="shared" si="89"/>
        <v>29</v>
      </c>
      <c r="P83" s="532"/>
      <c r="Q83" s="533">
        <f>VLOOKUP($O$78,Setup!$B$23:$C$29,2,false)</f>
        <v>55</v>
      </c>
      <c r="R83" s="534">
        <v>2.0</v>
      </c>
      <c r="S83" s="535"/>
      <c r="T83" s="536" t="str">
        <f t="shared" si="90"/>
        <v>Hit</v>
      </c>
      <c r="U83" s="537" t="str">
        <f t="shared" ref="U83:U96" si="92">IF(B83&lt;$Q83,"Hit","Miss")</f>
        <v>Miss</v>
      </c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8"/>
    </row>
    <row r="84">
      <c r="A84" s="529">
        <f t="shared" ref="A84:O84" si="91">RANDBETWEEN(1,100)</f>
        <v>7</v>
      </c>
      <c r="B84" s="530">
        <f t="shared" si="91"/>
        <v>55</v>
      </c>
      <c r="C84" s="530">
        <f t="shared" si="91"/>
        <v>87</v>
      </c>
      <c r="D84" s="530">
        <f t="shared" si="91"/>
        <v>25</v>
      </c>
      <c r="E84" s="530">
        <f t="shared" si="91"/>
        <v>42</v>
      </c>
      <c r="F84" s="530">
        <f t="shared" si="91"/>
        <v>72</v>
      </c>
      <c r="G84" s="530">
        <f t="shared" si="91"/>
        <v>19</v>
      </c>
      <c r="H84" s="530">
        <f t="shared" si="91"/>
        <v>55</v>
      </c>
      <c r="I84" s="530">
        <f t="shared" si="91"/>
        <v>31</v>
      </c>
      <c r="J84" s="530">
        <f t="shared" si="91"/>
        <v>62</v>
      </c>
      <c r="K84" s="530">
        <f t="shared" si="91"/>
        <v>82</v>
      </c>
      <c r="L84" s="530">
        <f t="shared" si="91"/>
        <v>46</v>
      </c>
      <c r="M84" s="530">
        <f t="shared" si="91"/>
        <v>53</v>
      </c>
      <c r="N84" s="530">
        <f t="shared" si="91"/>
        <v>43</v>
      </c>
      <c r="O84" s="531">
        <f t="shared" si="91"/>
        <v>92</v>
      </c>
      <c r="P84" s="532"/>
      <c r="Q84" s="533">
        <f>VLOOKUP($O$78,Setup!$B$23:$C$29,2,false)</f>
        <v>55</v>
      </c>
      <c r="R84" s="534">
        <v>3.0</v>
      </c>
      <c r="S84" s="535"/>
      <c r="T84" s="536" t="str">
        <f t="shared" si="90"/>
        <v>Hit</v>
      </c>
      <c r="U84" s="537" t="str">
        <f t="shared" si="92"/>
        <v>Miss</v>
      </c>
      <c r="V84" s="537" t="str">
        <f t="shared" ref="V84:V96" si="94">IF(C84&lt;$Q84,"Hit","Miss")</f>
        <v>Miss</v>
      </c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8"/>
    </row>
    <row r="85">
      <c r="A85" s="529">
        <f t="shared" ref="A85:O85" si="93">RANDBETWEEN(1,100)</f>
        <v>10</v>
      </c>
      <c r="B85" s="530">
        <f t="shared" si="93"/>
        <v>39</v>
      </c>
      <c r="C85" s="530">
        <f t="shared" si="93"/>
        <v>88</v>
      </c>
      <c r="D85" s="530">
        <f t="shared" si="93"/>
        <v>89</v>
      </c>
      <c r="E85" s="530">
        <f t="shared" si="93"/>
        <v>53</v>
      </c>
      <c r="F85" s="530">
        <f t="shared" si="93"/>
        <v>21</v>
      </c>
      <c r="G85" s="530">
        <f t="shared" si="93"/>
        <v>25</v>
      </c>
      <c r="H85" s="530">
        <f t="shared" si="93"/>
        <v>97</v>
      </c>
      <c r="I85" s="530">
        <f t="shared" si="93"/>
        <v>48</v>
      </c>
      <c r="J85" s="530">
        <f t="shared" si="93"/>
        <v>84</v>
      </c>
      <c r="K85" s="530">
        <f t="shared" si="93"/>
        <v>15</v>
      </c>
      <c r="L85" s="530">
        <f t="shared" si="93"/>
        <v>42</v>
      </c>
      <c r="M85" s="530">
        <f t="shared" si="93"/>
        <v>93</v>
      </c>
      <c r="N85" s="530">
        <f t="shared" si="93"/>
        <v>42</v>
      </c>
      <c r="O85" s="539">
        <f t="shared" si="93"/>
        <v>21</v>
      </c>
      <c r="P85" s="540"/>
      <c r="Q85" s="533">
        <f>VLOOKUP($O$78,Setup!$B$23:$C$29,2,false)</f>
        <v>55</v>
      </c>
      <c r="R85" s="542">
        <v>4.0</v>
      </c>
      <c r="S85" s="543"/>
      <c r="T85" s="536" t="str">
        <f t="shared" si="90"/>
        <v>Hit</v>
      </c>
      <c r="U85" s="537" t="str">
        <f t="shared" si="92"/>
        <v>Hit</v>
      </c>
      <c r="V85" s="537" t="str">
        <f t="shared" si="94"/>
        <v>Miss</v>
      </c>
      <c r="W85" s="537" t="str">
        <f t="shared" ref="W85:W96" si="96">IF(D85&lt;$Q85,"Hit","Miss")</f>
        <v>Miss</v>
      </c>
      <c r="X85" s="537"/>
      <c r="Y85" s="537"/>
      <c r="Z85" s="537"/>
      <c r="AA85" s="537"/>
      <c r="AB85" s="537"/>
      <c r="AC85" s="537"/>
      <c r="AD85" s="537"/>
      <c r="AE85" s="537"/>
      <c r="AF85" s="537"/>
      <c r="AG85" s="537"/>
      <c r="AH85" s="538"/>
    </row>
    <row r="86">
      <c r="A86" s="529">
        <f t="shared" ref="A86:O86" si="95">RANDBETWEEN(1,100)</f>
        <v>50</v>
      </c>
      <c r="B86" s="530">
        <f t="shared" si="95"/>
        <v>28</v>
      </c>
      <c r="C86" s="530">
        <f t="shared" si="95"/>
        <v>81</v>
      </c>
      <c r="D86" s="530">
        <f t="shared" si="95"/>
        <v>32</v>
      </c>
      <c r="E86" s="530">
        <f t="shared" si="95"/>
        <v>95</v>
      </c>
      <c r="F86" s="530">
        <f t="shared" si="95"/>
        <v>46</v>
      </c>
      <c r="G86" s="530">
        <f t="shared" si="95"/>
        <v>87</v>
      </c>
      <c r="H86" s="530">
        <f t="shared" si="95"/>
        <v>7</v>
      </c>
      <c r="I86" s="530">
        <f t="shared" si="95"/>
        <v>63</v>
      </c>
      <c r="J86" s="530">
        <f t="shared" si="95"/>
        <v>7</v>
      </c>
      <c r="K86" s="530">
        <f t="shared" si="95"/>
        <v>28</v>
      </c>
      <c r="L86" s="530">
        <f t="shared" si="95"/>
        <v>78</v>
      </c>
      <c r="M86" s="530">
        <f t="shared" si="95"/>
        <v>86</v>
      </c>
      <c r="N86" s="530">
        <f t="shared" si="95"/>
        <v>12</v>
      </c>
      <c r="O86" s="539">
        <f t="shared" si="95"/>
        <v>61</v>
      </c>
      <c r="P86" s="540"/>
      <c r="Q86" s="533">
        <f>VLOOKUP($O$78,Setup!$B$23:$C$29,2,false)</f>
        <v>55</v>
      </c>
      <c r="R86" s="544">
        <v>5.0</v>
      </c>
      <c r="S86" s="543"/>
      <c r="T86" s="536" t="str">
        <f t="shared" si="90"/>
        <v>Hit</v>
      </c>
      <c r="U86" s="537" t="str">
        <f t="shared" si="92"/>
        <v>Hit</v>
      </c>
      <c r="V86" s="537" t="str">
        <f t="shared" si="94"/>
        <v>Miss</v>
      </c>
      <c r="W86" s="537" t="str">
        <f t="shared" si="96"/>
        <v>Hit</v>
      </c>
      <c r="X86" s="537" t="str">
        <f t="shared" ref="X86:X96" si="98">IF(E86&lt;$Q86,"Hit","Miss")</f>
        <v>Miss</v>
      </c>
      <c r="Y86" s="537"/>
      <c r="Z86" s="537"/>
      <c r="AA86" s="537"/>
      <c r="AB86" s="537"/>
      <c r="AC86" s="537"/>
      <c r="AD86" s="537"/>
      <c r="AE86" s="537"/>
      <c r="AF86" s="537"/>
      <c r="AG86" s="537"/>
      <c r="AH86" s="538"/>
    </row>
    <row r="87">
      <c r="A87" s="529">
        <f t="shared" ref="A87:O87" si="97">RANDBETWEEN(1,100)</f>
        <v>17</v>
      </c>
      <c r="B87" s="530">
        <f t="shared" si="97"/>
        <v>97</v>
      </c>
      <c r="C87" s="530">
        <f t="shared" si="97"/>
        <v>34</v>
      </c>
      <c r="D87" s="530">
        <f t="shared" si="97"/>
        <v>9</v>
      </c>
      <c r="E87" s="530">
        <f t="shared" si="97"/>
        <v>39</v>
      </c>
      <c r="F87" s="530">
        <f t="shared" si="97"/>
        <v>3</v>
      </c>
      <c r="G87" s="530">
        <f t="shared" si="97"/>
        <v>24</v>
      </c>
      <c r="H87" s="530">
        <f t="shared" si="97"/>
        <v>98</v>
      </c>
      <c r="I87" s="530">
        <f t="shared" si="97"/>
        <v>54</v>
      </c>
      <c r="J87" s="530">
        <f t="shared" si="97"/>
        <v>90</v>
      </c>
      <c r="K87" s="530">
        <f t="shared" si="97"/>
        <v>29</v>
      </c>
      <c r="L87" s="530">
        <f t="shared" si="97"/>
        <v>41</v>
      </c>
      <c r="M87" s="530">
        <f t="shared" si="97"/>
        <v>62</v>
      </c>
      <c r="N87" s="530">
        <f t="shared" si="97"/>
        <v>25</v>
      </c>
      <c r="O87" s="539">
        <f t="shared" si="97"/>
        <v>76</v>
      </c>
      <c r="P87" s="540"/>
      <c r="Q87" s="533">
        <f>VLOOKUP($O$78,Setup!$B$23:$C$29,2,false)</f>
        <v>55</v>
      </c>
      <c r="R87" s="544">
        <v>6.0</v>
      </c>
      <c r="S87" s="543"/>
      <c r="T87" s="536" t="str">
        <f t="shared" si="90"/>
        <v>Hit</v>
      </c>
      <c r="U87" s="537" t="str">
        <f t="shared" si="92"/>
        <v>Miss</v>
      </c>
      <c r="V87" s="537" t="str">
        <f t="shared" si="94"/>
        <v>Hit</v>
      </c>
      <c r="W87" s="537" t="str">
        <f t="shared" si="96"/>
        <v>Hit</v>
      </c>
      <c r="X87" s="537" t="str">
        <f t="shared" si="98"/>
        <v>Hit</v>
      </c>
      <c r="Y87" s="537" t="str">
        <f t="shared" ref="Y87:Y96" si="100">IF(F87&lt;$Q87,"Hit","Miss")</f>
        <v>Hit</v>
      </c>
      <c r="Z87" s="537"/>
      <c r="AA87" s="537"/>
      <c r="AB87" s="537"/>
      <c r="AC87" s="537"/>
      <c r="AD87" s="537"/>
      <c r="AE87" s="537"/>
      <c r="AF87" s="537"/>
      <c r="AG87" s="537"/>
      <c r="AH87" s="538"/>
    </row>
    <row r="88">
      <c r="A88" s="529">
        <f t="shared" ref="A88:O88" si="99">RANDBETWEEN(1,100)</f>
        <v>59</v>
      </c>
      <c r="B88" s="530">
        <f t="shared" si="99"/>
        <v>83</v>
      </c>
      <c r="C88" s="530">
        <f t="shared" si="99"/>
        <v>64</v>
      </c>
      <c r="D88" s="530">
        <f t="shared" si="99"/>
        <v>29</v>
      </c>
      <c r="E88" s="530">
        <f t="shared" si="99"/>
        <v>68</v>
      </c>
      <c r="F88" s="530">
        <f t="shared" si="99"/>
        <v>16</v>
      </c>
      <c r="G88" s="530">
        <f t="shared" si="99"/>
        <v>90</v>
      </c>
      <c r="H88" s="530">
        <f t="shared" si="99"/>
        <v>67</v>
      </c>
      <c r="I88" s="530">
        <f t="shared" si="99"/>
        <v>81</v>
      </c>
      <c r="J88" s="530">
        <f t="shared" si="99"/>
        <v>69</v>
      </c>
      <c r="K88" s="530">
        <f t="shared" si="99"/>
        <v>22</v>
      </c>
      <c r="L88" s="530">
        <f t="shared" si="99"/>
        <v>61</v>
      </c>
      <c r="M88" s="530">
        <f t="shared" si="99"/>
        <v>39</v>
      </c>
      <c r="N88" s="530">
        <f t="shared" si="99"/>
        <v>28</v>
      </c>
      <c r="O88" s="539">
        <f t="shared" si="99"/>
        <v>47</v>
      </c>
      <c r="P88" s="540"/>
      <c r="Q88" s="533">
        <f>VLOOKUP($O$78,Setup!$B$23:$C$29,2,false)</f>
        <v>55</v>
      </c>
      <c r="R88" s="544">
        <v>7.0</v>
      </c>
      <c r="S88" s="543"/>
      <c r="T88" s="536" t="str">
        <f t="shared" si="90"/>
        <v>Miss</v>
      </c>
      <c r="U88" s="537" t="str">
        <f t="shared" si="92"/>
        <v>Miss</v>
      </c>
      <c r="V88" s="537" t="str">
        <f t="shared" si="94"/>
        <v>Miss</v>
      </c>
      <c r="W88" s="537" t="str">
        <f t="shared" si="96"/>
        <v>Hit</v>
      </c>
      <c r="X88" s="537" t="str">
        <f t="shared" si="98"/>
        <v>Miss</v>
      </c>
      <c r="Y88" s="537" t="str">
        <f t="shared" si="100"/>
        <v>Hit</v>
      </c>
      <c r="Z88" s="537" t="str">
        <f t="shared" ref="Z88:Z96" si="102">IF(G88&lt;$Q88,"Hit","Miss")</f>
        <v>Miss</v>
      </c>
      <c r="AA88" s="537"/>
      <c r="AB88" s="537"/>
      <c r="AC88" s="537"/>
      <c r="AD88" s="537"/>
      <c r="AE88" s="537"/>
      <c r="AF88" s="537"/>
      <c r="AG88" s="537"/>
      <c r="AH88" s="538"/>
    </row>
    <row r="89">
      <c r="A89" s="529">
        <f t="shared" ref="A89:O89" si="101">RANDBETWEEN(1,100)</f>
        <v>24</v>
      </c>
      <c r="B89" s="530">
        <f t="shared" si="101"/>
        <v>78</v>
      </c>
      <c r="C89" s="530">
        <f t="shared" si="101"/>
        <v>28</v>
      </c>
      <c r="D89" s="530">
        <f t="shared" si="101"/>
        <v>51</v>
      </c>
      <c r="E89" s="530">
        <f t="shared" si="101"/>
        <v>61</v>
      </c>
      <c r="F89" s="530">
        <f t="shared" si="101"/>
        <v>70</v>
      </c>
      <c r="G89" s="530">
        <f t="shared" si="101"/>
        <v>6</v>
      </c>
      <c r="H89" s="530">
        <f t="shared" si="101"/>
        <v>31</v>
      </c>
      <c r="I89" s="530">
        <f t="shared" si="101"/>
        <v>24</v>
      </c>
      <c r="J89" s="530">
        <f t="shared" si="101"/>
        <v>2</v>
      </c>
      <c r="K89" s="530">
        <f t="shared" si="101"/>
        <v>38</v>
      </c>
      <c r="L89" s="530">
        <f t="shared" si="101"/>
        <v>4</v>
      </c>
      <c r="M89" s="530">
        <f t="shared" si="101"/>
        <v>80</v>
      </c>
      <c r="N89" s="530">
        <f t="shared" si="101"/>
        <v>29</v>
      </c>
      <c r="O89" s="539">
        <f t="shared" si="101"/>
        <v>10</v>
      </c>
      <c r="P89" s="540"/>
      <c r="Q89" s="533">
        <f>VLOOKUP($O$78,Setup!$B$23:$C$29,2,false)</f>
        <v>55</v>
      </c>
      <c r="R89" s="544">
        <v>8.0</v>
      </c>
      <c r="S89" s="543"/>
      <c r="T89" s="536" t="str">
        <f t="shared" si="90"/>
        <v>Hit</v>
      </c>
      <c r="U89" s="537" t="str">
        <f t="shared" si="92"/>
        <v>Miss</v>
      </c>
      <c r="V89" s="537" t="str">
        <f t="shared" si="94"/>
        <v>Hit</v>
      </c>
      <c r="W89" s="537" t="str">
        <f t="shared" si="96"/>
        <v>Hit</v>
      </c>
      <c r="X89" s="537" t="str">
        <f t="shared" si="98"/>
        <v>Miss</v>
      </c>
      <c r="Y89" s="537" t="str">
        <f t="shared" si="100"/>
        <v>Miss</v>
      </c>
      <c r="Z89" s="537" t="str">
        <f t="shared" si="102"/>
        <v>Hit</v>
      </c>
      <c r="AA89" s="537" t="str">
        <f t="shared" ref="AA89:AA96" si="104">IF(H89&lt;$Q89,"Hit","Miss")</f>
        <v>Hit</v>
      </c>
      <c r="AB89" s="537"/>
      <c r="AC89" s="537"/>
      <c r="AD89" s="537"/>
      <c r="AE89" s="537"/>
      <c r="AF89" s="537"/>
      <c r="AG89" s="537"/>
      <c r="AH89" s="538"/>
    </row>
    <row r="90">
      <c r="A90" s="529">
        <f t="shared" ref="A90:O90" si="103">RANDBETWEEN(1,100)</f>
        <v>28</v>
      </c>
      <c r="B90" s="530">
        <f t="shared" si="103"/>
        <v>77</v>
      </c>
      <c r="C90" s="530">
        <f t="shared" si="103"/>
        <v>28</v>
      </c>
      <c r="D90" s="530">
        <f t="shared" si="103"/>
        <v>71</v>
      </c>
      <c r="E90" s="530">
        <f t="shared" si="103"/>
        <v>43</v>
      </c>
      <c r="F90" s="530">
        <f t="shared" si="103"/>
        <v>91</v>
      </c>
      <c r="G90" s="530">
        <f t="shared" si="103"/>
        <v>86</v>
      </c>
      <c r="H90" s="530">
        <f t="shared" si="103"/>
        <v>40</v>
      </c>
      <c r="I90" s="530">
        <f t="shared" si="103"/>
        <v>3</v>
      </c>
      <c r="J90" s="530">
        <f t="shared" si="103"/>
        <v>24</v>
      </c>
      <c r="K90" s="530">
        <f t="shared" si="103"/>
        <v>8</v>
      </c>
      <c r="L90" s="530">
        <f t="shared" si="103"/>
        <v>59</v>
      </c>
      <c r="M90" s="530">
        <f t="shared" si="103"/>
        <v>9</v>
      </c>
      <c r="N90" s="530">
        <f t="shared" si="103"/>
        <v>71</v>
      </c>
      <c r="O90" s="539">
        <f t="shared" si="103"/>
        <v>40</v>
      </c>
      <c r="P90" s="540"/>
      <c r="Q90" s="533">
        <f>VLOOKUP($O$78,Setup!$B$23:$C$29,2,false)</f>
        <v>55</v>
      </c>
      <c r="R90" s="544">
        <v>9.0</v>
      </c>
      <c r="S90" s="543"/>
      <c r="T90" s="536" t="str">
        <f t="shared" si="90"/>
        <v>Hit</v>
      </c>
      <c r="U90" s="537" t="str">
        <f t="shared" si="92"/>
        <v>Miss</v>
      </c>
      <c r="V90" s="537" t="str">
        <f t="shared" si="94"/>
        <v>Hit</v>
      </c>
      <c r="W90" s="537" t="str">
        <f t="shared" si="96"/>
        <v>Miss</v>
      </c>
      <c r="X90" s="537" t="str">
        <f t="shared" si="98"/>
        <v>Hit</v>
      </c>
      <c r="Y90" s="537" t="str">
        <f t="shared" si="100"/>
        <v>Miss</v>
      </c>
      <c r="Z90" s="537" t="str">
        <f t="shared" si="102"/>
        <v>Miss</v>
      </c>
      <c r="AA90" s="537" t="str">
        <f t="shared" si="104"/>
        <v>Hit</v>
      </c>
      <c r="AB90" s="537" t="str">
        <f t="shared" ref="AB90:AB96" si="106">IF(I90&lt;$Q90,"Hit","Miss")</f>
        <v>Hit</v>
      </c>
      <c r="AC90" s="537"/>
      <c r="AD90" s="537"/>
      <c r="AE90" s="537"/>
      <c r="AF90" s="537"/>
      <c r="AG90" s="537"/>
      <c r="AH90" s="538"/>
    </row>
    <row r="91">
      <c r="A91" s="529">
        <f t="shared" ref="A91:O91" si="105">RANDBETWEEN(1,100)</f>
        <v>94</v>
      </c>
      <c r="B91" s="530">
        <f t="shared" si="105"/>
        <v>74</v>
      </c>
      <c r="C91" s="530">
        <f t="shared" si="105"/>
        <v>95</v>
      </c>
      <c r="D91" s="530">
        <f t="shared" si="105"/>
        <v>35</v>
      </c>
      <c r="E91" s="530">
        <f t="shared" si="105"/>
        <v>55</v>
      </c>
      <c r="F91" s="530">
        <f t="shared" si="105"/>
        <v>64</v>
      </c>
      <c r="G91" s="530">
        <f t="shared" si="105"/>
        <v>99</v>
      </c>
      <c r="H91" s="530">
        <f t="shared" si="105"/>
        <v>51</v>
      </c>
      <c r="I91" s="530">
        <f t="shared" si="105"/>
        <v>87</v>
      </c>
      <c r="J91" s="530">
        <f t="shared" si="105"/>
        <v>21</v>
      </c>
      <c r="K91" s="530">
        <f t="shared" si="105"/>
        <v>60</v>
      </c>
      <c r="L91" s="530">
        <f t="shared" si="105"/>
        <v>95</v>
      </c>
      <c r="M91" s="530">
        <f t="shared" si="105"/>
        <v>2</v>
      </c>
      <c r="N91" s="530">
        <f t="shared" si="105"/>
        <v>53</v>
      </c>
      <c r="O91" s="539">
        <f t="shared" si="105"/>
        <v>19</v>
      </c>
      <c r="P91" s="540"/>
      <c r="Q91" s="533">
        <f>VLOOKUP($O$78,Setup!$B$23:$C$29,2,false)</f>
        <v>55</v>
      </c>
      <c r="R91" s="545">
        <v>10.0</v>
      </c>
      <c r="S91" s="543"/>
      <c r="T91" s="536" t="str">
        <f t="shared" si="90"/>
        <v>Miss</v>
      </c>
      <c r="U91" s="537" t="str">
        <f t="shared" si="92"/>
        <v>Miss</v>
      </c>
      <c r="V91" s="537" t="str">
        <f t="shared" si="94"/>
        <v>Miss</v>
      </c>
      <c r="W91" s="537" t="str">
        <f t="shared" si="96"/>
        <v>Hit</v>
      </c>
      <c r="X91" s="537" t="str">
        <f t="shared" si="98"/>
        <v>Miss</v>
      </c>
      <c r="Y91" s="537" t="str">
        <f t="shared" si="100"/>
        <v>Miss</v>
      </c>
      <c r="Z91" s="537" t="str">
        <f t="shared" si="102"/>
        <v>Miss</v>
      </c>
      <c r="AA91" s="537" t="str">
        <f t="shared" si="104"/>
        <v>Hit</v>
      </c>
      <c r="AB91" s="537" t="str">
        <f t="shared" si="106"/>
        <v>Miss</v>
      </c>
      <c r="AC91" s="537" t="str">
        <f t="shared" ref="AC91:AC96" si="108">IF(J91&lt;$Q91,"Hit","Miss")</f>
        <v>Hit</v>
      </c>
      <c r="AD91" s="537"/>
      <c r="AE91" s="537"/>
      <c r="AF91" s="537"/>
      <c r="AG91" s="537"/>
      <c r="AH91" s="538"/>
    </row>
    <row r="92">
      <c r="A92" s="529">
        <f t="shared" ref="A92:O92" si="107">RANDBETWEEN(1,100)</f>
        <v>34</v>
      </c>
      <c r="B92" s="530">
        <f t="shared" si="107"/>
        <v>97</v>
      </c>
      <c r="C92" s="530">
        <f t="shared" si="107"/>
        <v>48</v>
      </c>
      <c r="D92" s="530">
        <f t="shared" si="107"/>
        <v>16</v>
      </c>
      <c r="E92" s="530">
        <f t="shared" si="107"/>
        <v>50</v>
      </c>
      <c r="F92" s="530">
        <f t="shared" si="107"/>
        <v>86</v>
      </c>
      <c r="G92" s="530">
        <f t="shared" si="107"/>
        <v>48</v>
      </c>
      <c r="H92" s="530">
        <f t="shared" si="107"/>
        <v>21</v>
      </c>
      <c r="I92" s="530">
        <f t="shared" si="107"/>
        <v>84</v>
      </c>
      <c r="J92" s="530">
        <f t="shared" si="107"/>
        <v>18</v>
      </c>
      <c r="K92" s="530">
        <f t="shared" si="107"/>
        <v>58</v>
      </c>
      <c r="L92" s="530">
        <f t="shared" si="107"/>
        <v>79</v>
      </c>
      <c r="M92" s="530">
        <f t="shared" si="107"/>
        <v>17</v>
      </c>
      <c r="N92" s="530">
        <f t="shared" si="107"/>
        <v>43</v>
      </c>
      <c r="O92" s="539">
        <f t="shared" si="107"/>
        <v>60</v>
      </c>
      <c r="P92" s="540"/>
      <c r="Q92" s="533">
        <f>VLOOKUP($O$78,Setup!$B$23:$C$29,2,false)</f>
        <v>55</v>
      </c>
      <c r="R92" s="545">
        <v>11.0</v>
      </c>
      <c r="S92" s="543"/>
      <c r="T92" s="536" t="str">
        <f t="shared" si="90"/>
        <v>Hit</v>
      </c>
      <c r="U92" s="537" t="str">
        <f t="shared" si="92"/>
        <v>Miss</v>
      </c>
      <c r="V92" s="537" t="str">
        <f t="shared" si="94"/>
        <v>Hit</v>
      </c>
      <c r="W92" s="537" t="str">
        <f t="shared" si="96"/>
        <v>Hit</v>
      </c>
      <c r="X92" s="537" t="str">
        <f t="shared" si="98"/>
        <v>Hit</v>
      </c>
      <c r="Y92" s="537" t="str">
        <f t="shared" si="100"/>
        <v>Miss</v>
      </c>
      <c r="Z92" s="537" t="str">
        <f t="shared" si="102"/>
        <v>Hit</v>
      </c>
      <c r="AA92" s="537" t="str">
        <f t="shared" si="104"/>
        <v>Hit</v>
      </c>
      <c r="AB92" s="537" t="str">
        <f t="shared" si="106"/>
        <v>Miss</v>
      </c>
      <c r="AC92" s="537" t="str">
        <f t="shared" si="108"/>
        <v>Hit</v>
      </c>
      <c r="AD92" s="537" t="str">
        <f t="shared" ref="AD92:AD96" si="110">IF(K92&lt;$Q92,"Hit","Miss")</f>
        <v>Miss</v>
      </c>
      <c r="AE92" s="537"/>
      <c r="AF92" s="537"/>
      <c r="AG92" s="537"/>
      <c r="AH92" s="538"/>
    </row>
    <row r="93">
      <c r="A93" s="529">
        <f t="shared" ref="A93:O93" si="109">RANDBETWEEN(1,100)</f>
        <v>74</v>
      </c>
      <c r="B93" s="530">
        <f t="shared" si="109"/>
        <v>3</v>
      </c>
      <c r="C93" s="530">
        <f t="shared" si="109"/>
        <v>91</v>
      </c>
      <c r="D93" s="530">
        <f t="shared" si="109"/>
        <v>15</v>
      </c>
      <c r="E93" s="530">
        <f t="shared" si="109"/>
        <v>65</v>
      </c>
      <c r="F93" s="530">
        <f t="shared" si="109"/>
        <v>83</v>
      </c>
      <c r="G93" s="530">
        <f t="shared" si="109"/>
        <v>8</v>
      </c>
      <c r="H93" s="530">
        <f t="shared" si="109"/>
        <v>70</v>
      </c>
      <c r="I93" s="530">
        <f t="shared" si="109"/>
        <v>19</v>
      </c>
      <c r="J93" s="530">
        <f t="shared" si="109"/>
        <v>14</v>
      </c>
      <c r="K93" s="530">
        <f t="shared" si="109"/>
        <v>81</v>
      </c>
      <c r="L93" s="530">
        <f t="shared" si="109"/>
        <v>76</v>
      </c>
      <c r="M93" s="530">
        <f t="shared" si="109"/>
        <v>38</v>
      </c>
      <c r="N93" s="530">
        <f t="shared" si="109"/>
        <v>37</v>
      </c>
      <c r="O93" s="539">
        <f t="shared" si="109"/>
        <v>86</v>
      </c>
      <c r="P93" s="540"/>
      <c r="Q93" s="533">
        <f>VLOOKUP($O$78,Setup!$B$23:$C$29,2,false)</f>
        <v>55</v>
      </c>
      <c r="R93" s="545">
        <v>12.0</v>
      </c>
      <c r="S93" s="543"/>
      <c r="T93" s="536" t="str">
        <f t="shared" si="90"/>
        <v>Miss</v>
      </c>
      <c r="U93" s="537" t="str">
        <f t="shared" si="92"/>
        <v>Hit</v>
      </c>
      <c r="V93" s="537" t="str">
        <f t="shared" si="94"/>
        <v>Miss</v>
      </c>
      <c r="W93" s="537" t="str">
        <f t="shared" si="96"/>
        <v>Hit</v>
      </c>
      <c r="X93" s="537" t="str">
        <f t="shared" si="98"/>
        <v>Miss</v>
      </c>
      <c r="Y93" s="537" t="str">
        <f t="shared" si="100"/>
        <v>Miss</v>
      </c>
      <c r="Z93" s="537" t="str">
        <f t="shared" si="102"/>
        <v>Hit</v>
      </c>
      <c r="AA93" s="537" t="str">
        <f t="shared" si="104"/>
        <v>Miss</v>
      </c>
      <c r="AB93" s="537" t="str">
        <f t="shared" si="106"/>
        <v>Hit</v>
      </c>
      <c r="AC93" s="537" t="str">
        <f t="shared" si="108"/>
        <v>Hit</v>
      </c>
      <c r="AD93" s="537" t="str">
        <f t="shared" si="110"/>
        <v>Miss</v>
      </c>
      <c r="AE93" s="537" t="str">
        <f t="shared" ref="AE93:AE96" si="112">IF(L93&lt;$Q93,"Hit","Miss")</f>
        <v>Miss</v>
      </c>
      <c r="AF93" s="537"/>
      <c r="AG93" s="537"/>
      <c r="AH93" s="538"/>
    </row>
    <row r="94">
      <c r="A94" s="529">
        <f t="shared" ref="A94:O94" si="111">RANDBETWEEN(1,100)</f>
        <v>40</v>
      </c>
      <c r="B94" s="530">
        <f t="shared" si="111"/>
        <v>90</v>
      </c>
      <c r="C94" s="530">
        <f t="shared" si="111"/>
        <v>25</v>
      </c>
      <c r="D94" s="530">
        <f t="shared" si="111"/>
        <v>39</v>
      </c>
      <c r="E94" s="530">
        <f t="shared" si="111"/>
        <v>33</v>
      </c>
      <c r="F94" s="530">
        <f t="shared" si="111"/>
        <v>69</v>
      </c>
      <c r="G94" s="530">
        <f t="shared" si="111"/>
        <v>50</v>
      </c>
      <c r="H94" s="530">
        <f t="shared" si="111"/>
        <v>90</v>
      </c>
      <c r="I94" s="530">
        <f t="shared" si="111"/>
        <v>64</v>
      </c>
      <c r="J94" s="530">
        <f t="shared" si="111"/>
        <v>5</v>
      </c>
      <c r="K94" s="530">
        <f t="shared" si="111"/>
        <v>40</v>
      </c>
      <c r="L94" s="530">
        <f t="shared" si="111"/>
        <v>99</v>
      </c>
      <c r="M94" s="530">
        <f t="shared" si="111"/>
        <v>48</v>
      </c>
      <c r="N94" s="530">
        <f t="shared" si="111"/>
        <v>73</v>
      </c>
      <c r="O94" s="539">
        <f t="shared" si="111"/>
        <v>35</v>
      </c>
      <c r="P94" s="540"/>
      <c r="Q94" s="533">
        <f>VLOOKUP($O$78,Setup!$B$23:$C$29,2,false)</f>
        <v>55</v>
      </c>
      <c r="R94" s="545">
        <v>13.0</v>
      </c>
      <c r="S94" s="543"/>
      <c r="T94" s="536" t="str">
        <f t="shared" si="90"/>
        <v>Hit</v>
      </c>
      <c r="U94" s="537" t="str">
        <f t="shared" si="92"/>
        <v>Miss</v>
      </c>
      <c r="V94" s="537" t="str">
        <f t="shared" si="94"/>
        <v>Hit</v>
      </c>
      <c r="W94" s="537" t="str">
        <f t="shared" si="96"/>
        <v>Hit</v>
      </c>
      <c r="X94" s="537" t="str">
        <f t="shared" si="98"/>
        <v>Hit</v>
      </c>
      <c r="Y94" s="537" t="str">
        <f t="shared" si="100"/>
        <v>Miss</v>
      </c>
      <c r="Z94" s="537" t="str">
        <f t="shared" si="102"/>
        <v>Hit</v>
      </c>
      <c r="AA94" s="537" t="str">
        <f t="shared" si="104"/>
        <v>Miss</v>
      </c>
      <c r="AB94" s="537" t="str">
        <f t="shared" si="106"/>
        <v>Miss</v>
      </c>
      <c r="AC94" s="537" t="str">
        <f t="shared" si="108"/>
        <v>Hit</v>
      </c>
      <c r="AD94" s="537" t="str">
        <f t="shared" si="110"/>
        <v>Hit</v>
      </c>
      <c r="AE94" s="537" t="str">
        <f t="shared" si="112"/>
        <v>Miss</v>
      </c>
      <c r="AF94" s="537" t="str">
        <f t="shared" ref="AF94:AF96" si="114">IF(M94&lt;$Q94,"Hit","Miss")</f>
        <v>Hit</v>
      </c>
      <c r="AG94" s="537"/>
      <c r="AH94" s="538"/>
    </row>
    <row r="95">
      <c r="A95" s="529">
        <f t="shared" ref="A95:O95" si="113">RANDBETWEEN(1,100)</f>
        <v>69</v>
      </c>
      <c r="B95" s="530">
        <f t="shared" si="113"/>
        <v>64</v>
      </c>
      <c r="C95" s="530">
        <f t="shared" si="113"/>
        <v>69</v>
      </c>
      <c r="D95" s="530">
        <f t="shared" si="113"/>
        <v>32</v>
      </c>
      <c r="E95" s="530">
        <f t="shared" si="113"/>
        <v>83</v>
      </c>
      <c r="F95" s="530">
        <f t="shared" si="113"/>
        <v>32</v>
      </c>
      <c r="G95" s="530">
        <f t="shared" si="113"/>
        <v>27</v>
      </c>
      <c r="H95" s="530">
        <f t="shared" si="113"/>
        <v>39</v>
      </c>
      <c r="I95" s="530">
        <f t="shared" si="113"/>
        <v>17</v>
      </c>
      <c r="J95" s="530">
        <f t="shared" si="113"/>
        <v>48</v>
      </c>
      <c r="K95" s="530">
        <f t="shared" si="113"/>
        <v>63</v>
      </c>
      <c r="L95" s="530">
        <f t="shared" si="113"/>
        <v>98</v>
      </c>
      <c r="M95" s="530">
        <f t="shared" si="113"/>
        <v>34</v>
      </c>
      <c r="N95" s="530">
        <f t="shared" si="113"/>
        <v>6</v>
      </c>
      <c r="O95" s="539">
        <f t="shared" si="113"/>
        <v>69</v>
      </c>
      <c r="P95" s="540"/>
      <c r="Q95" s="533">
        <f>VLOOKUP($O$78,Setup!$B$23:$C$29,2,false)</f>
        <v>55</v>
      </c>
      <c r="R95" s="545">
        <v>14.0</v>
      </c>
      <c r="S95" s="543"/>
      <c r="T95" s="536" t="str">
        <f t="shared" si="90"/>
        <v>Miss</v>
      </c>
      <c r="U95" s="537" t="str">
        <f t="shared" si="92"/>
        <v>Miss</v>
      </c>
      <c r="V95" s="537" t="str">
        <f t="shared" si="94"/>
        <v>Miss</v>
      </c>
      <c r="W95" s="537" t="str">
        <f t="shared" si="96"/>
        <v>Hit</v>
      </c>
      <c r="X95" s="537" t="str">
        <f t="shared" si="98"/>
        <v>Miss</v>
      </c>
      <c r="Y95" s="537" t="str">
        <f t="shared" si="100"/>
        <v>Hit</v>
      </c>
      <c r="Z95" s="537" t="str">
        <f t="shared" si="102"/>
        <v>Hit</v>
      </c>
      <c r="AA95" s="537" t="str">
        <f t="shared" si="104"/>
        <v>Hit</v>
      </c>
      <c r="AB95" s="537" t="str">
        <f t="shared" si="106"/>
        <v>Hit</v>
      </c>
      <c r="AC95" s="537" t="str">
        <f t="shared" si="108"/>
        <v>Hit</v>
      </c>
      <c r="AD95" s="537" t="str">
        <f t="shared" si="110"/>
        <v>Miss</v>
      </c>
      <c r="AE95" s="537" t="str">
        <f t="shared" si="112"/>
        <v>Miss</v>
      </c>
      <c r="AF95" s="537" t="str">
        <f t="shared" si="114"/>
        <v>Hit</v>
      </c>
      <c r="AG95" s="537" t="str">
        <f t="shared" ref="AG95:AG96" si="116">IF(N95&lt;$Q95,"Hit","Miss")</f>
        <v>Hit</v>
      </c>
      <c r="AH95" s="538"/>
    </row>
    <row r="96">
      <c r="A96" s="546">
        <f t="shared" ref="A96:O96" si="115">RANDBETWEEN(1,100)</f>
        <v>84</v>
      </c>
      <c r="B96" s="547">
        <f t="shared" si="115"/>
        <v>45</v>
      </c>
      <c r="C96" s="547">
        <f t="shared" si="115"/>
        <v>12</v>
      </c>
      <c r="D96" s="547">
        <f t="shared" si="115"/>
        <v>47</v>
      </c>
      <c r="E96" s="547">
        <f t="shared" si="115"/>
        <v>72</v>
      </c>
      <c r="F96" s="547">
        <f t="shared" si="115"/>
        <v>66</v>
      </c>
      <c r="G96" s="547">
        <f t="shared" si="115"/>
        <v>17</v>
      </c>
      <c r="H96" s="547">
        <f t="shared" si="115"/>
        <v>80</v>
      </c>
      <c r="I96" s="547">
        <f t="shared" si="115"/>
        <v>82</v>
      </c>
      <c r="J96" s="547">
        <f t="shared" si="115"/>
        <v>48</v>
      </c>
      <c r="K96" s="547">
        <f t="shared" si="115"/>
        <v>14</v>
      </c>
      <c r="L96" s="547">
        <f t="shared" si="115"/>
        <v>41</v>
      </c>
      <c r="M96" s="547">
        <f t="shared" si="115"/>
        <v>35</v>
      </c>
      <c r="N96" s="547">
        <f t="shared" si="115"/>
        <v>55</v>
      </c>
      <c r="O96" s="548">
        <f t="shared" si="115"/>
        <v>18</v>
      </c>
      <c r="P96" s="549"/>
      <c r="Q96" s="533">
        <f>VLOOKUP($O$78,Setup!$B$23:$C$29,2,false)</f>
        <v>55</v>
      </c>
      <c r="R96" s="551">
        <v>15.0</v>
      </c>
      <c r="S96" s="552"/>
      <c r="T96" s="522" t="str">
        <f t="shared" si="90"/>
        <v>Miss</v>
      </c>
      <c r="U96" s="553" t="str">
        <f t="shared" si="92"/>
        <v>Hit</v>
      </c>
      <c r="V96" s="553" t="str">
        <f t="shared" si="94"/>
        <v>Hit</v>
      </c>
      <c r="W96" s="553" t="str">
        <f t="shared" si="96"/>
        <v>Hit</v>
      </c>
      <c r="X96" s="553" t="str">
        <f t="shared" si="98"/>
        <v>Miss</v>
      </c>
      <c r="Y96" s="553" t="str">
        <f t="shared" si="100"/>
        <v>Miss</v>
      </c>
      <c r="Z96" s="553" t="str">
        <f t="shared" si="102"/>
        <v>Hit</v>
      </c>
      <c r="AA96" s="553" t="str">
        <f t="shared" si="104"/>
        <v>Miss</v>
      </c>
      <c r="AB96" s="553" t="str">
        <f t="shared" si="106"/>
        <v>Miss</v>
      </c>
      <c r="AC96" s="553" t="str">
        <f t="shared" si="108"/>
        <v>Hit</v>
      </c>
      <c r="AD96" s="553" t="str">
        <f t="shared" si="110"/>
        <v>Hit</v>
      </c>
      <c r="AE96" s="553" t="str">
        <f t="shared" si="112"/>
        <v>Hit</v>
      </c>
      <c r="AF96" s="553" t="str">
        <f t="shared" si="114"/>
        <v>Hit</v>
      </c>
      <c r="AG96" s="553" t="str">
        <f t="shared" si="116"/>
        <v>Miss</v>
      </c>
      <c r="AH96" s="554" t="str">
        <f>IF(O96&lt;$Q96,"Hit","Miss")</f>
        <v>Hit</v>
      </c>
    </row>
    <row r="97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555"/>
      <c r="Q97" s="555"/>
      <c r="R97" s="555"/>
      <c r="S97" s="555"/>
      <c r="T97" s="555"/>
      <c r="U97" s="555"/>
      <c r="V97" s="555"/>
      <c r="W97" s="555"/>
      <c r="X97" s="555"/>
      <c r="Y97" s="555"/>
      <c r="Z97" s="555"/>
      <c r="AA97" s="555"/>
      <c r="AB97" s="555"/>
      <c r="AC97" s="555"/>
      <c r="AD97" s="555"/>
      <c r="AE97" s="555"/>
      <c r="AF97" s="555"/>
      <c r="AG97" s="555"/>
      <c r="AH97" s="555"/>
    </row>
    <row r="98">
      <c r="A98" s="500"/>
      <c r="B98" s="456"/>
      <c r="C98" s="456"/>
      <c r="D98" s="456"/>
      <c r="E98" s="456"/>
      <c r="F98" s="456"/>
      <c r="G98" s="456"/>
      <c r="H98" s="456"/>
      <c r="I98" s="456"/>
      <c r="J98" s="456"/>
      <c r="K98" s="456"/>
      <c r="L98" s="456"/>
      <c r="M98" s="456"/>
      <c r="N98" s="456"/>
      <c r="O98" s="456"/>
      <c r="P98" s="456"/>
      <c r="Q98" s="456"/>
      <c r="R98" s="456"/>
      <c r="S98" s="456"/>
      <c r="T98" s="456"/>
      <c r="U98" s="456"/>
      <c r="V98" s="456"/>
      <c r="W98" s="456"/>
      <c r="X98" s="456"/>
      <c r="Y98" s="456"/>
      <c r="Z98" s="456"/>
      <c r="AA98" s="456"/>
      <c r="AB98" s="456"/>
      <c r="AC98" s="456"/>
      <c r="AD98" s="456"/>
      <c r="AE98" s="456"/>
      <c r="AF98" s="456"/>
      <c r="AG98" s="456"/>
      <c r="AH98" s="457"/>
    </row>
    <row r="99">
      <c r="A99" s="501"/>
      <c r="B99" s="502"/>
      <c r="C99" s="502"/>
      <c r="D99" s="503"/>
      <c r="E99" s="503"/>
      <c r="F99" s="503"/>
      <c r="G99" s="503"/>
      <c r="H99" s="503"/>
      <c r="I99" s="503"/>
      <c r="J99" s="503"/>
      <c r="K99" s="503"/>
      <c r="L99" s="504" t="s">
        <v>195</v>
      </c>
      <c r="M99" s="502"/>
      <c r="N99" s="505"/>
      <c r="O99" s="506" t="str">
        <f>Setup!$C$9</f>
        <v>Torpedo [M]</v>
      </c>
      <c r="P99" s="502"/>
      <c r="Q99" s="470"/>
      <c r="R99" s="507"/>
      <c r="S99" s="507"/>
      <c r="T99" s="508" t="s">
        <v>204</v>
      </c>
      <c r="U99" s="509">
        <f>Setup!$C$17</f>
        <v>350</v>
      </c>
      <c r="V99" s="508" t="s">
        <v>293</v>
      </c>
      <c r="W99" s="510">
        <f>COUNTIF(T101:AH101,"Hit")</f>
        <v>5</v>
      </c>
      <c r="X99" s="508" t="s">
        <v>292</v>
      </c>
      <c r="Y99" s="511">
        <f>U99*W99</f>
        <v>1750</v>
      </c>
      <c r="Z99" s="512"/>
      <c r="AA99" s="512"/>
      <c r="AB99" s="512"/>
      <c r="AC99" s="512"/>
      <c r="AD99" s="512"/>
      <c r="AE99" s="512"/>
      <c r="AF99" s="512"/>
      <c r="AG99" s="512"/>
      <c r="AH99" s="513"/>
    </row>
    <row r="100">
      <c r="A100" s="514"/>
      <c r="B100" s="482"/>
      <c r="C100" s="482"/>
      <c r="D100" s="515"/>
      <c r="E100" s="515"/>
      <c r="F100" s="515"/>
      <c r="G100" s="515"/>
      <c r="H100" s="515"/>
      <c r="I100" s="515"/>
      <c r="J100" s="515"/>
      <c r="K100" s="515"/>
      <c r="L100" s="516" t="s">
        <v>209</v>
      </c>
      <c r="M100" s="482"/>
      <c r="N100" s="483"/>
      <c r="O100" s="517" t="str">
        <f>(Setup!$C$22)</f>
        <v>DD</v>
      </c>
      <c r="P100" s="482"/>
      <c r="Q100" s="480"/>
      <c r="R100" s="512"/>
      <c r="S100" s="512"/>
      <c r="T100" s="518" t="s">
        <v>294</v>
      </c>
      <c r="U100" s="502"/>
      <c r="V100" s="502"/>
      <c r="W100" s="502"/>
      <c r="X100" s="502"/>
      <c r="Y100" s="502"/>
      <c r="Z100" s="502"/>
      <c r="AA100" s="502"/>
      <c r="AB100" s="502"/>
      <c r="AC100" s="502"/>
      <c r="AD100" s="502"/>
      <c r="AE100" s="502"/>
      <c r="AF100" s="502"/>
      <c r="AG100" s="502"/>
      <c r="AH100" s="470"/>
    </row>
    <row r="101">
      <c r="A101" s="519"/>
      <c r="B101" s="492"/>
      <c r="C101" s="492"/>
      <c r="D101" s="520"/>
      <c r="E101" s="520"/>
      <c r="F101" s="520"/>
      <c r="G101" s="520"/>
      <c r="H101" s="520"/>
      <c r="I101" s="520"/>
      <c r="J101" s="520"/>
      <c r="K101" s="520"/>
      <c r="L101" s="519" t="s">
        <v>295</v>
      </c>
      <c r="M101" s="492"/>
      <c r="N101" s="493"/>
      <c r="O101" s="521">
        <f>Setup!$C$13*Setup!$C$11</f>
        <v>8</v>
      </c>
      <c r="P101" s="492"/>
      <c r="Q101" s="490"/>
      <c r="R101" s="512"/>
      <c r="S101" s="512"/>
      <c r="T101" s="522" t="str">
        <f>iferror(VLOOKUP($O101,$R104:$AH118,3,false),"")</f>
        <v>Hit</v>
      </c>
      <c r="U101" s="522" t="str">
        <f>iferror(VLOOKUP($O101,$R104:$AH118,4,false),"")</f>
        <v>Hit</v>
      </c>
      <c r="V101" s="522" t="str">
        <f>iferror(VLOOKUP($O101,$R104:$AH118,5,false),"")</f>
        <v>Miss</v>
      </c>
      <c r="W101" s="522" t="str">
        <f>iferror(VLOOKUP($O101,$R104:$AH118,6,false),"")</f>
        <v>Hit</v>
      </c>
      <c r="X101" s="522" t="str">
        <f>iferror(VLOOKUP($O101,$R104:$AH118,7,false),"")</f>
        <v>Hit</v>
      </c>
      <c r="Y101" s="522" t="str">
        <f>iferror(VLOOKUP($O101,$R104:$AH118,8,false),"")</f>
        <v>Miss</v>
      </c>
      <c r="Z101" s="522" t="str">
        <f>iferror(VLOOKUP($O101,$R104:$AH118,9,false),"")</f>
        <v>Hit</v>
      </c>
      <c r="AA101" s="522" t="str">
        <f>iferror(VLOOKUP($O101,$R104:$AH118,10,false),"")</f>
        <v>Miss</v>
      </c>
      <c r="AB101" s="522" t="str">
        <f>iferror(VLOOKUP($O101,$R104:$AH118,11,false),"")</f>
        <v/>
      </c>
      <c r="AC101" s="522" t="str">
        <f>iferror(VLOOKUP($O101,$R104:$AH118,12,false),"")</f>
        <v/>
      </c>
      <c r="AD101" s="522" t="str">
        <f>iferror(VLOOKUP($O101,$R104:$AH118,13,false),"")</f>
        <v/>
      </c>
      <c r="AE101" s="522" t="str">
        <f>iferror(VLOOKUP($O101,$R104:$AH118,14,false),"")</f>
        <v/>
      </c>
      <c r="AF101" s="522" t="str">
        <f>iferror(VLOOKUP($O101,$R104:$AH118,15,false),"")</f>
        <v/>
      </c>
      <c r="AG101" s="522" t="str">
        <f>iferror(VLOOKUP($O101,$R104:$AH118,16,false),"")</f>
        <v/>
      </c>
      <c r="AH101" s="522" t="str">
        <f>iferror(VLOOKUP($O101,$R104:$AH118,17,false),"")</f>
        <v/>
      </c>
    </row>
    <row r="102">
      <c r="A102" s="523"/>
      <c r="B102" s="512"/>
      <c r="C102" s="512"/>
      <c r="D102" s="512"/>
      <c r="E102" s="512"/>
      <c r="F102" s="512"/>
      <c r="G102" s="512"/>
      <c r="H102" s="512"/>
      <c r="I102" s="512"/>
      <c r="J102" s="512"/>
      <c r="K102" s="512"/>
      <c r="L102" s="512"/>
      <c r="M102" s="512"/>
      <c r="N102" s="512"/>
      <c r="O102" s="512"/>
      <c r="P102" s="524"/>
      <c r="Q102" s="512"/>
      <c r="R102" s="512"/>
      <c r="S102" s="512"/>
      <c r="T102" s="512"/>
      <c r="U102" s="512"/>
      <c r="V102" s="525"/>
      <c r="W102" s="512"/>
      <c r="X102" s="512"/>
      <c r="Y102" s="512"/>
      <c r="Z102" s="512"/>
      <c r="AA102" s="512"/>
      <c r="AB102" s="512"/>
      <c r="AC102" s="512"/>
      <c r="AD102" s="512"/>
      <c r="AE102" s="512"/>
      <c r="AF102" s="512"/>
      <c r="AH102" s="526"/>
    </row>
    <row r="103">
      <c r="A103" s="501" t="s">
        <v>296</v>
      </c>
      <c r="B103" s="502"/>
      <c r="C103" s="502"/>
      <c r="D103" s="502"/>
      <c r="E103" s="502"/>
      <c r="F103" s="502"/>
      <c r="G103" s="502"/>
      <c r="H103" s="502"/>
      <c r="I103" s="502"/>
      <c r="J103" s="502"/>
      <c r="K103" s="502"/>
      <c r="L103" s="502"/>
      <c r="M103" s="502"/>
      <c r="N103" s="502"/>
      <c r="O103" s="470"/>
      <c r="P103" s="524"/>
      <c r="Q103" s="527" t="s">
        <v>297</v>
      </c>
      <c r="R103" s="528" t="s">
        <v>298</v>
      </c>
      <c r="S103" s="512"/>
      <c r="T103" s="501" t="s">
        <v>299</v>
      </c>
      <c r="U103" s="502"/>
      <c r="V103" s="502"/>
      <c r="W103" s="502"/>
      <c r="X103" s="502"/>
      <c r="Y103" s="502"/>
      <c r="Z103" s="502"/>
      <c r="AA103" s="502"/>
      <c r="AB103" s="502"/>
      <c r="AC103" s="502"/>
      <c r="AD103" s="502"/>
      <c r="AE103" s="502"/>
      <c r="AF103" s="502"/>
      <c r="AG103" s="502"/>
      <c r="AH103" s="470"/>
    </row>
    <row r="104">
      <c r="A104" s="529">
        <f t="shared" ref="A104:O104" si="117">RANDBETWEEN(1,100)</f>
        <v>84</v>
      </c>
      <c r="B104" s="530">
        <f t="shared" si="117"/>
        <v>20</v>
      </c>
      <c r="C104" s="530">
        <f t="shared" si="117"/>
        <v>59</v>
      </c>
      <c r="D104" s="530">
        <f t="shared" si="117"/>
        <v>72</v>
      </c>
      <c r="E104" s="530">
        <f t="shared" si="117"/>
        <v>88</v>
      </c>
      <c r="F104" s="530">
        <f t="shared" si="117"/>
        <v>45</v>
      </c>
      <c r="G104" s="530">
        <f t="shared" si="117"/>
        <v>81</v>
      </c>
      <c r="H104" s="530">
        <f t="shared" si="117"/>
        <v>33</v>
      </c>
      <c r="I104" s="530">
        <f t="shared" si="117"/>
        <v>22</v>
      </c>
      <c r="J104" s="530">
        <f t="shared" si="117"/>
        <v>1</v>
      </c>
      <c r="K104" s="530">
        <f t="shared" si="117"/>
        <v>40</v>
      </c>
      <c r="L104" s="530">
        <f t="shared" si="117"/>
        <v>28</v>
      </c>
      <c r="M104" s="530">
        <f t="shared" si="117"/>
        <v>91</v>
      </c>
      <c r="N104" s="530">
        <f t="shared" si="117"/>
        <v>32</v>
      </c>
      <c r="O104" s="531">
        <f t="shared" si="117"/>
        <v>99</v>
      </c>
      <c r="P104" s="532"/>
      <c r="Q104" s="533">
        <f>VLOOKUP($O$100,Setup!$B$23:$C$29,2,false)</f>
        <v>55</v>
      </c>
      <c r="R104" s="534">
        <v>1.0</v>
      </c>
      <c r="S104" s="535"/>
      <c r="T104" s="536" t="str">
        <f t="shared" ref="T104:T118" si="119">IF(A104&lt;$Q104,"Hit","Miss")</f>
        <v>Miss</v>
      </c>
      <c r="U104" s="537"/>
      <c r="V104" s="537"/>
      <c r="W104" s="537"/>
      <c r="X104" s="537"/>
      <c r="Y104" s="537"/>
      <c r="Z104" s="537"/>
      <c r="AA104" s="537"/>
      <c r="AB104" s="537"/>
      <c r="AC104" s="537"/>
      <c r="AD104" s="537"/>
      <c r="AE104" s="537"/>
      <c r="AF104" s="537"/>
      <c r="AG104" s="537"/>
      <c r="AH104" s="538"/>
    </row>
    <row r="105">
      <c r="A105" s="529">
        <f t="shared" ref="A105:O105" si="118">RANDBETWEEN(1,100)</f>
        <v>97</v>
      </c>
      <c r="B105" s="530">
        <f t="shared" si="118"/>
        <v>34</v>
      </c>
      <c r="C105" s="530">
        <f t="shared" si="118"/>
        <v>38</v>
      </c>
      <c r="D105" s="530">
        <f t="shared" si="118"/>
        <v>5</v>
      </c>
      <c r="E105" s="530">
        <f t="shared" si="118"/>
        <v>30</v>
      </c>
      <c r="F105" s="530">
        <f t="shared" si="118"/>
        <v>65</v>
      </c>
      <c r="G105" s="530">
        <f t="shared" si="118"/>
        <v>81</v>
      </c>
      <c r="H105" s="530">
        <f t="shared" si="118"/>
        <v>10</v>
      </c>
      <c r="I105" s="530">
        <f t="shared" si="118"/>
        <v>66</v>
      </c>
      <c r="J105" s="530">
        <f t="shared" si="118"/>
        <v>100</v>
      </c>
      <c r="K105" s="530">
        <f t="shared" si="118"/>
        <v>93</v>
      </c>
      <c r="L105" s="530">
        <f t="shared" si="118"/>
        <v>61</v>
      </c>
      <c r="M105" s="530">
        <f t="shared" si="118"/>
        <v>97</v>
      </c>
      <c r="N105" s="530">
        <f t="shared" si="118"/>
        <v>45</v>
      </c>
      <c r="O105" s="531">
        <f t="shared" si="118"/>
        <v>12</v>
      </c>
      <c r="P105" s="532"/>
      <c r="Q105" s="533">
        <f>VLOOKUP($O$100,Setup!$B$23:$C$29,2,false)</f>
        <v>55</v>
      </c>
      <c r="R105" s="534">
        <v>2.0</v>
      </c>
      <c r="S105" s="535"/>
      <c r="T105" s="536" t="str">
        <f t="shared" si="119"/>
        <v>Miss</v>
      </c>
      <c r="U105" s="537" t="str">
        <f t="shared" ref="U105:U118" si="121">IF(B105&lt;$Q105,"Hit","Miss")</f>
        <v>Hit</v>
      </c>
      <c r="V105" s="537"/>
      <c r="W105" s="537"/>
      <c r="X105" s="537"/>
      <c r="Y105" s="537"/>
      <c r="Z105" s="537"/>
      <c r="AA105" s="537"/>
      <c r="AB105" s="537"/>
      <c r="AC105" s="537"/>
      <c r="AD105" s="537"/>
      <c r="AE105" s="537"/>
      <c r="AF105" s="537"/>
      <c r="AG105" s="537"/>
      <c r="AH105" s="538"/>
    </row>
    <row r="106">
      <c r="A106" s="529">
        <f t="shared" ref="A106:O106" si="120">RANDBETWEEN(1,100)</f>
        <v>14</v>
      </c>
      <c r="B106" s="530">
        <f t="shared" si="120"/>
        <v>3</v>
      </c>
      <c r="C106" s="530">
        <f t="shared" si="120"/>
        <v>28</v>
      </c>
      <c r="D106" s="530">
        <f t="shared" si="120"/>
        <v>95</v>
      </c>
      <c r="E106" s="530">
        <f t="shared" si="120"/>
        <v>45</v>
      </c>
      <c r="F106" s="530">
        <f t="shared" si="120"/>
        <v>35</v>
      </c>
      <c r="G106" s="530">
        <f t="shared" si="120"/>
        <v>87</v>
      </c>
      <c r="H106" s="530">
        <f t="shared" si="120"/>
        <v>50</v>
      </c>
      <c r="I106" s="530">
        <f t="shared" si="120"/>
        <v>52</v>
      </c>
      <c r="J106" s="530">
        <f t="shared" si="120"/>
        <v>3</v>
      </c>
      <c r="K106" s="530">
        <f t="shared" si="120"/>
        <v>61</v>
      </c>
      <c r="L106" s="530">
        <f t="shared" si="120"/>
        <v>83</v>
      </c>
      <c r="M106" s="530">
        <f t="shared" si="120"/>
        <v>74</v>
      </c>
      <c r="N106" s="530">
        <f t="shared" si="120"/>
        <v>19</v>
      </c>
      <c r="O106" s="531">
        <f t="shared" si="120"/>
        <v>68</v>
      </c>
      <c r="P106" s="532"/>
      <c r="Q106" s="533">
        <f>VLOOKUP($O$100,Setup!$B$23:$C$29,2,false)</f>
        <v>55</v>
      </c>
      <c r="R106" s="534">
        <v>3.0</v>
      </c>
      <c r="S106" s="535"/>
      <c r="T106" s="536" t="str">
        <f t="shared" si="119"/>
        <v>Hit</v>
      </c>
      <c r="U106" s="537" t="str">
        <f t="shared" si="121"/>
        <v>Hit</v>
      </c>
      <c r="V106" s="537" t="str">
        <f t="shared" ref="V106:V118" si="123">IF(C106&lt;$Q106,"Hit","Miss")</f>
        <v>Hit</v>
      </c>
      <c r="W106" s="537"/>
      <c r="X106" s="537"/>
      <c r="Y106" s="537"/>
      <c r="Z106" s="537"/>
      <c r="AA106" s="537"/>
      <c r="AB106" s="537"/>
      <c r="AC106" s="537"/>
      <c r="AD106" s="537"/>
      <c r="AE106" s="537"/>
      <c r="AF106" s="537"/>
      <c r="AG106" s="537"/>
      <c r="AH106" s="538"/>
    </row>
    <row r="107">
      <c r="A107" s="529">
        <f t="shared" ref="A107:O107" si="122">RANDBETWEEN(1,100)</f>
        <v>80</v>
      </c>
      <c r="B107" s="530">
        <f t="shared" si="122"/>
        <v>29</v>
      </c>
      <c r="C107" s="530">
        <f t="shared" si="122"/>
        <v>7</v>
      </c>
      <c r="D107" s="530">
        <f t="shared" si="122"/>
        <v>74</v>
      </c>
      <c r="E107" s="530">
        <f t="shared" si="122"/>
        <v>13</v>
      </c>
      <c r="F107" s="530">
        <f t="shared" si="122"/>
        <v>48</v>
      </c>
      <c r="G107" s="530">
        <f t="shared" si="122"/>
        <v>30</v>
      </c>
      <c r="H107" s="530">
        <f t="shared" si="122"/>
        <v>32</v>
      </c>
      <c r="I107" s="530">
        <f t="shared" si="122"/>
        <v>44</v>
      </c>
      <c r="J107" s="530">
        <f t="shared" si="122"/>
        <v>7</v>
      </c>
      <c r="K107" s="530">
        <f t="shared" si="122"/>
        <v>20</v>
      </c>
      <c r="L107" s="530">
        <f t="shared" si="122"/>
        <v>51</v>
      </c>
      <c r="M107" s="530">
        <f t="shared" si="122"/>
        <v>28</v>
      </c>
      <c r="N107" s="530">
        <f t="shared" si="122"/>
        <v>52</v>
      </c>
      <c r="O107" s="539">
        <f t="shared" si="122"/>
        <v>70</v>
      </c>
      <c r="P107" s="540"/>
      <c r="Q107" s="533">
        <f>VLOOKUP($O$100,Setup!$B$23:$C$29,2,false)</f>
        <v>55</v>
      </c>
      <c r="R107" s="542">
        <v>4.0</v>
      </c>
      <c r="S107" s="543"/>
      <c r="T107" s="536" t="str">
        <f t="shared" si="119"/>
        <v>Miss</v>
      </c>
      <c r="U107" s="537" t="str">
        <f t="shared" si="121"/>
        <v>Hit</v>
      </c>
      <c r="V107" s="537" t="str">
        <f t="shared" si="123"/>
        <v>Hit</v>
      </c>
      <c r="W107" s="537" t="str">
        <f t="shared" ref="W107:W118" si="125">IF(D107&lt;$Q107,"Hit","Miss")</f>
        <v>Miss</v>
      </c>
      <c r="X107" s="537"/>
      <c r="Y107" s="537"/>
      <c r="Z107" s="537"/>
      <c r="AA107" s="537"/>
      <c r="AB107" s="537"/>
      <c r="AC107" s="537"/>
      <c r="AD107" s="537"/>
      <c r="AE107" s="537"/>
      <c r="AF107" s="537"/>
      <c r="AG107" s="537"/>
      <c r="AH107" s="538"/>
    </row>
    <row r="108">
      <c r="A108" s="529">
        <f t="shared" ref="A108:O108" si="124">RANDBETWEEN(1,100)</f>
        <v>7</v>
      </c>
      <c r="B108" s="530">
        <f t="shared" si="124"/>
        <v>70</v>
      </c>
      <c r="C108" s="530">
        <f t="shared" si="124"/>
        <v>22</v>
      </c>
      <c r="D108" s="530">
        <f t="shared" si="124"/>
        <v>14</v>
      </c>
      <c r="E108" s="530">
        <f t="shared" si="124"/>
        <v>65</v>
      </c>
      <c r="F108" s="530">
        <f t="shared" si="124"/>
        <v>68</v>
      </c>
      <c r="G108" s="530">
        <f t="shared" si="124"/>
        <v>10</v>
      </c>
      <c r="H108" s="530">
        <f t="shared" si="124"/>
        <v>45</v>
      </c>
      <c r="I108" s="530">
        <f t="shared" si="124"/>
        <v>97</v>
      </c>
      <c r="J108" s="530">
        <f t="shared" si="124"/>
        <v>90</v>
      </c>
      <c r="K108" s="530">
        <f t="shared" si="124"/>
        <v>43</v>
      </c>
      <c r="L108" s="530">
        <f t="shared" si="124"/>
        <v>78</v>
      </c>
      <c r="M108" s="530">
        <f t="shared" si="124"/>
        <v>14</v>
      </c>
      <c r="N108" s="530">
        <f t="shared" si="124"/>
        <v>48</v>
      </c>
      <c r="O108" s="539">
        <f t="shared" si="124"/>
        <v>71</v>
      </c>
      <c r="P108" s="540"/>
      <c r="Q108" s="533">
        <f>VLOOKUP($O$100,Setup!$B$23:$C$29,2,false)</f>
        <v>55</v>
      </c>
      <c r="R108" s="544">
        <v>5.0</v>
      </c>
      <c r="S108" s="543"/>
      <c r="T108" s="536" t="str">
        <f t="shared" si="119"/>
        <v>Hit</v>
      </c>
      <c r="U108" s="537" t="str">
        <f t="shared" si="121"/>
        <v>Miss</v>
      </c>
      <c r="V108" s="537" t="str">
        <f t="shared" si="123"/>
        <v>Hit</v>
      </c>
      <c r="W108" s="537" t="str">
        <f t="shared" si="125"/>
        <v>Hit</v>
      </c>
      <c r="X108" s="537" t="str">
        <f t="shared" ref="X108:X118" si="127">IF(E108&lt;$Q108,"Hit","Miss")</f>
        <v>Miss</v>
      </c>
      <c r="Y108" s="537"/>
      <c r="Z108" s="537"/>
      <c r="AA108" s="537"/>
      <c r="AB108" s="537"/>
      <c r="AC108" s="537"/>
      <c r="AD108" s="537"/>
      <c r="AE108" s="537"/>
      <c r="AF108" s="537"/>
      <c r="AG108" s="537"/>
      <c r="AH108" s="538"/>
    </row>
    <row r="109">
      <c r="A109" s="529">
        <f t="shared" ref="A109:O109" si="126">RANDBETWEEN(1,100)</f>
        <v>83</v>
      </c>
      <c r="B109" s="530">
        <f t="shared" si="126"/>
        <v>25</v>
      </c>
      <c r="C109" s="530">
        <f t="shared" si="126"/>
        <v>91</v>
      </c>
      <c r="D109" s="530">
        <f t="shared" si="126"/>
        <v>27</v>
      </c>
      <c r="E109" s="530">
        <f t="shared" si="126"/>
        <v>15</v>
      </c>
      <c r="F109" s="530">
        <f t="shared" si="126"/>
        <v>69</v>
      </c>
      <c r="G109" s="530">
        <f t="shared" si="126"/>
        <v>99</v>
      </c>
      <c r="H109" s="530">
        <f t="shared" si="126"/>
        <v>62</v>
      </c>
      <c r="I109" s="530">
        <f t="shared" si="126"/>
        <v>64</v>
      </c>
      <c r="J109" s="530">
        <f t="shared" si="126"/>
        <v>30</v>
      </c>
      <c r="K109" s="530">
        <f t="shared" si="126"/>
        <v>94</v>
      </c>
      <c r="L109" s="530">
        <f t="shared" si="126"/>
        <v>83</v>
      </c>
      <c r="M109" s="530">
        <f t="shared" si="126"/>
        <v>14</v>
      </c>
      <c r="N109" s="530">
        <f t="shared" si="126"/>
        <v>35</v>
      </c>
      <c r="O109" s="539">
        <f t="shared" si="126"/>
        <v>20</v>
      </c>
      <c r="P109" s="540"/>
      <c r="Q109" s="533">
        <f>VLOOKUP($O$100,Setup!$B$23:$C$29,2,false)</f>
        <v>55</v>
      </c>
      <c r="R109" s="544">
        <v>6.0</v>
      </c>
      <c r="S109" s="543"/>
      <c r="T109" s="536" t="str">
        <f t="shared" si="119"/>
        <v>Miss</v>
      </c>
      <c r="U109" s="537" t="str">
        <f t="shared" si="121"/>
        <v>Hit</v>
      </c>
      <c r="V109" s="537" t="str">
        <f t="shared" si="123"/>
        <v>Miss</v>
      </c>
      <c r="W109" s="537" t="str">
        <f t="shared" si="125"/>
        <v>Hit</v>
      </c>
      <c r="X109" s="537" t="str">
        <f t="shared" si="127"/>
        <v>Hit</v>
      </c>
      <c r="Y109" s="537" t="str">
        <f t="shared" ref="Y109:Y118" si="129">IF(F109&lt;$Q109,"Hit","Miss")</f>
        <v>Miss</v>
      </c>
      <c r="Z109" s="537"/>
      <c r="AA109" s="537"/>
      <c r="AB109" s="537"/>
      <c r="AC109" s="537"/>
      <c r="AD109" s="537"/>
      <c r="AE109" s="537"/>
      <c r="AF109" s="537"/>
      <c r="AG109" s="537"/>
      <c r="AH109" s="538"/>
    </row>
    <row r="110">
      <c r="A110" s="529">
        <f t="shared" ref="A110:O110" si="128">RANDBETWEEN(1,100)</f>
        <v>27</v>
      </c>
      <c r="B110" s="530">
        <f t="shared" si="128"/>
        <v>75</v>
      </c>
      <c r="C110" s="530">
        <f t="shared" si="128"/>
        <v>67</v>
      </c>
      <c r="D110" s="530">
        <f t="shared" si="128"/>
        <v>22</v>
      </c>
      <c r="E110" s="530">
        <f t="shared" si="128"/>
        <v>59</v>
      </c>
      <c r="F110" s="530">
        <f t="shared" si="128"/>
        <v>98</v>
      </c>
      <c r="G110" s="530">
        <f t="shared" si="128"/>
        <v>99</v>
      </c>
      <c r="H110" s="530">
        <f t="shared" si="128"/>
        <v>26</v>
      </c>
      <c r="I110" s="530">
        <f t="shared" si="128"/>
        <v>90</v>
      </c>
      <c r="J110" s="530">
        <f t="shared" si="128"/>
        <v>58</v>
      </c>
      <c r="K110" s="530">
        <f t="shared" si="128"/>
        <v>98</v>
      </c>
      <c r="L110" s="530">
        <f t="shared" si="128"/>
        <v>61</v>
      </c>
      <c r="M110" s="530">
        <f t="shared" si="128"/>
        <v>15</v>
      </c>
      <c r="N110" s="530">
        <f t="shared" si="128"/>
        <v>100</v>
      </c>
      <c r="O110" s="539">
        <f t="shared" si="128"/>
        <v>30</v>
      </c>
      <c r="P110" s="540"/>
      <c r="Q110" s="533">
        <f>VLOOKUP($O$100,Setup!$B$23:$C$29,2,false)</f>
        <v>55</v>
      </c>
      <c r="R110" s="544">
        <v>7.0</v>
      </c>
      <c r="S110" s="543"/>
      <c r="T110" s="536" t="str">
        <f t="shared" si="119"/>
        <v>Hit</v>
      </c>
      <c r="U110" s="537" t="str">
        <f t="shared" si="121"/>
        <v>Miss</v>
      </c>
      <c r="V110" s="537" t="str">
        <f t="shared" si="123"/>
        <v>Miss</v>
      </c>
      <c r="W110" s="537" t="str">
        <f t="shared" si="125"/>
        <v>Hit</v>
      </c>
      <c r="X110" s="537" t="str">
        <f t="shared" si="127"/>
        <v>Miss</v>
      </c>
      <c r="Y110" s="537" t="str">
        <f t="shared" si="129"/>
        <v>Miss</v>
      </c>
      <c r="Z110" s="537" t="str">
        <f t="shared" ref="Z110:Z118" si="131">IF(G110&lt;$Q110,"Hit","Miss")</f>
        <v>Miss</v>
      </c>
      <c r="AA110" s="537"/>
      <c r="AB110" s="537"/>
      <c r="AC110" s="537"/>
      <c r="AD110" s="537"/>
      <c r="AE110" s="537"/>
      <c r="AF110" s="537"/>
      <c r="AG110" s="537"/>
      <c r="AH110" s="538"/>
    </row>
    <row r="111">
      <c r="A111" s="529">
        <f t="shared" ref="A111:O111" si="130">RANDBETWEEN(1,100)</f>
        <v>39</v>
      </c>
      <c r="B111" s="530">
        <f t="shared" si="130"/>
        <v>48</v>
      </c>
      <c r="C111" s="530">
        <f t="shared" si="130"/>
        <v>61</v>
      </c>
      <c r="D111" s="530">
        <f t="shared" si="130"/>
        <v>9</v>
      </c>
      <c r="E111" s="530">
        <f t="shared" si="130"/>
        <v>45</v>
      </c>
      <c r="F111" s="530">
        <f t="shared" si="130"/>
        <v>91</v>
      </c>
      <c r="G111" s="530">
        <f t="shared" si="130"/>
        <v>42</v>
      </c>
      <c r="H111" s="530">
        <f t="shared" si="130"/>
        <v>92</v>
      </c>
      <c r="I111" s="530">
        <f t="shared" si="130"/>
        <v>70</v>
      </c>
      <c r="J111" s="530">
        <f t="shared" si="130"/>
        <v>97</v>
      </c>
      <c r="K111" s="530">
        <f t="shared" si="130"/>
        <v>75</v>
      </c>
      <c r="L111" s="530">
        <f t="shared" si="130"/>
        <v>11</v>
      </c>
      <c r="M111" s="530">
        <f t="shared" si="130"/>
        <v>8</v>
      </c>
      <c r="N111" s="530">
        <f t="shared" si="130"/>
        <v>80</v>
      </c>
      <c r="O111" s="539">
        <f t="shared" si="130"/>
        <v>31</v>
      </c>
      <c r="P111" s="540"/>
      <c r="Q111" s="533">
        <f>VLOOKUP($O$100,Setup!$B$23:$C$29,2,false)</f>
        <v>55</v>
      </c>
      <c r="R111" s="544">
        <v>8.0</v>
      </c>
      <c r="S111" s="543"/>
      <c r="T111" s="536" t="str">
        <f t="shared" si="119"/>
        <v>Hit</v>
      </c>
      <c r="U111" s="537" t="str">
        <f t="shared" si="121"/>
        <v>Hit</v>
      </c>
      <c r="V111" s="537" t="str">
        <f t="shared" si="123"/>
        <v>Miss</v>
      </c>
      <c r="W111" s="537" t="str">
        <f t="shared" si="125"/>
        <v>Hit</v>
      </c>
      <c r="X111" s="537" t="str">
        <f t="shared" si="127"/>
        <v>Hit</v>
      </c>
      <c r="Y111" s="537" t="str">
        <f t="shared" si="129"/>
        <v>Miss</v>
      </c>
      <c r="Z111" s="537" t="str">
        <f t="shared" si="131"/>
        <v>Hit</v>
      </c>
      <c r="AA111" s="537" t="str">
        <f t="shared" ref="AA111:AA118" si="133">IF(H111&lt;$Q111,"Hit","Miss")</f>
        <v>Miss</v>
      </c>
      <c r="AB111" s="537"/>
      <c r="AC111" s="537"/>
      <c r="AD111" s="537"/>
      <c r="AE111" s="537"/>
      <c r="AF111" s="537"/>
      <c r="AG111" s="537"/>
      <c r="AH111" s="538"/>
    </row>
    <row r="112">
      <c r="A112" s="529">
        <f t="shared" ref="A112:O112" si="132">RANDBETWEEN(1,100)</f>
        <v>21</v>
      </c>
      <c r="B112" s="530">
        <f t="shared" si="132"/>
        <v>47</v>
      </c>
      <c r="C112" s="530">
        <f t="shared" si="132"/>
        <v>10</v>
      </c>
      <c r="D112" s="530">
        <f t="shared" si="132"/>
        <v>5</v>
      </c>
      <c r="E112" s="530">
        <f t="shared" si="132"/>
        <v>68</v>
      </c>
      <c r="F112" s="530">
        <f t="shared" si="132"/>
        <v>92</v>
      </c>
      <c r="G112" s="530">
        <f t="shared" si="132"/>
        <v>41</v>
      </c>
      <c r="H112" s="530">
        <f t="shared" si="132"/>
        <v>22</v>
      </c>
      <c r="I112" s="530">
        <f t="shared" si="132"/>
        <v>76</v>
      </c>
      <c r="J112" s="530">
        <f t="shared" si="132"/>
        <v>39</v>
      </c>
      <c r="K112" s="530">
        <f t="shared" si="132"/>
        <v>60</v>
      </c>
      <c r="L112" s="530">
        <f t="shared" si="132"/>
        <v>90</v>
      </c>
      <c r="M112" s="530">
        <f t="shared" si="132"/>
        <v>94</v>
      </c>
      <c r="N112" s="530">
        <f t="shared" si="132"/>
        <v>4</v>
      </c>
      <c r="O112" s="539">
        <f t="shared" si="132"/>
        <v>5</v>
      </c>
      <c r="P112" s="540"/>
      <c r="Q112" s="533">
        <f>VLOOKUP($O$100,Setup!$B$23:$C$29,2,false)</f>
        <v>55</v>
      </c>
      <c r="R112" s="544">
        <v>9.0</v>
      </c>
      <c r="S112" s="543"/>
      <c r="T112" s="536" t="str">
        <f t="shared" si="119"/>
        <v>Hit</v>
      </c>
      <c r="U112" s="537" t="str">
        <f t="shared" si="121"/>
        <v>Hit</v>
      </c>
      <c r="V112" s="537" t="str">
        <f t="shared" si="123"/>
        <v>Hit</v>
      </c>
      <c r="W112" s="537" t="str">
        <f t="shared" si="125"/>
        <v>Hit</v>
      </c>
      <c r="X112" s="537" t="str">
        <f t="shared" si="127"/>
        <v>Miss</v>
      </c>
      <c r="Y112" s="537" t="str">
        <f t="shared" si="129"/>
        <v>Miss</v>
      </c>
      <c r="Z112" s="537" t="str">
        <f t="shared" si="131"/>
        <v>Hit</v>
      </c>
      <c r="AA112" s="537" t="str">
        <f t="shared" si="133"/>
        <v>Hit</v>
      </c>
      <c r="AB112" s="537" t="str">
        <f t="shared" ref="AB112:AB118" si="135">IF(I112&lt;$Q112,"Hit","Miss")</f>
        <v>Miss</v>
      </c>
      <c r="AC112" s="537"/>
      <c r="AD112" s="537"/>
      <c r="AE112" s="537"/>
      <c r="AF112" s="537"/>
      <c r="AG112" s="537"/>
      <c r="AH112" s="538"/>
    </row>
    <row r="113">
      <c r="A113" s="529">
        <f t="shared" ref="A113:O113" si="134">RANDBETWEEN(1,100)</f>
        <v>6</v>
      </c>
      <c r="B113" s="530">
        <f t="shared" si="134"/>
        <v>87</v>
      </c>
      <c r="C113" s="530">
        <f t="shared" si="134"/>
        <v>4</v>
      </c>
      <c r="D113" s="530">
        <f t="shared" si="134"/>
        <v>52</v>
      </c>
      <c r="E113" s="530">
        <f t="shared" si="134"/>
        <v>3</v>
      </c>
      <c r="F113" s="530">
        <f t="shared" si="134"/>
        <v>76</v>
      </c>
      <c r="G113" s="530">
        <f t="shared" si="134"/>
        <v>39</v>
      </c>
      <c r="H113" s="530">
        <f t="shared" si="134"/>
        <v>60</v>
      </c>
      <c r="I113" s="530">
        <f t="shared" si="134"/>
        <v>26</v>
      </c>
      <c r="J113" s="530">
        <f t="shared" si="134"/>
        <v>6</v>
      </c>
      <c r="K113" s="530">
        <f t="shared" si="134"/>
        <v>70</v>
      </c>
      <c r="L113" s="530">
        <f t="shared" si="134"/>
        <v>33</v>
      </c>
      <c r="M113" s="530">
        <f t="shared" si="134"/>
        <v>54</v>
      </c>
      <c r="N113" s="530">
        <f t="shared" si="134"/>
        <v>61</v>
      </c>
      <c r="O113" s="539">
        <f t="shared" si="134"/>
        <v>11</v>
      </c>
      <c r="P113" s="540"/>
      <c r="Q113" s="533">
        <f>VLOOKUP($O$100,Setup!$B$23:$C$29,2,false)</f>
        <v>55</v>
      </c>
      <c r="R113" s="545">
        <v>10.0</v>
      </c>
      <c r="S113" s="543"/>
      <c r="T113" s="536" t="str">
        <f t="shared" si="119"/>
        <v>Hit</v>
      </c>
      <c r="U113" s="537" t="str">
        <f t="shared" si="121"/>
        <v>Miss</v>
      </c>
      <c r="V113" s="537" t="str">
        <f t="shared" si="123"/>
        <v>Hit</v>
      </c>
      <c r="W113" s="537" t="str">
        <f t="shared" si="125"/>
        <v>Hit</v>
      </c>
      <c r="X113" s="537" t="str">
        <f t="shared" si="127"/>
        <v>Hit</v>
      </c>
      <c r="Y113" s="537" t="str">
        <f t="shared" si="129"/>
        <v>Miss</v>
      </c>
      <c r="Z113" s="537" t="str">
        <f t="shared" si="131"/>
        <v>Hit</v>
      </c>
      <c r="AA113" s="537" t="str">
        <f t="shared" si="133"/>
        <v>Miss</v>
      </c>
      <c r="AB113" s="537" t="str">
        <f t="shared" si="135"/>
        <v>Hit</v>
      </c>
      <c r="AC113" s="537" t="str">
        <f t="shared" ref="AC113:AC118" si="137">IF(J113&lt;$Q113,"Hit","Miss")</f>
        <v>Hit</v>
      </c>
      <c r="AD113" s="537"/>
      <c r="AE113" s="537"/>
      <c r="AF113" s="537"/>
      <c r="AG113" s="537"/>
      <c r="AH113" s="538"/>
    </row>
    <row r="114">
      <c r="A114" s="529">
        <f t="shared" ref="A114:O114" si="136">RANDBETWEEN(1,100)</f>
        <v>29</v>
      </c>
      <c r="B114" s="530">
        <f t="shared" si="136"/>
        <v>54</v>
      </c>
      <c r="C114" s="530">
        <f t="shared" si="136"/>
        <v>17</v>
      </c>
      <c r="D114" s="530">
        <f t="shared" si="136"/>
        <v>55</v>
      </c>
      <c r="E114" s="530">
        <f t="shared" si="136"/>
        <v>38</v>
      </c>
      <c r="F114" s="530">
        <f t="shared" si="136"/>
        <v>86</v>
      </c>
      <c r="G114" s="530">
        <f t="shared" si="136"/>
        <v>22</v>
      </c>
      <c r="H114" s="530">
        <f t="shared" si="136"/>
        <v>83</v>
      </c>
      <c r="I114" s="530">
        <f t="shared" si="136"/>
        <v>22</v>
      </c>
      <c r="J114" s="530">
        <f t="shared" si="136"/>
        <v>31</v>
      </c>
      <c r="K114" s="530">
        <f t="shared" si="136"/>
        <v>93</v>
      </c>
      <c r="L114" s="530">
        <f t="shared" si="136"/>
        <v>99</v>
      </c>
      <c r="M114" s="530">
        <f t="shared" si="136"/>
        <v>77</v>
      </c>
      <c r="N114" s="530">
        <f t="shared" si="136"/>
        <v>13</v>
      </c>
      <c r="O114" s="539">
        <f t="shared" si="136"/>
        <v>47</v>
      </c>
      <c r="P114" s="540"/>
      <c r="Q114" s="533">
        <f>VLOOKUP($O$100,Setup!$B$23:$C$29,2,false)</f>
        <v>55</v>
      </c>
      <c r="R114" s="545">
        <v>11.0</v>
      </c>
      <c r="S114" s="543"/>
      <c r="T114" s="536" t="str">
        <f t="shared" si="119"/>
        <v>Hit</v>
      </c>
      <c r="U114" s="537" t="str">
        <f t="shared" si="121"/>
        <v>Hit</v>
      </c>
      <c r="V114" s="537" t="str">
        <f t="shared" si="123"/>
        <v>Hit</v>
      </c>
      <c r="W114" s="537" t="str">
        <f t="shared" si="125"/>
        <v>Miss</v>
      </c>
      <c r="X114" s="537" t="str">
        <f t="shared" si="127"/>
        <v>Hit</v>
      </c>
      <c r="Y114" s="537" t="str">
        <f t="shared" si="129"/>
        <v>Miss</v>
      </c>
      <c r="Z114" s="537" t="str">
        <f t="shared" si="131"/>
        <v>Hit</v>
      </c>
      <c r="AA114" s="537" t="str">
        <f t="shared" si="133"/>
        <v>Miss</v>
      </c>
      <c r="AB114" s="537" t="str">
        <f t="shared" si="135"/>
        <v>Hit</v>
      </c>
      <c r="AC114" s="537" t="str">
        <f t="shared" si="137"/>
        <v>Hit</v>
      </c>
      <c r="AD114" s="537" t="str">
        <f t="shared" ref="AD114:AD118" si="139">IF(K114&lt;$Q114,"Hit","Miss")</f>
        <v>Miss</v>
      </c>
      <c r="AE114" s="537"/>
      <c r="AF114" s="537"/>
      <c r="AG114" s="537"/>
      <c r="AH114" s="538"/>
    </row>
    <row r="115">
      <c r="A115" s="529">
        <f t="shared" ref="A115:O115" si="138">RANDBETWEEN(1,100)</f>
        <v>66</v>
      </c>
      <c r="B115" s="530">
        <f t="shared" si="138"/>
        <v>7</v>
      </c>
      <c r="C115" s="530">
        <f t="shared" si="138"/>
        <v>100</v>
      </c>
      <c r="D115" s="530">
        <f t="shared" si="138"/>
        <v>21</v>
      </c>
      <c r="E115" s="530">
        <f t="shared" si="138"/>
        <v>87</v>
      </c>
      <c r="F115" s="530">
        <f t="shared" si="138"/>
        <v>38</v>
      </c>
      <c r="G115" s="530">
        <f t="shared" si="138"/>
        <v>45</v>
      </c>
      <c r="H115" s="530">
        <f t="shared" si="138"/>
        <v>43</v>
      </c>
      <c r="I115" s="530">
        <f t="shared" si="138"/>
        <v>93</v>
      </c>
      <c r="J115" s="530">
        <f t="shared" si="138"/>
        <v>71</v>
      </c>
      <c r="K115" s="530">
        <f t="shared" si="138"/>
        <v>75</v>
      </c>
      <c r="L115" s="530">
        <f t="shared" si="138"/>
        <v>41</v>
      </c>
      <c r="M115" s="530">
        <f t="shared" si="138"/>
        <v>63</v>
      </c>
      <c r="N115" s="530">
        <f t="shared" si="138"/>
        <v>67</v>
      </c>
      <c r="O115" s="539">
        <f t="shared" si="138"/>
        <v>48</v>
      </c>
      <c r="P115" s="540"/>
      <c r="Q115" s="533">
        <f>VLOOKUP($O$100,Setup!$B$23:$C$29,2,false)</f>
        <v>55</v>
      </c>
      <c r="R115" s="545">
        <v>12.0</v>
      </c>
      <c r="S115" s="543"/>
      <c r="T115" s="536" t="str">
        <f t="shared" si="119"/>
        <v>Miss</v>
      </c>
      <c r="U115" s="537" t="str">
        <f t="shared" si="121"/>
        <v>Hit</v>
      </c>
      <c r="V115" s="537" t="str">
        <f t="shared" si="123"/>
        <v>Miss</v>
      </c>
      <c r="W115" s="537" t="str">
        <f t="shared" si="125"/>
        <v>Hit</v>
      </c>
      <c r="X115" s="537" t="str">
        <f t="shared" si="127"/>
        <v>Miss</v>
      </c>
      <c r="Y115" s="537" t="str">
        <f t="shared" si="129"/>
        <v>Hit</v>
      </c>
      <c r="Z115" s="537" t="str">
        <f t="shared" si="131"/>
        <v>Hit</v>
      </c>
      <c r="AA115" s="537" t="str">
        <f t="shared" si="133"/>
        <v>Hit</v>
      </c>
      <c r="AB115" s="537" t="str">
        <f t="shared" si="135"/>
        <v>Miss</v>
      </c>
      <c r="AC115" s="537" t="str">
        <f t="shared" si="137"/>
        <v>Miss</v>
      </c>
      <c r="AD115" s="537" t="str">
        <f t="shared" si="139"/>
        <v>Miss</v>
      </c>
      <c r="AE115" s="537" t="str">
        <f t="shared" ref="AE115:AE118" si="141">IF(L115&lt;$Q115,"Hit","Miss")</f>
        <v>Hit</v>
      </c>
      <c r="AF115" s="537"/>
      <c r="AG115" s="537"/>
      <c r="AH115" s="538"/>
    </row>
    <row r="116">
      <c r="A116" s="529">
        <f t="shared" ref="A116:O116" si="140">RANDBETWEEN(1,100)</f>
        <v>47</v>
      </c>
      <c r="B116" s="530">
        <f t="shared" si="140"/>
        <v>50</v>
      </c>
      <c r="C116" s="530">
        <f t="shared" si="140"/>
        <v>1</v>
      </c>
      <c r="D116" s="530">
        <f t="shared" si="140"/>
        <v>63</v>
      </c>
      <c r="E116" s="530">
        <f t="shared" si="140"/>
        <v>84</v>
      </c>
      <c r="F116" s="530">
        <f t="shared" si="140"/>
        <v>6</v>
      </c>
      <c r="G116" s="530">
        <f t="shared" si="140"/>
        <v>55</v>
      </c>
      <c r="H116" s="530">
        <f t="shared" si="140"/>
        <v>9</v>
      </c>
      <c r="I116" s="530">
        <f t="shared" si="140"/>
        <v>16</v>
      </c>
      <c r="J116" s="530">
        <f t="shared" si="140"/>
        <v>37</v>
      </c>
      <c r="K116" s="530">
        <f t="shared" si="140"/>
        <v>22</v>
      </c>
      <c r="L116" s="530">
        <f t="shared" si="140"/>
        <v>77</v>
      </c>
      <c r="M116" s="530">
        <f t="shared" si="140"/>
        <v>44</v>
      </c>
      <c r="N116" s="530">
        <f t="shared" si="140"/>
        <v>9</v>
      </c>
      <c r="O116" s="539">
        <f t="shared" si="140"/>
        <v>33</v>
      </c>
      <c r="P116" s="540"/>
      <c r="Q116" s="533">
        <f>VLOOKUP($O$100,Setup!$B$23:$C$29,2,false)</f>
        <v>55</v>
      </c>
      <c r="R116" s="545">
        <v>13.0</v>
      </c>
      <c r="S116" s="543"/>
      <c r="T116" s="536" t="str">
        <f t="shared" si="119"/>
        <v>Hit</v>
      </c>
      <c r="U116" s="537" t="str">
        <f t="shared" si="121"/>
        <v>Hit</v>
      </c>
      <c r="V116" s="537" t="str">
        <f t="shared" si="123"/>
        <v>Hit</v>
      </c>
      <c r="W116" s="537" t="str">
        <f t="shared" si="125"/>
        <v>Miss</v>
      </c>
      <c r="X116" s="537" t="str">
        <f t="shared" si="127"/>
        <v>Miss</v>
      </c>
      <c r="Y116" s="537" t="str">
        <f t="shared" si="129"/>
        <v>Hit</v>
      </c>
      <c r="Z116" s="537" t="str">
        <f t="shared" si="131"/>
        <v>Miss</v>
      </c>
      <c r="AA116" s="537" t="str">
        <f t="shared" si="133"/>
        <v>Hit</v>
      </c>
      <c r="AB116" s="537" t="str">
        <f t="shared" si="135"/>
        <v>Hit</v>
      </c>
      <c r="AC116" s="537" t="str">
        <f t="shared" si="137"/>
        <v>Hit</v>
      </c>
      <c r="AD116" s="537" t="str">
        <f t="shared" si="139"/>
        <v>Hit</v>
      </c>
      <c r="AE116" s="537" t="str">
        <f t="shared" si="141"/>
        <v>Miss</v>
      </c>
      <c r="AF116" s="537" t="str">
        <f t="shared" ref="AF116:AF118" si="143">IF(M116&lt;$Q116,"Hit","Miss")</f>
        <v>Hit</v>
      </c>
      <c r="AG116" s="537"/>
      <c r="AH116" s="538"/>
    </row>
    <row r="117">
      <c r="A117" s="529">
        <f t="shared" ref="A117:O117" si="142">RANDBETWEEN(1,100)</f>
        <v>64</v>
      </c>
      <c r="B117" s="530">
        <f t="shared" si="142"/>
        <v>100</v>
      </c>
      <c r="C117" s="530">
        <f t="shared" si="142"/>
        <v>41</v>
      </c>
      <c r="D117" s="530">
        <f t="shared" si="142"/>
        <v>7</v>
      </c>
      <c r="E117" s="530">
        <f t="shared" si="142"/>
        <v>70</v>
      </c>
      <c r="F117" s="530">
        <f t="shared" si="142"/>
        <v>34</v>
      </c>
      <c r="G117" s="530">
        <f t="shared" si="142"/>
        <v>61</v>
      </c>
      <c r="H117" s="530">
        <f t="shared" si="142"/>
        <v>66</v>
      </c>
      <c r="I117" s="530">
        <f t="shared" si="142"/>
        <v>2</v>
      </c>
      <c r="J117" s="530">
        <f t="shared" si="142"/>
        <v>2</v>
      </c>
      <c r="K117" s="530">
        <f t="shared" si="142"/>
        <v>96</v>
      </c>
      <c r="L117" s="530">
        <f t="shared" si="142"/>
        <v>31</v>
      </c>
      <c r="M117" s="530">
        <f t="shared" si="142"/>
        <v>93</v>
      </c>
      <c r="N117" s="530">
        <f t="shared" si="142"/>
        <v>44</v>
      </c>
      <c r="O117" s="539">
        <f t="shared" si="142"/>
        <v>54</v>
      </c>
      <c r="P117" s="540"/>
      <c r="Q117" s="533">
        <f>VLOOKUP($O$100,Setup!$B$23:$C$29,2,false)</f>
        <v>55</v>
      </c>
      <c r="R117" s="545">
        <v>14.0</v>
      </c>
      <c r="S117" s="543"/>
      <c r="T117" s="536" t="str">
        <f t="shared" si="119"/>
        <v>Miss</v>
      </c>
      <c r="U117" s="537" t="str">
        <f t="shared" si="121"/>
        <v>Miss</v>
      </c>
      <c r="V117" s="537" t="str">
        <f t="shared" si="123"/>
        <v>Hit</v>
      </c>
      <c r="W117" s="537" t="str">
        <f t="shared" si="125"/>
        <v>Hit</v>
      </c>
      <c r="X117" s="537" t="str">
        <f t="shared" si="127"/>
        <v>Miss</v>
      </c>
      <c r="Y117" s="537" t="str">
        <f t="shared" si="129"/>
        <v>Hit</v>
      </c>
      <c r="Z117" s="537" t="str">
        <f t="shared" si="131"/>
        <v>Miss</v>
      </c>
      <c r="AA117" s="537" t="str">
        <f t="shared" si="133"/>
        <v>Miss</v>
      </c>
      <c r="AB117" s="537" t="str">
        <f t="shared" si="135"/>
        <v>Hit</v>
      </c>
      <c r="AC117" s="537" t="str">
        <f t="shared" si="137"/>
        <v>Hit</v>
      </c>
      <c r="AD117" s="537" t="str">
        <f t="shared" si="139"/>
        <v>Miss</v>
      </c>
      <c r="AE117" s="537" t="str">
        <f t="shared" si="141"/>
        <v>Hit</v>
      </c>
      <c r="AF117" s="537" t="str">
        <f t="shared" si="143"/>
        <v>Miss</v>
      </c>
      <c r="AG117" s="537" t="str">
        <f t="shared" ref="AG117:AG118" si="145">IF(N117&lt;$Q117,"Hit","Miss")</f>
        <v>Hit</v>
      </c>
      <c r="AH117" s="538"/>
    </row>
    <row r="118">
      <c r="A118" s="546">
        <f t="shared" ref="A118:O118" si="144">RANDBETWEEN(1,100)</f>
        <v>50</v>
      </c>
      <c r="B118" s="547">
        <f t="shared" si="144"/>
        <v>67</v>
      </c>
      <c r="C118" s="547">
        <f t="shared" si="144"/>
        <v>18</v>
      </c>
      <c r="D118" s="547">
        <f t="shared" si="144"/>
        <v>84</v>
      </c>
      <c r="E118" s="547">
        <f t="shared" si="144"/>
        <v>19</v>
      </c>
      <c r="F118" s="547">
        <f t="shared" si="144"/>
        <v>1</v>
      </c>
      <c r="G118" s="547">
        <f t="shared" si="144"/>
        <v>64</v>
      </c>
      <c r="H118" s="547">
        <f t="shared" si="144"/>
        <v>18</v>
      </c>
      <c r="I118" s="547">
        <f t="shared" si="144"/>
        <v>68</v>
      </c>
      <c r="J118" s="547">
        <f t="shared" si="144"/>
        <v>56</v>
      </c>
      <c r="K118" s="547">
        <f t="shared" si="144"/>
        <v>95</v>
      </c>
      <c r="L118" s="547">
        <f t="shared" si="144"/>
        <v>73</v>
      </c>
      <c r="M118" s="547">
        <f t="shared" si="144"/>
        <v>99</v>
      </c>
      <c r="N118" s="547">
        <f t="shared" si="144"/>
        <v>100</v>
      </c>
      <c r="O118" s="548">
        <f t="shared" si="144"/>
        <v>14</v>
      </c>
      <c r="P118" s="549"/>
      <c r="Q118" s="533">
        <f>VLOOKUP($O$100,Setup!$B$23:$C$29,2,false)</f>
        <v>55</v>
      </c>
      <c r="R118" s="551">
        <v>15.0</v>
      </c>
      <c r="S118" s="552"/>
      <c r="T118" s="522" t="str">
        <f t="shared" si="119"/>
        <v>Hit</v>
      </c>
      <c r="U118" s="553" t="str">
        <f t="shared" si="121"/>
        <v>Miss</v>
      </c>
      <c r="V118" s="553" t="str">
        <f t="shared" si="123"/>
        <v>Hit</v>
      </c>
      <c r="W118" s="553" t="str">
        <f t="shared" si="125"/>
        <v>Miss</v>
      </c>
      <c r="X118" s="553" t="str">
        <f t="shared" si="127"/>
        <v>Hit</v>
      </c>
      <c r="Y118" s="553" t="str">
        <f t="shared" si="129"/>
        <v>Hit</v>
      </c>
      <c r="Z118" s="553" t="str">
        <f t="shared" si="131"/>
        <v>Miss</v>
      </c>
      <c r="AA118" s="553" t="str">
        <f t="shared" si="133"/>
        <v>Hit</v>
      </c>
      <c r="AB118" s="553" t="str">
        <f t="shared" si="135"/>
        <v>Miss</v>
      </c>
      <c r="AC118" s="553" t="str">
        <f t="shared" si="137"/>
        <v>Miss</v>
      </c>
      <c r="AD118" s="553" t="str">
        <f t="shared" si="139"/>
        <v>Miss</v>
      </c>
      <c r="AE118" s="553" t="str">
        <f t="shared" si="141"/>
        <v>Miss</v>
      </c>
      <c r="AF118" s="553" t="str">
        <f t="shared" si="143"/>
        <v>Miss</v>
      </c>
      <c r="AG118" s="553" t="str">
        <f t="shared" si="145"/>
        <v>Miss</v>
      </c>
      <c r="AH118" s="554" t="str">
        <f>IF(O118&lt;$Q118,"Hit","Miss")</f>
        <v>Hit</v>
      </c>
    </row>
    <row r="119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55"/>
      <c r="AB119" s="555"/>
      <c r="AC119" s="555"/>
      <c r="AD119" s="555"/>
      <c r="AE119" s="555"/>
      <c r="AF119" s="555"/>
      <c r="AG119" s="555"/>
      <c r="AH119" s="555"/>
    </row>
    <row r="120">
      <c r="A120" s="500"/>
      <c r="B120" s="456"/>
      <c r="C120" s="456"/>
      <c r="D120" s="456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  <c r="AA120" s="456"/>
      <c r="AB120" s="456"/>
      <c r="AC120" s="456"/>
      <c r="AD120" s="456"/>
      <c r="AE120" s="456"/>
      <c r="AF120" s="456"/>
      <c r="AG120" s="456"/>
      <c r="AH120" s="457"/>
    </row>
    <row r="121">
      <c r="A121" s="501"/>
      <c r="B121" s="502"/>
      <c r="C121" s="502"/>
      <c r="D121" s="503"/>
      <c r="E121" s="503"/>
      <c r="F121" s="503"/>
      <c r="G121" s="503"/>
      <c r="H121" s="503"/>
      <c r="I121" s="503"/>
      <c r="J121" s="503"/>
      <c r="K121" s="503"/>
      <c r="L121" s="504" t="s">
        <v>210</v>
      </c>
      <c r="M121" s="502"/>
      <c r="N121" s="505"/>
      <c r="O121" s="506" t="str">
        <f>VLOOKUP($L$121,Setup!$B$9:$C$92,2,false)</f>
        <v>Cannon [S]</v>
      </c>
      <c r="P121" s="502"/>
      <c r="Q121" s="470"/>
      <c r="R121" s="507"/>
      <c r="S121" s="507"/>
      <c r="T121" s="508" t="s">
        <v>204</v>
      </c>
      <c r="U121" s="509">
        <f>(Setup!$C$38)</f>
        <v>35</v>
      </c>
      <c r="V121" s="508" t="s">
        <v>293</v>
      </c>
      <c r="W121" s="510">
        <f>COUNTIF(T123:AH123,"Hit")</f>
        <v>0</v>
      </c>
      <c r="X121" s="508" t="s">
        <v>292</v>
      </c>
      <c r="Y121" s="511">
        <f>$U121*$W121</f>
        <v>0</v>
      </c>
      <c r="Z121" s="512"/>
      <c r="AA121" s="512"/>
      <c r="AB121" s="512"/>
      <c r="AC121" s="512"/>
      <c r="AD121" s="512"/>
      <c r="AE121" s="512"/>
      <c r="AF121" s="512"/>
      <c r="AG121" s="512"/>
      <c r="AH121" s="513"/>
    </row>
    <row r="122">
      <c r="A122" s="514"/>
      <c r="B122" s="482"/>
      <c r="C122" s="482"/>
      <c r="D122" s="515"/>
      <c r="E122" s="515"/>
      <c r="F122" s="515"/>
      <c r="G122" s="515"/>
      <c r="H122" s="515"/>
      <c r="I122" s="515"/>
      <c r="J122" s="515"/>
      <c r="K122" s="515"/>
      <c r="L122" s="516" t="s">
        <v>205</v>
      </c>
      <c r="M122" s="482"/>
      <c r="N122" s="483"/>
      <c r="O122" s="517" t="str">
        <f>Setup!C39</f>
        <v>Cor</v>
      </c>
      <c r="P122" s="482"/>
      <c r="Q122" s="480"/>
      <c r="R122" s="512"/>
      <c r="S122" s="512"/>
      <c r="T122" s="518" t="s">
        <v>294</v>
      </c>
      <c r="U122" s="502"/>
      <c r="V122" s="502"/>
      <c r="W122" s="502"/>
      <c r="X122" s="502"/>
      <c r="Y122" s="502"/>
      <c r="Z122" s="502"/>
      <c r="AA122" s="502"/>
      <c r="AB122" s="502"/>
      <c r="AC122" s="502"/>
      <c r="AD122" s="502"/>
      <c r="AE122" s="502"/>
      <c r="AF122" s="502"/>
      <c r="AG122" s="502"/>
      <c r="AH122" s="470"/>
    </row>
    <row r="123">
      <c r="A123" s="519"/>
      <c r="B123" s="492"/>
      <c r="C123" s="492"/>
      <c r="D123" s="520"/>
      <c r="E123" s="520"/>
      <c r="F123" s="520"/>
      <c r="G123" s="520"/>
      <c r="H123" s="520"/>
      <c r="I123" s="520"/>
      <c r="J123" s="520"/>
      <c r="K123" s="520"/>
      <c r="L123" s="519" t="s">
        <v>295</v>
      </c>
      <c r="M123" s="492"/>
      <c r="N123" s="493"/>
      <c r="O123" s="521">
        <f>(Setup!$C$32*Setup!$C$34)</f>
        <v>1</v>
      </c>
      <c r="P123" s="492"/>
      <c r="Q123" s="490"/>
      <c r="R123" s="512"/>
      <c r="S123" s="512"/>
      <c r="T123" s="522" t="str">
        <f>iferror(VLOOKUP($O123,$R126:$AH140,3,false),"")</f>
        <v>Miss</v>
      </c>
      <c r="U123" s="522" t="str">
        <f>iferror(VLOOKUP($O123,$R126:$AH140,4,false),"")</f>
        <v/>
      </c>
      <c r="V123" s="522" t="str">
        <f>iferror(VLOOKUP($O123,$R126:$AH140,5,false),"")</f>
        <v/>
      </c>
      <c r="W123" s="522" t="str">
        <f>iferror(VLOOKUP($O123,$R126:$AH140,6,false),"")</f>
        <v/>
      </c>
      <c r="X123" s="522" t="str">
        <f>iferror(VLOOKUP($O123,$R126:$AH140,7,false),"")</f>
        <v/>
      </c>
      <c r="Y123" s="522" t="str">
        <f>iferror(VLOOKUP($O123,$R126:$AH140,8,false),"")</f>
        <v/>
      </c>
      <c r="Z123" s="522" t="str">
        <f>iferror(VLOOKUP($O123,$R126:$AH140,9,false),"")</f>
        <v/>
      </c>
      <c r="AA123" s="522" t="str">
        <f>iferror(VLOOKUP($O123,$R126:$AH140,10,false),"")</f>
        <v/>
      </c>
      <c r="AB123" s="522" t="str">
        <f>iferror(VLOOKUP($O123,$R126:$AH140,11,false),"")</f>
        <v/>
      </c>
      <c r="AC123" s="522" t="str">
        <f>iferror(VLOOKUP($O123,$R126:$AH140,12,false),"")</f>
        <v/>
      </c>
      <c r="AD123" s="522" t="str">
        <f>iferror(VLOOKUP($O123,$R126:$AH140,13,false),"")</f>
        <v/>
      </c>
      <c r="AE123" s="522" t="str">
        <f>iferror(VLOOKUP($O123,$R126:$AH140,14,false),"")</f>
        <v/>
      </c>
      <c r="AF123" s="522" t="str">
        <f>iferror(VLOOKUP($O123,$R126:$AH140,15,false),"")</f>
        <v/>
      </c>
      <c r="AG123" s="522" t="str">
        <f>iferror(VLOOKUP($O123,$R126:$AH140,16,false),"")</f>
        <v/>
      </c>
      <c r="AH123" s="522" t="str">
        <f>iferror(VLOOKUP($O123,$R126:$AH140,17,false),"")</f>
        <v/>
      </c>
    </row>
    <row r="124">
      <c r="A124" s="523"/>
      <c r="B124" s="512"/>
      <c r="C124" s="512"/>
      <c r="D124" s="512"/>
      <c r="E124" s="512"/>
      <c r="F124" s="512"/>
      <c r="G124" s="512"/>
      <c r="H124" s="512"/>
      <c r="I124" s="512"/>
      <c r="J124" s="512"/>
      <c r="K124" s="512"/>
      <c r="L124" s="512"/>
      <c r="M124" s="512"/>
      <c r="N124" s="512"/>
      <c r="O124" s="512"/>
      <c r="P124" s="524"/>
      <c r="Q124" s="512"/>
      <c r="R124" s="512"/>
      <c r="S124" s="512"/>
      <c r="T124" s="512"/>
      <c r="U124" s="512"/>
      <c r="V124" s="525"/>
      <c r="W124" s="512"/>
      <c r="X124" s="512"/>
      <c r="Y124" s="512"/>
      <c r="Z124" s="512"/>
      <c r="AA124" s="512"/>
      <c r="AB124" s="512"/>
      <c r="AC124" s="512"/>
      <c r="AD124" s="512"/>
      <c r="AE124" s="512"/>
      <c r="AF124" s="512"/>
      <c r="AH124" s="526"/>
    </row>
    <row r="125">
      <c r="A125" s="501" t="s">
        <v>296</v>
      </c>
      <c r="B125" s="502"/>
      <c r="C125" s="502"/>
      <c r="D125" s="502"/>
      <c r="E125" s="502"/>
      <c r="F125" s="502"/>
      <c r="G125" s="502"/>
      <c r="H125" s="502"/>
      <c r="I125" s="502"/>
      <c r="J125" s="502"/>
      <c r="K125" s="502"/>
      <c r="L125" s="502"/>
      <c r="M125" s="502"/>
      <c r="N125" s="502"/>
      <c r="O125" s="470"/>
      <c r="P125" s="524"/>
      <c r="Q125" s="527" t="s">
        <v>297</v>
      </c>
      <c r="R125" s="528" t="s">
        <v>298</v>
      </c>
      <c r="S125" s="512"/>
      <c r="T125" s="501" t="s">
        <v>299</v>
      </c>
      <c r="U125" s="502"/>
      <c r="V125" s="502"/>
      <c r="W125" s="502"/>
      <c r="X125" s="502"/>
      <c r="Y125" s="502"/>
      <c r="Z125" s="502"/>
      <c r="AA125" s="502"/>
      <c r="AB125" s="502"/>
      <c r="AC125" s="502"/>
      <c r="AD125" s="502"/>
      <c r="AE125" s="502"/>
      <c r="AF125" s="502"/>
      <c r="AG125" s="502"/>
      <c r="AH125" s="470"/>
    </row>
    <row r="126">
      <c r="A126" s="529">
        <f t="shared" ref="A126:O126" si="146">RANDBETWEEN(1,100)</f>
        <v>88</v>
      </c>
      <c r="B126" s="530">
        <f t="shared" si="146"/>
        <v>22</v>
      </c>
      <c r="C126" s="530">
        <f t="shared" si="146"/>
        <v>86</v>
      </c>
      <c r="D126" s="530">
        <f t="shared" si="146"/>
        <v>34</v>
      </c>
      <c r="E126" s="530">
        <f t="shared" si="146"/>
        <v>59</v>
      </c>
      <c r="F126" s="530">
        <f t="shared" si="146"/>
        <v>87</v>
      </c>
      <c r="G126" s="530">
        <f t="shared" si="146"/>
        <v>41</v>
      </c>
      <c r="H126" s="530">
        <f t="shared" si="146"/>
        <v>62</v>
      </c>
      <c r="I126" s="530">
        <f t="shared" si="146"/>
        <v>81</v>
      </c>
      <c r="J126" s="530">
        <f t="shared" si="146"/>
        <v>17</v>
      </c>
      <c r="K126" s="530">
        <f t="shared" si="146"/>
        <v>72</v>
      </c>
      <c r="L126" s="530">
        <f t="shared" si="146"/>
        <v>35</v>
      </c>
      <c r="M126" s="530">
        <f t="shared" si="146"/>
        <v>87</v>
      </c>
      <c r="N126" s="530">
        <f t="shared" si="146"/>
        <v>50</v>
      </c>
      <c r="O126" s="531">
        <f t="shared" si="146"/>
        <v>91</v>
      </c>
      <c r="P126" s="532"/>
      <c r="Q126" s="533">
        <f>VLOOKUP($O$12,Setup!$B$23:$C$29,2,false)</f>
        <v>65</v>
      </c>
      <c r="R126" s="534">
        <v>1.0</v>
      </c>
      <c r="S126" s="535"/>
      <c r="T126" s="536" t="str">
        <f t="shared" ref="T126:T140" si="148">IF(A126&lt;$Q126,"Hit","Miss")</f>
        <v>Miss</v>
      </c>
      <c r="U126" s="537"/>
      <c r="V126" s="537"/>
      <c r="W126" s="537"/>
      <c r="X126" s="537"/>
      <c r="Y126" s="537"/>
      <c r="Z126" s="537"/>
      <c r="AA126" s="537"/>
      <c r="AB126" s="537"/>
      <c r="AC126" s="537"/>
      <c r="AD126" s="537"/>
      <c r="AE126" s="537"/>
      <c r="AF126" s="537"/>
      <c r="AG126" s="537"/>
      <c r="AH126" s="538"/>
    </row>
    <row r="127">
      <c r="A127" s="529">
        <f t="shared" ref="A127:O127" si="147">RANDBETWEEN(1,100)</f>
        <v>18</v>
      </c>
      <c r="B127" s="530">
        <f t="shared" si="147"/>
        <v>33</v>
      </c>
      <c r="C127" s="530">
        <f t="shared" si="147"/>
        <v>96</v>
      </c>
      <c r="D127" s="530">
        <f t="shared" si="147"/>
        <v>13</v>
      </c>
      <c r="E127" s="530">
        <f t="shared" si="147"/>
        <v>43</v>
      </c>
      <c r="F127" s="530">
        <f t="shared" si="147"/>
        <v>91</v>
      </c>
      <c r="G127" s="530">
        <f t="shared" si="147"/>
        <v>27</v>
      </c>
      <c r="H127" s="530">
        <f t="shared" si="147"/>
        <v>57</v>
      </c>
      <c r="I127" s="530">
        <f t="shared" si="147"/>
        <v>24</v>
      </c>
      <c r="J127" s="530">
        <f t="shared" si="147"/>
        <v>59</v>
      </c>
      <c r="K127" s="530">
        <f t="shared" si="147"/>
        <v>49</v>
      </c>
      <c r="L127" s="530">
        <f t="shared" si="147"/>
        <v>88</v>
      </c>
      <c r="M127" s="530">
        <f t="shared" si="147"/>
        <v>57</v>
      </c>
      <c r="N127" s="530">
        <f t="shared" si="147"/>
        <v>93</v>
      </c>
      <c r="O127" s="531">
        <f t="shared" si="147"/>
        <v>80</v>
      </c>
      <c r="P127" s="532"/>
      <c r="Q127" s="533">
        <f>VLOOKUP($O$12,Setup!$B$23:$C$29,2,false)</f>
        <v>65</v>
      </c>
      <c r="R127" s="534">
        <v>2.0</v>
      </c>
      <c r="S127" s="535"/>
      <c r="T127" s="536" t="str">
        <f t="shared" si="148"/>
        <v>Hit</v>
      </c>
      <c r="U127" s="537" t="str">
        <f t="shared" ref="U127:U140" si="150">IF(B127&lt;$Q127,"Hit","Miss")</f>
        <v>Hit</v>
      </c>
      <c r="V127" s="537"/>
      <c r="W127" s="537"/>
      <c r="X127" s="537"/>
      <c r="Y127" s="537"/>
      <c r="Z127" s="537"/>
      <c r="AA127" s="537"/>
      <c r="AB127" s="537"/>
      <c r="AC127" s="537"/>
      <c r="AD127" s="537"/>
      <c r="AE127" s="537"/>
      <c r="AF127" s="537"/>
      <c r="AG127" s="537"/>
      <c r="AH127" s="538"/>
    </row>
    <row r="128">
      <c r="A128" s="529">
        <f t="shared" ref="A128:O128" si="149">RANDBETWEEN(1,100)</f>
        <v>46</v>
      </c>
      <c r="B128" s="530">
        <f t="shared" si="149"/>
        <v>40</v>
      </c>
      <c r="C128" s="530">
        <f t="shared" si="149"/>
        <v>12</v>
      </c>
      <c r="D128" s="530">
        <f t="shared" si="149"/>
        <v>23</v>
      </c>
      <c r="E128" s="530">
        <f t="shared" si="149"/>
        <v>90</v>
      </c>
      <c r="F128" s="530">
        <f t="shared" si="149"/>
        <v>94</v>
      </c>
      <c r="G128" s="530">
        <f t="shared" si="149"/>
        <v>49</v>
      </c>
      <c r="H128" s="530">
        <f t="shared" si="149"/>
        <v>84</v>
      </c>
      <c r="I128" s="530">
        <f t="shared" si="149"/>
        <v>98</v>
      </c>
      <c r="J128" s="530">
        <f t="shared" si="149"/>
        <v>29</v>
      </c>
      <c r="K128" s="530">
        <f t="shared" si="149"/>
        <v>55</v>
      </c>
      <c r="L128" s="530">
        <f t="shared" si="149"/>
        <v>21</v>
      </c>
      <c r="M128" s="530">
        <f t="shared" si="149"/>
        <v>42</v>
      </c>
      <c r="N128" s="530">
        <f t="shared" si="149"/>
        <v>45</v>
      </c>
      <c r="O128" s="531">
        <f t="shared" si="149"/>
        <v>27</v>
      </c>
      <c r="P128" s="532"/>
      <c r="Q128" s="533">
        <f>VLOOKUP($O$12,Setup!$B$23:$C$29,2,false)</f>
        <v>65</v>
      </c>
      <c r="R128" s="534">
        <v>3.0</v>
      </c>
      <c r="S128" s="535"/>
      <c r="T128" s="536" t="str">
        <f t="shared" si="148"/>
        <v>Hit</v>
      </c>
      <c r="U128" s="537" t="str">
        <f t="shared" si="150"/>
        <v>Hit</v>
      </c>
      <c r="V128" s="537" t="str">
        <f t="shared" ref="V128:V140" si="152">IF(C128&lt;$Q128,"Hit","Miss")</f>
        <v>Hit</v>
      </c>
      <c r="W128" s="537"/>
      <c r="X128" s="537"/>
      <c r="Y128" s="537"/>
      <c r="Z128" s="537"/>
      <c r="AA128" s="537"/>
      <c r="AB128" s="537"/>
      <c r="AC128" s="537"/>
      <c r="AD128" s="537"/>
      <c r="AE128" s="537"/>
      <c r="AF128" s="537"/>
      <c r="AG128" s="537"/>
      <c r="AH128" s="538"/>
    </row>
    <row r="129">
      <c r="A129" s="529">
        <f t="shared" ref="A129:O129" si="151">RANDBETWEEN(1,100)</f>
        <v>90</v>
      </c>
      <c r="B129" s="530">
        <f t="shared" si="151"/>
        <v>30</v>
      </c>
      <c r="C129" s="530">
        <f t="shared" si="151"/>
        <v>3</v>
      </c>
      <c r="D129" s="530">
        <f t="shared" si="151"/>
        <v>66</v>
      </c>
      <c r="E129" s="530">
        <f t="shared" si="151"/>
        <v>59</v>
      </c>
      <c r="F129" s="530">
        <f t="shared" si="151"/>
        <v>34</v>
      </c>
      <c r="G129" s="530">
        <f t="shared" si="151"/>
        <v>57</v>
      </c>
      <c r="H129" s="530">
        <f t="shared" si="151"/>
        <v>65</v>
      </c>
      <c r="I129" s="530">
        <f t="shared" si="151"/>
        <v>28</v>
      </c>
      <c r="J129" s="530">
        <f t="shared" si="151"/>
        <v>41</v>
      </c>
      <c r="K129" s="530">
        <f t="shared" si="151"/>
        <v>4</v>
      </c>
      <c r="L129" s="530">
        <f t="shared" si="151"/>
        <v>12</v>
      </c>
      <c r="M129" s="530">
        <f t="shared" si="151"/>
        <v>26</v>
      </c>
      <c r="N129" s="530">
        <f t="shared" si="151"/>
        <v>89</v>
      </c>
      <c r="O129" s="539">
        <f t="shared" si="151"/>
        <v>13</v>
      </c>
      <c r="P129" s="540"/>
      <c r="Q129" s="541">
        <f>VLOOKUP($O$12,Setup!$B$23:$C$29,2,false)</f>
        <v>65</v>
      </c>
      <c r="R129" s="542">
        <v>4.0</v>
      </c>
      <c r="S129" s="543"/>
      <c r="T129" s="536" t="str">
        <f t="shared" si="148"/>
        <v>Miss</v>
      </c>
      <c r="U129" s="537" t="str">
        <f t="shared" si="150"/>
        <v>Hit</v>
      </c>
      <c r="V129" s="537" t="str">
        <f t="shared" si="152"/>
        <v>Hit</v>
      </c>
      <c r="W129" s="537" t="str">
        <f t="shared" ref="W129:W140" si="154">IF(D129&lt;$Q129,"Hit","Miss")</f>
        <v>Miss</v>
      </c>
      <c r="X129" s="537"/>
      <c r="Y129" s="537"/>
      <c r="Z129" s="537"/>
      <c r="AA129" s="537"/>
      <c r="AB129" s="537"/>
      <c r="AC129" s="537"/>
      <c r="AD129" s="537"/>
      <c r="AE129" s="537"/>
      <c r="AF129" s="537"/>
      <c r="AG129" s="537"/>
      <c r="AH129" s="538"/>
    </row>
    <row r="130">
      <c r="A130" s="529">
        <f t="shared" ref="A130:O130" si="153">RANDBETWEEN(1,100)</f>
        <v>46</v>
      </c>
      <c r="B130" s="530">
        <f t="shared" si="153"/>
        <v>5</v>
      </c>
      <c r="C130" s="530">
        <f t="shared" si="153"/>
        <v>5</v>
      </c>
      <c r="D130" s="530">
        <f t="shared" si="153"/>
        <v>32</v>
      </c>
      <c r="E130" s="530">
        <f t="shared" si="153"/>
        <v>73</v>
      </c>
      <c r="F130" s="530">
        <f t="shared" si="153"/>
        <v>37</v>
      </c>
      <c r="G130" s="530">
        <f t="shared" si="153"/>
        <v>26</v>
      </c>
      <c r="H130" s="530">
        <f t="shared" si="153"/>
        <v>68</v>
      </c>
      <c r="I130" s="530">
        <f t="shared" si="153"/>
        <v>4</v>
      </c>
      <c r="J130" s="530">
        <f t="shared" si="153"/>
        <v>82</v>
      </c>
      <c r="K130" s="530">
        <f t="shared" si="153"/>
        <v>48</v>
      </c>
      <c r="L130" s="530">
        <f t="shared" si="153"/>
        <v>10</v>
      </c>
      <c r="M130" s="530">
        <f t="shared" si="153"/>
        <v>75</v>
      </c>
      <c r="N130" s="530">
        <f t="shared" si="153"/>
        <v>79</v>
      </c>
      <c r="O130" s="539">
        <f t="shared" si="153"/>
        <v>36</v>
      </c>
      <c r="P130" s="540"/>
      <c r="Q130" s="541">
        <f>VLOOKUP($O$12,Setup!$B$23:$C$29,2,false)</f>
        <v>65</v>
      </c>
      <c r="R130" s="544">
        <v>5.0</v>
      </c>
      <c r="S130" s="543"/>
      <c r="T130" s="536" t="str">
        <f t="shared" si="148"/>
        <v>Hit</v>
      </c>
      <c r="U130" s="537" t="str">
        <f t="shared" si="150"/>
        <v>Hit</v>
      </c>
      <c r="V130" s="537" t="str">
        <f t="shared" si="152"/>
        <v>Hit</v>
      </c>
      <c r="W130" s="537" t="str">
        <f t="shared" si="154"/>
        <v>Hit</v>
      </c>
      <c r="X130" s="537" t="str">
        <f t="shared" ref="X130:X140" si="156">IF(E130&lt;$Q130,"Hit","Miss")</f>
        <v>Miss</v>
      </c>
      <c r="Y130" s="537"/>
      <c r="Z130" s="537"/>
      <c r="AA130" s="537"/>
      <c r="AB130" s="537"/>
      <c r="AC130" s="537"/>
      <c r="AD130" s="537"/>
      <c r="AE130" s="537"/>
      <c r="AF130" s="537"/>
      <c r="AG130" s="537"/>
      <c r="AH130" s="538"/>
    </row>
    <row r="131">
      <c r="A131" s="529">
        <f t="shared" ref="A131:O131" si="155">RANDBETWEEN(1,100)</f>
        <v>30</v>
      </c>
      <c r="B131" s="530">
        <f t="shared" si="155"/>
        <v>98</v>
      </c>
      <c r="C131" s="530">
        <f t="shared" si="155"/>
        <v>23</v>
      </c>
      <c r="D131" s="530">
        <f t="shared" si="155"/>
        <v>89</v>
      </c>
      <c r="E131" s="530">
        <f t="shared" si="155"/>
        <v>77</v>
      </c>
      <c r="F131" s="530">
        <f t="shared" si="155"/>
        <v>3</v>
      </c>
      <c r="G131" s="530">
        <f t="shared" si="155"/>
        <v>66</v>
      </c>
      <c r="H131" s="530">
        <f t="shared" si="155"/>
        <v>20</v>
      </c>
      <c r="I131" s="530">
        <f t="shared" si="155"/>
        <v>10</v>
      </c>
      <c r="J131" s="530">
        <f t="shared" si="155"/>
        <v>36</v>
      </c>
      <c r="K131" s="530">
        <f t="shared" si="155"/>
        <v>75</v>
      </c>
      <c r="L131" s="530">
        <f t="shared" si="155"/>
        <v>53</v>
      </c>
      <c r="M131" s="530">
        <f t="shared" si="155"/>
        <v>42</v>
      </c>
      <c r="N131" s="530">
        <f t="shared" si="155"/>
        <v>80</v>
      </c>
      <c r="O131" s="539">
        <f t="shared" si="155"/>
        <v>20</v>
      </c>
      <c r="P131" s="540"/>
      <c r="Q131" s="541">
        <f>VLOOKUP($O$12,Setup!$B$23:$C$29,2,false)</f>
        <v>65</v>
      </c>
      <c r="R131" s="544">
        <v>6.0</v>
      </c>
      <c r="S131" s="543"/>
      <c r="T131" s="536" t="str">
        <f t="shared" si="148"/>
        <v>Hit</v>
      </c>
      <c r="U131" s="537" t="str">
        <f t="shared" si="150"/>
        <v>Miss</v>
      </c>
      <c r="V131" s="537" t="str">
        <f t="shared" si="152"/>
        <v>Hit</v>
      </c>
      <c r="W131" s="537" t="str">
        <f t="shared" si="154"/>
        <v>Miss</v>
      </c>
      <c r="X131" s="537" t="str">
        <f t="shared" si="156"/>
        <v>Miss</v>
      </c>
      <c r="Y131" s="537" t="str">
        <f t="shared" ref="Y131:Y140" si="158">IF(F131&lt;$Q131,"Hit","Miss")</f>
        <v>Hit</v>
      </c>
      <c r="Z131" s="537"/>
      <c r="AA131" s="537"/>
      <c r="AB131" s="537"/>
      <c r="AC131" s="537"/>
      <c r="AD131" s="537"/>
      <c r="AE131" s="537"/>
      <c r="AF131" s="537"/>
      <c r="AG131" s="537"/>
      <c r="AH131" s="538"/>
    </row>
    <row r="132">
      <c r="A132" s="529">
        <f t="shared" ref="A132:O132" si="157">RANDBETWEEN(1,100)</f>
        <v>49</v>
      </c>
      <c r="B132" s="530">
        <f t="shared" si="157"/>
        <v>85</v>
      </c>
      <c r="C132" s="530">
        <f t="shared" si="157"/>
        <v>20</v>
      </c>
      <c r="D132" s="530">
        <f t="shared" si="157"/>
        <v>39</v>
      </c>
      <c r="E132" s="530">
        <f t="shared" si="157"/>
        <v>83</v>
      </c>
      <c r="F132" s="530">
        <f t="shared" si="157"/>
        <v>45</v>
      </c>
      <c r="G132" s="530">
        <f t="shared" si="157"/>
        <v>67</v>
      </c>
      <c r="H132" s="530">
        <f t="shared" si="157"/>
        <v>88</v>
      </c>
      <c r="I132" s="530">
        <f t="shared" si="157"/>
        <v>37</v>
      </c>
      <c r="J132" s="530">
        <f t="shared" si="157"/>
        <v>88</v>
      </c>
      <c r="K132" s="530">
        <f t="shared" si="157"/>
        <v>7</v>
      </c>
      <c r="L132" s="530">
        <f t="shared" si="157"/>
        <v>19</v>
      </c>
      <c r="M132" s="530">
        <f t="shared" si="157"/>
        <v>82</v>
      </c>
      <c r="N132" s="530">
        <f t="shared" si="157"/>
        <v>10</v>
      </c>
      <c r="O132" s="539">
        <f t="shared" si="157"/>
        <v>13</v>
      </c>
      <c r="P132" s="540"/>
      <c r="Q132" s="541">
        <f>VLOOKUP($O$12,Setup!$B$23:$C$29,2,false)</f>
        <v>65</v>
      </c>
      <c r="R132" s="544">
        <v>7.0</v>
      </c>
      <c r="S132" s="543"/>
      <c r="T132" s="536" t="str">
        <f t="shared" si="148"/>
        <v>Hit</v>
      </c>
      <c r="U132" s="537" t="str">
        <f t="shared" si="150"/>
        <v>Miss</v>
      </c>
      <c r="V132" s="537" t="str">
        <f t="shared" si="152"/>
        <v>Hit</v>
      </c>
      <c r="W132" s="537" t="str">
        <f t="shared" si="154"/>
        <v>Hit</v>
      </c>
      <c r="X132" s="537" t="str">
        <f t="shared" si="156"/>
        <v>Miss</v>
      </c>
      <c r="Y132" s="537" t="str">
        <f t="shared" si="158"/>
        <v>Hit</v>
      </c>
      <c r="Z132" s="537" t="str">
        <f t="shared" ref="Z132:Z140" si="160">IF(G132&lt;$Q132,"Hit","Miss")</f>
        <v>Miss</v>
      </c>
      <c r="AA132" s="537"/>
      <c r="AB132" s="537"/>
      <c r="AC132" s="537"/>
      <c r="AD132" s="537"/>
      <c r="AE132" s="537"/>
      <c r="AF132" s="537"/>
      <c r="AG132" s="537"/>
      <c r="AH132" s="538"/>
    </row>
    <row r="133">
      <c r="A133" s="529">
        <f t="shared" ref="A133:O133" si="159">RANDBETWEEN(1,100)</f>
        <v>71</v>
      </c>
      <c r="B133" s="530">
        <f t="shared" si="159"/>
        <v>74</v>
      </c>
      <c r="C133" s="530">
        <f t="shared" si="159"/>
        <v>43</v>
      </c>
      <c r="D133" s="530">
        <f t="shared" si="159"/>
        <v>82</v>
      </c>
      <c r="E133" s="530">
        <f t="shared" si="159"/>
        <v>30</v>
      </c>
      <c r="F133" s="530">
        <f t="shared" si="159"/>
        <v>93</v>
      </c>
      <c r="G133" s="530">
        <f t="shared" si="159"/>
        <v>65</v>
      </c>
      <c r="H133" s="530">
        <f t="shared" si="159"/>
        <v>16</v>
      </c>
      <c r="I133" s="530">
        <f t="shared" si="159"/>
        <v>37</v>
      </c>
      <c r="J133" s="530">
        <f t="shared" si="159"/>
        <v>45</v>
      </c>
      <c r="K133" s="530">
        <f t="shared" si="159"/>
        <v>84</v>
      </c>
      <c r="L133" s="530">
        <f t="shared" si="159"/>
        <v>35</v>
      </c>
      <c r="M133" s="530">
        <f t="shared" si="159"/>
        <v>85</v>
      </c>
      <c r="N133" s="530">
        <f t="shared" si="159"/>
        <v>90</v>
      </c>
      <c r="O133" s="539">
        <f t="shared" si="159"/>
        <v>53</v>
      </c>
      <c r="P133" s="540"/>
      <c r="Q133" s="541">
        <f>VLOOKUP($O$12,Setup!$B$23:$C$29,2,false)</f>
        <v>65</v>
      </c>
      <c r="R133" s="544">
        <v>8.0</v>
      </c>
      <c r="S133" s="543"/>
      <c r="T133" s="536" t="str">
        <f t="shared" si="148"/>
        <v>Miss</v>
      </c>
      <c r="U133" s="537" t="str">
        <f t="shared" si="150"/>
        <v>Miss</v>
      </c>
      <c r="V133" s="537" t="str">
        <f t="shared" si="152"/>
        <v>Hit</v>
      </c>
      <c r="W133" s="537" t="str">
        <f t="shared" si="154"/>
        <v>Miss</v>
      </c>
      <c r="X133" s="537" t="str">
        <f t="shared" si="156"/>
        <v>Hit</v>
      </c>
      <c r="Y133" s="537" t="str">
        <f t="shared" si="158"/>
        <v>Miss</v>
      </c>
      <c r="Z133" s="537" t="str">
        <f t="shared" si="160"/>
        <v>Miss</v>
      </c>
      <c r="AA133" s="537" t="str">
        <f t="shared" ref="AA133:AA140" si="162">IF(H133&lt;$Q133,"Hit","Miss")</f>
        <v>Hit</v>
      </c>
      <c r="AB133" s="537"/>
      <c r="AC133" s="537"/>
      <c r="AD133" s="537"/>
      <c r="AE133" s="537"/>
      <c r="AF133" s="537"/>
      <c r="AG133" s="537"/>
      <c r="AH133" s="538"/>
    </row>
    <row r="134">
      <c r="A134" s="529">
        <f t="shared" ref="A134:O134" si="161">RANDBETWEEN(1,100)</f>
        <v>44</v>
      </c>
      <c r="B134" s="530">
        <f t="shared" si="161"/>
        <v>8</v>
      </c>
      <c r="C134" s="530">
        <f t="shared" si="161"/>
        <v>28</v>
      </c>
      <c r="D134" s="530">
        <f t="shared" si="161"/>
        <v>68</v>
      </c>
      <c r="E134" s="530">
        <f t="shared" si="161"/>
        <v>100</v>
      </c>
      <c r="F134" s="530">
        <f t="shared" si="161"/>
        <v>50</v>
      </c>
      <c r="G134" s="530">
        <f t="shared" si="161"/>
        <v>1</v>
      </c>
      <c r="H134" s="530">
        <f t="shared" si="161"/>
        <v>90</v>
      </c>
      <c r="I134" s="530">
        <f t="shared" si="161"/>
        <v>59</v>
      </c>
      <c r="J134" s="530">
        <f t="shared" si="161"/>
        <v>72</v>
      </c>
      <c r="K134" s="530">
        <f t="shared" si="161"/>
        <v>37</v>
      </c>
      <c r="L134" s="530">
        <f t="shared" si="161"/>
        <v>15</v>
      </c>
      <c r="M134" s="530">
        <f t="shared" si="161"/>
        <v>51</v>
      </c>
      <c r="N134" s="530">
        <f t="shared" si="161"/>
        <v>32</v>
      </c>
      <c r="O134" s="539">
        <f t="shared" si="161"/>
        <v>68</v>
      </c>
      <c r="P134" s="540"/>
      <c r="Q134" s="541">
        <f>VLOOKUP($O$12,Setup!$B$23:$C$29,2,false)</f>
        <v>65</v>
      </c>
      <c r="R134" s="544">
        <v>9.0</v>
      </c>
      <c r="S134" s="543"/>
      <c r="T134" s="536" t="str">
        <f t="shared" si="148"/>
        <v>Hit</v>
      </c>
      <c r="U134" s="537" t="str">
        <f t="shared" si="150"/>
        <v>Hit</v>
      </c>
      <c r="V134" s="537" t="str">
        <f t="shared" si="152"/>
        <v>Hit</v>
      </c>
      <c r="W134" s="537" t="str">
        <f t="shared" si="154"/>
        <v>Miss</v>
      </c>
      <c r="X134" s="537" t="str">
        <f t="shared" si="156"/>
        <v>Miss</v>
      </c>
      <c r="Y134" s="537" t="str">
        <f t="shared" si="158"/>
        <v>Hit</v>
      </c>
      <c r="Z134" s="537" t="str">
        <f t="shared" si="160"/>
        <v>Hit</v>
      </c>
      <c r="AA134" s="537" t="str">
        <f t="shared" si="162"/>
        <v>Miss</v>
      </c>
      <c r="AB134" s="537" t="str">
        <f t="shared" ref="AB134:AB140" si="164">IF(I134&lt;$Q134,"Hit","Miss")</f>
        <v>Hit</v>
      </c>
      <c r="AC134" s="537"/>
      <c r="AD134" s="537"/>
      <c r="AE134" s="537"/>
      <c r="AF134" s="537"/>
      <c r="AG134" s="537"/>
      <c r="AH134" s="538"/>
    </row>
    <row r="135">
      <c r="A135" s="529">
        <f t="shared" ref="A135:O135" si="163">RANDBETWEEN(1,100)</f>
        <v>94</v>
      </c>
      <c r="B135" s="530">
        <f t="shared" si="163"/>
        <v>19</v>
      </c>
      <c r="C135" s="530">
        <f t="shared" si="163"/>
        <v>29</v>
      </c>
      <c r="D135" s="530">
        <f t="shared" si="163"/>
        <v>65</v>
      </c>
      <c r="E135" s="530">
        <f t="shared" si="163"/>
        <v>99</v>
      </c>
      <c r="F135" s="530">
        <f t="shared" si="163"/>
        <v>62</v>
      </c>
      <c r="G135" s="530">
        <f t="shared" si="163"/>
        <v>60</v>
      </c>
      <c r="H135" s="530">
        <f t="shared" si="163"/>
        <v>97</v>
      </c>
      <c r="I135" s="530">
        <f t="shared" si="163"/>
        <v>18</v>
      </c>
      <c r="J135" s="530">
        <f t="shared" si="163"/>
        <v>84</v>
      </c>
      <c r="K135" s="530">
        <f t="shared" si="163"/>
        <v>29</v>
      </c>
      <c r="L135" s="530">
        <f t="shared" si="163"/>
        <v>65</v>
      </c>
      <c r="M135" s="530">
        <f t="shared" si="163"/>
        <v>28</v>
      </c>
      <c r="N135" s="530">
        <f t="shared" si="163"/>
        <v>73</v>
      </c>
      <c r="O135" s="539">
        <f t="shared" si="163"/>
        <v>35</v>
      </c>
      <c r="P135" s="540"/>
      <c r="Q135" s="541">
        <f>VLOOKUP($O$12,Setup!$B$23:$C$29,2,false)</f>
        <v>65</v>
      </c>
      <c r="R135" s="545">
        <v>10.0</v>
      </c>
      <c r="S135" s="543"/>
      <c r="T135" s="536" t="str">
        <f t="shared" si="148"/>
        <v>Miss</v>
      </c>
      <c r="U135" s="537" t="str">
        <f t="shared" si="150"/>
        <v>Hit</v>
      </c>
      <c r="V135" s="537" t="str">
        <f t="shared" si="152"/>
        <v>Hit</v>
      </c>
      <c r="W135" s="537" t="str">
        <f t="shared" si="154"/>
        <v>Miss</v>
      </c>
      <c r="X135" s="537" t="str">
        <f t="shared" si="156"/>
        <v>Miss</v>
      </c>
      <c r="Y135" s="537" t="str">
        <f t="shared" si="158"/>
        <v>Hit</v>
      </c>
      <c r="Z135" s="537" t="str">
        <f t="shared" si="160"/>
        <v>Hit</v>
      </c>
      <c r="AA135" s="537" t="str">
        <f t="shared" si="162"/>
        <v>Miss</v>
      </c>
      <c r="AB135" s="537" t="str">
        <f t="shared" si="164"/>
        <v>Hit</v>
      </c>
      <c r="AC135" s="537" t="str">
        <f t="shared" ref="AC135:AC140" si="166">IF(J135&lt;$Q135,"Hit","Miss")</f>
        <v>Miss</v>
      </c>
      <c r="AD135" s="537"/>
      <c r="AE135" s="537"/>
      <c r="AF135" s="537"/>
      <c r="AG135" s="537"/>
      <c r="AH135" s="538"/>
    </row>
    <row r="136">
      <c r="A136" s="529">
        <f t="shared" ref="A136:O136" si="165">RANDBETWEEN(1,100)</f>
        <v>81</v>
      </c>
      <c r="B136" s="530">
        <f t="shared" si="165"/>
        <v>10</v>
      </c>
      <c r="C136" s="530">
        <f t="shared" si="165"/>
        <v>51</v>
      </c>
      <c r="D136" s="530">
        <f t="shared" si="165"/>
        <v>15</v>
      </c>
      <c r="E136" s="530">
        <f t="shared" si="165"/>
        <v>23</v>
      </c>
      <c r="F136" s="530">
        <f t="shared" si="165"/>
        <v>36</v>
      </c>
      <c r="G136" s="530">
        <f t="shared" si="165"/>
        <v>83</v>
      </c>
      <c r="H136" s="530">
        <f t="shared" si="165"/>
        <v>20</v>
      </c>
      <c r="I136" s="530">
        <f t="shared" si="165"/>
        <v>28</v>
      </c>
      <c r="J136" s="530">
        <f t="shared" si="165"/>
        <v>94</v>
      </c>
      <c r="K136" s="530">
        <f t="shared" si="165"/>
        <v>15</v>
      </c>
      <c r="L136" s="530">
        <f t="shared" si="165"/>
        <v>78</v>
      </c>
      <c r="M136" s="530">
        <f t="shared" si="165"/>
        <v>50</v>
      </c>
      <c r="N136" s="530">
        <f t="shared" si="165"/>
        <v>13</v>
      </c>
      <c r="O136" s="539">
        <f t="shared" si="165"/>
        <v>62</v>
      </c>
      <c r="P136" s="540"/>
      <c r="Q136" s="541">
        <f>VLOOKUP($O$12,Setup!$B$23:$C$29,2,false)</f>
        <v>65</v>
      </c>
      <c r="R136" s="545">
        <v>11.0</v>
      </c>
      <c r="S136" s="543"/>
      <c r="T136" s="536" t="str">
        <f t="shared" si="148"/>
        <v>Miss</v>
      </c>
      <c r="U136" s="537" t="str">
        <f t="shared" si="150"/>
        <v>Hit</v>
      </c>
      <c r="V136" s="537" t="str">
        <f t="shared" si="152"/>
        <v>Hit</v>
      </c>
      <c r="W136" s="537" t="str">
        <f t="shared" si="154"/>
        <v>Hit</v>
      </c>
      <c r="X136" s="537" t="str">
        <f t="shared" si="156"/>
        <v>Hit</v>
      </c>
      <c r="Y136" s="537" t="str">
        <f t="shared" si="158"/>
        <v>Hit</v>
      </c>
      <c r="Z136" s="537" t="str">
        <f t="shared" si="160"/>
        <v>Miss</v>
      </c>
      <c r="AA136" s="537" t="str">
        <f t="shared" si="162"/>
        <v>Hit</v>
      </c>
      <c r="AB136" s="537" t="str">
        <f t="shared" si="164"/>
        <v>Hit</v>
      </c>
      <c r="AC136" s="537" t="str">
        <f t="shared" si="166"/>
        <v>Miss</v>
      </c>
      <c r="AD136" s="537" t="str">
        <f t="shared" ref="AD136:AD140" si="168">IF(K136&lt;$Q136,"Hit","Miss")</f>
        <v>Hit</v>
      </c>
      <c r="AE136" s="537"/>
      <c r="AF136" s="537"/>
      <c r="AG136" s="537"/>
      <c r="AH136" s="538"/>
    </row>
    <row r="137">
      <c r="A137" s="529">
        <f t="shared" ref="A137:O137" si="167">RANDBETWEEN(1,100)</f>
        <v>75</v>
      </c>
      <c r="B137" s="530">
        <f t="shared" si="167"/>
        <v>39</v>
      </c>
      <c r="C137" s="530">
        <f t="shared" si="167"/>
        <v>78</v>
      </c>
      <c r="D137" s="530">
        <f t="shared" si="167"/>
        <v>44</v>
      </c>
      <c r="E137" s="530">
        <f t="shared" si="167"/>
        <v>80</v>
      </c>
      <c r="F137" s="530">
        <f t="shared" si="167"/>
        <v>48</v>
      </c>
      <c r="G137" s="530">
        <f t="shared" si="167"/>
        <v>80</v>
      </c>
      <c r="H137" s="530">
        <f t="shared" si="167"/>
        <v>29</v>
      </c>
      <c r="I137" s="530">
        <f t="shared" si="167"/>
        <v>77</v>
      </c>
      <c r="J137" s="530">
        <f t="shared" si="167"/>
        <v>16</v>
      </c>
      <c r="K137" s="530">
        <f t="shared" si="167"/>
        <v>12</v>
      </c>
      <c r="L137" s="530">
        <f t="shared" si="167"/>
        <v>48</v>
      </c>
      <c r="M137" s="530">
        <f t="shared" si="167"/>
        <v>99</v>
      </c>
      <c r="N137" s="530">
        <f t="shared" si="167"/>
        <v>49</v>
      </c>
      <c r="O137" s="539">
        <f t="shared" si="167"/>
        <v>44</v>
      </c>
      <c r="P137" s="540"/>
      <c r="Q137" s="541">
        <f>VLOOKUP($O$12,Setup!$B$23:$C$29,2,false)</f>
        <v>65</v>
      </c>
      <c r="R137" s="545">
        <v>12.0</v>
      </c>
      <c r="S137" s="543"/>
      <c r="T137" s="536" t="str">
        <f t="shared" si="148"/>
        <v>Miss</v>
      </c>
      <c r="U137" s="537" t="str">
        <f t="shared" si="150"/>
        <v>Hit</v>
      </c>
      <c r="V137" s="537" t="str">
        <f t="shared" si="152"/>
        <v>Miss</v>
      </c>
      <c r="W137" s="537" t="str">
        <f t="shared" si="154"/>
        <v>Hit</v>
      </c>
      <c r="X137" s="537" t="str">
        <f t="shared" si="156"/>
        <v>Miss</v>
      </c>
      <c r="Y137" s="537" t="str">
        <f t="shared" si="158"/>
        <v>Hit</v>
      </c>
      <c r="Z137" s="537" t="str">
        <f t="shared" si="160"/>
        <v>Miss</v>
      </c>
      <c r="AA137" s="537" t="str">
        <f t="shared" si="162"/>
        <v>Hit</v>
      </c>
      <c r="AB137" s="537" t="str">
        <f t="shared" si="164"/>
        <v>Miss</v>
      </c>
      <c r="AC137" s="537" t="str">
        <f t="shared" si="166"/>
        <v>Hit</v>
      </c>
      <c r="AD137" s="537" t="str">
        <f t="shared" si="168"/>
        <v>Hit</v>
      </c>
      <c r="AE137" s="537" t="str">
        <f t="shared" ref="AE137:AE140" si="170">IF(L137&lt;$Q137,"Hit","Miss")</f>
        <v>Hit</v>
      </c>
      <c r="AF137" s="537"/>
      <c r="AG137" s="537"/>
      <c r="AH137" s="538"/>
    </row>
    <row r="138">
      <c r="A138" s="529">
        <f t="shared" ref="A138:O138" si="169">RANDBETWEEN(1,100)</f>
        <v>40</v>
      </c>
      <c r="B138" s="530">
        <f t="shared" si="169"/>
        <v>82</v>
      </c>
      <c r="C138" s="530">
        <f t="shared" si="169"/>
        <v>45</v>
      </c>
      <c r="D138" s="530">
        <f t="shared" si="169"/>
        <v>96</v>
      </c>
      <c r="E138" s="530">
        <f t="shared" si="169"/>
        <v>59</v>
      </c>
      <c r="F138" s="530">
        <f t="shared" si="169"/>
        <v>27</v>
      </c>
      <c r="G138" s="530">
        <f t="shared" si="169"/>
        <v>77</v>
      </c>
      <c r="H138" s="530">
        <f t="shared" si="169"/>
        <v>40</v>
      </c>
      <c r="I138" s="530">
        <f t="shared" si="169"/>
        <v>61</v>
      </c>
      <c r="J138" s="530">
        <f t="shared" si="169"/>
        <v>77</v>
      </c>
      <c r="K138" s="530">
        <f t="shared" si="169"/>
        <v>98</v>
      </c>
      <c r="L138" s="530">
        <f t="shared" si="169"/>
        <v>47</v>
      </c>
      <c r="M138" s="530">
        <f t="shared" si="169"/>
        <v>9</v>
      </c>
      <c r="N138" s="530">
        <f t="shared" si="169"/>
        <v>45</v>
      </c>
      <c r="O138" s="539">
        <f t="shared" si="169"/>
        <v>67</v>
      </c>
      <c r="P138" s="540"/>
      <c r="Q138" s="541">
        <f>VLOOKUP($O$12,Setup!$B$23:$C$29,2,false)</f>
        <v>65</v>
      </c>
      <c r="R138" s="545">
        <v>13.0</v>
      </c>
      <c r="S138" s="543"/>
      <c r="T138" s="536" t="str">
        <f t="shared" si="148"/>
        <v>Hit</v>
      </c>
      <c r="U138" s="537" t="str">
        <f t="shared" si="150"/>
        <v>Miss</v>
      </c>
      <c r="V138" s="537" t="str">
        <f t="shared" si="152"/>
        <v>Hit</v>
      </c>
      <c r="W138" s="537" t="str">
        <f t="shared" si="154"/>
        <v>Miss</v>
      </c>
      <c r="X138" s="537" t="str">
        <f t="shared" si="156"/>
        <v>Hit</v>
      </c>
      <c r="Y138" s="537" t="str">
        <f t="shared" si="158"/>
        <v>Hit</v>
      </c>
      <c r="Z138" s="537" t="str">
        <f t="shared" si="160"/>
        <v>Miss</v>
      </c>
      <c r="AA138" s="537" t="str">
        <f t="shared" si="162"/>
        <v>Hit</v>
      </c>
      <c r="AB138" s="537" t="str">
        <f t="shared" si="164"/>
        <v>Hit</v>
      </c>
      <c r="AC138" s="537" t="str">
        <f t="shared" si="166"/>
        <v>Miss</v>
      </c>
      <c r="AD138" s="537" t="str">
        <f t="shared" si="168"/>
        <v>Miss</v>
      </c>
      <c r="AE138" s="537" t="str">
        <f t="shared" si="170"/>
        <v>Hit</v>
      </c>
      <c r="AF138" s="537" t="str">
        <f t="shared" ref="AF138:AF140" si="172">IF(M138&lt;$Q138,"Hit","Miss")</f>
        <v>Hit</v>
      </c>
      <c r="AG138" s="537"/>
      <c r="AH138" s="538"/>
    </row>
    <row r="139">
      <c r="A139" s="529">
        <f t="shared" ref="A139:O139" si="171">RANDBETWEEN(1,100)</f>
        <v>44</v>
      </c>
      <c r="B139" s="530">
        <f t="shared" si="171"/>
        <v>25</v>
      </c>
      <c r="C139" s="530">
        <f t="shared" si="171"/>
        <v>61</v>
      </c>
      <c r="D139" s="530">
        <f t="shared" si="171"/>
        <v>90</v>
      </c>
      <c r="E139" s="530">
        <f t="shared" si="171"/>
        <v>39</v>
      </c>
      <c r="F139" s="530">
        <f t="shared" si="171"/>
        <v>93</v>
      </c>
      <c r="G139" s="530">
        <f t="shared" si="171"/>
        <v>30</v>
      </c>
      <c r="H139" s="530">
        <f t="shared" si="171"/>
        <v>95</v>
      </c>
      <c r="I139" s="530">
        <f t="shared" si="171"/>
        <v>61</v>
      </c>
      <c r="J139" s="530">
        <f t="shared" si="171"/>
        <v>97</v>
      </c>
      <c r="K139" s="530">
        <f t="shared" si="171"/>
        <v>61</v>
      </c>
      <c r="L139" s="530">
        <f t="shared" si="171"/>
        <v>70</v>
      </c>
      <c r="M139" s="530">
        <f t="shared" si="171"/>
        <v>69</v>
      </c>
      <c r="N139" s="530">
        <f t="shared" si="171"/>
        <v>32</v>
      </c>
      <c r="O139" s="539">
        <f t="shared" si="171"/>
        <v>73</v>
      </c>
      <c r="P139" s="540"/>
      <c r="Q139" s="541">
        <f>VLOOKUP($O$12,Setup!$B$23:$C$29,2,false)</f>
        <v>65</v>
      </c>
      <c r="R139" s="545">
        <v>14.0</v>
      </c>
      <c r="S139" s="543"/>
      <c r="T139" s="536" t="str">
        <f t="shared" si="148"/>
        <v>Hit</v>
      </c>
      <c r="U139" s="537" t="str">
        <f t="shared" si="150"/>
        <v>Hit</v>
      </c>
      <c r="V139" s="537" t="str">
        <f t="shared" si="152"/>
        <v>Hit</v>
      </c>
      <c r="W139" s="537" t="str">
        <f t="shared" si="154"/>
        <v>Miss</v>
      </c>
      <c r="X139" s="537" t="str">
        <f t="shared" si="156"/>
        <v>Hit</v>
      </c>
      <c r="Y139" s="537" t="str">
        <f t="shared" si="158"/>
        <v>Miss</v>
      </c>
      <c r="Z139" s="537" t="str">
        <f t="shared" si="160"/>
        <v>Hit</v>
      </c>
      <c r="AA139" s="537" t="str">
        <f t="shared" si="162"/>
        <v>Miss</v>
      </c>
      <c r="AB139" s="537" t="str">
        <f t="shared" si="164"/>
        <v>Hit</v>
      </c>
      <c r="AC139" s="537" t="str">
        <f t="shared" si="166"/>
        <v>Miss</v>
      </c>
      <c r="AD139" s="537" t="str">
        <f t="shared" si="168"/>
        <v>Hit</v>
      </c>
      <c r="AE139" s="537" t="str">
        <f t="shared" si="170"/>
        <v>Miss</v>
      </c>
      <c r="AF139" s="537" t="str">
        <f t="shared" si="172"/>
        <v>Miss</v>
      </c>
      <c r="AG139" s="537" t="str">
        <f t="shared" ref="AG139:AG140" si="174">IF(N139&lt;$Q139,"Hit","Miss")</f>
        <v>Hit</v>
      </c>
      <c r="AH139" s="538"/>
    </row>
    <row r="140">
      <c r="A140" s="546">
        <f t="shared" ref="A140:O140" si="173">RANDBETWEEN(1,100)</f>
        <v>23</v>
      </c>
      <c r="B140" s="547">
        <f t="shared" si="173"/>
        <v>38</v>
      </c>
      <c r="C140" s="547">
        <f t="shared" si="173"/>
        <v>54</v>
      </c>
      <c r="D140" s="547">
        <f t="shared" si="173"/>
        <v>18</v>
      </c>
      <c r="E140" s="547">
        <f t="shared" si="173"/>
        <v>32</v>
      </c>
      <c r="F140" s="547">
        <f t="shared" si="173"/>
        <v>71</v>
      </c>
      <c r="G140" s="547">
        <f t="shared" si="173"/>
        <v>60</v>
      </c>
      <c r="H140" s="547">
        <f t="shared" si="173"/>
        <v>37</v>
      </c>
      <c r="I140" s="547">
        <f t="shared" si="173"/>
        <v>76</v>
      </c>
      <c r="J140" s="547">
        <f t="shared" si="173"/>
        <v>92</v>
      </c>
      <c r="K140" s="547">
        <f t="shared" si="173"/>
        <v>28</v>
      </c>
      <c r="L140" s="547">
        <f t="shared" si="173"/>
        <v>68</v>
      </c>
      <c r="M140" s="547">
        <f t="shared" si="173"/>
        <v>46</v>
      </c>
      <c r="N140" s="547">
        <f t="shared" si="173"/>
        <v>26</v>
      </c>
      <c r="O140" s="548">
        <f t="shared" si="173"/>
        <v>62</v>
      </c>
      <c r="P140" s="549"/>
      <c r="Q140" s="550">
        <f>VLOOKUP($O$12,Setup!$B$23:$C$29,2,false)</f>
        <v>65</v>
      </c>
      <c r="R140" s="551">
        <v>15.0</v>
      </c>
      <c r="S140" s="552"/>
      <c r="T140" s="522" t="str">
        <f t="shared" si="148"/>
        <v>Hit</v>
      </c>
      <c r="U140" s="553" t="str">
        <f t="shared" si="150"/>
        <v>Hit</v>
      </c>
      <c r="V140" s="553" t="str">
        <f t="shared" si="152"/>
        <v>Hit</v>
      </c>
      <c r="W140" s="553" t="str">
        <f t="shared" si="154"/>
        <v>Hit</v>
      </c>
      <c r="X140" s="553" t="str">
        <f t="shared" si="156"/>
        <v>Hit</v>
      </c>
      <c r="Y140" s="553" t="str">
        <f t="shared" si="158"/>
        <v>Miss</v>
      </c>
      <c r="Z140" s="553" t="str">
        <f t="shared" si="160"/>
        <v>Hit</v>
      </c>
      <c r="AA140" s="553" t="str">
        <f t="shared" si="162"/>
        <v>Hit</v>
      </c>
      <c r="AB140" s="553" t="str">
        <f t="shared" si="164"/>
        <v>Miss</v>
      </c>
      <c r="AC140" s="553" t="str">
        <f t="shared" si="166"/>
        <v>Miss</v>
      </c>
      <c r="AD140" s="553" t="str">
        <f t="shared" si="168"/>
        <v>Hit</v>
      </c>
      <c r="AE140" s="553" t="str">
        <f t="shared" si="170"/>
        <v>Miss</v>
      </c>
      <c r="AF140" s="553" t="str">
        <f t="shared" si="172"/>
        <v>Hit</v>
      </c>
      <c r="AG140" s="553" t="str">
        <f t="shared" si="174"/>
        <v>Hit</v>
      </c>
      <c r="AH140" s="554" t="str">
        <f>IF(O140&lt;$Q140,"Hit","Miss")</f>
        <v>Hit</v>
      </c>
    </row>
    <row r="141">
      <c r="A141" s="555"/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55"/>
      <c r="AB141" s="555"/>
      <c r="AC141" s="555"/>
      <c r="AD141" s="555"/>
      <c r="AE141" s="555"/>
      <c r="AF141" s="555"/>
      <c r="AG141" s="555"/>
      <c r="AH141" s="555"/>
    </row>
    <row r="142">
      <c r="A142" s="500"/>
      <c r="B142" s="456"/>
      <c r="C142" s="456"/>
      <c r="D142" s="456"/>
      <c r="E142" s="456"/>
      <c r="F142" s="456"/>
      <c r="G142" s="456"/>
      <c r="H142" s="456"/>
      <c r="I142" s="456"/>
      <c r="J142" s="456"/>
      <c r="K142" s="456"/>
      <c r="L142" s="456"/>
      <c r="M142" s="456"/>
      <c r="N142" s="456"/>
      <c r="O142" s="456"/>
      <c r="P142" s="456"/>
      <c r="Q142" s="456"/>
      <c r="R142" s="456"/>
      <c r="S142" s="456"/>
      <c r="T142" s="456"/>
      <c r="U142" s="456"/>
      <c r="V142" s="456"/>
      <c r="W142" s="456"/>
      <c r="X142" s="456"/>
      <c r="Y142" s="456"/>
      <c r="Z142" s="456"/>
      <c r="AA142" s="456"/>
      <c r="AB142" s="456"/>
      <c r="AC142" s="456"/>
      <c r="AD142" s="456"/>
      <c r="AE142" s="456"/>
      <c r="AF142" s="456"/>
      <c r="AG142" s="456"/>
      <c r="AH142" s="457"/>
    </row>
    <row r="143">
      <c r="A143" s="501"/>
      <c r="B143" s="502"/>
      <c r="C143" s="502"/>
      <c r="D143" s="503"/>
      <c r="E143" s="503"/>
      <c r="F143" s="503"/>
      <c r="G143" s="503"/>
      <c r="H143" s="503"/>
      <c r="I143" s="503"/>
      <c r="J143" s="503"/>
      <c r="K143" s="503"/>
      <c r="L143" s="504" t="s">
        <v>210</v>
      </c>
      <c r="M143" s="502"/>
      <c r="N143" s="505"/>
      <c r="O143" s="506" t="str">
        <f>VLOOKUP($L$121,Setup!$B$9:$C$92,2,false)</f>
        <v>Cannon [S]</v>
      </c>
      <c r="P143" s="502"/>
      <c r="Q143" s="470"/>
      <c r="R143" s="507"/>
      <c r="S143" s="507"/>
      <c r="T143" s="508" t="s">
        <v>204</v>
      </c>
      <c r="U143" s="509">
        <f>(Setup!$C$38)</f>
        <v>35</v>
      </c>
      <c r="V143" s="508" t="s">
        <v>293</v>
      </c>
      <c r="W143" s="510">
        <f>COUNTIF(T145:AH145,"Hit")</f>
        <v>0</v>
      </c>
      <c r="X143" s="508" t="s">
        <v>292</v>
      </c>
      <c r="Y143" s="511">
        <f>$U143*$W143</f>
        <v>0</v>
      </c>
      <c r="Z143" s="512"/>
      <c r="AA143" s="512"/>
      <c r="AB143" s="512"/>
      <c r="AC143" s="512"/>
      <c r="AD143" s="512"/>
      <c r="AE143" s="512"/>
      <c r="AF143" s="512"/>
      <c r="AG143" s="512"/>
      <c r="AH143" s="513"/>
    </row>
    <row r="144">
      <c r="A144" s="514"/>
      <c r="B144" s="482"/>
      <c r="C144" s="482"/>
      <c r="D144" s="515"/>
      <c r="E144" s="515"/>
      <c r="F144" s="515"/>
      <c r="G144" s="515"/>
      <c r="H144" s="515"/>
      <c r="I144" s="515"/>
      <c r="J144" s="515"/>
      <c r="K144" s="515"/>
      <c r="L144" s="516" t="s">
        <v>206</v>
      </c>
      <c r="M144" s="482"/>
      <c r="N144" s="483"/>
      <c r="O144" s="517" t="str">
        <f>Setup!C40</f>
        <v>F</v>
      </c>
      <c r="P144" s="482"/>
      <c r="Q144" s="480"/>
      <c r="R144" s="512"/>
      <c r="S144" s="512"/>
      <c r="T144" s="518" t="s">
        <v>294</v>
      </c>
      <c r="U144" s="502"/>
      <c r="V144" s="502"/>
      <c r="W144" s="502"/>
      <c r="X144" s="502"/>
      <c r="Y144" s="502"/>
      <c r="Z144" s="502"/>
      <c r="AA144" s="502"/>
      <c r="AB144" s="502"/>
      <c r="AC144" s="502"/>
      <c r="AD144" s="502"/>
      <c r="AE144" s="502"/>
      <c r="AF144" s="502"/>
      <c r="AG144" s="502"/>
      <c r="AH144" s="470"/>
    </row>
    <row r="145">
      <c r="A145" s="519"/>
      <c r="B145" s="492"/>
      <c r="C145" s="492"/>
      <c r="D145" s="520"/>
      <c r="E145" s="520"/>
      <c r="F145" s="520"/>
      <c r="G145" s="520"/>
      <c r="H145" s="520"/>
      <c r="I145" s="520"/>
      <c r="J145" s="520"/>
      <c r="K145" s="520"/>
      <c r="L145" s="519" t="s">
        <v>295</v>
      </c>
      <c r="M145" s="492"/>
      <c r="N145" s="493"/>
      <c r="O145" s="521">
        <f>(Setup!$C$32*Setup!$C$34)</f>
        <v>1</v>
      </c>
      <c r="P145" s="492"/>
      <c r="Q145" s="490"/>
      <c r="R145" s="512"/>
      <c r="S145" s="512"/>
      <c r="T145" s="522" t="str">
        <f>iferror(VLOOKUP($O145,$R148:$AH162,3,false),"")</f>
        <v>Miss</v>
      </c>
      <c r="U145" s="522" t="str">
        <f>iferror(VLOOKUP($O145,$R148:$AH162,4,false),"")</f>
        <v/>
      </c>
      <c r="V145" s="522" t="str">
        <f>iferror(VLOOKUP($O145,$R148:$AH162,5,false),"")</f>
        <v/>
      </c>
      <c r="W145" s="522" t="str">
        <f>iferror(VLOOKUP($O145,$R148:$AH162,6,false),"")</f>
        <v/>
      </c>
      <c r="X145" s="522" t="str">
        <f>iferror(VLOOKUP($O145,$R148:$AH162,7,false),"")</f>
        <v/>
      </c>
      <c r="Y145" s="522" t="str">
        <f>iferror(VLOOKUP($O145,$R148:$AH162,8,false),"")</f>
        <v/>
      </c>
      <c r="Z145" s="522" t="str">
        <f>iferror(VLOOKUP($O145,$R148:$AH162,9,false),"")</f>
        <v/>
      </c>
      <c r="AA145" s="522" t="str">
        <f>iferror(VLOOKUP($O145,$R148:$AH162,10,false),"")</f>
        <v/>
      </c>
      <c r="AB145" s="522" t="str">
        <f>iferror(VLOOKUP($O145,$R148:$AH162,11,false),"")</f>
        <v/>
      </c>
      <c r="AC145" s="522" t="str">
        <f>iferror(VLOOKUP($O145,$R148:$AH162,12,false),"")</f>
        <v/>
      </c>
      <c r="AD145" s="522" t="str">
        <f>iferror(VLOOKUP($O145,$R148:$AH162,13,false),"")</f>
        <v/>
      </c>
      <c r="AE145" s="522" t="str">
        <f>iferror(VLOOKUP($O145,$R148:$AH162,14,false),"")</f>
        <v/>
      </c>
      <c r="AF145" s="522" t="str">
        <f>iferror(VLOOKUP($O145,$R148:$AH162,15,false),"")</f>
        <v/>
      </c>
      <c r="AG145" s="522" t="str">
        <f>iferror(VLOOKUP($O145,$R148:$AH162,16,false),"")</f>
        <v/>
      </c>
      <c r="AH145" s="522" t="str">
        <f>iferror(VLOOKUP($O145,$R148:$AH162,17,false),"")</f>
        <v/>
      </c>
    </row>
    <row r="146">
      <c r="A146" s="523"/>
      <c r="B146" s="512"/>
      <c r="C146" s="512"/>
      <c r="D146" s="512"/>
      <c r="E146" s="512"/>
      <c r="F146" s="512"/>
      <c r="G146" s="512"/>
      <c r="H146" s="512"/>
      <c r="I146" s="512"/>
      <c r="J146" s="512"/>
      <c r="K146" s="512"/>
      <c r="L146" s="512"/>
      <c r="M146" s="512"/>
      <c r="N146" s="512"/>
      <c r="O146" s="512"/>
      <c r="P146" s="524"/>
      <c r="Q146" s="512"/>
      <c r="R146" s="512"/>
      <c r="S146" s="512"/>
      <c r="T146" s="512"/>
      <c r="U146" s="512"/>
      <c r="V146" s="525"/>
      <c r="W146" s="512"/>
      <c r="X146" s="512"/>
      <c r="Y146" s="512"/>
      <c r="Z146" s="512"/>
      <c r="AA146" s="512"/>
      <c r="AB146" s="512"/>
      <c r="AC146" s="512"/>
      <c r="AD146" s="512"/>
      <c r="AE146" s="512"/>
      <c r="AF146" s="512"/>
      <c r="AH146" s="526"/>
    </row>
    <row r="147">
      <c r="A147" s="501" t="s">
        <v>296</v>
      </c>
      <c r="B147" s="502"/>
      <c r="C147" s="502"/>
      <c r="D147" s="502"/>
      <c r="E147" s="502"/>
      <c r="F147" s="502"/>
      <c r="G147" s="502"/>
      <c r="H147" s="502"/>
      <c r="I147" s="502"/>
      <c r="J147" s="502"/>
      <c r="K147" s="502"/>
      <c r="L147" s="502"/>
      <c r="M147" s="502"/>
      <c r="N147" s="502"/>
      <c r="O147" s="470"/>
      <c r="P147" s="524"/>
      <c r="Q147" s="527" t="s">
        <v>297</v>
      </c>
      <c r="R147" s="528" t="s">
        <v>298</v>
      </c>
      <c r="S147" s="512"/>
      <c r="T147" s="501" t="s">
        <v>299</v>
      </c>
      <c r="U147" s="502"/>
      <c r="V147" s="502"/>
      <c r="W147" s="502"/>
      <c r="X147" s="502"/>
      <c r="Y147" s="502"/>
      <c r="Z147" s="502"/>
      <c r="AA147" s="502"/>
      <c r="AB147" s="502"/>
      <c r="AC147" s="502"/>
      <c r="AD147" s="502"/>
      <c r="AE147" s="502"/>
      <c r="AF147" s="502"/>
      <c r="AG147" s="502"/>
      <c r="AH147" s="470"/>
    </row>
    <row r="148">
      <c r="A148" s="529">
        <f t="shared" ref="A148:O148" si="175">RANDBETWEEN(1,100)</f>
        <v>73</v>
      </c>
      <c r="B148" s="530">
        <f t="shared" si="175"/>
        <v>52</v>
      </c>
      <c r="C148" s="530">
        <f t="shared" si="175"/>
        <v>18</v>
      </c>
      <c r="D148" s="530">
        <f t="shared" si="175"/>
        <v>45</v>
      </c>
      <c r="E148" s="530">
        <f t="shared" si="175"/>
        <v>79</v>
      </c>
      <c r="F148" s="530">
        <f t="shared" si="175"/>
        <v>95</v>
      </c>
      <c r="G148" s="530">
        <f t="shared" si="175"/>
        <v>49</v>
      </c>
      <c r="H148" s="530">
        <f t="shared" si="175"/>
        <v>3</v>
      </c>
      <c r="I148" s="530">
        <f t="shared" si="175"/>
        <v>98</v>
      </c>
      <c r="J148" s="530">
        <f t="shared" si="175"/>
        <v>20</v>
      </c>
      <c r="K148" s="530">
        <f t="shared" si="175"/>
        <v>11</v>
      </c>
      <c r="L148" s="530">
        <f t="shared" si="175"/>
        <v>25</v>
      </c>
      <c r="M148" s="530">
        <f t="shared" si="175"/>
        <v>41</v>
      </c>
      <c r="N148" s="530">
        <f t="shared" si="175"/>
        <v>65</v>
      </c>
      <c r="O148" s="531">
        <f t="shared" si="175"/>
        <v>93</v>
      </c>
      <c r="P148" s="532"/>
      <c r="Q148" s="533">
        <f>VLOOKUP($O$34,Setup!$B$23:$C$29,2,false)</f>
        <v>65</v>
      </c>
      <c r="R148" s="534">
        <v>1.0</v>
      </c>
      <c r="S148" s="535"/>
      <c r="T148" s="536" t="str">
        <f t="shared" ref="T148:T162" si="177">IF(A148&lt;$Q148,"Hit","Miss")</f>
        <v>Miss</v>
      </c>
      <c r="U148" s="537"/>
      <c r="V148" s="537"/>
      <c r="W148" s="537"/>
      <c r="X148" s="537"/>
      <c r="Y148" s="537"/>
      <c r="Z148" s="537"/>
      <c r="AA148" s="537"/>
      <c r="AB148" s="537"/>
      <c r="AC148" s="537"/>
      <c r="AD148" s="537"/>
      <c r="AE148" s="537"/>
      <c r="AF148" s="537"/>
      <c r="AG148" s="537"/>
      <c r="AH148" s="538"/>
    </row>
    <row r="149">
      <c r="A149" s="529">
        <f t="shared" ref="A149:O149" si="176">RANDBETWEEN(1,100)</f>
        <v>17</v>
      </c>
      <c r="B149" s="530">
        <f t="shared" si="176"/>
        <v>92</v>
      </c>
      <c r="C149" s="530">
        <f t="shared" si="176"/>
        <v>31</v>
      </c>
      <c r="D149" s="530">
        <f t="shared" si="176"/>
        <v>48</v>
      </c>
      <c r="E149" s="530">
        <f t="shared" si="176"/>
        <v>11</v>
      </c>
      <c r="F149" s="530">
        <f t="shared" si="176"/>
        <v>38</v>
      </c>
      <c r="G149" s="530">
        <f t="shared" si="176"/>
        <v>63</v>
      </c>
      <c r="H149" s="530">
        <f t="shared" si="176"/>
        <v>53</v>
      </c>
      <c r="I149" s="530">
        <f t="shared" si="176"/>
        <v>17</v>
      </c>
      <c r="J149" s="530">
        <f t="shared" si="176"/>
        <v>74</v>
      </c>
      <c r="K149" s="530">
        <f t="shared" si="176"/>
        <v>95</v>
      </c>
      <c r="L149" s="530">
        <f t="shared" si="176"/>
        <v>88</v>
      </c>
      <c r="M149" s="530">
        <f t="shared" si="176"/>
        <v>10</v>
      </c>
      <c r="N149" s="530">
        <f t="shared" si="176"/>
        <v>72</v>
      </c>
      <c r="O149" s="531">
        <f t="shared" si="176"/>
        <v>22</v>
      </c>
      <c r="P149" s="532"/>
      <c r="Q149" s="533">
        <f>VLOOKUP($O$34,Setup!$B$23:$C$29,2,false)</f>
        <v>65</v>
      </c>
      <c r="R149" s="534">
        <v>2.0</v>
      </c>
      <c r="S149" s="535"/>
      <c r="T149" s="536" t="str">
        <f t="shared" si="177"/>
        <v>Hit</v>
      </c>
      <c r="U149" s="537" t="str">
        <f t="shared" ref="U149:U162" si="179">IF(B149&lt;$Q149,"Hit","Miss")</f>
        <v>Miss</v>
      </c>
      <c r="V149" s="537"/>
      <c r="W149" s="537"/>
      <c r="X149" s="537"/>
      <c r="Y149" s="537"/>
      <c r="Z149" s="537"/>
      <c r="AA149" s="537"/>
      <c r="AB149" s="537"/>
      <c r="AC149" s="537"/>
      <c r="AD149" s="537"/>
      <c r="AE149" s="537"/>
      <c r="AF149" s="537"/>
      <c r="AG149" s="537"/>
      <c r="AH149" s="538"/>
    </row>
    <row r="150">
      <c r="A150" s="529">
        <f t="shared" ref="A150:O150" si="178">RANDBETWEEN(1,100)</f>
        <v>54</v>
      </c>
      <c r="B150" s="530">
        <f t="shared" si="178"/>
        <v>21</v>
      </c>
      <c r="C150" s="530">
        <f t="shared" si="178"/>
        <v>13</v>
      </c>
      <c r="D150" s="530">
        <f t="shared" si="178"/>
        <v>52</v>
      </c>
      <c r="E150" s="530">
        <f t="shared" si="178"/>
        <v>62</v>
      </c>
      <c r="F150" s="530">
        <f t="shared" si="178"/>
        <v>28</v>
      </c>
      <c r="G150" s="530">
        <f t="shared" si="178"/>
        <v>32</v>
      </c>
      <c r="H150" s="530">
        <f t="shared" si="178"/>
        <v>9</v>
      </c>
      <c r="I150" s="530">
        <f t="shared" si="178"/>
        <v>57</v>
      </c>
      <c r="J150" s="530">
        <f t="shared" si="178"/>
        <v>49</v>
      </c>
      <c r="K150" s="530">
        <f t="shared" si="178"/>
        <v>79</v>
      </c>
      <c r="L150" s="530">
        <f t="shared" si="178"/>
        <v>6</v>
      </c>
      <c r="M150" s="530">
        <f t="shared" si="178"/>
        <v>57</v>
      </c>
      <c r="N150" s="530">
        <f t="shared" si="178"/>
        <v>59</v>
      </c>
      <c r="O150" s="531">
        <f t="shared" si="178"/>
        <v>10</v>
      </c>
      <c r="P150" s="532"/>
      <c r="Q150" s="533">
        <f>VLOOKUP($O$34,Setup!$B$23:$C$29,2,false)</f>
        <v>65</v>
      </c>
      <c r="R150" s="534">
        <v>3.0</v>
      </c>
      <c r="S150" s="535"/>
      <c r="T150" s="536" t="str">
        <f t="shared" si="177"/>
        <v>Hit</v>
      </c>
      <c r="U150" s="537" t="str">
        <f t="shared" si="179"/>
        <v>Hit</v>
      </c>
      <c r="V150" s="537" t="str">
        <f t="shared" ref="V150:V162" si="181">IF(C150&lt;$Q150,"Hit","Miss")</f>
        <v>Hit</v>
      </c>
      <c r="W150" s="537"/>
      <c r="X150" s="537"/>
      <c r="Y150" s="537"/>
      <c r="Z150" s="537"/>
      <c r="AA150" s="537"/>
      <c r="AB150" s="537"/>
      <c r="AC150" s="537"/>
      <c r="AD150" s="537"/>
      <c r="AE150" s="537"/>
      <c r="AF150" s="537"/>
      <c r="AG150" s="537"/>
      <c r="AH150" s="538"/>
    </row>
    <row r="151">
      <c r="A151" s="529">
        <f t="shared" ref="A151:O151" si="180">RANDBETWEEN(1,100)</f>
        <v>73</v>
      </c>
      <c r="B151" s="530">
        <f t="shared" si="180"/>
        <v>94</v>
      </c>
      <c r="C151" s="530">
        <f t="shared" si="180"/>
        <v>25</v>
      </c>
      <c r="D151" s="530">
        <f t="shared" si="180"/>
        <v>76</v>
      </c>
      <c r="E151" s="530">
        <f t="shared" si="180"/>
        <v>94</v>
      </c>
      <c r="F151" s="530">
        <f t="shared" si="180"/>
        <v>9</v>
      </c>
      <c r="G151" s="530">
        <f t="shared" si="180"/>
        <v>59</v>
      </c>
      <c r="H151" s="530">
        <f t="shared" si="180"/>
        <v>22</v>
      </c>
      <c r="I151" s="530">
        <f t="shared" si="180"/>
        <v>3</v>
      </c>
      <c r="J151" s="530">
        <f t="shared" si="180"/>
        <v>34</v>
      </c>
      <c r="K151" s="530">
        <f t="shared" si="180"/>
        <v>55</v>
      </c>
      <c r="L151" s="530">
        <f t="shared" si="180"/>
        <v>4</v>
      </c>
      <c r="M151" s="530">
        <f t="shared" si="180"/>
        <v>39</v>
      </c>
      <c r="N151" s="530">
        <f t="shared" si="180"/>
        <v>2</v>
      </c>
      <c r="O151" s="539">
        <f t="shared" si="180"/>
        <v>50</v>
      </c>
      <c r="P151" s="540"/>
      <c r="Q151" s="533">
        <f>VLOOKUP($O$34,Setup!$B$23:$C$29,2,false)</f>
        <v>65</v>
      </c>
      <c r="R151" s="542">
        <v>4.0</v>
      </c>
      <c r="S151" s="543"/>
      <c r="T151" s="536" t="str">
        <f t="shared" si="177"/>
        <v>Miss</v>
      </c>
      <c r="U151" s="537" t="str">
        <f t="shared" si="179"/>
        <v>Miss</v>
      </c>
      <c r="V151" s="537" t="str">
        <f t="shared" si="181"/>
        <v>Hit</v>
      </c>
      <c r="W151" s="537" t="str">
        <f t="shared" ref="W151:W162" si="183">IF(D151&lt;$Q151,"Hit","Miss")</f>
        <v>Miss</v>
      </c>
      <c r="X151" s="537"/>
      <c r="Y151" s="537"/>
      <c r="Z151" s="537"/>
      <c r="AA151" s="537"/>
      <c r="AB151" s="537"/>
      <c r="AC151" s="537"/>
      <c r="AD151" s="537"/>
      <c r="AE151" s="537"/>
      <c r="AF151" s="537"/>
      <c r="AG151" s="537"/>
      <c r="AH151" s="538"/>
    </row>
    <row r="152">
      <c r="A152" s="529">
        <f t="shared" ref="A152:O152" si="182">RANDBETWEEN(1,100)</f>
        <v>24</v>
      </c>
      <c r="B152" s="530">
        <f t="shared" si="182"/>
        <v>5</v>
      </c>
      <c r="C152" s="530">
        <f t="shared" si="182"/>
        <v>41</v>
      </c>
      <c r="D152" s="530">
        <f t="shared" si="182"/>
        <v>42</v>
      </c>
      <c r="E152" s="530">
        <f t="shared" si="182"/>
        <v>18</v>
      </c>
      <c r="F152" s="530">
        <f t="shared" si="182"/>
        <v>73</v>
      </c>
      <c r="G152" s="530">
        <f t="shared" si="182"/>
        <v>63</v>
      </c>
      <c r="H152" s="530">
        <f t="shared" si="182"/>
        <v>77</v>
      </c>
      <c r="I152" s="530">
        <f t="shared" si="182"/>
        <v>43</v>
      </c>
      <c r="J152" s="530">
        <f t="shared" si="182"/>
        <v>57</v>
      </c>
      <c r="K152" s="530">
        <f t="shared" si="182"/>
        <v>74</v>
      </c>
      <c r="L152" s="530">
        <f t="shared" si="182"/>
        <v>28</v>
      </c>
      <c r="M152" s="530">
        <f t="shared" si="182"/>
        <v>52</v>
      </c>
      <c r="N152" s="530">
        <f t="shared" si="182"/>
        <v>89</v>
      </c>
      <c r="O152" s="539">
        <f t="shared" si="182"/>
        <v>93</v>
      </c>
      <c r="P152" s="540"/>
      <c r="Q152" s="533">
        <f>VLOOKUP($O$34,Setup!$B$23:$C$29,2,false)</f>
        <v>65</v>
      </c>
      <c r="R152" s="544">
        <v>5.0</v>
      </c>
      <c r="S152" s="543"/>
      <c r="T152" s="536" t="str">
        <f t="shared" si="177"/>
        <v>Hit</v>
      </c>
      <c r="U152" s="537" t="str">
        <f t="shared" si="179"/>
        <v>Hit</v>
      </c>
      <c r="V152" s="537" t="str">
        <f t="shared" si="181"/>
        <v>Hit</v>
      </c>
      <c r="W152" s="537" t="str">
        <f t="shared" si="183"/>
        <v>Hit</v>
      </c>
      <c r="X152" s="537" t="str">
        <f t="shared" ref="X152:X162" si="185">IF(E152&lt;$Q152,"Hit","Miss")</f>
        <v>Hit</v>
      </c>
      <c r="Y152" s="537"/>
      <c r="Z152" s="537"/>
      <c r="AA152" s="537"/>
      <c r="AB152" s="537"/>
      <c r="AC152" s="537"/>
      <c r="AD152" s="537"/>
      <c r="AE152" s="537"/>
      <c r="AF152" s="537"/>
      <c r="AG152" s="537"/>
      <c r="AH152" s="538"/>
    </row>
    <row r="153">
      <c r="A153" s="529">
        <f t="shared" ref="A153:O153" si="184">RANDBETWEEN(1,100)</f>
        <v>3</v>
      </c>
      <c r="B153" s="530">
        <f t="shared" si="184"/>
        <v>80</v>
      </c>
      <c r="C153" s="530">
        <f t="shared" si="184"/>
        <v>34</v>
      </c>
      <c r="D153" s="530">
        <f t="shared" si="184"/>
        <v>98</v>
      </c>
      <c r="E153" s="530">
        <f t="shared" si="184"/>
        <v>34</v>
      </c>
      <c r="F153" s="530">
        <f t="shared" si="184"/>
        <v>13</v>
      </c>
      <c r="G153" s="530">
        <f t="shared" si="184"/>
        <v>40</v>
      </c>
      <c r="H153" s="530">
        <f t="shared" si="184"/>
        <v>17</v>
      </c>
      <c r="I153" s="530">
        <f t="shared" si="184"/>
        <v>34</v>
      </c>
      <c r="J153" s="530">
        <f t="shared" si="184"/>
        <v>22</v>
      </c>
      <c r="K153" s="530">
        <f t="shared" si="184"/>
        <v>14</v>
      </c>
      <c r="L153" s="530">
        <f t="shared" si="184"/>
        <v>27</v>
      </c>
      <c r="M153" s="530">
        <f t="shared" si="184"/>
        <v>59</v>
      </c>
      <c r="N153" s="530">
        <f t="shared" si="184"/>
        <v>85</v>
      </c>
      <c r="O153" s="539">
        <f t="shared" si="184"/>
        <v>19</v>
      </c>
      <c r="P153" s="540"/>
      <c r="Q153" s="533">
        <f>VLOOKUP($O$34,Setup!$B$23:$C$29,2,false)</f>
        <v>65</v>
      </c>
      <c r="R153" s="544">
        <v>6.0</v>
      </c>
      <c r="S153" s="543"/>
      <c r="T153" s="536" t="str">
        <f t="shared" si="177"/>
        <v>Hit</v>
      </c>
      <c r="U153" s="537" t="str">
        <f t="shared" si="179"/>
        <v>Miss</v>
      </c>
      <c r="V153" s="537" t="str">
        <f t="shared" si="181"/>
        <v>Hit</v>
      </c>
      <c r="W153" s="537" t="str">
        <f t="shared" si="183"/>
        <v>Miss</v>
      </c>
      <c r="X153" s="537" t="str">
        <f t="shared" si="185"/>
        <v>Hit</v>
      </c>
      <c r="Y153" s="537" t="str">
        <f t="shared" ref="Y153:Y162" si="187">IF(F153&lt;$Q153,"Hit","Miss")</f>
        <v>Hit</v>
      </c>
      <c r="Z153" s="537"/>
      <c r="AA153" s="537"/>
      <c r="AB153" s="537"/>
      <c r="AC153" s="537"/>
      <c r="AD153" s="537"/>
      <c r="AE153" s="537"/>
      <c r="AF153" s="537"/>
      <c r="AG153" s="537"/>
      <c r="AH153" s="538"/>
    </row>
    <row r="154">
      <c r="A154" s="529">
        <f t="shared" ref="A154:O154" si="186">RANDBETWEEN(1,100)</f>
        <v>84</v>
      </c>
      <c r="B154" s="530">
        <f t="shared" si="186"/>
        <v>50</v>
      </c>
      <c r="C154" s="530">
        <f t="shared" si="186"/>
        <v>100</v>
      </c>
      <c r="D154" s="530">
        <f t="shared" si="186"/>
        <v>48</v>
      </c>
      <c r="E154" s="530">
        <f t="shared" si="186"/>
        <v>5</v>
      </c>
      <c r="F154" s="530">
        <f t="shared" si="186"/>
        <v>56</v>
      </c>
      <c r="G154" s="530">
        <f t="shared" si="186"/>
        <v>18</v>
      </c>
      <c r="H154" s="530">
        <f t="shared" si="186"/>
        <v>6</v>
      </c>
      <c r="I154" s="530">
        <f t="shared" si="186"/>
        <v>14</v>
      </c>
      <c r="J154" s="530">
        <f t="shared" si="186"/>
        <v>66</v>
      </c>
      <c r="K154" s="530">
        <f t="shared" si="186"/>
        <v>1</v>
      </c>
      <c r="L154" s="530">
        <f t="shared" si="186"/>
        <v>21</v>
      </c>
      <c r="M154" s="530">
        <f t="shared" si="186"/>
        <v>33</v>
      </c>
      <c r="N154" s="530">
        <f t="shared" si="186"/>
        <v>84</v>
      </c>
      <c r="O154" s="539">
        <f t="shared" si="186"/>
        <v>62</v>
      </c>
      <c r="P154" s="540"/>
      <c r="Q154" s="533">
        <f>VLOOKUP($O$34,Setup!$B$23:$C$29,2,false)</f>
        <v>65</v>
      </c>
      <c r="R154" s="544">
        <v>7.0</v>
      </c>
      <c r="S154" s="543"/>
      <c r="T154" s="536" t="str">
        <f t="shared" si="177"/>
        <v>Miss</v>
      </c>
      <c r="U154" s="537" t="str">
        <f t="shared" si="179"/>
        <v>Hit</v>
      </c>
      <c r="V154" s="537" t="str">
        <f t="shared" si="181"/>
        <v>Miss</v>
      </c>
      <c r="W154" s="537" t="str">
        <f t="shared" si="183"/>
        <v>Hit</v>
      </c>
      <c r="X154" s="537" t="str">
        <f t="shared" si="185"/>
        <v>Hit</v>
      </c>
      <c r="Y154" s="537" t="str">
        <f t="shared" si="187"/>
        <v>Hit</v>
      </c>
      <c r="Z154" s="537" t="str">
        <f t="shared" ref="Z154:Z162" si="189">IF(G154&lt;$Q154,"Hit","Miss")</f>
        <v>Hit</v>
      </c>
      <c r="AA154" s="537"/>
      <c r="AB154" s="537"/>
      <c r="AC154" s="537"/>
      <c r="AD154" s="537"/>
      <c r="AE154" s="537"/>
      <c r="AF154" s="537"/>
      <c r="AG154" s="537"/>
      <c r="AH154" s="538"/>
    </row>
    <row r="155">
      <c r="A155" s="529">
        <f t="shared" ref="A155:O155" si="188">RANDBETWEEN(1,100)</f>
        <v>81</v>
      </c>
      <c r="B155" s="530">
        <f t="shared" si="188"/>
        <v>21</v>
      </c>
      <c r="C155" s="530">
        <f t="shared" si="188"/>
        <v>18</v>
      </c>
      <c r="D155" s="530">
        <f t="shared" si="188"/>
        <v>81</v>
      </c>
      <c r="E155" s="530">
        <f t="shared" si="188"/>
        <v>21</v>
      </c>
      <c r="F155" s="530">
        <f t="shared" si="188"/>
        <v>68</v>
      </c>
      <c r="G155" s="530">
        <f t="shared" si="188"/>
        <v>98</v>
      </c>
      <c r="H155" s="530">
        <f t="shared" si="188"/>
        <v>4</v>
      </c>
      <c r="I155" s="530">
        <f t="shared" si="188"/>
        <v>67</v>
      </c>
      <c r="J155" s="530">
        <f t="shared" si="188"/>
        <v>41</v>
      </c>
      <c r="K155" s="530">
        <f t="shared" si="188"/>
        <v>95</v>
      </c>
      <c r="L155" s="530">
        <f t="shared" si="188"/>
        <v>49</v>
      </c>
      <c r="M155" s="530">
        <f t="shared" si="188"/>
        <v>98</v>
      </c>
      <c r="N155" s="530">
        <f t="shared" si="188"/>
        <v>88</v>
      </c>
      <c r="O155" s="539">
        <f t="shared" si="188"/>
        <v>4</v>
      </c>
      <c r="P155" s="540"/>
      <c r="Q155" s="533">
        <f>VLOOKUP($O$34,Setup!$B$23:$C$29,2,false)</f>
        <v>65</v>
      </c>
      <c r="R155" s="544">
        <v>8.0</v>
      </c>
      <c r="S155" s="543"/>
      <c r="T155" s="536" t="str">
        <f t="shared" si="177"/>
        <v>Miss</v>
      </c>
      <c r="U155" s="537" t="str">
        <f t="shared" si="179"/>
        <v>Hit</v>
      </c>
      <c r="V155" s="537" t="str">
        <f t="shared" si="181"/>
        <v>Hit</v>
      </c>
      <c r="W155" s="537" t="str">
        <f t="shared" si="183"/>
        <v>Miss</v>
      </c>
      <c r="X155" s="537" t="str">
        <f t="shared" si="185"/>
        <v>Hit</v>
      </c>
      <c r="Y155" s="537" t="str">
        <f t="shared" si="187"/>
        <v>Miss</v>
      </c>
      <c r="Z155" s="537" t="str">
        <f t="shared" si="189"/>
        <v>Miss</v>
      </c>
      <c r="AA155" s="537" t="str">
        <f t="shared" ref="AA155:AA162" si="191">IF(H155&lt;$Q155,"Hit","Miss")</f>
        <v>Hit</v>
      </c>
      <c r="AB155" s="537"/>
      <c r="AC155" s="537"/>
      <c r="AD155" s="537"/>
      <c r="AE155" s="537"/>
      <c r="AF155" s="537"/>
      <c r="AG155" s="537"/>
      <c r="AH155" s="538"/>
    </row>
    <row r="156">
      <c r="A156" s="529">
        <f t="shared" ref="A156:O156" si="190">RANDBETWEEN(1,100)</f>
        <v>91</v>
      </c>
      <c r="B156" s="530">
        <f t="shared" si="190"/>
        <v>17</v>
      </c>
      <c r="C156" s="530">
        <f t="shared" si="190"/>
        <v>65</v>
      </c>
      <c r="D156" s="530">
        <f t="shared" si="190"/>
        <v>1</v>
      </c>
      <c r="E156" s="530">
        <f t="shared" si="190"/>
        <v>21</v>
      </c>
      <c r="F156" s="530">
        <f t="shared" si="190"/>
        <v>52</v>
      </c>
      <c r="G156" s="530">
        <f t="shared" si="190"/>
        <v>65</v>
      </c>
      <c r="H156" s="530">
        <f t="shared" si="190"/>
        <v>17</v>
      </c>
      <c r="I156" s="530">
        <f t="shared" si="190"/>
        <v>97</v>
      </c>
      <c r="J156" s="530">
        <f t="shared" si="190"/>
        <v>74</v>
      </c>
      <c r="K156" s="530">
        <f t="shared" si="190"/>
        <v>24</v>
      </c>
      <c r="L156" s="530">
        <f t="shared" si="190"/>
        <v>48</v>
      </c>
      <c r="M156" s="530">
        <f t="shared" si="190"/>
        <v>66</v>
      </c>
      <c r="N156" s="530">
        <f t="shared" si="190"/>
        <v>16</v>
      </c>
      <c r="O156" s="539">
        <f t="shared" si="190"/>
        <v>83</v>
      </c>
      <c r="P156" s="540"/>
      <c r="Q156" s="533">
        <f>VLOOKUP($O$34,Setup!$B$23:$C$29,2,false)</f>
        <v>65</v>
      </c>
      <c r="R156" s="544">
        <v>9.0</v>
      </c>
      <c r="S156" s="543"/>
      <c r="T156" s="536" t="str">
        <f t="shared" si="177"/>
        <v>Miss</v>
      </c>
      <c r="U156" s="537" t="str">
        <f t="shared" si="179"/>
        <v>Hit</v>
      </c>
      <c r="V156" s="537" t="str">
        <f t="shared" si="181"/>
        <v>Miss</v>
      </c>
      <c r="W156" s="537" t="str">
        <f t="shared" si="183"/>
        <v>Hit</v>
      </c>
      <c r="X156" s="537" t="str">
        <f t="shared" si="185"/>
        <v>Hit</v>
      </c>
      <c r="Y156" s="537" t="str">
        <f t="shared" si="187"/>
        <v>Hit</v>
      </c>
      <c r="Z156" s="537" t="str">
        <f t="shared" si="189"/>
        <v>Miss</v>
      </c>
      <c r="AA156" s="537" t="str">
        <f t="shared" si="191"/>
        <v>Hit</v>
      </c>
      <c r="AB156" s="537" t="str">
        <f t="shared" ref="AB156:AB162" si="193">IF(I156&lt;$Q156,"Hit","Miss")</f>
        <v>Miss</v>
      </c>
      <c r="AC156" s="537"/>
      <c r="AD156" s="537"/>
      <c r="AE156" s="537"/>
      <c r="AF156" s="537"/>
      <c r="AG156" s="537"/>
      <c r="AH156" s="538"/>
    </row>
    <row r="157">
      <c r="A157" s="529">
        <f t="shared" ref="A157:O157" si="192">RANDBETWEEN(1,100)</f>
        <v>67</v>
      </c>
      <c r="B157" s="530">
        <f t="shared" si="192"/>
        <v>30</v>
      </c>
      <c r="C157" s="530">
        <f t="shared" si="192"/>
        <v>81</v>
      </c>
      <c r="D157" s="530">
        <f t="shared" si="192"/>
        <v>2</v>
      </c>
      <c r="E157" s="530">
        <f t="shared" si="192"/>
        <v>36</v>
      </c>
      <c r="F157" s="530">
        <f t="shared" si="192"/>
        <v>72</v>
      </c>
      <c r="G157" s="530">
        <f t="shared" si="192"/>
        <v>66</v>
      </c>
      <c r="H157" s="530">
        <f t="shared" si="192"/>
        <v>11</v>
      </c>
      <c r="I157" s="530">
        <f t="shared" si="192"/>
        <v>76</v>
      </c>
      <c r="J157" s="530">
        <f t="shared" si="192"/>
        <v>10</v>
      </c>
      <c r="K157" s="530">
        <f t="shared" si="192"/>
        <v>68</v>
      </c>
      <c r="L157" s="530">
        <f t="shared" si="192"/>
        <v>45</v>
      </c>
      <c r="M157" s="530">
        <f t="shared" si="192"/>
        <v>81</v>
      </c>
      <c r="N157" s="530">
        <f t="shared" si="192"/>
        <v>29</v>
      </c>
      <c r="O157" s="539">
        <f t="shared" si="192"/>
        <v>12</v>
      </c>
      <c r="P157" s="540"/>
      <c r="Q157" s="533">
        <f>VLOOKUP($O$34,Setup!$B$23:$C$29,2,false)</f>
        <v>65</v>
      </c>
      <c r="R157" s="545">
        <v>10.0</v>
      </c>
      <c r="S157" s="543"/>
      <c r="T157" s="536" t="str">
        <f t="shared" si="177"/>
        <v>Miss</v>
      </c>
      <c r="U157" s="537" t="str">
        <f t="shared" si="179"/>
        <v>Hit</v>
      </c>
      <c r="V157" s="537" t="str">
        <f t="shared" si="181"/>
        <v>Miss</v>
      </c>
      <c r="W157" s="537" t="str">
        <f t="shared" si="183"/>
        <v>Hit</v>
      </c>
      <c r="X157" s="537" t="str">
        <f t="shared" si="185"/>
        <v>Hit</v>
      </c>
      <c r="Y157" s="537" t="str">
        <f t="shared" si="187"/>
        <v>Miss</v>
      </c>
      <c r="Z157" s="537" t="str">
        <f t="shared" si="189"/>
        <v>Miss</v>
      </c>
      <c r="AA157" s="537" t="str">
        <f t="shared" si="191"/>
        <v>Hit</v>
      </c>
      <c r="AB157" s="537" t="str">
        <f t="shared" si="193"/>
        <v>Miss</v>
      </c>
      <c r="AC157" s="537" t="str">
        <f t="shared" ref="AC157:AC162" si="195">IF(J157&lt;$Q157,"Hit","Miss")</f>
        <v>Hit</v>
      </c>
      <c r="AD157" s="537"/>
      <c r="AE157" s="537"/>
      <c r="AF157" s="537"/>
      <c r="AG157" s="537"/>
      <c r="AH157" s="538"/>
    </row>
    <row r="158">
      <c r="A158" s="529">
        <f t="shared" ref="A158:O158" si="194">RANDBETWEEN(1,100)</f>
        <v>46</v>
      </c>
      <c r="B158" s="530">
        <f t="shared" si="194"/>
        <v>100</v>
      </c>
      <c r="C158" s="530">
        <f t="shared" si="194"/>
        <v>35</v>
      </c>
      <c r="D158" s="530">
        <f t="shared" si="194"/>
        <v>1</v>
      </c>
      <c r="E158" s="530">
        <f t="shared" si="194"/>
        <v>52</v>
      </c>
      <c r="F158" s="530">
        <f t="shared" si="194"/>
        <v>36</v>
      </c>
      <c r="G158" s="530">
        <f t="shared" si="194"/>
        <v>57</v>
      </c>
      <c r="H158" s="530">
        <f t="shared" si="194"/>
        <v>23</v>
      </c>
      <c r="I158" s="530">
        <f t="shared" si="194"/>
        <v>46</v>
      </c>
      <c r="J158" s="530">
        <f t="shared" si="194"/>
        <v>78</v>
      </c>
      <c r="K158" s="530">
        <f t="shared" si="194"/>
        <v>44</v>
      </c>
      <c r="L158" s="530">
        <f t="shared" si="194"/>
        <v>67</v>
      </c>
      <c r="M158" s="530">
        <f t="shared" si="194"/>
        <v>74</v>
      </c>
      <c r="N158" s="530">
        <f t="shared" si="194"/>
        <v>39</v>
      </c>
      <c r="O158" s="539">
        <f t="shared" si="194"/>
        <v>52</v>
      </c>
      <c r="P158" s="540"/>
      <c r="Q158" s="533">
        <f>VLOOKUP($O$34,Setup!$B$23:$C$29,2,false)</f>
        <v>65</v>
      </c>
      <c r="R158" s="545">
        <v>11.0</v>
      </c>
      <c r="S158" s="543"/>
      <c r="T158" s="536" t="str">
        <f t="shared" si="177"/>
        <v>Hit</v>
      </c>
      <c r="U158" s="537" t="str">
        <f t="shared" si="179"/>
        <v>Miss</v>
      </c>
      <c r="V158" s="537" t="str">
        <f t="shared" si="181"/>
        <v>Hit</v>
      </c>
      <c r="W158" s="537" t="str">
        <f t="shared" si="183"/>
        <v>Hit</v>
      </c>
      <c r="X158" s="537" t="str">
        <f t="shared" si="185"/>
        <v>Hit</v>
      </c>
      <c r="Y158" s="537" t="str">
        <f t="shared" si="187"/>
        <v>Hit</v>
      </c>
      <c r="Z158" s="537" t="str">
        <f t="shared" si="189"/>
        <v>Hit</v>
      </c>
      <c r="AA158" s="537" t="str">
        <f t="shared" si="191"/>
        <v>Hit</v>
      </c>
      <c r="AB158" s="537" t="str">
        <f t="shared" si="193"/>
        <v>Hit</v>
      </c>
      <c r="AC158" s="537" t="str">
        <f t="shared" si="195"/>
        <v>Miss</v>
      </c>
      <c r="AD158" s="537" t="str">
        <f t="shared" ref="AD158:AD162" si="197">IF(K158&lt;$Q158,"Hit","Miss")</f>
        <v>Hit</v>
      </c>
      <c r="AE158" s="537"/>
      <c r="AF158" s="537"/>
      <c r="AG158" s="537"/>
      <c r="AH158" s="538"/>
    </row>
    <row r="159">
      <c r="A159" s="529">
        <f t="shared" ref="A159:O159" si="196">RANDBETWEEN(1,100)</f>
        <v>87</v>
      </c>
      <c r="B159" s="530">
        <f t="shared" si="196"/>
        <v>36</v>
      </c>
      <c r="C159" s="530">
        <f t="shared" si="196"/>
        <v>14</v>
      </c>
      <c r="D159" s="530">
        <f t="shared" si="196"/>
        <v>97</v>
      </c>
      <c r="E159" s="530">
        <f t="shared" si="196"/>
        <v>45</v>
      </c>
      <c r="F159" s="530">
        <f t="shared" si="196"/>
        <v>59</v>
      </c>
      <c r="G159" s="530">
        <f t="shared" si="196"/>
        <v>14</v>
      </c>
      <c r="H159" s="530">
        <f t="shared" si="196"/>
        <v>7</v>
      </c>
      <c r="I159" s="530">
        <f t="shared" si="196"/>
        <v>28</v>
      </c>
      <c r="J159" s="530">
        <f t="shared" si="196"/>
        <v>91</v>
      </c>
      <c r="K159" s="530">
        <f t="shared" si="196"/>
        <v>30</v>
      </c>
      <c r="L159" s="530">
        <f t="shared" si="196"/>
        <v>52</v>
      </c>
      <c r="M159" s="530">
        <f t="shared" si="196"/>
        <v>75</v>
      </c>
      <c r="N159" s="530">
        <f t="shared" si="196"/>
        <v>100</v>
      </c>
      <c r="O159" s="539">
        <f t="shared" si="196"/>
        <v>45</v>
      </c>
      <c r="P159" s="540"/>
      <c r="Q159" s="533">
        <f>VLOOKUP($O$34,Setup!$B$23:$C$29,2,false)</f>
        <v>65</v>
      </c>
      <c r="R159" s="545">
        <v>12.0</v>
      </c>
      <c r="S159" s="543"/>
      <c r="T159" s="536" t="str">
        <f t="shared" si="177"/>
        <v>Miss</v>
      </c>
      <c r="U159" s="537" t="str">
        <f t="shared" si="179"/>
        <v>Hit</v>
      </c>
      <c r="V159" s="537" t="str">
        <f t="shared" si="181"/>
        <v>Hit</v>
      </c>
      <c r="W159" s="537" t="str">
        <f t="shared" si="183"/>
        <v>Miss</v>
      </c>
      <c r="X159" s="537" t="str">
        <f t="shared" si="185"/>
        <v>Hit</v>
      </c>
      <c r="Y159" s="537" t="str">
        <f t="shared" si="187"/>
        <v>Hit</v>
      </c>
      <c r="Z159" s="537" t="str">
        <f t="shared" si="189"/>
        <v>Hit</v>
      </c>
      <c r="AA159" s="537" t="str">
        <f t="shared" si="191"/>
        <v>Hit</v>
      </c>
      <c r="AB159" s="537" t="str">
        <f t="shared" si="193"/>
        <v>Hit</v>
      </c>
      <c r="AC159" s="537" t="str">
        <f t="shared" si="195"/>
        <v>Miss</v>
      </c>
      <c r="AD159" s="537" t="str">
        <f t="shared" si="197"/>
        <v>Hit</v>
      </c>
      <c r="AE159" s="537" t="str">
        <f t="shared" ref="AE159:AE162" si="199">IF(L159&lt;$Q159,"Hit","Miss")</f>
        <v>Hit</v>
      </c>
      <c r="AF159" s="537"/>
      <c r="AG159" s="537"/>
      <c r="AH159" s="538"/>
    </row>
    <row r="160">
      <c r="A160" s="529">
        <f t="shared" ref="A160:O160" si="198">RANDBETWEEN(1,100)</f>
        <v>13</v>
      </c>
      <c r="B160" s="530">
        <f t="shared" si="198"/>
        <v>76</v>
      </c>
      <c r="C160" s="530">
        <f t="shared" si="198"/>
        <v>41</v>
      </c>
      <c r="D160" s="530">
        <f t="shared" si="198"/>
        <v>9</v>
      </c>
      <c r="E160" s="530">
        <f t="shared" si="198"/>
        <v>12</v>
      </c>
      <c r="F160" s="530">
        <f t="shared" si="198"/>
        <v>42</v>
      </c>
      <c r="G160" s="530">
        <f t="shared" si="198"/>
        <v>93</v>
      </c>
      <c r="H160" s="530">
        <f t="shared" si="198"/>
        <v>29</v>
      </c>
      <c r="I160" s="530">
        <f t="shared" si="198"/>
        <v>7</v>
      </c>
      <c r="J160" s="530">
        <f t="shared" si="198"/>
        <v>87</v>
      </c>
      <c r="K160" s="530">
        <f t="shared" si="198"/>
        <v>27</v>
      </c>
      <c r="L160" s="530">
        <f t="shared" si="198"/>
        <v>62</v>
      </c>
      <c r="M160" s="530">
        <f t="shared" si="198"/>
        <v>98</v>
      </c>
      <c r="N160" s="530">
        <f t="shared" si="198"/>
        <v>22</v>
      </c>
      <c r="O160" s="539">
        <f t="shared" si="198"/>
        <v>58</v>
      </c>
      <c r="P160" s="540"/>
      <c r="Q160" s="533">
        <f>VLOOKUP($O$34,Setup!$B$23:$C$29,2,false)</f>
        <v>65</v>
      </c>
      <c r="R160" s="545">
        <v>13.0</v>
      </c>
      <c r="S160" s="543"/>
      <c r="T160" s="536" t="str">
        <f t="shared" si="177"/>
        <v>Hit</v>
      </c>
      <c r="U160" s="537" t="str">
        <f t="shared" si="179"/>
        <v>Miss</v>
      </c>
      <c r="V160" s="537" t="str">
        <f t="shared" si="181"/>
        <v>Hit</v>
      </c>
      <c r="W160" s="537" t="str">
        <f t="shared" si="183"/>
        <v>Hit</v>
      </c>
      <c r="X160" s="537" t="str">
        <f t="shared" si="185"/>
        <v>Hit</v>
      </c>
      <c r="Y160" s="537" t="str">
        <f t="shared" si="187"/>
        <v>Hit</v>
      </c>
      <c r="Z160" s="537" t="str">
        <f t="shared" si="189"/>
        <v>Miss</v>
      </c>
      <c r="AA160" s="537" t="str">
        <f t="shared" si="191"/>
        <v>Hit</v>
      </c>
      <c r="AB160" s="537" t="str">
        <f t="shared" si="193"/>
        <v>Hit</v>
      </c>
      <c r="AC160" s="537" t="str">
        <f t="shared" si="195"/>
        <v>Miss</v>
      </c>
      <c r="AD160" s="537" t="str">
        <f t="shared" si="197"/>
        <v>Hit</v>
      </c>
      <c r="AE160" s="537" t="str">
        <f t="shared" si="199"/>
        <v>Hit</v>
      </c>
      <c r="AF160" s="537" t="str">
        <f t="shared" ref="AF160:AF162" si="201">IF(M160&lt;$Q160,"Hit","Miss")</f>
        <v>Miss</v>
      </c>
      <c r="AG160" s="537"/>
      <c r="AH160" s="538"/>
    </row>
    <row r="161">
      <c r="A161" s="529">
        <f t="shared" ref="A161:O161" si="200">RANDBETWEEN(1,100)</f>
        <v>7</v>
      </c>
      <c r="B161" s="530">
        <f t="shared" si="200"/>
        <v>58</v>
      </c>
      <c r="C161" s="530">
        <f t="shared" si="200"/>
        <v>98</v>
      </c>
      <c r="D161" s="530">
        <f t="shared" si="200"/>
        <v>11</v>
      </c>
      <c r="E161" s="530">
        <f t="shared" si="200"/>
        <v>90</v>
      </c>
      <c r="F161" s="530">
        <f t="shared" si="200"/>
        <v>53</v>
      </c>
      <c r="G161" s="530">
        <f t="shared" si="200"/>
        <v>9</v>
      </c>
      <c r="H161" s="530">
        <f t="shared" si="200"/>
        <v>62</v>
      </c>
      <c r="I161" s="530">
        <f t="shared" si="200"/>
        <v>11</v>
      </c>
      <c r="J161" s="530">
        <f t="shared" si="200"/>
        <v>77</v>
      </c>
      <c r="K161" s="530">
        <f t="shared" si="200"/>
        <v>41</v>
      </c>
      <c r="L161" s="530">
        <f t="shared" si="200"/>
        <v>58</v>
      </c>
      <c r="M161" s="530">
        <f t="shared" si="200"/>
        <v>21</v>
      </c>
      <c r="N161" s="530">
        <f t="shared" si="200"/>
        <v>45</v>
      </c>
      <c r="O161" s="539">
        <f t="shared" si="200"/>
        <v>8</v>
      </c>
      <c r="P161" s="540"/>
      <c r="Q161" s="533">
        <f>VLOOKUP($O$34,Setup!$B$23:$C$29,2,false)</f>
        <v>65</v>
      </c>
      <c r="R161" s="545">
        <v>14.0</v>
      </c>
      <c r="S161" s="543"/>
      <c r="T161" s="536" t="str">
        <f t="shared" si="177"/>
        <v>Hit</v>
      </c>
      <c r="U161" s="537" t="str">
        <f t="shared" si="179"/>
        <v>Hit</v>
      </c>
      <c r="V161" s="537" t="str">
        <f t="shared" si="181"/>
        <v>Miss</v>
      </c>
      <c r="W161" s="537" t="str">
        <f t="shared" si="183"/>
        <v>Hit</v>
      </c>
      <c r="X161" s="537" t="str">
        <f t="shared" si="185"/>
        <v>Miss</v>
      </c>
      <c r="Y161" s="537" t="str">
        <f t="shared" si="187"/>
        <v>Hit</v>
      </c>
      <c r="Z161" s="537" t="str">
        <f t="shared" si="189"/>
        <v>Hit</v>
      </c>
      <c r="AA161" s="537" t="str">
        <f t="shared" si="191"/>
        <v>Hit</v>
      </c>
      <c r="AB161" s="537" t="str">
        <f t="shared" si="193"/>
        <v>Hit</v>
      </c>
      <c r="AC161" s="537" t="str">
        <f t="shared" si="195"/>
        <v>Miss</v>
      </c>
      <c r="AD161" s="537" t="str">
        <f t="shared" si="197"/>
        <v>Hit</v>
      </c>
      <c r="AE161" s="537" t="str">
        <f t="shared" si="199"/>
        <v>Hit</v>
      </c>
      <c r="AF161" s="537" t="str">
        <f t="shared" si="201"/>
        <v>Hit</v>
      </c>
      <c r="AG161" s="537" t="str">
        <f t="shared" ref="AG161:AG162" si="203">IF(N161&lt;$Q161,"Hit","Miss")</f>
        <v>Hit</v>
      </c>
      <c r="AH161" s="538"/>
    </row>
    <row r="162">
      <c r="A162" s="546">
        <f t="shared" ref="A162:O162" si="202">RANDBETWEEN(1,100)</f>
        <v>96</v>
      </c>
      <c r="B162" s="547">
        <f t="shared" si="202"/>
        <v>44</v>
      </c>
      <c r="C162" s="547">
        <f t="shared" si="202"/>
        <v>64</v>
      </c>
      <c r="D162" s="547">
        <f t="shared" si="202"/>
        <v>6</v>
      </c>
      <c r="E162" s="547">
        <f t="shared" si="202"/>
        <v>69</v>
      </c>
      <c r="F162" s="547">
        <f t="shared" si="202"/>
        <v>4</v>
      </c>
      <c r="G162" s="547">
        <f t="shared" si="202"/>
        <v>74</v>
      </c>
      <c r="H162" s="547">
        <f t="shared" si="202"/>
        <v>10</v>
      </c>
      <c r="I162" s="547">
        <f t="shared" si="202"/>
        <v>74</v>
      </c>
      <c r="J162" s="547">
        <f t="shared" si="202"/>
        <v>33</v>
      </c>
      <c r="K162" s="547">
        <f t="shared" si="202"/>
        <v>8</v>
      </c>
      <c r="L162" s="547">
        <f t="shared" si="202"/>
        <v>71</v>
      </c>
      <c r="M162" s="547">
        <f t="shared" si="202"/>
        <v>21</v>
      </c>
      <c r="N162" s="547">
        <f t="shared" si="202"/>
        <v>52</v>
      </c>
      <c r="O162" s="548">
        <f t="shared" si="202"/>
        <v>55</v>
      </c>
      <c r="P162" s="549"/>
      <c r="Q162" s="533">
        <f>VLOOKUP($O$34,Setup!$B$23:$C$29,2,false)</f>
        <v>65</v>
      </c>
      <c r="R162" s="551">
        <v>15.0</v>
      </c>
      <c r="S162" s="552"/>
      <c r="T162" s="522" t="str">
        <f t="shared" si="177"/>
        <v>Miss</v>
      </c>
      <c r="U162" s="553" t="str">
        <f t="shared" si="179"/>
        <v>Hit</v>
      </c>
      <c r="V162" s="553" t="str">
        <f t="shared" si="181"/>
        <v>Hit</v>
      </c>
      <c r="W162" s="553" t="str">
        <f t="shared" si="183"/>
        <v>Hit</v>
      </c>
      <c r="X162" s="553" t="str">
        <f t="shared" si="185"/>
        <v>Miss</v>
      </c>
      <c r="Y162" s="553" t="str">
        <f t="shared" si="187"/>
        <v>Hit</v>
      </c>
      <c r="Z162" s="553" t="str">
        <f t="shared" si="189"/>
        <v>Miss</v>
      </c>
      <c r="AA162" s="553" t="str">
        <f t="shared" si="191"/>
        <v>Hit</v>
      </c>
      <c r="AB162" s="553" t="str">
        <f t="shared" si="193"/>
        <v>Miss</v>
      </c>
      <c r="AC162" s="553" t="str">
        <f t="shared" si="195"/>
        <v>Hit</v>
      </c>
      <c r="AD162" s="553" t="str">
        <f t="shared" si="197"/>
        <v>Hit</v>
      </c>
      <c r="AE162" s="553" t="str">
        <f t="shared" si="199"/>
        <v>Miss</v>
      </c>
      <c r="AF162" s="553" t="str">
        <f t="shared" si="201"/>
        <v>Hit</v>
      </c>
      <c r="AG162" s="553" t="str">
        <f t="shared" si="203"/>
        <v>Hit</v>
      </c>
      <c r="AH162" s="554" t="str">
        <f>IF(O162&lt;$Q162,"Hit","Miss")</f>
        <v>Hit</v>
      </c>
    </row>
    <row r="163">
      <c r="A163" s="555"/>
      <c r="B163" s="555"/>
      <c r="C163" s="555"/>
      <c r="D163" s="555"/>
      <c r="E163" s="555"/>
      <c r="F163" s="555"/>
      <c r="G163" s="555"/>
      <c r="H163" s="555"/>
      <c r="I163" s="555"/>
      <c r="J163" s="555"/>
      <c r="K163" s="555"/>
      <c r="L163" s="555"/>
      <c r="M163" s="555"/>
      <c r="N163" s="555"/>
      <c r="O163" s="555"/>
      <c r="P163" s="555"/>
      <c r="Q163" s="555"/>
      <c r="R163" s="555"/>
      <c r="S163" s="555"/>
      <c r="T163" s="555"/>
      <c r="U163" s="555"/>
      <c r="V163" s="555"/>
      <c r="W163" s="555"/>
      <c r="X163" s="555"/>
      <c r="Y163" s="555"/>
      <c r="Z163" s="555"/>
      <c r="AA163" s="555"/>
      <c r="AB163" s="555"/>
      <c r="AC163" s="555"/>
      <c r="AD163" s="555"/>
      <c r="AE163" s="555"/>
      <c r="AF163" s="555"/>
      <c r="AG163" s="555"/>
      <c r="AH163" s="555"/>
    </row>
    <row r="164">
      <c r="A164" s="500"/>
      <c r="B164" s="456"/>
      <c r="C164" s="456"/>
      <c r="D164" s="456"/>
      <c r="E164" s="456"/>
      <c r="F164" s="456"/>
      <c r="G164" s="456"/>
      <c r="H164" s="456"/>
      <c r="I164" s="456"/>
      <c r="J164" s="456"/>
      <c r="K164" s="456"/>
      <c r="L164" s="456"/>
      <c r="M164" s="456"/>
      <c r="N164" s="456"/>
      <c r="O164" s="456"/>
      <c r="P164" s="456"/>
      <c r="Q164" s="456"/>
      <c r="R164" s="456"/>
      <c r="S164" s="456"/>
      <c r="T164" s="456"/>
      <c r="U164" s="456"/>
      <c r="V164" s="456"/>
      <c r="W164" s="456"/>
      <c r="X164" s="456"/>
      <c r="Y164" s="456"/>
      <c r="Z164" s="456"/>
      <c r="AA164" s="456"/>
      <c r="AB164" s="456"/>
      <c r="AC164" s="456"/>
      <c r="AD164" s="456"/>
      <c r="AE164" s="456"/>
      <c r="AF164" s="456"/>
      <c r="AG164" s="456"/>
      <c r="AH164" s="457"/>
    </row>
    <row r="165">
      <c r="A165" s="501"/>
      <c r="B165" s="502"/>
      <c r="C165" s="502"/>
      <c r="D165" s="503"/>
      <c r="E165" s="503"/>
      <c r="F165" s="503"/>
      <c r="G165" s="503"/>
      <c r="H165" s="503"/>
      <c r="I165" s="503"/>
      <c r="J165" s="503"/>
      <c r="K165" s="503"/>
      <c r="L165" s="504" t="s">
        <v>210</v>
      </c>
      <c r="M165" s="502"/>
      <c r="N165" s="505"/>
      <c r="O165" s="506" t="str">
        <f>VLOOKUP($L$121,Setup!$B$9:$C$92,2,false)</f>
        <v>Cannon [S]</v>
      </c>
      <c r="P165" s="502"/>
      <c r="Q165" s="470"/>
      <c r="R165" s="507"/>
      <c r="S165" s="507"/>
      <c r="T165" s="508" t="s">
        <v>204</v>
      </c>
      <c r="U165" s="509">
        <f>(Setup!$C$38)</f>
        <v>35</v>
      </c>
      <c r="V165" s="508" t="s">
        <v>293</v>
      </c>
      <c r="W165" s="510">
        <f>COUNTIF(T167:AH167,"Hit")</f>
        <v>1</v>
      </c>
      <c r="X165" s="508" t="s">
        <v>292</v>
      </c>
      <c r="Y165" s="511">
        <f>$U165*$W165</f>
        <v>35</v>
      </c>
      <c r="Z165" s="512"/>
      <c r="AA165" s="512"/>
      <c r="AB165" s="512"/>
      <c r="AC165" s="512"/>
      <c r="AD165" s="512"/>
      <c r="AE165" s="512"/>
      <c r="AF165" s="512"/>
      <c r="AG165" s="512"/>
      <c r="AH165" s="513"/>
    </row>
    <row r="166">
      <c r="A166" s="514"/>
      <c r="B166" s="482"/>
      <c r="C166" s="482"/>
      <c r="D166" s="515"/>
      <c r="E166" s="515"/>
      <c r="F166" s="515"/>
      <c r="G166" s="515"/>
      <c r="H166" s="515"/>
      <c r="I166" s="515"/>
      <c r="J166" s="515"/>
      <c r="K166" s="515"/>
      <c r="L166" s="516" t="s">
        <v>207</v>
      </c>
      <c r="M166" s="482"/>
      <c r="N166" s="483"/>
      <c r="O166" s="517" t="str">
        <f>Setup!C41</f>
        <v>DD</v>
      </c>
      <c r="P166" s="482"/>
      <c r="Q166" s="480"/>
      <c r="R166" s="512"/>
      <c r="S166" s="512"/>
      <c r="T166" s="518" t="s">
        <v>294</v>
      </c>
      <c r="U166" s="502"/>
      <c r="V166" s="502"/>
      <c r="W166" s="502"/>
      <c r="X166" s="502"/>
      <c r="Y166" s="502"/>
      <c r="Z166" s="502"/>
      <c r="AA166" s="502"/>
      <c r="AB166" s="502"/>
      <c r="AC166" s="502"/>
      <c r="AD166" s="502"/>
      <c r="AE166" s="502"/>
      <c r="AF166" s="502"/>
      <c r="AG166" s="502"/>
      <c r="AH166" s="470"/>
    </row>
    <row r="167">
      <c r="A167" s="519"/>
      <c r="B167" s="492"/>
      <c r="C167" s="492"/>
      <c r="D167" s="520"/>
      <c r="E167" s="520"/>
      <c r="F167" s="520"/>
      <c r="G167" s="520"/>
      <c r="H167" s="520"/>
      <c r="I167" s="520"/>
      <c r="J167" s="520"/>
      <c r="K167" s="520"/>
      <c r="L167" s="519" t="s">
        <v>295</v>
      </c>
      <c r="M167" s="492"/>
      <c r="N167" s="493"/>
      <c r="O167" s="521">
        <f>(Setup!$C$32*Setup!$C$34)</f>
        <v>1</v>
      </c>
      <c r="P167" s="492"/>
      <c r="Q167" s="490"/>
      <c r="R167" s="512"/>
      <c r="S167" s="512"/>
      <c r="T167" s="522" t="str">
        <f>iferror(VLOOKUP($O167,$R170:$AH184,3,false),"")</f>
        <v>Hit</v>
      </c>
      <c r="U167" s="522" t="str">
        <f>iferror(VLOOKUP($O167,$R170:$AH184,4,false),"")</f>
        <v/>
      </c>
      <c r="V167" s="522" t="str">
        <f>iferror(VLOOKUP($O167,$R170:$AH184,5,false),"")</f>
        <v/>
      </c>
      <c r="W167" s="522" t="str">
        <f>iferror(VLOOKUP($O167,$R170:$AH184,6,false),"")</f>
        <v/>
      </c>
      <c r="X167" s="522" t="str">
        <f>iferror(VLOOKUP($O167,$R170:$AH184,7,false),"")</f>
        <v/>
      </c>
      <c r="Y167" s="522" t="str">
        <f>iferror(VLOOKUP($O167,$R170:$AH184,8,false),"")</f>
        <v/>
      </c>
      <c r="Z167" s="522" t="str">
        <f>iferror(VLOOKUP($O167,$R170:$AH184,9,false),"")</f>
        <v/>
      </c>
      <c r="AA167" s="522" t="str">
        <f>iferror(VLOOKUP($O167,$R170:$AH184,10,false),"")</f>
        <v/>
      </c>
      <c r="AB167" s="522" t="str">
        <f>iferror(VLOOKUP($O167,$R170:$AH184,11,false),"")</f>
        <v/>
      </c>
      <c r="AC167" s="522" t="str">
        <f>iferror(VLOOKUP($O167,$R170:$AH184,12,false),"")</f>
        <v/>
      </c>
      <c r="AD167" s="522" t="str">
        <f>iferror(VLOOKUP($O167,$R170:$AH184,13,false),"")</f>
        <v/>
      </c>
      <c r="AE167" s="522" t="str">
        <f>iferror(VLOOKUP($O167,$R170:$AH184,14,false),"")</f>
        <v/>
      </c>
      <c r="AF167" s="522" t="str">
        <f>iferror(VLOOKUP($O167,$R170:$AH184,15,false),"")</f>
        <v/>
      </c>
      <c r="AG167" s="522" t="str">
        <f>iferror(VLOOKUP($O167,$R170:$AH184,16,false),"")</f>
        <v/>
      </c>
      <c r="AH167" s="522" t="str">
        <f>iferror(VLOOKUP($O167,$R170:$AH184,17,false),"")</f>
        <v/>
      </c>
    </row>
    <row r="168">
      <c r="A168" s="523"/>
      <c r="B168" s="512"/>
      <c r="C168" s="512"/>
      <c r="D168" s="512"/>
      <c r="E168" s="512"/>
      <c r="F168" s="512"/>
      <c r="G168" s="512"/>
      <c r="H168" s="512"/>
      <c r="I168" s="512"/>
      <c r="J168" s="512"/>
      <c r="K168" s="512"/>
      <c r="L168" s="512"/>
      <c r="M168" s="512"/>
      <c r="N168" s="512"/>
      <c r="O168" s="512"/>
      <c r="P168" s="524"/>
      <c r="Q168" s="512"/>
      <c r="R168" s="512"/>
      <c r="S168" s="512"/>
      <c r="T168" s="512"/>
      <c r="U168" s="512"/>
      <c r="V168" s="525"/>
      <c r="W168" s="512"/>
      <c r="X168" s="512"/>
      <c r="Y168" s="512"/>
      <c r="Z168" s="512"/>
      <c r="AA168" s="512"/>
      <c r="AB168" s="512"/>
      <c r="AC168" s="512"/>
      <c r="AD168" s="512"/>
      <c r="AE168" s="512"/>
      <c r="AF168" s="512"/>
      <c r="AH168" s="526"/>
    </row>
    <row r="169">
      <c r="A169" s="501" t="s">
        <v>296</v>
      </c>
      <c r="B169" s="502"/>
      <c r="C169" s="502"/>
      <c r="D169" s="502"/>
      <c r="E169" s="502"/>
      <c r="F169" s="502"/>
      <c r="G169" s="502"/>
      <c r="H169" s="502"/>
      <c r="I169" s="502"/>
      <c r="J169" s="502"/>
      <c r="K169" s="502"/>
      <c r="L169" s="502"/>
      <c r="M169" s="502"/>
      <c r="N169" s="502"/>
      <c r="O169" s="470"/>
      <c r="P169" s="524"/>
      <c r="Q169" s="527" t="s">
        <v>297</v>
      </c>
      <c r="R169" s="528" t="s">
        <v>298</v>
      </c>
      <c r="S169" s="512"/>
      <c r="T169" s="501" t="s">
        <v>299</v>
      </c>
      <c r="U169" s="502"/>
      <c r="V169" s="502"/>
      <c r="W169" s="502"/>
      <c r="X169" s="502"/>
      <c r="Y169" s="502"/>
      <c r="Z169" s="502"/>
      <c r="AA169" s="502"/>
      <c r="AB169" s="502"/>
      <c r="AC169" s="502"/>
      <c r="AD169" s="502"/>
      <c r="AE169" s="502"/>
      <c r="AF169" s="502"/>
      <c r="AG169" s="502"/>
      <c r="AH169" s="470"/>
    </row>
    <row r="170">
      <c r="A170" s="529">
        <f t="shared" ref="A170:O170" si="204">RANDBETWEEN(1,100)</f>
        <v>25</v>
      </c>
      <c r="B170" s="530">
        <f t="shared" si="204"/>
        <v>87</v>
      </c>
      <c r="C170" s="530">
        <f t="shared" si="204"/>
        <v>91</v>
      </c>
      <c r="D170" s="530">
        <f t="shared" si="204"/>
        <v>41</v>
      </c>
      <c r="E170" s="530">
        <f t="shared" si="204"/>
        <v>96</v>
      </c>
      <c r="F170" s="530">
        <f t="shared" si="204"/>
        <v>85</v>
      </c>
      <c r="G170" s="530">
        <f t="shared" si="204"/>
        <v>48</v>
      </c>
      <c r="H170" s="530">
        <f t="shared" si="204"/>
        <v>93</v>
      </c>
      <c r="I170" s="530">
        <f t="shared" si="204"/>
        <v>55</v>
      </c>
      <c r="J170" s="530">
        <f t="shared" si="204"/>
        <v>43</v>
      </c>
      <c r="K170" s="530">
        <f t="shared" si="204"/>
        <v>57</v>
      </c>
      <c r="L170" s="530">
        <f t="shared" si="204"/>
        <v>25</v>
      </c>
      <c r="M170" s="530">
        <f t="shared" si="204"/>
        <v>61</v>
      </c>
      <c r="N170" s="530">
        <f t="shared" si="204"/>
        <v>62</v>
      </c>
      <c r="O170" s="531">
        <f t="shared" si="204"/>
        <v>1</v>
      </c>
      <c r="P170" s="532"/>
      <c r="Q170" s="533">
        <f>VLOOKUP($O$56,Setup!$B$23:$C$29,2,false)</f>
        <v>65</v>
      </c>
      <c r="R170" s="534">
        <v>1.0</v>
      </c>
      <c r="S170" s="535"/>
      <c r="T170" s="536" t="str">
        <f t="shared" ref="T170:T184" si="206">IF(A170&lt;$Q170,"Hit","Miss")</f>
        <v>Hit</v>
      </c>
      <c r="U170" s="537"/>
      <c r="V170" s="537"/>
      <c r="W170" s="537"/>
      <c r="X170" s="537"/>
      <c r="Y170" s="537"/>
      <c r="Z170" s="537"/>
      <c r="AA170" s="537"/>
      <c r="AB170" s="537"/>
      <c r="AC170" s="537"/>
      <c r="AD170" s="537"/>
      <c r="AE170" s="537"/>
      <c r="AF170" s="537"/>
      <c r="AG170" s="537"/>
      <c r="AH170" s="538"/>
    </row>
    <row r="171">
      <c r="A171" s="529">
        <f t="shared" ref="A171:O171" si="205">RANDBETWEEN(1,100)</f>
        <v>57</v>
      </c>
      <c r="B171" s="530">
        <f t="shared" si="205"/>
        <v>93</v>
      </c>
      <c r="C171" s="530">
        <f t="shared" si="205"/>
        <v>92</v>
      </c>
      <c r="D171" s="530">
        <f t="shared" si="205"/>
        <v>58</v>
      </c>
      <c r="E171" s="530">
        <f t="shared" si="205"/>
        <v>62</v>
      </c>
      <c r="F171" s="530">
        <f t="shared" si="205"/>
        <v>25</v>
      </c>
      <c r="G171" s="530">
        <f t="shared" si="205"/>
        <v>37</v>
      </c>
      <c r="H171" s="530">
        <f t="shared" si="205"/>
        <v>5</v>
      </c>
      <c r="I171" s="530">
        <f t="shared" si="205"/>
        <v>82</v>
      </c>
      <c r="J171" s="530">
        <f t="shared" si="205"/>
        <v>60</v>
      </c>
      <c r="K171" s="530">
        <f t="shared" si="205"/>
        <v>27</v>
      </c>
      <c r="L171" s="530">
        <f t="shared" si="205"/>
        <v>100</v>
      </c>
      <c r="M171" s="530">
        <f t="shared" si="205"/>
        <v>63</v>
      </c>
      <c r="N171" s="530">
        <f t="shared" si="205"/>
        <v>19</v>
      </c>
      <c r="O171" s="531">
        <f t="shared" si="205"/>
        <v>58</v>
      </c>
      <c r="P171" s="532"/>
      <c r="Q171" s="533">
        <f>VLOOKUP($O$56,Setup!$B$23:$C$29,2,false)</f>
        <v>65</v>
      </c>
      <c r="R171" s="534">
        <v>2.0</v>
      </c>
      <c r="S171" s="535"/>
      <c r="T171" s="536" t="str">
        <f t="shared" si="206"/>
        <v>Hit</v>
      </c>
      <c r="U171" s="537" t="str">
        <f t="shared" ref="U171:U184" si="208">IF(B171&lt;$Q171,"Hit","Miss")</f>
        <v>Miss</v>
      </c>
      <c r="V171" s="537"/>
      <c r="W171" s="537"/>
      <c r="X171" s="537"/>
      <c r="Y171" s="537"/>
      <c r="Z171" s="537"/>
      <c r="AA171" s="537"/>
      <c r="AB171" s="537"/>
      <c r="AC171" s="537"/>
      <c r="AD171" s="537"/>
      <c r="AE171" s="537"/>
      <c r="AF171" s="537"/>
      <c r="AG171" s="537"/>
      <c r="AH171" s="538"/>
    </row>
    <row r="172">
      <c r="A172" s="529">
        <f t="shared" ref="A172:O172" si="207">RANDBETWEEN(1,100)</f>
        <v>44</v>
      </c>
      <c r="B172" s="530">
        <f t="shared" si="207"/>
        <v>94</v>
      </c>
      <c r="C172" s="530">
        <f t="shared" si="207"/>
        <v>24</v>
      </c>
      <c r="D172" s="530">
        <f t="shared" si="207"/>
        <v>63</v>
      </c>
      <c r="E172" s="530">
        <f t="shared" si="207"/>
        <v>2</v>
      </c>
      <c r="F172" s="530">
        <f t="shared" si="207"/>
        <v>38</v>
      </c>
      <c r="G172" s="530">
        <f t="shared" si="207"/>
        <v>47</v>
      </c>
      <c r="H172" s="530">
        <f t="shared" si="207"/>
        <v>96</v>
      </c>
      <c r="I172" s="530">
        <f t="shared" si="207"/>
        <v>8</v>
      </c>
      <c r="J172" s="530">
        <f t="shared" si="207"/>
        <v>71</v>
      </c>
      <c r="K172" s="530">
        <f t="shared" si="207"/>
        <v>65</v>
      </c>
      <c r="L172" s="530">
        <f t="shared" si="207"/>
        <v>34</v>
      </c>
      <c r="M172" s="530">
        <f t="shared" si="207"/>
        <v>83</v>
      </c>
      <c r="N172" s="530">
        <f t="shared" si="207"/>
        <v>82</v>
      </c>
      <c r="O172" s="531">
        <f t="shared" si="207"/>
        <v>97</v>
      </c>
      <c r="P172" s="532"/>
      <c r="Q172" s="533">
        <f>VLOOKUP($O$56,Setup!$B$23:$C$29,2,false)</f>
        <v>65</v>
      </c>
      <c r="R172" s="534">
        <v>3.0</v>
      </c>
      <c r="S172" s="535"/>
      <c r="T172" s="536" t="str">
        <f t="shared" si="206"/>
        <v>Hit</v>
      </c>
      <c r="U172" s="537" t="str">
        <f t="shared" si="208"/>
        <v>Miss</v>
      </c>
      <c r="V172" s="537" t="str">
        <f t="shared" ref="V172:V184" si="210">IF(C172&lt;$Q172,"Hit","Miss")</f>
        <v>Hit</v>
      </c>
      <c r="W172" s="537"/>
      <c r="X172" s="537"/>
      <c r="Y172" s="537"/>
      <c r="Z172" s="537"/>
      <c r="AA172" s="537"/>
      <c r="AB172" s="537"/>
      <c r="AC172" s="537"/>
      <c r="AD172" s="537"/>
      <c r="AE172" s="537"/>
      <c r="AF172" s="537"/>
      <c r="AG172" s="537"/>
      <c r="AH172" s="538"/>
    </row>
    <row r="173">
      <c r="A173" s="529">
        <f t="shared" ref="A173:O173" si="209">RANDBETWEEN(1,100)</f>
        <v>73</v>
      </c>
      <c r="B173" s="530">
        <f t="shared" si="209"/>
        <v>89</v>
      </c>
      <c r="C173" s="530">
        <f t="shared" si="209"/>
        <v>1</v>
      </c>
      <c r="D173" s="530">
        <f t="shared" si="209"/>
        <v>67</v>
      </c>
      <c r="E173" s="530">
        <f t="shared" si="209"/>
        <v>18</v>
      </c>
      <c r="F173" s="530">
        <f t="shared" si="209"/>
        <v>95</v>
      </c>
      <c r="G173" s="530">
        <f t="shared" si="209"/>
        <v>73</v>
      </c>
      <c r="H173" s="530">
        <f t="shared" si="209"/>
        <v>9</v>
      </c>
      <c r="I173" s="530">
        <f t="shared" si="209"/>
        <v>40</v>
      </c>
      <c r="J173" s="530">
        <f t="shared" si="209"/>
        <v>76</v>
      </c>
      <c r="K173" s="530">
        <f t="shared" si="209"/>
        <v>33</v>
      </c>
      <c r="L173" s="530">
        <f t="shared" si="209"/>
        <v>41</v>
      </c>
      <c r="M173" s="530">
        <f t="shared" si="209"/>
        <v>31</v>
      </c>
      <c r="N173" s="530">
        <f t="shared" si="209"/>
        <v>5</v>
      </c>
      <c r="O173" s="539">
        <f t="shared" si="209"/>
        <v>41</v>
      </c>
      <c r="P173" s="540"/>
      <c r="Q173" s="533">
        <f>VLOOKUP($O$56,Setup!$B$23:$C$29,2,false)</f>
        <v>65</v>
      </c>
      <c r="R173" s="542">
        <v>4.0</v>
      </c>
      <c r="S173" s="543"/>
      <c r="T173" s="536" t="str">
        <f t="shared" si="206"/>
        <v>Miss</v>
      </c>
      <c r="U173" s="537" t="str">
        <f t="shared" si="208"/>
        <v>Miss</v>
      </c>
      <c r="V173" s="537" t="str">
        <f t="shared" si="210"/>
        <v>Hit</v>
      </c>
      <c r="W173" s="537" t="str">
        <f t="shared" ref="W173:W184" si="212">IF(D173&lt;$Q173,"Hit","Miss")</f>
        <v>Miss</v>
      </c>
      <c r="X173" s="537"/>
      <c r="Y173" s="537"/>
      <c r="Z173" s="537"/>
      <c r="AA173" s="537"/>
      <c r="AB173" s="537"/>
      <c r="AC173" s="537"/>
      <c r="AD173" s="537"/>
      <c r="AE173" s="537"/>
      <c r="AF173" s="537"/>
      <c r="AG173" s="537"/>
      <c r="AH173" s="538"/>
    </row>
    <row r="174">
      <c r="A174" s="529">
        <f t="shared" ref="A174:O174" si="211">RANDBETWEEN(1,100)</f>
        <v>73</v>
      </c>
      <c r="B174" s="530">
        <f t="shared" si="211"/>
        <v>15</v>
      </c>
      <c r="C174" s="530">
        <f t="shared" si="211"/>
        <v>80</v>
      </c>
      <c r="D174" s="530">
        <f t="shared" si="211"/>
        <v>46</v>
      </c>
      <c r="E174" s="530">
        <f t="shared" si="211"/>
        <v>72</v>
      </c>
      <c r="F174" s="530">
        <f t="shared" si="211"/>
        <v>35</v>
      </c>
      <c r="G174" s="530">
        <f t="shared" si="211"/>
        <v>89</v>
      </c>
      <c r="H174" s="530">
        <f t="shared" si="211"/>
        <v>5</v>
      </c>
      <c r="I174" s="530">
        <f t="shared" si="211"/>
        <v>17</v>
      </c>
      <c r="J174" s="530">
        <f t="shared" si="211"/>
        <v>57</v>
      </c>
      <c r="K174" s="530">
        <f t="shared" si="211"/>
        <v>21</v>
      </c>
      <c r="L174" s="530">
        <f t="shared" si="211"/>
        <v>10</v>
      </c>
      <c r="M174" s="530">
        <f t="shared" si="211"/>
        <v>1</v>
      </c>
      <c r="N174" s="530">
        <f t="shared" si="211"/>
        <v>25</v>
      </c>
      <c r="O174" s="539">
        <f t="shared" si="211"/>
        <v>41</v>
      </c>
      <c r="P174" s="540"/>
      <c r="Q174" s="533">
        <f>VLOOKUP($O$56,Setup!$B$23:$C$29,2,false)</f>
        <v>65</v>
      </c>
      <c r="R174" s="544">
        <v>5.0</v>
      </c>
      <c r="S174" s="543"/>
      <c r="T174" s="536" t="str">
        <f t="shared" si="206"/>
        <v>Miss</v>
      </c>
      <c r="U174" s="537" t="str">
        <f t="shared" si="208"/>
        <v>Hit</v>
      </c>
      <c r="V174" s="537" t="str">
        <f t="shared" si="210"/>
        <v>Miss</v>
      </c>
      <c r="W174" s="537" t="str">
        <f t="shared" si="212"/>
        <v>Hit</v>
      </c>
      <c r="X174" s="537" t="str">
        <f t="shared" ref="X174:X184" si="214">IF(E174&lt;$Q174,"Hit","Miss")</f>
        <v>Miss</v>
      </c>
      <c r="Y174" s="537"/>
      <c r="Z174" s="537"/>
      <c r="AA174" s="537"/>
      <c r="AB174" s="537"/>
      <c r="AC174" s="537"/>
      <c r="AD174" s="537"/>
      <c r="AE174" s="537"/>
      <c r="AF174" s="537"/>
      <c r="AG174" s="537"/>
      <c r="AH174" s="538"/>
    </row>
    <row r="175">
      <c r="A175" s="529">
        <f t="shared" ref="A175:O175" si="213">RANDBETWEEN(1,100)</f>
        <v>80</v>
      </c>
      <c r="B175" s="530">
        <f t="shared" si="213"/>
        <v>2</v>
      </c>
      <c r="C175" s="530">
        <f t="shared" si="213"/>
        <v>94</v>
      </c>
      <c r="D175" s="530">
        <f t="shared" si="213"/>
        <v>86</v>
      </c>
      <c r="E175" s="530">
        <f t="shared" si="213"/>
        <v>49</v>
      </c>
      <c r="F175" s="530">
        <f t="shared" si="213"/>
        <v>40</v>
      </c>
      <c r="G175" s="530">
        <f t="shared" si="213"/>
        <v>82</v>
      </c>
      <c r="H175" s="530">
        <f t="shared" si="213"/>
        <v>92</v>
      </c>
      <c r="I175" s="530">
        <f t="shared" si="213"/>
        <v>56</v>
      </c>
      <c r="J175" s="530">
        <f t="shared" si="213"/>
        <v>76</v>
      </c>
      <c r="K175" s="530">
        <f t="shared" si="213"/>
        <v>88</v>
      </c>
      <c r="L175" s="530">
        <f t="shared" si="213"/>
        <v>50</v>
      </c>
      <c r="M175" s="530">
        <f t="shared" si="213"/>
        <v>1</v>
      </c>
      <c r="N175" s="530">
        <f t="shared" si="213"/>
        <v>94</v>
      </c>
      <c r="O175" s="539">
        <f t="shared" si="213"/>
        <v>35</v>
      </c>
      <c r="P175" s="540"/>
      <c r="Q175" s="533">
        <f>VLOOKUP($O$56,Setup!$B$23:$C$29,2,false)</f>
        <v>65</v>
      </c>
      <c r="R175" s="544">
        <v>6.0</v>
      </c>
      <c r="S175" s="543"/>
      <c r="T175" s="536" t="str">
        <f t="shared" si="206"/>
        <v>Miss</v>
      </c>
      <c r="U175" s="537" t="str">
        <f t="shared" si="208"/>
        <v>Hit</v>
      </c>
      <c r="V175" s="537" t="str">
        <f t="shared" si="210"/>
        <v>Miss</v>
      </c>
      <c r="W175" s="537" t="str">
        <f t="shared" si="212"/>
        <v>Miss</v>
      </c>
      <c r="X175" s="537" t="str">
        <f t="shared" si="214"/>
        <v>Hit</v>
      </c>
      <c r="Y175" s="537" t="str">
        <f t="shared" ref="Y175:Y184" si="216">IF(F175&lt;$Q175,"Hit","Miss")</f>
        <v>Hit</v>
      </c>
      <c r="Z175" s="537"/>
      <c r="AA175" s="537"/>
      <c r="AB175" s="537"/>
      <c r="AC175" s="537"/>
      <c r="AD175" s="537"/>
      <c r="AE175" s="537"/>
      <c r="AF175" s="537"/>
      <c r="AG175" s="537"/>
      <c r="AH175" s="538"/>
    </row>
    <row r="176">
      <c r="A176" s="529">
        <f t="shared" ref="A176:O176" si="215">RANDBETWEEN(1,100)</f>
        <v>56</v>
      </c>
      <c r="B176" s="530">
        <f t="shared" si="215"/>
        <v>11</v>
      </c>
      <c r="C176" s="530">
        <f t="shared" si="215"/>
        <v>50</v>
      </c>
      <c r="D176" s="530">
        <f t="shared" si="215"/>
        <v>98</v>
      </c>
      <c r="E176" s="530">
        <f t="shared" si="215"/>
        <v>88</v>
      </c>
      <c r="F176" s="530">
        <f t="shared" si="215"/>
        <v>18</v>
      </c>
      <c r="G176" s="530">
        <f t="shared" si="215"/>
        <v>69</v>
      </c>
      <c r="H176" s="530">
        <f t="shared" si="215"/>
        <v>19</v>
      </c>
      <c r="I176" s="530">
        <f t="shared" si="215"/>
        <v>49</v>
      </c>
      <c r="J176" s="530">
        <f t="shared" si="215"/>
        <v>89</v>
      </c>
      <c r="K176" s="530">
        <f t="shared" si="215"/>
        <v>67</v>
      </c>
      <c r="L176" s="530">
        <f t="shared" si="215"/>
        <v>30</v>
      </c>
      <c r="M176" s="530">
        <f t="shared" si="215"/>
        <v>72</v>
      </c>
      <c r="N176" s="530">
        <f t="shared" si="215"/>
        <v>21</v>
      </c>
      <c r="O176" s="539">
        <f t="shared" si="215"/>
        <v>72</v>
      </c>
      <c r="P176" s="540"/>
      <c r="Q176" s="533">
        <f>VLOOKUP($O$56,Setup!$B$23:$C$29,2,false)</f>
        <v>65</v>
      </c>
      <c r="R176" s="544">
        <v>7.0</v>
      </c>
      <c r="S176" s="543"/>
      <c r="T176" s="536" t="str">
        <f t="shared" si="206"/>
        <v>Hit</v>
      </c>
      <c r="U176" s="537" t="str">
        <f t="shared" si="208"/>
        <v>Hit</v>
      </c>
      <c r="V176" s="537" t="str">
        <f t="shared" si="210"/>
        <v>Hit</v>
      </c>
      <c r="W176" s="537" t="str">
        <f t="shared" si="212"/>
        <v>Miss</v>
      </c>
      <c r="X176" s="537" t="str">
        <f t="shared" si="214"/>
        <v>Miss</v>
      </c>
      <c r="Y176" s="537" t="str">
        <f t="shared" si="216"/>
        <v>Hit</v>
      </c>
      <c r="Z176" s="537" t="str">
        <f t="shared" ref="Z176:Z184" si="218">IF(G176&lt;$Q176,"Hit","Miss")</f>
        <v>Miss</v>
      </c>
      <c r="AA176" s="537"/>
      <c r="AB176" s="537"/>
      <c r="AC176" s="537"/>
      <c r="AD176" s="537"/>
      <c r="AE176" s="537"/>
      <c r="AF176" s="537"/>
      <c r="AG176" s="537"/>
      <c r="AH176" s="538"/>
    </row>
    <row r="177">
      <c r="A177" s="529">
        <f t="shared" ref="A177:O177" si="217">RANDBETWEEN(1,100)</f>
        <v>12</v>
      </c>
      <c r="B177" s="530">
        <f t="shared" si="217"/>
        <v>33</v>
      </c>
      <c r="C177" s="530">
        <f t="shared" si="217"/>
        <v>53</v>
      </c>
      <c r="D177" s="530">
        <f t="shared" si="217"/>
        <v>69</v>
      </c>
      <c r="E177" s="530">
        <f t="shared" si="217"/>
        <v>31</v>
      </c>
      <c r="F177" s="530">
        <f t="shared" si="217"/>
        <v>56</v>
      </c>
      <c r="G177" s="530">
        <f t="shared" si="217"/>
        <v>58</v>
      </c>
      <c r="H177" s="530">
        <f t="shared" si="217"/>
        <v>12</v>
      </c>
      <c r="I177" s="530">
        <f t="shared" si="217"/>
        <v>63</v>
      </c>
      <c r="J177" s="530">
        <f t="shared" si="217"/>
        <v>29</v>
      </c>
      <c r="K177" s="530">
        <f t="shared" si="217"/>
        <v>77</v>
      </c>
      <c r="L177" s="530">
        <f t="shared" si="217"/>
        <v>20</v>
      </c>
      <c r="M177" s="530">
        <f t="shared" si="217"/>
        <v>1</v>
      </c>
      <c r="N177" s="530">
        <f t="shared" si="217"/>
        <v>37</v>
      </c>
      <c r="O177" s="539">
        <f t="shared" si="217"/>
        <v>65</v>
      </c>
      <c r="P177" s="540"/>
      <c r="Q177" s="533">
        <f>VLOOKUP($O$56,Setup!$B$23:$C$29,2,false)</f>
        <v>65</v>
      </c>
      <c r="R177" s="544">
        <v>8.0</v>
      </c>
      <c r="S177" s="543"/>
      <c r="T177" s="536" t="str">
        <f t="shared" si="206"/>
        <v>Hit</v>
      </c>
      <c r="U177" s="537" t="str">
        <f t="shared" si="208"/>
        <v>Hit</v>
      </c>
      <c r="V177" s="537" t="str">
        <f t="shared" si="210"/>
        <v>Hit</v>
      </c>
      <c r="W177" s="537" t="str">
        <f t="shared" si="212"/>
        <v>Miss</v>
      </c>
      <c r="X177" s="537" t="str">
        <f t="shared" si="214"/>
        <v>Hit</v>
      </c>
      <c r="Y177" s="537" t="str">
        <f t="shared" si="216"/>
        <v>Hit</v>
      </c>
      <c r="Z177" s="537" t="str">
        <f t="shared" si="218"/>
        <v>Hit</v>
      </c>
      <c r="AA177" s="537" t="str">
        <f t="shared" ref="AA177:AA184" si="220">IF(H177&lt;$Q177,"Hit","Miss")</f>
        <v>Hit</v>
      </c>
      <c r="AB177" s="537"/>
      <c r="AC177" s="537"/>
      <c r="AD177" s="537"/>
      <c r="AE177" s="537"/>
      <c r="AF177" s="537"/>
      <c r="AG177" s="537"/>
      <c r="AH177" s="538"/>
    </row>
    <row r="178">
      <c r="A178" s="529">
        <f t="shared" ref="A178:O178" si="219">RANDBETWEEN(1,100)</f>
        <v>98</v>
      </c>
      <c r="B178" s="530">
        <f t="shared" si="219"/>
        <v>97</v>
      </c>
      <c r="C178" s="530">
        <f t="shared" si="219"/>
        <v>33</v>
      </c>
      <c r="D178" s="530">
        <f t="shared" si="219"/>
        <v>81</v>
      </c>
      <c r="E178" s="530">
        <f t="shared" si="219"/>
        <v>30</v>
      </c>
      <c r="F178" s="530">
        <f t="shared" si="219"/>
        <v>66</v>
      </c>
      <c r="G178" s="530">
        <f t="shared" si="219"/>
        <v>28</v>
      </c>
      <c r="H178" s="530">
        <f t="shared" si="219"/>
        <v>49</v>
      </c>
      <c r="I178" s="530">
        <f t="shared" si="219"/>
        <v>43</v>
      </c>
      <c r="J178" s="530">
        <f t="shared" si="219"/>
        <v>70</v>
      </c>
      <c r="K178" s="530">
        <f t="shared" si="219"/>
        <v>34</v>
      </c>
      <c r="L178" s="530">
        <f t="shared" si="219"/>
        <v>96</v>
      </c>
      <c r="M178" s="530">
        <f t="shared" si="219"/>
        <v>74</v>
      </c>
      <c r="N178" s="530">
        <f t="shared" si="219"/>
        <v>28</v>
      </c>
      <c r="O178" s="539">
        <f t="shared" si="219"/>
        <v>77</v>
      </c>
      <c r="P178" s="540"/>
      <c r="Q178" s="533">
        <f>VLOOKUP($O$56,Setup!$B$23:$C$29,2,false)</f>
        <v>65</v>
      </c>
      <c r="R178" s="544">
        <v>9.0</v>
      </c>
      <c r="S178" s="543"/>
      <c r="T178" s="536" t="str">
        <f t="shared" si="206"/>
        <v>Miss</v>
      </c>
      <c r="U178" s="537" t="str">
        <f t="shared" si="208"/>
        <v>Miss</v>
      </c>
      <c r="V178" s="537" t="str">
        <f t="shared" si="210"/>
        <v>Hit</v>
      </c>
      <c r="W178" s="537" t="str">
        <f t="shared" si="212"/>
        <v>Miss</v>
      </c>
      <c r="X178" s="537" t="str">
        <f t="shared" si="214"/>
        <v>Hit</v>
      </c>
      <c r="Y178" s="537" t="str">
        <f t="shared" si="216"/>
        <v>Miss</v>
      </c>
      <c r="Z178" s="537" t="str">
        <f t="shared" si="218"/>
        <v>Hit</v>
      </c>
      <c r="AA178" s="537" t="str">
        <f t="shared" si="220"/>
        <v>Hit</v>
      </c>
      <c r="AB178" s="537" t="str">
        <f t="shared" ref="AB178:AB184" si="222">IF(I178&lt;$Q178,"Hit","Miss")</f>
        <v>Hit</v>
      </c>
      <c r="AC178" s="537"/>
      <c r="AD178" s="537"/>
      <c r="AE178" s="537"/>
      <c r="AF178" s="537"/>
      <c r="AG178" s="537"/>
      <c r="AH178" s="538"/>
    </row>
    <row r="179">
      <c r="A179" s="529">
        <f t="shared" ref="A179:O179" si="221">RANDBETWEEN(1,100)</f>
        <v>93</v>
      </c>
      <c r="B179" s="530">
        <f t="shared" si="221"/>
        <v>18</v>
      </c>
      <c r="C179" s="530">
        <f t="shared" si="221"/>
        <v>80</v>
      </c>
      <c r="D179" s="530">
        <f t="shared" si="221"/>
        <v>91</v>
      </c>
      <c r="E179" s="530">
        <f t="shared" si="221"/>
        <v>27</v>
      </c>
      <c r="F179" s="530">
        <f t="shared" si="221"/>
        <v>78</v>
      </c>
      <c r="G179" s="530">
        <f t="shared" si="221"/>
        <v>88</v>
      </c>
      <c r="H179" s="530">
        <f t="shared" si="221"/>
        <v>10</v>
      </c>
      <c r="I179" s="530">
        <f t="shared" si="221"/>
        <v>49</v>
      </c>
      <c r="J179" s="530">
        <f t="shared" si="221"/>
        <v>84</v>
      </c>
      <c r="K179" s="530">
        <f t="shared" si="221"/>
        <v>46</v>
      </c>
      <c r="L179" s="530">
        <f t="shared" si="221"/>
        <v>63</v>
      </c>
      <c r="M179" s="530">
        <f t="shared" si="221"/>
        <v>18</v>
      </c>
      <c r="N179" s="530">
        <f t="shared" si="221"/>
        <v>77</v>
      </c>
      <c r="O179" s="539">
        <f t="shared" si="221"/>
        <v>64</v>
      </c>
      <c r="P179" s="540"/>
      <c r="Q179" s="533">
        <f>VLOOKUP($O$56,Setup!$B$23:$C$29,2,false)</f>
        <v>65</v>
      </c>
      <c r="R179" s="545">
        <v>10.0</v>
      </c>
      <c r="S179" s="543"/>
      <c r="T179" s="536" t="str">
        <f t="shared" si="206"/>
        <v>Miss</v>
      </c>
      <c r="U179" s="537" t="str">
        <f t="shared" si="208"/>
        <v>Hit</v>
      </c>
      <c r="V179" s="537" t="str">
        <f t="shared" si="210"/>
        <v>Miss</v>
      </c>
      <c r="W179" s="537" t="str">
        <f t="shared" si="212"/>
        <v>Miss</v>
      </c>
      <c r="X179" s="537" t="str">
        <f t="shared" si="214"/>
        <v>Hit</v>
      </c>
      <c r="Y179" s="537" t="str">
        <f t="shared" si="216"/>
        <v>Miss</v>
      </c>
      <c r="Z179" s="537" t="str">
        <f t="shared" si="218"/>
        <v>Miss</v>
      </c>
      <c r="AA179" s="537" t="str">
        <f t="shared" si="220"/>
        <v>Hit</v>
      </c>
      <c r="AB179" s="537" t="str">
        <f t="shared" si="222"/>
        <v>Hit</v>
      </c>
      <c r="AC179" s="537" t="str">
        <f t="shared" ref="AC179:AC184" si="224">IF(J179&lt;$Q179,"Hit","Miss")</f>
        <v>Miss</v>
      </c>
      <c r="AD179" s="537"/>
      <c r="AE179" s="537"/>
      <c r="AF179" s="537"/>
      <c r="AG179" s="537"/>
      <c r="AH179" s="538"/>
    </row>
    <row r="180">
      <c r="A180" s="529">
        <f t="shared" ref="A180:O180" si="223">RANDBETWEEN(1,100)</f>
        <v>94</v>
      </c>
      <c r="B180" s="530">
        <f t="shared" si="223"/>
        <v>60</v>
      </c>
      <c r="C180" s="530">
        <f t="shared" si="223"/>
        <v>90</v>
      </c>
      <c r="D180" s="530">
        <f t="shared" si="223"/>
        <v>11</v>
      </c>
      <c r="E180" s="530">
        <f t="shared" si="223"/>
        <v>51</v>
      </c>
      <c r="F180" s="530">
        <f t="shared" si="223"/>
        <v>55</v>
      </c>
      <c r="G180" s="530">
        <f t="shared" si="223"/>
        <v>11</v>
      </c>
      <c r="H180" s="530">
        <f t="shared" si="223"/>
        <v>45</v>
      </c>
      <c r="I180" s="530">
        <f t="shared" si="223"/>
        <v>85</v>
      </c>
      <c r="J180" s="530">
        <f t="shared" si="223"/>
        <v>6</v>
      </c>
      <c r="K180" s="530">
        <f t="shared" si="223"/>
        <v>16</v>
      </c>
      <c r="L180" s="530">
        <f t="shared" si="223"/>
        <v>83</v>
      </c>
      <c r="M180" s="530">
        <f t="shared" si="223"/>
        <v>4</v>
      </c>
      <c r="N180" s="530">
        <f t="shared" si="223"/>
        <v>19</v>
      </c>
      <c r="O180" s="539">
        <f t="shared" si="223"/>
        <v>97</v>
      </c>
      <c r="P180" s="540"/>
      <c r="Q180" s="533">
        <f>VLOOKUP($O$56,Setup!$B$23:$C$29,2,false)</f>
        <v>65</v>
      </c>
      <c r="R180" s="545">
        <v>11.0</v>
      </c>
      <c r="S180" s="543"/>
      <c r="T180" s="536" t="str">
        <f t="shared" si="206"/>
        <v>Miss</v>
      </c>
      <c r="U180" s="537" t="str">
        <f t="shared" si="208"/>
        <v>Hit</v>
      </c>
      <c r="V180" s="537" t="str">
        <f t="shared" si="210"/>
        <v>Miss</v>
      </c>
      <c r="W180" s="537" t="str">
        <f t="shared" si="212"/>
        <v>Hit</v>
      </c>
      <c r="X180" s="537" t="str">
        <f t="shared" si="214"/>
        <v>Hit</v>
      </c>
      <c r="Y180" s="537" t="str">
        <f t="shared" si="216"/>
        <v>Hit</v>
      </c>
      <c r="Z180" s="537" t="str">
        <f t="shared" si="218"/>
        <v>Hit</v>
      </c>
      <c r="AA180" s="537" t="str">
        <f t="shared" si="220"/>
        <v>Hit</v>
      </c>
      <c r="AB180" s="537" t="str">
        <f t="shared" si="222"/>
        <v>Miss</v>
      </c>
      <c r="AC180" s="537" t="str">
        <f t="shared" si="224"/>
        <v>Hit</v>
      </c>
      <c r="AD180" s="537" t="str">
        <f t="shared" ref="AD180:AD184" si="226">IF(K180&lt;$Q180,"Hit","Miss")</f>
        <v>Hit</v>
      </c>
      <c r="AE180" s="537"/>
      <c r="AF180" s="537"/>
      <c r="AG180" s="537"/>
      <c r="AH180" s="538"/>
    </row>
    <row r="181">
      <c r="A181" s="529">
        <f t="shared" ref="A181:O181" si="225">RANDBETWEEN(1,100)</f>
        <v>74</v>
      </c>
      <c r="B181" s="530">
        <f t="shared" si="225"/>
        <v>40</v>
      </c>
      <c r="C181" s="530">
        <f t="shared" si="225"/>
        <v>65</v>
      </c>
      <c r="D181" s="530">
        <f t="shared" si="225"/>
        <v>27</v>
      </c>
      <c r="E181" s="530">
        <f t="shared" si="225"/>
        <v>11</v>
      </c>
      <c r="F181" s="530">
        <f t="shared" si="225"/>
        <v>58</v>
      </c>
      <c r="G181" s="530">
        <f t="shared" si="225"/>
        <v>8</v>
      </c>
      <c r="H181" s="530">
        <f t="shared" si="225"/>
        <v>59</v>
      </c>
      <c r="I181" s="530">
        <f t="shared" si="225"/>
        <v>80</v>
      </c>
      <c r="J181" s="530">
        <f t="shared" si="225"/>
        <v>3</v>
      </c>
      <c r="K181" s="530">
        <f t="shared" si="225"/>
        <v>66</v>
      </c>
      <c r="L181" s="530">
        <f t="shared" si="225"/>
        <v>64</v>
      </c>
      <c r="M181" s="530">
        <f t="shared" si="225"/>
        <v>36</v>
      </c>
      <c r="N181" s="530">
        <f t="shared" si="225"/>
        <v>99</v>
      </c>
      <c r="O181" s="539">
        <f t="shared" si="225"/>
        <v>20</v>
      </c>
      <c r="P181" s="540"/>
      <c r="Q181" s="533">
        <f>VLOOKUP($O$56,Setup!$B$23:$C$29,2,false)</f>
        <v>65</v>
      </c>
      <c r="R181" s="545">
        <v>12.0</v>
      </c>
      <c r="S181" s="543"/>
      <c r="T181" s="536" t="str">
        <f t="shared" si="206"/>
        <v>Miss</v>
      </c>
      <c r="U181" s="537" t="str">
        <f t="shared" si="208"/>
        <v>Hit</v>
      </c>
      <c r="V181" s="537" t="str">
        <f t="shared" si="210"/>
        <v>Miss</v>
      </c>
      <c r="W181" s="537" t="str">
        <f t="shared" si="212"/>
        <v>Hit</v>
      </c>
      <c r="X181" s="537" t="str">
        <f t="shared" si="214"/>
        <v>Hit</v>
      </c>
      <c r="Y181" s="537" t="str">
        <f t="shared" si="216"/>
        <v>Hit</v>
      </c>
      <c r="Z181" s="537" t="str">
        <f t="shared" si="218"/>
        <v>Hit</v>
      </c>
      <c r="AA181" s="537" t="str">
        <f t="shared" si="220"/>
        <v>Hit</v>
      </c>
      <c r="AB181" s="537" t="str">
        <f t="shared" si="222"/>
        <v>Miss</v>
      </c>
      <c r="AC181" s="537" t="str">
        <f t="shared" si="224"/>
        <v>Hit</v>
      </c>
      <c r="AD181" s="537" t="str">
        <f t="shared" si="226"/>
        <v>Miss</v>
      </c>
      <c r="AE181" s="537" t="str">
        <f t="shared" ref="AE181:AE184" si="228">IF(L181&lt;$Q181,"Hit","Miss")</f>
        <v>Hit</v>
      </c>
      <c r="AF181" s="537"/>
      <c r="AG181" s="537"/>
      <c r="AH181" s="538"/>
    </row>
    <row r="182">
      <c r="A182" s="529">
        <f t="shared" ref="A182:O182" si="227">RANDBETWEEN(1,100)</f>
        <v>30</v>
      </c>
      <c r="B182" s="530">
        <f t="shared" si="227"/>
        <v>66</v>
      </c>
      <c r="C182" s="530">
        <f t="shared" si="227"/>
        <v>58</v>
      </c>
      <c r="D182" s="530">
        <f t="shared" si="227"/>
        <v>94</v>
      </c>
      <c r="E182" s="530">
        <f t="shared" si="227"/>
        <v>60</v>
      </c>
      <c r="F182" s="530">
        <f t="shared" si="227"/>
        <v>24</v>
      </c>
      <c r="G182" s="530">
        <f t="shared" si="227"/>
        <v>78</v>
      </c>
      <c r="H182" s="530">
        <f t="shared" si="227"/>
        <v>30</v>
      </c>
      <c r="I182" s="530">
        <f t="shared" si="227"/>
        <v>65</v>
      </c>
      <c r="J182" s="530">
        <f t="shared" si="227"/>
        <v>43</v>
      </c>
      <c r="K182" s="530">
        <f t="shared" si="227"/>
        <v>37</v>
      </c>
      <c r="L182" s="530">
        <f t="shared" si="227"/>
        <v>61</v>
      </c>
      <c r="M182" s="530">
        <f t="shared" si="227"/>
        <v>48</v>
      </c>
      <c r="N182" s="530">
        <f t="shared" si="227"/>
        <v>54</v>
      </c>
      <c r="O182" s="539">
        <f t="shared" si="227"/>
        <v>20</v>
      </c>
      <c r="P182" s="540"/>
      <c r="Q182" s="533">
        <f>VLOOKUP($O$56,Setup!$B$23:$C$29,2,false)</f>
        <v>65</v>
      </c>
      <c r="R182" s="545">
        <v>13.0</v>
      </c>
      <c r="S182" s="543"/>
      <c r="T182" s="536" t="str">
        <f t="shared" si="206"/>
        <v>Hit</v>
      </c>
      <c r="U182" s="537" t="str">
        <f t="shared" si="208"/>
        <v>Miss</v>
      </c>
      <c r="V182" s="537" t="str">
        <f t="shared" si="210"/>
        <v>Hit</v>
      </c>
      <c r="W182" s="537" t="str">
        <f t="shared" si="212"/>
        <v>Miss</v>
      </c>
      <c r="X182" s="537" t="str">
        <f t="shared" si="214"/>
        <v>Hit</v>
      </c>
      <c r="Y182" s="537" t="str">
        <f t="shared" si="216"/>
        <v>Hit</v>
      </c>
      <c r="Z182" s="537" t="str">
        <f t="shared" si="218"/>
        <v>Miss</v>
      </c>
      <c r="AA182" s="537" t="str">
        <f t="shared" si="220"/>
        <v>Hit</v>
      </c>
      <c r="AB182" s="537" t="str">
        <f t="shared" si="222"/>
        <v>Miss</v>
      </c>
      <c r="AC182" s="537" t="str">
        <f t="shared" si="224"/>
        <v>Hit</v>
      </c>
      <c r="AD182" s="537" t="str">
        <f t="shared" si="226"/>
        <v>Hit</v>
      </c>
      <c r="AE182" s="537" t="str">
        <f t="shared" si="228"/>
        <v>Hit</v>
      </c>
      <c r="AF182" s="537" t="str">
        <f t="shared" ref="AF182:AF184" si="230">IF(M182&lt;$Q182,"Hit","Miss")</f>
        <v>Hit</v>
      </c>
      <c r="AG182" s="537"/>
      <c r="AH182" s="538"/>
    </row>
    <row r="183">
      <c r="A183" s="529">
        <f t="shared" ref="A183:O183" si="229">RANDBETWEEN(1,100)</f>
        <v>14</v>
      </c>
      <c r="B183" s="530">
        <f t="shared" si="229"/>
        <v>22</v>
      </c>
      <c r="C183" s="530">
        <f t="shared" si="229"/>
        <v>74</v>
      </c>
      <c r="D183" s="530">
        <f t="shared" si="229"/>
        <v>23</v>
      </c>
      <c r="E183" s="530">
        <f t="shared" si="229"/>
        <v>29</v>
      </c>
      <c r="F183" s="530">
        <f t="shared" si="229"/>
        <v>65</v>
      </c>
      <c r="G183" s="530">
        <f t="shared" si="229"/>
        <v>28</v>
      </c>
      <c r="H183" s="530">
        <f t="shared" si="229"/>
        <v>82</v>
      </c>
      <c r="I183" s="530">
        <f t="shared" si="229"/>
        <v>88</v>
      </c>
      <c r="J183" s="530">
        <f t="shared" si="229"/>
        <v>23</v>
      </c>
      <c r="K183" s="530">
        <f t="shared" si="229"/>
        <v>59</v>
      </c>
      <c r="L183" s="530">
        <f t="shared" si="229"/>
        <v>36</v>
      </c>
      <c r="M183" s="530">
        <f t="shared" si="229"/>
        <v>16</v>
      </c>
      <c r="N183" s="530">
        <f t="shared" si="229"/>
        <v>65</v>
      </c>
      <c r="O183" s="539">
        <f t="shared" si="229"/>
        <v>4</v>
      </c>
      <c r="P183" s="540"/>
      <c r="Q183" s="533">
        <f>VLOOKUP($O$56,Setup!$B$23:$C$29,2,false)</f>
        <v>65</v>
      </c>
      <c r="R183" s="545">
        <v>14.0</v>
      </c>
      <c r="S183" s="543"/>
      <c r="T183" s="536" t="str">
        <f t="shared" si="206"/>
        <v>Hit</v>
      </c>
      <c r="U183" s="537" t="str">
        <f t="shared" si="208"/>
        <v>Hit</v>
      </c>
      <c r="V183" s="537" t="str">
        <f t="shared" si="210"/>
        <v>Miss</v>
      </c>
      <c r="W183" s="537" t="str">
        <f t="shared" si="212"/>
        <v>Hit</v>
      </c>
      <c r="X183" s="537" t="str">
        <f t="shared" si="214"/>
        <v>Hit</v>
      </c>
      <c r="Y183" s="537" t="str">
        <f t="shared" si="216"/>
        <v>Miss</v>
      </c>
      <c r="Z183" s="537" t="str">
        <f t="shared" si="218"/>
        <v>Hit</v>
      </c>
      <c r="AA183" s="537" t="str">
        <f t="shared" si="220"/>
        <v>Miss</v>
      </c>
      <c r="AB183" s="537" t="str">
        <f t="shared" si="222"/>
        <v>Miss</v>
      </c>
      <c r="AC183" s="537" t="str">
        <f t="shared" si="224"/>
        <v>Hit</v>
      </c>
      <c r="AD183" s="537" t="str">
        <f t="shared" si="226"/>
        <v>Hit</v>
      </c>
      <c r="AE183" s="537" t="str">
        <f t="shared" si="228"/>
        <v>Hit</v>
      </c>
      <c r="AF183" s="537" t="str">
        <f t="shared" si="230"/>
        <v>Hit</v>
      </c>
      <c r="AG183" s="537" t="str">
        <f t="shared" ref="AG183:AG184" si="232">IF(N183&lt;$Q183,"Hit","Miss")</f>
        <v>Miss</v>
      </c>
      <c r="AH183" s="538"/>
    </row>
    <row r="184">
      <c r="A184" s="546">
        <f t="shared" ref="A184:O184" si="231">RANDBETWEEN(1,100)</f>
        <v>36</v>
      </c>
      <c r="B184" s="547">
        <f t="shared" si="231"/>
        <v>72</v>
      </c>
      <c r="C184" s="547">
        <f t="shared" si="231"/>
        <v>7</v>
      </c>
      <c r="D184" s="547">
        <f t="shared" si="231"/>
        <v>91</v>
      </c>
      <c r="E184" s="547">
        <f t="shared" si="231"/>
        <v>44</v>
      </c>
      <c r="F184" s="547">
        <f t="shared" si="231"/>
        <v>7</v>
      </c>
      <c r="G184" s="547">
        <f t="shared" si="231"/>
        <v>19</v>
      </c>
      <c r="H184" s="547">
        <f t="shared" si="231"/>
        <v>38</v>
      </c>
      <c r="I184" s="547">
        <f t="shared" si="231"/>
        <v>87</v>
      </c>
      <c r="J184" s="547">
        <f t="shared" si="231"/>
        <v>13</v>
      </c>
      <c r="K184" s="547">
        <f t="shared" si="231"/>
        <v>82</v>
      </c>
      <c r="L184" s="547">
        <f t="shared" si="231"/>
        <v>3</v>
      </c>
      <c r="M184" s="547">
        <f t="shared" si="231"/>
        <v>66</v>
      </c>
      <c r="N184" s="547">
        <f t="shared" si="231"/>
        <v>30</v>
      </c>
      <c r="O184" s="548">
        <f t="shared" si="231"/>
        <v>13</v>
      </c>
      <c r="P184" s="549"/>
      <c r="Q184" s="533">
        <f>VLOOKUP($O$56,Setup!$B$23:$C$29,2,false)</f>
        <v>65</v>
      </c>
      <c r="R184" s="551">
        <v>15.0</v>
      </c>
      <c r="S184" s="552"/>
      <c r="T184" s="522" t="str">
        <f t="shared" si="206"/>
        <v>Hit</v>
      </c>
      <c r="U184" s="553" t="str">
        <f t="shared" si="208"/>
        <v>Miss</v>
      </c>
      <c r="V184" s="553" t="str">
        <f t="shared" si="210"/>
        <v>Hit</v>
      </c>
      <c r="W184" s="553" t="str">
        <f t="shared" si="212"/>
        <v>Miss</v>
      </c>
      <c r="X184" s="553" t="str">
        <f t="shared" si="214"/>
        <v>Hit</v>
      </c>
      <c r="Y184" s="553" t="str">
        <f t="shared" si="216"/>
        <v>Hit</v>
      </c>
      <c r="Z184" s="553" t="str">
        <f t="shared" si="218"/>
        <v>Hit</v>
      </c>
      <c r="AA184" s="553" t="str">
        <f t="shared" si="220"/>
        <v>Hit</v>
      </c>
      <c r="AB184" s="553" t="str">
        <f t="shared" si="222"/>
        <v>Miss</v>
      </c>
      <c r="AC184" s="553" t="str">
        <f t="shared" si="224"/>
        <v>Hit</v>
      </c>
      <c r="AD184" s="553" t="str">
        <f t="shared" si="226"/>
        <v>Miss</v>
      </c>
      <c r="AE184" s="553" t="str">
        <f t="shared" si="228"/>
        <v>Hit</v>
      </c>
      <c r="AF184" s="553" t="str">
        <f t="shared" si="230"/>
        <v>Miss</v>
      </c>
      <c r="AG184" s="553" t="str">
        <f t="shared" si="232"/>
        <v>Hit</v>
      </c>
      <c r="AH184" s="554" t="str">
        <f>IF(O184&lt;$Q184,"Hit","Miss")</f>
        <v>Hit</v>
      </c>
    </row>
    <row r="185">
      <c r="A185" s="555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55"/>
      <c r="AB185" s="555"/>
      <c r="AC185" s="555"/>
      <c r="AD185" s="555"/>
      <c r="AE185" s="555"/>
      <c r="AF185" s="555"/>
      <c r="AG185" s="555"/>
      <c r="AH185" s="555"/>
    </row>
    <row r="186">
      <c r="A186" s="500"/>
      <c r="B186" s="456"/>
      <c r="C186" s="456"/>
      <c r="D186" s="456"/>
      <c r="E186" s="456"/>
      <c r="F186" s="456"/>
      <c r="G186" s="456"/>
      <c r="H186" s="456"/>
      <c r="I186" s="456"/>
      <c r="J186" s="456"/>
      <c r="K186" s="456"/>
      <c r="L186" s="456"/>
      <c r="M186" s="456"/>
      <c r="N186" s="456"/>
      <c r="O186" s="456"/>
      <c r="P186" s="456"/>
      <c r="Q186" s="456"/>
      <c r="R186" s="456"/>
      <c r="S186" s="456"/>
      <c r="T186" s="456"/>
      <c r="U186" s="456"/>
      <c r="V186" s="456"/>
      <c r="W186" s="456"/>
      <c r="X186" s="456"/>
      <c r="Y186" s="456"/>
      <c r="Z186" s="456"/>
      <c r="AA186" s="456"/>
      <c r="AB186" s="456"/>
      <c r="AC186" s="456"/>
      <c r="AD186" s="456"/>
      <c r="AE186" s="456"/>
      <c r="AF186" s="456"/>
      <c r="AG186" s="456"/>
      <c r="AH186" s="457"/>
    </row>
    <row r="187">
      <c r="A187" s="501"/>
      <c r="B187" s="502"/>
      <c r="C187" s="502"/>
      <c r="D187" s="503"/>
      <c r="E187" s="503"/>
      <c r="F187" s="503"/>
      <c r="G187" s="503"/>
      <c r="H187" s="503"/>
      <c r="I187" s="503"/>
      <c r="J187" s="503"/>
      <c r="K187" s="503"/>
      <c r="L187" s="556" t="s">
        <v>210</v>
      </c>
      <c r="M187" s="502"/>
      <c r="N187" s="470"/>
      <c r="O187" s="557" t="str">
        <f>VLOOKUP($L$121,Setup!$B$9:$C$92,2,false)</f>
        <v>Cannon [S]</v>
      </c>
      <c r="P187" s="502"/>
      <c r="Q187" s="470"/>
      <c r="R187" s="558"/>
      <c r="S187" s="559"/>
      <c r="T187" s="560" t="s">
        <v>204</v>
      </c>
      <c r="U187" s="561">
        <f>(Setup!$C$38)</f>
        <v>35</v>
      </c>
      <c r="V187" s="560" t="s">
        <v>293</v>
      </c>
      <c r="W187" s="561">
        <f>COUNTIF(T189:AH189,"Hit")</f>
        <v>0</v>
      </c>
      <c r="X187" s="560" t="s">
        <v>292</v>
      </c>
      <c r="Y187" s="562">
        <f>$U187*$W187</f>
        <v>0</v>
      </c>
      <c r="Z187" s="563"/>
      <c r="AA187" s="563"/>
      <c r="AB187" s="563"/>
      <c r="AC187" s="563"/>
      <c r="AD187" s="563"/>
      <c r="AE187" s="563"/>
      <c r="AF187" s="563"/>
      <c r="AG187" s="563"/>
      <c r="AH187" s="564"/>
    </row>
    <row r="188">
      <c r="A188" s="514"/>
      <c r="B188" s="482"/>
      <c r="C188" s="482"/>
      <c r="D188" s="515"/>
      <c r="E188" s="515"/>
      <c r="F188" s="515"/>
      <c r="G188" s="515"/>
      <c r="H188" s="515"/>
      <c r="I188" s="515"/>
      <c r="J188" s="515"/>
      <c r="K188" s="515"/>
      <c r="L188" s="565" t="s">
        <v>208</v>
      </c>
      <c r="M188" s="472"/>
      <c r="N188" s="566"/>
      <c r="O188" s="517" t="str">
        <f>Setup!C42</f>
        <v>FF</v>
      </c>
      <c r="P188" s="482"/>
      <c r="Q188" s="480"/>
      <c r="R188" s="567"/>
      <c r="S188" s="568"/>
      <c r="T188" s="569" t="s">
        <v>294</v>
      </c>
      <c r="U188" s="472"/>
      <c r="V188" s="472"/>
      <c r="W188" s="472"/>
      <c r="X188" s="472"/>
      <c r="Y188" s="472"/>
      <c r="Z188" s="472"/>
      <c r="AA188" s="472"/>
      <c r="AB188" s="472"/>
      <c r="AC188" s="472"/>
      <c r="AD188" s="472"/>
      <c r="AE188" s="472"/>
      <c r="AF188" s="472"/>
      <c r="AG188" s="472"/>
      <c r="AH188" s="566"/>
    </row>
    <row r="189">
      <c r="A189" s="519"/>
      <c r="B189" s="492"/>
      <c r="C189" s="492"/>
      <c r="D189" s="520"/>
      <c r="E189" s="520"/>
      <c r="F189" s="520"/>
      <c r="G189" s="520"/>
      <c r="H189" s="520"/>
      <c r="I189" s="520"/>
      <c r="J189" s="520"/>
      <c r="K189" s="520"/>
      <c r="L189" s="570" t="s">
        <v>295</v>
      </c>
      <c r="M189" s="571"/>
      <c r="N189" s="572"/>
      <c r="O189" s="573">
        <f>(Setup!$C$32*Setup!$C$34)</f>
        <v>1</v>
      </c>
      <c r="P189" s="571"/>
      <c r="Q189" s="572"/>
      <c r="R189" s="567"/>
      <c r="S189" s="568"/>
      <c r="T189" s="574" t="str">
        <f>iferror(VLOOKUP($O189,$R192:$AH206,3,false),"")</f>
        <v>Miss</v>
      </c>
      <c r="U189" s="574" t="str">
        <f>iferror(VLOOKUP($O189,$R192:$AH206,4,false),"")</f>
        <v/>
      </c>
      <c r="V189" s="574" t="str">
        <f>iferror(VLOOKUP($O189,$R192:$AH206,5,false),"")</f>
        <v/>
      </c>
      <c r="W189" s="574" t="str">
        <f>iferror(VLOOKUP($O189,$R192:$AH206,6,false),"")</f>
        <v/>
      </c>
      <c r="X189" s="574" t="str">
        <f>iferror(VLOOKUP($O189,$R192:$AH206,7,false),"")</f>
        <v/>
      </c>
      <c r="Y189" s="574" t="str">
        <f>iferror(VLOOKUP($O189,$R192:$AH206,8,false),"")</f>
        <v/>
      </c>
      <c r="Z189" s="574" t="str">
        <f>iferror(VLOOKUP($O189,$R192:$AH206,9,false),"")</f>
        <v/>
      </c>
      <c r="AA189" s="574" t="str">
        <f>iferror(VLOOKUP($O189,$R192:$AH206,10,false),"")</f>
        <v/>
      </c>
      <c r="AB189" s="574" t="str">
        <f>iferror(VLOOKUP($O189,$R192:$AH206,11,false),"")</f>
        <v/>
      </c>
      <c r="AC189" s="574" t="str">
        <f>iferror(VLOOKUP($O189,$R192:$AH206,12,false),"")</f>
        <v/>
      </c>
      <c r="AD189" s="574" t="str">
        <f>iferror(VLOOKUP($O189,$R192:$AH206,13,false),"")</f>
        <v/>
      </c>
      <c r="AE189" s="574" t="str">
        <f>iferror(VLOOKUP($O189,$R192:$AH206,14,false),"")</f>
        <v/>
      </c>
      <c r="AF189" s="574" t="str">
        <f>iferror(VLOOKUP($O189,$R192:$AH206,15,false),"")</f>
        <v/>
      </c>
      <c r="AG189" s="574" t="str">
        <f>iferror(VLOOKUP($O189,$R192:$AH206,16,false),"")</f>
        <v/>
      </c>
      <c r="AH189" s="575" t="str">
        <f>iferror(VLOOKUP($O189,$R192:$AH206,17,false),"")</f>
        <v/>
      </c>
    </row>
    <row r="190">
      <c r="A190" s="523"/>
      <c r="B190" s="512"/>
      <c r="C190" s="512"/>
      <c r="D190" s="512"/>
      <c r="E190" s="512"/>
      <c r="F190" s="512"/>
      <c r="G190" s="512"/>
      <c r="H190" s="512"/>
      <c r="I190" s="512"/>
      <c r="J190" s="512"/>
      <c r="K190" s="512"/>
      <c r="L190" s="512"/>
      <c r="M190" s="512"/>
      <c r="N190" s="512"/>
      <c r="O190" s="512"/>
      <c r="P190" s="524"/>
      <c r="Q190" s="512"/>
      <c r="R190" s="512"/>
      <c r="S190" s="512"/>
      <c r="T190" s="512"/>
      <c r="U190" s="512"/>
      <c r="V190" s="525"/>
      <c r="W190" s="512"/>
      <c r="X190" s="512"/>
      <c r="Y190" s="512"/>
      <c r="Z190" s="512"/>
      <c r="AA190" s="512"/>
      <c r="AB190" s="512"/>
      <c r="AC190" s="512"/>
      <c r="AD190" s="512"/>
      <c r="AE190" s="512"/>
      <c r="AF190" s="512"/>
      <c r="AH190" s="526"/>
    </row>
    <row r="191">
      <c r="A191" s="501" t="s">
        <v>296</v>
      </c>
      <c r="B191" s="502"/>
      <c r="C191" s="502"/>
      <c r="D191" s="502"/>
      <c r="E191" s="502"/>
      <c r="F191" s="502"/>
      <c r="G191" s="502"/>
      <c r="H191" s="502"/>
      <c r="I191" s="502"/>
      <c r="J191" s="502"/>
      <c r="K191" s="502"/>
      <c r="L191" s="502"/>
      <c r="M191" s="502"/>
      <c r="N191" s="502"/>
      <c r="O191" s="470"/>
      <c r="P191" s="524"/>
      <c r="Q191" s="527" t="s">
        <v>297</v>
      </c>
      <c r="R191" s="528" t="s">
        <v>298</v>
      </c>
      <c r="S191" s="512"/>
      <c r="T191" s="501" t="s">
        <v>299</v>
      </c>
      <c r="U191" s="502"/>
      <c r="V191" s="502"/>
      <c r="W191" s="502"/>
      <c r="X191" s="502"/>
      <c r="Y191" s="502"/>
      <c r="Z191" s="502"/>
      <c r="AA191" s="502"/>
      <c r="AB191" s="502"/>
      <c r="AC191" s="502"/>
      <c r="AD191" s="502"/>
      <c r="AE191" s="502"/>
      <c r="AF191" s="502"/>
      <c r="AG191" s="502"/>
      <c r="AH191" s="470"/>
    </row>
    <row r="192">
      <c r="A192" s="529">
        <f t="shared" ref="A192:O192" si="233">RANDBETWEEN(1,100)</f>
        <v>75</v>
      </c>
      <c r="B192" s="530">
        <f t="shared" si="233"/>
        <v>100</v>
      </c>
      <c r="C192" s="530">
        <f t="shared" si="233"/>
        <v>16</v>
      </c>
      <c r="D192" s="530">
        <f t="shared" si="233"/>
        <v>80</v>
      </c>
      <c r="E192" s="530">
        <f t="shared" si="233"/>
        <v>6</v>
      </c>
      <c r="F192" s="530">
        <f t="shared" si="233"/>
        <v>58</v>
      </c>
      <c r="G192" s="530">
        <f t="shared" si="233"/>
        <v>43</v>
      </c>
      <c r="H192" s="530">
        <f t="shared" si="233"/>
        <v>21</v>
      </c>
      <c r="I192" s="530">
        <f t="shared" si="233"/>
        <v>52</v>
      </c>
      <c r="J192" s="530">
        <f t="shared" si="233"/>
        <v>86</v>
      </c>
      <c r="K192" s="530">
        <f t="shared" si="233"/>
        <v>2</v>
      </c>
      <c r="L192" s="530">
        <f t="shared" si="233"/>
        <v>38</v>
      </c>
      <c r="M192" s="530">
        <f t="shared" si="233"/>
        <v>46</v>
      </c>
      <c r="N192" s="530">
        <f t="shared" si="233"/>
        <v>12</v>
      </c>
      <c r="O192" s="531">
        <f t="shared" si="233"/>
        <v>46</v>
      </c>
      <c r="P192" s="532"/>
      <c r="Q192" s="533">
        <f>VLOOKUP($O$78,Setup!$B$23:$C$29,2,false)</f>
        <v>55</v>
      </c>
      <c r="R192" s="534">
        <v>1.0</v>
      </c>
      <c r="S192" s="535"/>
      <c r="T192" s="536" t="str">
        <f t="shared" ref="T192:T206" si="235">IF(A192&lt;$Q192,"Hit","Miss")</f>
        <v>Miss</v>
      </c>
      <c r="U192" s="537"/>
      <c r="V192" s="537"/>
      <c r="W192" s="537"/>
      <c r="X192" s="537"/>
      <c r="Y192" s="537"/>
      <c r="Z192" s="537"/>
      <c r="AA192" s="537"/>
      <c r="AB192" s="537"/>
      <c r="AC192" s="537"/>
      <c r="AD192" s="537"/>
      <c r="AE192" s="537"/>
      <c r="AF192" s="537"/>
      <c r="AG192" s="537"/>
      <c r="AH192" s="538"/>
    </row>
    <row r="193">
      <c r="A193" s="529">
        <f t="shared" ref="A193:O193" si="234">RANDBETWEEN(1,100)</f>
        <v>74</v>
      </c>
      <c r="B193" s="530">
        <f t="shared" si="234"/>
        <v>93</v>
      </c>
      <c r="C193" s="530">
        <f t="shared" si="234"/>
        <v>72</v>
      </c>
      <c r="D193" s="530">
        <f t="shared" si="234"/>
        <v>93</v>
      </c>
      <c r="E193" s="530">
        <f t="shared" si="234"/>
        <v>87</v>
      </c>
      <c r="F193" s="530">
        <f t="shared" si="234"/>
        <v>60</v>
      </c>
      <c r="G193" s="530">
        <f t="shared" si="234"/>
        <v>13</v>
      </c>
      <c r="H193" s="530">
        <f t="shared" si="234"/>
        <v>48</v>
      </c>
      <c r="I193" s="530">
        <f t="shared" si="234"/>
        <v>40</v>
      </c>
      <c r="J193" s="530">
        <f t="shared" si="234"/>
        <v>18</v>
      </c>
      <c r="K193" s="530">
        <f t="shared" si="234"/>
        <v>45</v>
      </c>
      <c r="L193" s="530">
        <f t="shared" si="234"/>
        <v>85</v>
      </c>
      <c r="M193" s="530">
        <f t="shared" si="234"/>
        <v>59</v>
      </c>
      <c r="N193" s="530">
        <f t="shared" si="234"/>
        <v>8</v>
      </c>
      <c r="O193" s="531">
        <f t="shared" si="234"/>
        <v>77</v>
      </c>
      <c r="P193" s="532"/>
      <c r="Q193" s="533">
        <f>VLOOKUP($O$78,Setup!$B$23:$C$29,2,false)</f>
        <v>55</v>
      </c>
      <c r="R193" s="534">
        <v>2.0</v>
      </c>
      <c r="S193" s="535"/>
      <c r="T193" s="536" t="str">
        <f t="shared" si="235"/>
        <v>Miss</v>
      </c>
      <c r="U193" s="537" t="str">
        <f t="shared" ref="U193:U206" si="237">IF(B193&lt;$Q193,"Hit","Miss")</f>
        <v>Miss</v>
      </c>
      <c r="V193" s="537"/>
      <c r="W193" s="537"/>
      <c r="X193" s="537"/>
      <c r="Y193" s="537"/>
      <c r="Z193" s="537"/>
      <c r="AA193" s="537"/>
      <c r="AB193" s="537"/>
      <c r="AC193" s="537"/>
      <c r="AD193" s="537"/>
      <c r="AE193" s="537"/>
      <c r="AF193" s="537"/>
      <c r="AG193" s="537"/>
      <c r="AH193" s="538"/>
    </row>
    <row r="194">
      <c r="A194" s="529">
        <f t="shared" ref="A194:O194" si="236">RANDBETWEEN(1,100)</f>
        <v>63</v>
      </c>
      <c r="B194" s="530">
        <f t="shared" si="236"/>
        <v>20</v>
      </c>
      <c r="C194" s="530">
        <f t="shared" si="236"/>
        <v>70</v>
      </c>
      <c r="D194" s="530">
        <f t="shared" si="236"/>
        <v>61</v>
      </c>
      <c r="E194" s="530">
        <f t="shared" si="236"/>
        <v>22</v>
      </c>
      <c r="F194" s="530">
        <f t="shared" si="236"/>
        <v>63</v>
      </c>
      <c r="G194" s="530">
        <f t="shared" si="236"/>
        <v>12</v>
      </c>
      <c r="H194" s="530">
        <f t="shared" si="236"/>
        <v>17</v>
      </c>
      <c r="I194" s="530">
        <f t="shared" si="236"/>
        <v>10</v>
      </c>
      <c r="J194" s="530">
        <f t="shared" si="236"/>
        <v>5</v>
      </c>
      <c r="K194" s="530">
        <f t="shared" si="236"/>
        <v>21</v>
      </c>
      <c r="L194" s="530">
        <f t="shared" si="236"/>
        <v>76</v>
      </c>
      <c r="M194" s="530">
        <f t="shared" si="236"/>
        <v>16</v>
      </c>
      <c r="N194" s="530">
        <f t="shared" si="236"/>
        <v>78</v>
      </c>
      <c r="O194" s="531">
        <f t="shared" si="236"/>
        <v>53</v>
      </c>
      <c r="P194" s="532"/>
      <c r="Q194" s="533">
        <f>VLOOKUP($O$78,Setup!$B$23:$C$29,2,false)</f>
        <v>55</v>
      </c>
      <c r="R194" s="534">
        <v>3.0</v>
      </c>
      <c r="S194" s="535"/>
      <c r="T194" s="536" t="str">
        <f t="shared" si="235"/>
        <v>Miss</v>
      </c>
      <c r="U194" s="537" t="str">
        <f t="shared" si="237"/>
        <v>Hit</v>
      </c>
      <c r="V194" s="537" t="str">
        <f t="shared" ref="V194:V206" si="239">IF(C194&lt;$Q194,"Hit","Miss")</f>
        <v>Miss</v>
      </c>
      <c r="W194" s="537"/>
      <c r="X194" s="537"/>
      <c r="Y194" s="537"/>
      <c r="Z194" s="537"/>
      <c r="AA194" s="537"/>
      <c r="AB194" s="537"/>
      <c r="AC194" s="537"/>
      <c r="AD194" s="537"/>
      <c r="AE194" s="537"/>
      <c r="AF194" s="537"/>
      <c r="AG194" s="537"/>
      <c r="AH194" s="538"/>
    </row>
    <row r="195">
      <c r="A195" s="529">
        <f t="shared" ref="A195:O195" si="238">RANDBETWEEN(1,100)</f>
        <v>33</v>
      </c>
      <c r="B195" s="530">
        <f t="shared" si="238"/>
        <v>99</v>
      </c>
      <c r="C195" s="530">
        <f t="shared" si="238"/>
        <v>47</v>
      </c>
      <c r="D195" s="530">
        <f t="shared" si="238"/>
        <v>74</v>
      </c>
      <c r="E195" s="530">
        <f t="shared" si="238"/>
        <v>62</v>
      </c>
      <c r="F195" s="530">
        <f t="shared" si="238"/>
        <v>80</v>
      </c>
      <c r="G195" s="530">
        <f t="shared" si="238"/>
        <v>16</v>
      </c>
      <c r="H195" s="530">
        <f t="shared" si="238"/>
        <v>32</v>
      </c>
      <c r="I195" s="530">
        <f t="shared" si="238"/>
        <v>70</v>
      </c>
      <c r="J195" s="530">
        <f t="shared" si="238"/>
        <v>1</v>
      </c>
      <c r="K195" s="530">
        <f t="shared" si="238"/>
        <v>41</v>
      </c>
      <c r="L195" s="530">
        <f t="shared" si="238"/>
        <v>66</v>
      </c>
      <c r="M195" s="530">
        <f t="shared" si="238"/>
        <v>28</v>
      </c>
      <c r="N195" s="530">
        <f t="shared" si="238"/>
        <v>6</v>
      </c>
      <c r="O195" s="539">
        <f t="shared" si="238"/>
        <v>100</v>
      </c>
      <c r="P195" s="540"/>
      <c r="Q195" s="533">
        <f>VLOOKUP($O$78,Setup!$B$23:$C$29,2,false)</f>
        <v>55</v>
      </c>
      <c r="R195" s="542">
        <v>4.0</v>
      </c>
      <c r="S195" s="543"/>
      <c r="T195" s="536" t="str">
        <f t="shared" si="235"/>
        <v>Hit</v>
      </c>
      <c r="U195" s="537" t="str">
        <f t="shared" si="237"/>
        <v>Miss</v>
      </c>
      <c r="V195" s="537" t="str">
        <f t="shared" si="239"/>
        <v>Hit</v>
      </c>
      <c r="W195" s="537" t="str">
        <f t="shared" ref="W195:W206" si="241">IF(D195&lt;$Q195,"Hit","Miss")</f>
        <v>Miss</v>
      </c>
      <c r="X195" s="537"/>
      <c r="Y195" s="537"/>
      <c r="Z195" s="537"/>
      <c r="AA195" s="537"/>
      <c r="AB195" s="537"/>
      <c r="AC195" s="537"/>
      <c r="AD195" s="537"/>
      <c r="AE195" s="537"/>
      <c r="AF195" s="537"/>
      <c r="AG195" s="537"/>
      <c r="AH195" s="538"/>
    </row>
    <row r="196">
      <c r="A196" s="529">
        <f t="shared" ref="A196:O196" si="240">RANDBETWEEN(1,100)</f>
        <v>49</v>
      </c>
      <c r="B196" s="530">
        <f t="shared" si="240"/>
        <v>2</v>
      </c>
      <c r="C196" s="530">
        <f t="shared" si="240"/>
        <v>53</v>
      </c>
      <c r="D196" s="530">
        <f t="shared" si="240"/>
        <v>25</v>
      </c>
      <c r="E196" s="530">
        <f t="shared" si="240"/>
        <v>29</v>
      </c>
      <c r="F196" s="530">
        <f t="shared" si="240"/>
        <v>67</v>
      </c>
      <c r="G196" s="530">
        <f t="shared" si="240"/>
        <v>30</v>
      </c>
      <c r="H196" s="530">
        <f t="shared" si="240"/>
        <v>37</v>
      </c>
      <c r="I196" s="530">
        <f t="shared" si="240"/>
        <v>100</v>
      </c>
      <c r="J196" s="530">
        <f t="shared" si="240"/>
        <v>25</v>
      </c>
      <c r="K196" s="530">
        <f t="shared" si="240"/>
        <v>61</v>
      </c>
      <c r="L196" s="530">
        <f t="shared" si="240"/>
        <v>72</v>
      </c>
      <c r="M196" s="530">
        <f t="shared" si="240"/>
        <v>99</v>
      </c>
      <c r="N196" s="530">
        <f t="shared" si="240"/>
        <v>47</v>
      </c>
      <c r="O196" s="539">
        <f t="shared" si="240"/>
        <v>86</v>
      </c>
      <c r="P196" s="540"/>
      <c r="Q196" s="533">
        <f>VLOOKUP($O$78,Setup!$B$23:$C$29,2,false)</f>
        <v>55</v>
      </c>
      <c r="R196" s="544">
        <v>5.0</v>
      </c>
      <c r="S196" s="543"/>
      <c r="T196" s="536" t="str">
        <f t="shared" si="235"/>
        <v>Hit</v>
      </c>
      <c r="U196" s="537" t="str">
        <f t="shared" si="237"/>
        <v>Hit</v>
      </c>
      <c r="V196" s="537" t="str">
        <f t="shared" si="239"/>
        <v>Hit</v>
      </c>
      <c r="W196" s="537" t="str">
        <f t="shared" si="241"/>
        <v>Hit</v>
      </c>
      <c r="X196" s="537" t="str">
        <f t="shared" ref="X196:X206" si="243">IF(E196&lt;$Q196,"Hit","Miss")</f>
        <v>Hit</v>
      </c>
      <c r="Y196" s="537"/>
      <c r="Z196" s="537"/>
      <c r="AA196" s="537"/>
      <c r="AB196" s="537"/>
      <c r="AC196" s="537"/>
      <c r="AD196" s="537"/>
      <c r="AE196" s="537"/>
      <c r="AF196" s="537"/>
      <c r="AG196" s="537"/>
      <c r="AH196" s="538"/>
    </row>
    <row r="197">
      <c r="A197" s="529">
        <f t="shared" ref="A197:O197" si="242">RANDBETWEEN(1,100)</f>
        <v>19</v>
      </c>
      <c r="B197" s="530">
        <f t="shared" si="242"/>
        <v>54</v>
      </c>
      <c r="C197" s="530">
        <f t="shared" si="242"/>
        <v>42</v>
      </c>
      <c r="D197" s="530">
        <f t="shared" si="242"/>
        <v>96</v>
      </c>
      <c r="E197" s="530">
        <f t="shared" si="242"/>
        <v>47</v>
      </c>
      <c r="F197" s="530">
        <f t="shared" si="242"/>
        <v>10</v>
      </c>
      <c r="G197" s="530">
        <f t="shared" si="242"/>
        <v>84</v>
      </c>
      <c r="H197" s="530">
        <f t="shared" si="242"/>
        <v>40</v>
      </c>
      <c r="I197" s="530">
        <f t="shared" si="242"/>
        <v>90</v>
      </c>
      <c r="J197" s="530">
        <f t="shared" si="242"/>
        <v>41</v>
      </c>
      <c r="K197" s="530">
        <f t="shared" si="242"/>
        <v>34</v>
      </c>
      <c r="L197" s="530">
        <f t="shared" si="242"/>
        <v>83</v>
      </c>
      <c r="M197" s="530">
        <f t="shared" si="242"/>
        <v>46</v>
      </c>
      <c r="N197" s="530">
        <f t="shared" si="242"/>
        <v>63</v>
      </c>
      <c r="O197" s="539">
        <f t="shared" si="242"/>
        <v>95</v>
      </c>
      <c r="P197" s="540"/>
      <c r="Q197" s="533">
        <f>VLOOKUP($O$78,Setup!$B$23:$C$29,2,false)</f>
        <v>55</v>
      </c>
      <c r="R197" s="544">
        <v>6.0</v>
      </c>
      <c r="S197" s="543"/>
      <c r="T197" s="536" t="str">
        <f t="shared" si="235"/>
        <v>Hit</v>
      </c>
      <c r="U197" s="537" t="str">
        <f t="shared" si="237"/>
        <v>Hit</v>
      </c>
      <c r="V197" s="537" t="str">
        <f t="shared" si="239"/>
        <v>Hit</v>
      </c>
      <c r="W197" s="537" t="str">
        <f t="shared" si="241"/>
        <v>Miss</v>
      </c>
      <c r="X197" s="537" t="str">
        <f t="shared" si="243"/>
        <v>Hit</v>
      </c>
      <c r="Y197" s="537" t="str">
        <f t="shared" ref="Y197:Y206" si="245">IF(F197&lt;$Q197,"Hit","Miss")</f>
        <v>Hit</v>
      </c>
      <c r="Z197" s="537"/>
      <c r="AA197" s="537"/>
      <c r="AB197" s="537"/>
      <c r="AC197" s="537"/>
      <c r="AD197" s="537"/>
      <c r="AE197" s="537"/>
      <c r="AF197" s="537"/>
      <c r="AG197" s="537"/>
      <c r="AH197" s="538"/>
    </row>
    <row r="198">
      <c r="A198" s="529">
        <f t="shared" ref="A198:O198" si="244">RANDBETWEEN(1,100)</f>
        <v>2</v>
      </c>
      <c r="B198" s="530">
        <f t="shared" si="244"/>
        <v>79</v>
      </c>
      <c r="C198" s="530">
        <f t="shared" si="244"/>
        <v>7</v>
      </c>
      <c r="D198" s="530">
        <f t="shared" si="244"/>
        <v>48</v>
      </c>
      <c r="E198" s="530">
        <f t="shared" si="244"/>
        <v>49</v>
      </c>
      <c r="F198" s="530">
        <f t="shared" si="244"/>
        <v>76</v>
      </c>
      <c r="G198" s="530">
        <f t="shared" si="244"/>
        <v>40</v>
      </c>
      <c r="H198" s="530">
        <f t="shared" si="244"/>
        <v>6</v>
      </c>
      <c r="I198" s="530">
        <f t="shared" si="244"/>
        <v>55</v>
      </c>
      <c r="J198" s="530">
        <f t="shared" si="244"/>
        <v>8</v>
      </c>
      <c r="K198" s="530">
        <f t="shared" si="244"/>
        <v>47</v>
      </c>
      <c r="L198" s="530">
        <f t="shared" si="244"/>
        <v>25</v>
      </c>
      <c r="M198" s="530">
        <f t="shared" si="244"/>
        <v>28</v>
      </c>
      <c r="N198" s="530">
        <f t="shared" si="244"/>
        <v>40</v>
      </c>
      <c r="O198" s="539">
        <f t="shared" si="244"/>
        <v>80</v>
      </c>
      <c r="P198" s="540"/>
      <c r="Q198" s="533">
        <f>VLOOKUP($O$78,Setup!$B$23:$C$29,2,false)</f>
        <v>55</v>
      </c>
      <c r="R198" s="544">
        <v>7.0</v>
      </c>
      <c r="S198" s="543"/>
      <c r="T198" s="536" t="str">
        <f t="shared" si="235"/>
        <v>Hit</v>
      </c>
      <c r="U198" s="537" t="str">
        <f t="shared" si="237"/>
        <v>Miss</v>
      </c>
      <c r="V198" s="537" t="str">
        <f t="shared" si="239"/>
        <v>Hit</v>
      </c>
      <c r="W198" s="537" t="str">
        <f t="shared" si="241"/>
        <v>Hit</v>
      </c>
      <c r="X198" s="537" t="str">
        <f t="shared" si="243"/>
        <v>Hit</v>
      </c>
      <c r="Y198" s="537" t="str">
        <f t="shared" si="245"/>
        <v>Miss</v>
      </c>
      <c r="Z198" s="537" t="str">
        <f t="shared" ref="Z198:Z206" si="247">IF(G198&lt;$Q198,"Hit","Miss")</f>
        <v>Hit</v>
      </c>
      <c r="AA198" s="537"/>
      <c r="AB198" s="537"/>
      <c r="AC198" s="537"/>
      <c r="AD198" s="537"/>
      <c r="AE198" s="537"/>
      <c r="AF198" s="537"/>
      <c r="AG198" s="537"/>
      <c r="AH198" s="538"/>
    </row>
    <row r="199">
      <c r="A199" s="529">
        <f t="shared" ref="A199:O199" si="246">RANDBETWEEN(1,100)</f>
        <v>86</v>
      </c>
      <c r="B199" s="530">
        <f t="shared" si="246"/>
        <v>71</v>
      </c>
      <c r="C199" s="530">
        <f t="shared" si="246"/>
        <v>92</v>
      </c>
      <c r="D199" s="530">
        <f t="shared" si="246"/>
        <v>11</v>
      </c>
      <c r="E199" s="530">
        <f t="shared" si="246"/>
        <v>53</v>
      </c>
      <c r="F199" s="530">
        <f t="shared" si="246"/>
        <v>3</v>
      </c>
      <c r="G199" s="530">
        <f t="shared" si="246"/>
        <v>30</v>
      </c>
      <c r="H199" s="530">
        <f t="shared" si="246"/>
        <v>47</v>
      </c>
      <c r="I199" s="530">
        <f t="shared" si="246"/>
        <v>25</v>
      </c>
      <c r="J199" s="530">
        <f t="shared" si="246"/>
        <v>61</v>
      </c>
      <c r="K199" s="530">
        <f t="shared" si="246"/>
        <v>80</v>
      </c>
      <c r="L199" s="530">
        <f t="shared" si="246"/>
        <v>5</v>
      </c>
      <c r="M199" s="530">
        <f t="shared" si="246"/>
        <v>15</v>
      </c>
      <c r="N199" s="530">
        <f t="shared" si="246"/>
        <v>96</v>
      </c>
      <c r="O199" s="539">
        <f t="shared" si="246"/>
        <v>85</v>
      </c>
      <c r="P199" s="540"/>
      <c r="Q199" s="533">
        <f>VLOOKUP($O$78,Setup!$B$23:$C$29,2,false)</f>
        <v>55</v>
      </c>
      <c r="R199" s="544">
        <v>8.0</v>
      </c>
      <c r="S199" s="543"/>
      <c r="T199" s="536" t="str">
        <f t="shared" si="235"/>
        <v>Miss</v>
      </c>
      <c r="U199" s="537" t="str">
        <f t="shared" si="237"/>
        <v>Miss</v>
      </c>
      <c r="V199" s="537" t="str">
        <f t="shared" si="239"/>
        <v>Miss</v>
      </c>
      <c r="W199" s="537" t="str">
        <f t="shared" si="241"/>
        <v>Hit</v>
      </c>
      <c r="X199" s="537" t="str">
        <f t="shared" si="243"/>
        <v>Hit</v>
      </c>
      <c r="Y199" s="537" t="str">
        <f t="shared" si="245"/>
        <v>Hit</v>
      </c>
      <c r="Z199" s="537" t="str">
        <f t="shared" si="247"/>
        <v>Hit</v>
      </c>
      <c r="AA199" s="537" t="str">
        <f t="shared" ref="AA199:AA206" si="249">IF(H199&lt;$Q199,"Hit","Miss")</f>
        <v>Hit</v>
      </c>
      <c r="AB199" s="537"/>
      <c r="AC199" s="537"/>
      <c r="AD199" s="537"/>
      <c r="AE199" s="537"/>
      <c r="AF199" s="537"/>
      <c r="AG199" s="537"/>
      <c r="AH199" s="538"/>
    </row>
    <row r="200">
      <c r="A200" s="529">
        <f t="shared" ref="A200:O200" si="248">RANDBETWEEN(1,100)</f>
        <v>35</v>
      </c>
      <c r="B200" s="530">
        <f t="shared" si="248"/>
        <v>62</v>
      </c>
      <c r="C200" s="530">
        <f t="shared" si="248"/>
        <v>15</v>
      </c>
      <c r="D200" s="530">
        <f t="shared" si="248"/>
        <v>54</v>
      </c>
      <c r="E200" s="530">
        <f t="shared" si="248"/>
        <v>63</v>
      </c>
      <c r="F200" s="530">
        <f t="shared" si="248"/>
        <v>79</v>
      </c>
      <c r="G200" s="530">
        <f t="shared" si="248"/>
        <v>24</v>
      </c>
      <c r="H200" s="530">
        <f t="shared" si="248"/>
        <v>87</v>
      </c>
      <c r="I200" s="530">
        <f t="shared" si="248"/>
        <v>8</v>
      </c>
      <c r="J200" s="530">
        <f t="shared" si="248"/>
        <v>3</v>
      </c>
      <c r="K200" s="530">
        <f t="shared" si="248"/>
        <v>59</v>
      </c>
      <c r="L200" s="530">
        <f t="shared" si="248"/>
        <v>95</v>
      </c>
      <c r="M200" s="530">
        <f t="shared" si="248"/>
        <v>58</v>
      </c>
      <c r="N200" s="530">
        <f t="shared" si="248"/>
        <v>62</v>
      </c>
      <c r="O200" s="539">
        <f t="shared" si="248"/>
        <v>25</v>
      </c>
      <c r="P200" s="540"/>
      <c r="Q200" s="533">
        <f>VLOOKUP($O$78,Setup!$B$23:$C$29,2,false)</f>
        <v>55</v>
      </c>
      <c r="R200" s="544">
        <v>9.0</v>
      </c>
      <c r="S200" s="543"/>
      <c r="T200" s="536" t="str">
        <f t="shared" si="235"/>
        <v>Hit</v>
      </c>
      <c r="U200" s="537" t="str">
        <f t="shared" si="237"/>
        <v>Miss</v>
      </c>
      <c r="V200" s="537" t="str">
        <f t="shared" si="239"/>
        <v>Hit</v>
      </c>
      <c r="W200" s="537" t="str">
        <f t="shared" si="241"/>
        <v>Hit</v>
      </c>
      <c r="X200" s="537" t="str">
        <f t="shared" si="243"/>
        <v>Miss</v>
      </c>
      <c r="Y200" s="537" t="str">
        <f t="shared" si="245"/>
        <v>Miss</v>
      </c>
      <c r="Z200" s="537" t="str">
        <f t="shared" si="247"/>
        <v>Hit</v>
      </c>
      <c r="AA200" s="537" t="str">
        <f t="shared" si="249"/>
        <v>Miss</v>
      </c>
      <c r="AB200" s="537" t="str">
        <f t="shared" ref="AB200:AB206" si="251">IF(I200&lt;$Q200,"Hit","Miss")</f>
        <v>Hit</v>
      </c>
      <c r="AC200" s="537"/>
      <c r="AD200" s="537"/>
      <c r="AE200" s="537"/>
      <c r="AF200" s="537"/>
      <c r="AG200" s="537"/>
      <c r="AH200" s="538"/>
    </row>
    <row r="201">
      <c r="A201" s="529">
        <f t="shared" ref="A201:O201" si="250">RANDBETWEEN(1,100)</f>
        <v>17</v>
      </c>
      <c r="B201" s="530">
        <f t="shared" si="250"/>
        <v>65</v>
      </c>
      <c r="C201" s="530">
        <f t="shared" si="250"/>
        <v>78</v>
      </c>
      <c r="D201" s="530">
        <f t="shared" si="250"/>
        <v>43</v>
      </c>
      <c r="E201" s="530">
        <f t="shared" si="250"/>
        <v>86</v>
      </c>
      <c r="F201" s="530">
        <f t="shared" si="250"/>
        <v>22</v>
      </c>
      <c r="G201" s="530">
        <f t="shared" si="250"/>
        <v>73</v>
      </c>
      <c r="H201" s="530">
        <f t="shared" si="250"/>
        <v>63</v>
      </c>
      <c r="I201" s="530">
        <f t="shared" si="250"/>
        <v>92</v>
      </c>
      <c r="J201" s="530">
        <f t="shared" si="250"/>
        <v>58</v>
      </c>
      <c r="K201" s="530">
        <f t="shared" si="250"/>
        <v>79</v>
      </c>
      <c r="L201" s="530">
        <f t="shared" si="250"/>
        <v>95</v>
      </c>
      <c r="M201" s="530">
        <f t="shared" si="250"/>
        <v>39</v>
      </c>
      <c r="N201" s="530">
        <f t="shared" si="250"/>
        <v>5</v>
      </c>
      <c r="O201" s="539">
        <f t="shared" si="250"/>
        <v>54</v>
      </c>
      <c r="P201" s="540"/>
      <c r="Q201" s="533">
        <f>VLOOKUP($O$78,Setup!$B$23:$C$29,2,false)</f>
        <v>55</v>
      </c>
      <c r="R201" s="545">
        <v>10.0</v>
      </c>
      <c r="S201" s="543"/>
      <c r="T201" s="536" t="str">
        <f t="shared" si="235"/>
        <v>Hit</v>
      </c>
      <c r="U201" s="537" t="str">
        <f t="shared" si="237"/>
        <v>Miss</v>
      </c>
      <c r="V201" s="537" t="str">
        <f t="shared" si="239"/>
        <v>Miss</v>
      </c>
      <c r="W201" s="537" t="str">
        <f t="shared" si="241"/>
        <v>Hit</v>
      </c>
      <c r="X201" s="537" t="str">
        <f t="shared" si="243"/>
        <v>Miss</v>
      </c>
      <c r="Y201" s="537" t="str">
        <f t="shared" si="245"/>
        <v>Hit</v>
      </c>
      <c r="Z201" s="537" t="str">
        <f t="shared" si="247"/>
        <v>Miss</v>
      </c>
      <c r="AA201" s="537" t="str">
        <f t="shared" si="249"/>
        <v>Miss</v>
      </c>
      <c r="AB201" s="537" t="str">
        <f t="shared" si="251"/>
        <v>Miss</v>
      </c>
      <c r="AC201" s="537" t="str">
        <f t="shared" ref="AC201:AC206" si="253">IF(J201&lt;$Q201,"Hit","Miss")</f>
        <v>Miss</v>
      </c>
      <c r="AD201" s="537"/>
      <c r="AE201" s="537"/>
      <c r="AF201" s="537"/>
      <c r="AG201" s="537"/>
      <c r="AH201" s="538"/>
    </row>
    <row r="202">
      <c r="A202" s="529">
        <f t="shared" ref="A202:O202" si="252">RANDBETWEEN(1,100)</f>
        <v>38</v>
      </c>
      <c r="B202" s="530">
        <f t="shared" si="252"/>
        <v>5</v>
      </c>
      <c r="C202" s="530">
        <f t="shared" si="252"/>
        <v>88</v>
      </c>
      <c r="D202" s="530">
        <f t="shared" si="252"/>
        <v>36</v>
      </c>
      <c r="E202" s="530">
        <f t="shared" si="252"/>
        <v>72</v>
      </c>
      <c r="F202" s="530">
        <f t="shared" si="252"/>
        <v>34</v>
      </c>
      <c r="G202" s="530">
        <f t="shared" si="252"/>
        <v>7</v>
      </c>
      <c r="H202" s="530">
        <f t="shared" si="252"/>
        <v>56</v>
      </c>
      <c r="I202" s="530">
        <f t="shared" si="252"/>
        <v>4</v>
      </c>
      <c r="J202" s="530">
        <f t="shared" si="252"/>
        <v>43</v>
      </c>
      <c r="K202" s="530">
        <f t="shared" si="252"/>
        <v>2</v>
      </c>
      <c r="L202" s="530">
        <f t="shared" si="252"/>
        <v>38</v>
      </c>
      <c r="M202" s="530">
        <f t="shared" si="252"/>
        <v>72</v>
      </c>
      <c r="N202" s="530">
        <f t="shared" si="252"/>
        <v>66</v>
      </c>
      <c r="O202" s="539">
        <f t="shared" si="252"/>
        <v>8</v>
      </c>
      <c r="P202" s="540"/>
      <c r="Q202" s="533">
        <f>VLOOKUP($O$78,Setup!$B$23:$C$29,2,false)</f>
        <v>55</v>
      </c>
      <c r="R202" s="545">
        <v>11.0</v>
      </c>
      <c r="S202" s="543"/>
      <c r="T202" s="536" t="str">
        <f t="shared" si="235"/>
        <v>Hit</v>
      </c>
      <c r="U202" s="537" t="str">
        <f t="shared" si="237"/>
        <v>Hit</v>
      </c>
      <c r="V202" s="537" t="str">
        <f t="shared" si="239"/>
        <v>Miss</v>
      </c>
      <c r="W202" s="537" t="str">
        <f t="shared" si="241"/>
        <v>Hit</v>
      </c>
      <c r="X202" s="537" t="str">
        <f t="shared" si="243"/>
        <v>Miss</v>
      </c>
      <c r="Y202" s="537" t="str">
        <f t="shared" si="245"/>
        <v>Hit</v>
      </c>
      <c r="Z202" s="537" t="str">
        <f t="shared" si="247"/>
        <v>Hit</v>
      </c>
      <c r="AA202" s="537" t="str">
        <f t="shared" si="249"/>
        <v>Miss</v>
      </c>
      <c r="AB202" s="537" t="str">
        <f t="shared" si="251"/>
        <v>Hit</v>
      </c>
      <c r="AC202" s="537" t="str">
        <f t="shared" si="253"/>
        <v>Hit</v>
      </c>
      <c r="AD202" s="537" t="str">
        <f t="shared" ref="AD202:AD206" si="255">IF(K202&lt;$Q202,"Hit","Miss")</f>
        <v>Hit</v>
      </c>
      <c r="AE202" s="537"/>
      <c r="AF202" s="537"/>
      <c r="AG202" s="537"/>
      <c r="AH202" s="538"/>
    </row>
    <row r="203">
      <c r="A203" s="529">
        <f t="shared" ref="A203:O203" si="254">RANDBETWEEN(1,100)</f>
        <v>67</v>
      </c>
      <c r="B203" s="530">
        <f t="shared" si="254"/>
        <v>69</v>
      </c>
      <c r="C203" s="530">
        <f t="shared" si="254"/>
        <v>35</v>
      </c>
      <c r="D203" s="530">
        <f t="shared" si="254"/>
        <v>86</v>
      </c>
      <c r="E203" s="530">
        <f t="shared" si="254"/>
        <v>69</v>
      </c>
      <c r="F203" s="530">
        <f t="shared" si="254"/>
        <v>93</v>
      </c>
      <c r="G203" s="530">
        <f t="shared" si="254"/>
        <v>43</v>
      </c>
      <c r="H203" s="530">
        <f t="shared" si="254"/>
        <v>5</v>
      </c>
      <c r="I203" s="530">
        <f t="shared" si="254"/>
        <v>100</v>
      </c>
      <c r="J203" s="530">
        <f t="shared" si="254"/>
        <v>67</v>
      </c>
      <c r="K203" s="530">
        <f t="shared" si="254"/>
        <v>88</v>
      </c>
      <c r="L203" s="530">
        <f t="shared" si="254"/>
        <v>11</v>
      </c>
      <c r="M203" s="530">
        <f t="shared" si="254"/>
        <v>36</v>
      </c>
      <c r="N203" s="530">
        <f t="shared" si="254"/>
        <v>72</v>
      </c>
      <c r="O203" s="539">
        <f t="shared" si="254"/>
        <v>20</v>
      </c>
      <c r="P203" s="540"/>
      <c r="Q203" s="533">
        <f>VLOOKUP($O$78,Setup!$B$23:$C$29,2,false)</f>
        <v>55</v>
      </c>
      <c r="R203" s="545">
        <v>12.0</v>
      </c>
      <c r="S203" s="543"/>
      <c r="T203" s="536" t="str">
        <f t="shared" si="235"/>
        <v>Miss</v>
      </c>
      <c r="U203" s="537" t="str">
        <f t="shared" si="237"/>
        <v>Miss</v>
      </c>
      <c r="V203" s="537" t="str">
        <f t="shared" si="239"/>
        <v>Hit</v>
      </c>
      <c r="W203" s="537" t="str">
        <f t="shared" si="241"/>
        <v>Miss</v>
      </c>
      <c r="X203" s="537" t="str">
        <f t="shared" si="243"/>
        <v>Miss</v>
      </c>
      <c r="Y203" s="537" t="str">
        <f t="shared" si="245"/>
        <v>Miss</v>
      </c>
      <c r="Z203" s="537" t="str">
        <f t="shared" si="247"/>
        <v>Hit</v>
      </c>
      <c r="AA203" s="537" t="str">
        <f t="shared" si="249"/>
        <v>Hit</v>
      </c>
      <c r="AB203" s="537" t="str">
        <f t="shared" si="251"/>
        <v>Miss</v>
      </c>
      <c r="AC203" s="537" t="str">
        <f t="shared" si="253"/>
        <v>Miss</v>
      </c>
      <c r="AD203" s="537" t="str">
        <f t="shared" si="255"/>
        <v>Miss</v>
      </c>
      <c r="AE203" s="537" t="str">
        <f t="shared" ref="AE203:AE206" si="257">IF(L203&lt;$Q203,"Hit","Miss")</f>
        <v>Hit</v>
      </c>
      <c r="AF203" s="537"/>
      <c r="AG203" s="537"/>
      <c r="AH203" s="538"/>
    </row>
    <row r="204">
      <c r="A204" s="529">
        <f t="shared" ref="A204:O204" si="256">RANDBETWEEN(1,100)</f>
        <v>33</v>
      </c>
      <c r="B204" s="530">
        <f t="shared" si="256"/>
        <v>11</v>
      </c>
      <c r="C204" s="530">
        <f t="shared" si="256"/>
        <v>51</v>
      </c>
      <c r="D204" s="530">
        <f t="shared" si="256"/>
        <v>16</v>
      </c>
      <c r="E204" s="530">
        <f t="shared" si="256"/>
        <v>66</v>
      </c>
      <c r="F204" s="530">
        <f t="shared" si="256"/>
        <v>20</v>
      </c>
      <c r="G204" s="530">
        <f t="shared" si="256"/>
        <v>83</v>
      </c>
      <c r="H204" s="530">
        <f t="shared" si="256"/>
        <v>87</v>
      </c>
      <c r="I204" s="530">
        <f t="shared" si="256"/>
        <v>50</v>
      </c>
      <c r="J204" s="530">
        <f t="shared" si="256"/>
        <v>63</v>
      </c>
      <c r="K204" s="530">
        <f t="shared" si="256"/>
        <v>71</v>
      </c>
      <c r="L204" s="530">
        <f t="shared" si="256"/>
        <v>34</v>
      </c>
      <c r="M204" s="530">
        <f t="shared" si="256"/>
        <v>59</v>
      </c>
      <c r="N204" s="530">
        <f t="shared" si="256"/>
        <v>21</v>
      </c>
      <c r="O204" s="539">
        <f t="shared" si="256"/>
        <v>16</v>
      </c>
      <c r="P204" s="540"/>
      <c r="Q204" s="533">
        <f>VLOOKUP($O$78,Setup!$B$23:$C$29,2,false)</f>
        <v>55</v>
      </c>
      <c r="R204" s="545">
        <v>13.0</v>
      </c>
      <c r="S204" s="543"/>
      <c r="T204" s="536" t="str">
        <f t="shared" si="235"/>
        <v>Hit</v>
      </c>
      <c r="U204" s="537" t="str">
        <f t="shared" si="237"/>
        <v>Hit</v>
      </c>
      <c r="V204" s="537" t="str">
        <f t="shared" si="239"/>
        <v>Hit</v>
      </c>
      <c r="W204" s="537" t="str">
        <f t="shared" si="241"/>
        <v>Hit</v>
      </c>
      <c r="X204" s="537" t="str">
        <f t="shared" si="243"/>
        <v>Miss</v>
      </c>
      <c r="Y204" s="537" t="str">
        <f t="shared" si="245"/>
        <v>Hit</v>
      </c>
      <c r="Z204" s="537" t="str">
        <f t="shared" si="247"/>
        <v>Miss</v>
      </c>
      <c r="AA204" s="537" t="str">
        <f t="shared" si="249"/>
        <v>Miss</v>
      </c>
      <c r="AB204" s="537" t="str">
        <f t="shared" si="251"/>
        <v>Hit</v>
      </c>
      <c r="AC204" s="537" t="str">
        <f t="shared" si="253"/>
        <v>Miss</v>
      </c>
      <c r="AD204" s="537" t="str">
        <f t="shared" si="255"/>
        <v>Miss</v>
      </c>
      <c r="AE204" s="537" t="str">
        <f t="shared" si="257"/>
        <v>Hit</v>
      </c>
      <c r="AF204" s="537" t="str">
        <f t="shared" ref="AF204:AF206" si="259">IF(M204&lt;$Q204,"Hit","Miss")</f>
        <v>Miss</v>
      </c>
      <c r="AG204" s="537"/>
      <c r="AH204" s="538"/>
    </row>
    <row r="205">
      <c r="A205" s="529">
        <f t="shared" ref="A205:O205" si="258">RANDBETWEEN(1,100)</f>
        <v>12</v>
      </c>
      <c r="B205" s="530">
        <f t="shared" si="258"/>
        <v>55</v>
      </c>
      <c r="C205" s="530">
        <f t="shared" si="258"/>
        <v>18</v>
      </c>
      <c r="D205" s="530">
        <f t="shared" si="258"/>
        <v>82</v>
      </c>
      <c r="E205" s="530">
        <f t="shared" si="258"/>
        <v>18</v>
      </c>
      <c r="F205" s="530">
        <f t="shared" si="258"/>
        <v>13</v>
      </c>
      <c r="G205" s="530">
        <f t="shared" si="258"/>
        <v>49</v>
      </c>
      <c r="H205" s="530">
        <f t="shared" si="258"/>
        <v>1</v>
      </c>
      <c r="I205" s="530">
        <f t="shared" si="258"/>
        <v>40</v>
      </c>
      <c r="J205" s="530">
        <f t="shared" si="258"/>
        <v>19</v>
      </c>
      <c r="K205" s="530">
        <f t="shared" si="258"/>
        <v>84</v>
      </c>
      <c r="L205" s="530">
        <f t="shared" si="258"/>
        <v>20</v>
      </c>
      <c r="M205" s="530">
        <f t="shared" si="258"/>
        <v>82</v>
      </c>
      <c r="N205" s="530">
        <f t="shared" si="258"/>
        <v>91</v>
      </c>
      <c r="O205" s="539">
        <f t="shared" si="258"/>
        <v>26</v>
      </c>
      <c r="P205" s="540"/>
      <c r="Q205" s="533">
        <f>VLOOKUP($O$78,Setup!$B$23:$C$29,2,false)</f>
        <v>55</v>
      </c>
      <c r="R205" s="545">
        <v>14.0</v>
      </c>
      <c r="S205" s="543"/>
      <c r="T205" s="536" t="str">
        <f t="shared" si="235"/>
        <v>Hit</v>
      </c>
      <c r="U205" s="537" t="str">
        <f t="shared" si="237"/>
        <v>Miss</v>
      </c>
      <c r="V205" s="537" t="str">
        <f t="shared" si="239"/>
        <v>Hit</v>
      </c>
      <c r="W205" s="537" t="str">
        <f t="shared" si="241"/>
        <v>Miss</v>
      </c>
      <c r="X205" s="537" t="str">
        <f t="shared" si="243"/>
        <v>Hit</v>
      </c>
      <c r="Y205" s="537" t="str">
        <f t="shared" si="245"/>
        <v>Hit</v>
      </c>
      <c r="Z205" s="537" t="str">
        <f t="shared" si="247"/>
        <v>Hit</v>
      </c>
      <c r="AA205" s="537" t="str">
        <f t="shared" si="249"/>
        <v>Hit</v>
      </c>
      <c r="AB205" s="537" t="str">
        <f t="shared" si="251"/>
        <v>Hit</v>
      </c>
      <c r="AC205" s="537" t="str">
        <f t="shared" si="253"/>
        <v>Hit</v>
      </c>
      <c r="AD205" s="537" t="str">
        <f t="shared" si="255"/>
        <v>Miss</v>
      </c>
      <c r="AE205" s="537" t="str">
        <f t="shared" si="257"/>
        <v>Hit</v>
      </c>
      <c r="AF205" s="537" t="str">
        <f t="shared" si="259"/>
        <v>Miss</v>
      </c>
      <c r="AG205" s="537" t="str">
        <f t="shared" ref="AG205:AG206" si="261">IF(N205&lt;$Q205,"Hit","Miss")</f>
        <v>Miss</v>
      </c>
      <c r="AH205" s="538"/>
    </row>
    <row r="206">
      <c r="A206" s="546">
        <f t="shared" ref="A206:O206" si="260">RANDBETWEEN(1,100)</f>
        <v>31</v>
      </c>
      <c r="B206" s="547">
        <f t="shared" si="260"/>
        <v>98</v>
      </c>
      <c r="C206" s="547">
        <f t="shared" si="260"/>
        <v>47</v>
      </c>
      <c r="D206" s="547">
        <f t="shared" si="260"/>
        <v>48</v>
      </c>
      <c r="E206" s="547">
        <f t="shared" si="260"/>
        <v>11</v>
      </c>
      <c r="F206" s="547">
        <f t="shared" si="260"/>
        <v>40</v>
      </c>
      <c r="G206" s="547">
        <f t="shared" si="260"/>
        <v>2</v>
      </c>
      <c r="H206" s="547">
        <f t="shared" si="260"/>
        <v>81</v>
      </c>
      <c r="I206" s="547">
        <f t="shared" si="260"/>
        <v>20</v>
      </c>
      <c r="J206" s="547">
        <f t="shared" si="260"/>
        <v>98</v>
      </c>
      <c r="K206" s="547">
        <f t="shared" si="260"/>
        <v>34</v>
      </c>
      <c r="L206" s="547">
        <f t="shared" si="260"/>
        <v>18</v>
      </c>
      <c r="M206" s="547">
        <f t="shared" si="260"/>
        <v>39</v>
      </c>
      <c r="N206" s="547">
        <f t="shared" si="260"/>
        <v>91</v>
      </c>
      <c r="O206" s="548">
        <f t="shared" si="260"/>
        <v>59</v>
      </c>
      <c r="P206" s="549"/>
      <c r="Q206" s="533">
        <f>VLOOKUP($O$78,Setup!$B$23:$C$29,2,false)</f>
        <v>55</v>
      </c>
      <c r="R206" s="551">
        <v>15.0</v>
      </c>
      <c r="S206" s="552"/>
      <c r="T206" s="522" t="str">
        <f t="shared" si="235"/>
        <v>Hit</v>
      </c>
      <c r="U206" s="553" t="str">
        <f t="shared" si="237"/>
        <v>Miss</v>
      </c>
      <c r="V206" s="553" t="str">
        <f t="shared" si="239"/>
        <v>Hit</v>
      </c>
      <c r="W206" s="553" t="str">
        <f t="shared" si="241"/>
        <v>Hit</v>
      </c>
      <c r="X206" s="553" t="str">
        <f t="shared" si="243"/>
        <v>Hit</v>
      </c>
      <c r="Y206" s="553" t="str">
        <f t="shared" si="245"/>
        <v>Hit</v>
      </c>
      <c r="Z206" s="553" t="str">
        <f t="shared" si="247"/>
        <v>Hit</v>
      </c>
      <c r="AA206" s="553" t="str">
        <f t="shared" si="249"/>
        <v>Miss</v>
      </c>
      <c r="AB206" s="553" t="str">
        <f t="shared" si="251"/>
        <v>Hit</v>
      </c>
      <c r="AC206" s="553" t="str">
        <f t="shared" si="253"/>
        <v>Miss</v>
      </c>
      <c r="AD206" s="553" t="str">
        <f t="shared" si="255"/>
        <v>Hit</v>
      </c>
      <c r="AE206" s="553" t="str">
        <f t="shared" si="257"/>
        <v>Hit</v>
      </c>
      <c r="AF206" s="553" t="str">
        <f t="shared" si="259"/>
        <v>Hit</v>
      </c>
      <c r="AG206" s="553" t="str">
        <f t="shared" si="261"/>
        <v>Miss</v>
      </c>
      <c r="AH206" s="554" t="str">
        <f>IF(O206&lt;$Q206,"Hit","Miss")</f>
        <v>Miss</v>
      </c>
    </row>
    <row r="207">
      <c r="A207" s="555"/>
      <c r="B207" s="555"/>
      <c r="C207" s="555"/>
      <c r="D207" s="555"/>
      <c r="E207" s="555"/>
      <c r="F207" s="555"/>
      <c r="G207" s="555"/>
      <c r="H207" s="555"/>
      <c r="I207" s="555"/>
      <c r="J207" s="555"/>
      <c r="K207" s="555"/>
      <c r="L207" s="555"/>
      <c r="M207" s="555"/>
      <c r="N207" s="555"/>
      <c r="O207" s="555"/>
      <c r="P207" s="555"/>
      <c r="Q207" s="555"/>
      <c r="R207" s="555"/>
      <c r="S207" s="555"/>
      <c r="T207" s="555"/>
      <c r="U207" s="555"/>
      <c r="V207" s="555"/>
      <c r="W207" s="555"/>
      <c r="X207" s="555"/>
      <c r="Y207" s="555"/>
      <c r="Z207" s="555"/>
      <c r="AA207" s="555"/>
      <c r="AB207" s="555"/>
      <c r="AC207" s="555"/>
      <c r="AD207" s="555"/>
      <c r="AE207" s="555"/>
      <c r="AF207" s="555"/>
      <c r="AG207" s="555"/>
      <c r="AH207" s="555"/>
    </row>
    <row r="208">
      <c r="A208" s="500"/>
      <c r="B208" s="456"/>
      <c r="C208" s="456"/>
      <c r="D208" s="456"/>
      <c r="E208" s="456"/>
      <c r="F208" s="456"/>
      <c r="G208" s="456"/>
      <c r="H208" s="456"/>
      <c r="I208" s="456"/>
      <c r="J208" s="456"/>
      <c r="K208" s="456"/>
      <c r="L208" s="456"/>
      <c r="M208" s="456"/>
      <c r="N208" s="456"/>
      <c r="O208" s="456"/>
      <c r="P208" s="456"/>
      <c r="Q208" s="456"/>
      <c r="R208" s="456"/>
      <c r="S208" s="456"/>
      <c r="T208" s="456"/>
      <c r="U208" s="456"/>
      <c r="V208" s="456"/>
      <c r="W208" s="456"/>
      <c r="X208" s="456"/>
      <c r="Y208" s="456"/>
      <c r="Z208" s="456"/>
      <c r="AA208" s="456"/>
      <c r="AB208" s="456"/>
      <c r="AC208" s="456"/>
      <c r="AD208" s="456"/>
      <c r="AE208" s="456"/>
      <c r="AF208" s="456"/>
      <c r="AG208" s="456"/>
      <c r="AH208" s="457"/>
    </row>
    <row r="209">
      <c r="A209" s="501"/>
      <c r="B209" s="502"/>
      <c r="C209" s="502"/>
      <c r="D209" s="503"/>
      <c r="E209" s="503"/>
      <c r="F209" s="503"/>
      <c r="G209" s="503"/>
      <c r="H209" s="503"/>
      <c r="I209" s="503"/>
      <c r="J209" s="503"/>
      <c r="K209" s="503"/>
      <c r="L209" s="556" t="s">
        <v>210</v>
      </c>
      <c r="M209" s="502"/>
      <c r="N209" s="470"/>
      <c r="O209" s="557" t="str">
        <f>VLOOKUP($L$121,Setup!$B$9:$C$92,2,false)</f>
        <v>Cannon [S]</v>
      </c>
      <c r="P209" s="502"/>
      <c r="Q209" s="470"/>
      <c r="R209" s="558"/>
      <c r="S209" s="559"/>
      <c r="T209" s="560" t="s">
        <v>204</v>
      </c>
      <c r="U209" s="561">
        <f>(Setup!$C$38)</f>
        <v>35</v>
      </c>
      <c r="V209" s="560" t="s">
        <v>293</v>
      </c>
      <c r="W209" s="561">
        <f>COUNTIF(T211:AH211,"Hit")</f>
        <v>1</v>
      </c>
      <c r="X209" s="560" t="s">
        <v>292</v>
      </c>
      <c r="Y209" s="562">
        <f>$U209*$W209</f>
        <v>35</v>
      </c>
      <c r="Z209" s="563"/>
      <c r="AA209" s="563"/>
      <c r="AB209" s="563"/>
      <c r="AC209" s="563"/>
      <c r="AD209" s="563"/>
      <c r="AE209" s="563"/>
      <c r="AF209" s="563"/>
      <c r="AG209" s="563"/>
      <c r="AH209" s="564"/>
    </row>
    <row r="210">
      <c r="A210" s="514"/>
      <c r="B210" s="482"/>
      <c r="C210" s="482"/>
      <c r="D210" s="515"/>
      <c r="E210" s="515"/>
      <c r="F210" s="515"/>
      <c r="G210" s="515"/>
      <c r="H210" s="515"/>
      <c r="I210" s="515"/>
      <c r="J210" s="515"/>
      <c r="K210" s="515"/>
      <c r="L210" s="565" t="s">
        <v>209</v>
      </c>
      <c r="M210" s="472"/>
      <c r="N210" s="566"/>
      <c r="O210" s="517" t="str">
        <f>Setup!C43</f>
        <v/>
      </c>
      <c r="P210" s="482"/>
      <c r="Q210" s="480"/>
      <c r="R210" s="567"/>
      <c r="S210" s="568"/>
      <c r="T210" s="569" t="s">
        <v>294</v>
      </c>
      <c r="U210" s="472"/>
      <c r="V210" s="472"/>
      <c r="W210" s="472"/>
      <c r="X210" s="472"/>
      <c r="Y210" s="472"/>
      <c r="Z210" s="472"/>
      <c r="AA210" s="472"/>
      <c r="AB210" s="472"/>
      <c r="AC210" s="472"/>
      <c r="AD210" s="472"/>
      <c r="AE210" s="472"/>
      <c r="AF210" s="472"/>
      <c r="AG210" s="472"/>
      <c r="AH210" s="566"/>
    </row>
    <row r="211">
      <c r="A211" s="519"/>
      <c r="B211" s="492"/>
      <c r="C211" s="492"/>
      <c r="D211" s="520"/>
      <c r="E211" s="520"/>
      <c r="F211" s="520"/>
      <c r="G211" s="520"/>
      <c r="H211" s="520"/>
      <c r="I211" s="520"/>
      <c r="J211" s="520"/>
      <c r="K211" s="520"/>
      <c r="L211" s="570" t="s">
        <v>295</v>
      </c>
      <c r="M211" s="571"/>
      <c r="N211" s="572"/>
      <c r="O211" s="573">
        <f>(Setup!$C$32*Setup!$C$34)</f>
        <v>1</v>
      </c>
      <c r="P211" s="571"/>
      <c r="Q211" s="572"/>
      <c r="R211" s="567"/>
      <c r="S211" s="568"/>
      <c r="T211" s="574" t="str">
        <f>iferror(VLOOKUP($O211,$R214:$AH228,3,false),"")</f>
        <v>Hit</v>
      </c>
      <c r="U211" s="574" t="str">
        <f>iferror(VLOOKUP($O211,$R214:$AH228,4,false),"")</f>
        <v/>
      </c>
      <c r="V211" s="574" t="str">
        <f>iferror(VLOOKUP($O211,$R214:$AH228,5,false),"")</f>
        <v/>
      </c>
      <c r="W211" s="574" t="str">
        <f>iferror(VLOOKUP($O211,$R214:$AH228,6,false),"")</f>
        <v/>
      </c>
      <c r="X211" s="574" t="str">
        <f>iferror(VLOOKUP($O211,$R214:$AH228,7,false),"")</f>
        <v/>
      </c>
      <c r="Y211" s="574" t="str">
        <f>iferror(VLOOKUP($O211,$R214:$AH228,8,false),"")</f>
        <v/>
      </c>
      <c r="Z211" s="574" t="str">
        <f>iferror(VLOOKUP($O211,$R214:$AH228,9,false),"")</f>
        <v/>
      </c>
      <c r="AA211" s="574" t="str">
        <f>iferror(VLOOKUP($O211,$R214:$AH228,10,false),"")</f>
        <v/>
      </c>
      <c r="AB211" s="574" t="str">
        <f>iferror(VLOOKUP($O211,$R214:$AH228,11,false),"")</f>
        <v/>
      </c>
      <c r="AC211" s="574" t="str">
        <f>iferror(VLOOKUP($O211,$R214:$AH228,12,false),"")</f>
        <v/>
      </c>
      <c r="AD211" s="574" t="str">
        <f>iferror(VLOOKUP($O211,$R214:$AH228,13,false),"")</f>
        <v/>
      </c>
      <c r="AE211" s="574" t="str">
        <f>iferror(VLOOKUP($O211,$R214:$AH228,14,false),"")</f>
        <v/>
      </c>
      <c r="AF211" s="574" t="str">
        <f>iferror(VLOOKUP($O211,$R214:$AH228,15,false),"")</f>
        <v/>
      </c>
      <c r="AG211" s="574" t="str">
        <f>iferror(VLOOKUP($O211,$R214:$AH228,16,false),"")</f>
        <v/>
      </c>
      <c r="AH211" s="575" t="str">
        <f>iferror(VLOOKUP($O211,$R214:$AH228,17,false),"")</f>
        <v/>
      </c>
    </row>
    <row r="212">
      <c r="A212" s="523"/>
      <c r="B212" s="512"/>
      <c r="C212" s="512"/>
      <c r="D212" s="512"/>
      <c r="E212" s="512"/>
      <c r="F212" s="512"/>
      <c r="G212" s="512"/>
      <c r="H212" s="512"/>
      <c r="I212" s="512"/>
      <c r="J212" s="512"/>
      <c r="K212" s="512"/>
      <c r="L212" s="512"/>
      <c r="M212" s="512"/>
      <c r="N212" s="512"/>
      <c r="O212" s="512"/>
      <c r="P212" s="524"/>
      <c r="Q212" s="512"/>
      <c r="R212" s="512"/>
      <c r="S212" s="512"/>
      <c r="T212" s="512"/>
      <c r="U212" s="512"/>
      <c r="V212" s="525"/>
      <c r="W212" s="512"/>
      <c r="X212" s="512"/>
      <c r="Y212" s="512"/>
      <c r="Z212" s="512"/>
      <c r="AA212" s="512"/>
      <c r="AB212" s="512"/>
      <c r="AC212" s="512"/>
      <c r="AD212" s="512"/>
      <c r="AE212" s="512"/>
      <c r="AF212" s="512"/>
      <c r="AH212" s="526"/>
    </row>
    <row r="213">
      <c r="A213" s="501" t="s">
        <v>296</v>
      </c>
      <c r="B213" s="502"/>
      <c r="C213" s="502"/>
      <c r="D213" s="502"/>
      <c r="E213" s="502"/>
      <c r="F213" s="502"/>
      <c r="G213" s="502"/>
      <c r="H213" s="502"/>
      <c r="I213" s="502"/>
      <c r="J213" s="502"/>
      <c r="K213" s="502"/>
      <c r="L213" s="502"/>
      <c r="M213" s="502"/>
      <c r="N213" s="502"/>
      <c r="O213" s="470"/>
      <c r="P213" s="524"/>
      <c r="Q213" s="527" t="s">
        <v>297</v>
      </c>
      <c r="R213" s="528" t="s">
        <v>298</v>
      </c>
      <c r="S213" s="512"/>
      <c r="T213" s="501" t="s">
        <v>299</v>
      </c>
      <c r="U213" s="502"/>
      <c r="V213" s="502"/>
      <c r="W213" s="502"/>
      <c r="X213" s="502"/>
      <c r="Y213" s="502"/>
      <c r="Z213" s="502"/>
      <c r="AA213" s="502"/>
      <c r="AB213" s="502"/>
      <c r="AC213" s="502"/>
      <c r="AD213" s="502"/>
      <c r="AE213" s="502"/>
      <c r="AF213" s="502"/>
      <c r="AG213" s="502"/>
      <c r="AH213" s="470"/>
    </row>
    <row r="214">
      <c r="A214" s="529">
        <f t="shared" ref="A214:O214" si="262">RANDBETWEEN(1,100)</f>
        <v>6</v>
      </c>
      <c r="B214" s="530">
        <f t="shared" si="262"/>
        <v>45</v>
      </c>
      <c r="C214" s="530">
        <f t="shared" si="262"/>
        <v>94</v>
      </c>
      <c r="D214" s="530">
        <f t="shared" si="262"/>
        <v>76</v>
      </c>
      <c r="E214" s="530">
        <f t="shared" si="262"/>
        <v>39</v>
      </c>
      <c r="F214" s="530">
        <f t="shared" si="262"/>
        <v>2</v>
      </c>
      <c r="G214" s="530">
        <f t="shared" si="262"/>
        <v>6</v>
      </c>
      <c r="H214" s="530">
        <f t="shared" si="262"/>
        <v>42</v>
      </c>
      <c r="I214" s="530">
        <f t="shared" si="262"/>
        <v>99</v>
      </c>
      <c r="J214" s="530">
        <f t="shared" si="262"/>
        <v>40</v>
      </c>
      <c r="K214" s="530">
        <f t="shared" si="262"/>
        <v>14</v>
      </c>
      <c r="L214" s="530">
        <f t="shared" si="262"/>
        <v>77</v>
      </c>
      <c r="M214" s="530">
        <f t="shared" si="262"/>
        <v>18</v>
      </c>
      <c r="N214" s="530">
        <f t="shared" si="262"/>
        <v>72</v>
      </c>
      <c r="O214" s="531">
        <f t="shared" si="262"/>
        <v>75</v>
      </c>
      <c r="P214" s="532"/>
      <c r="Q214" s="533">
        <f>VLOOKUP($O$100,Setup!$B$23:$C$29,2,false)</f>
        <v>55</v>
      </c>
      <c r="R214" s="534">
        <v>1.0</v>
      </c>
      <c r="S214" s="535"/>
      <c r="T214" s="536" t="str">
        <f t="shared" ref="T214:T228" si="264">IF(A214&lt;$Q214,"Hit","Miss")</f>
        <v>Hit</v>
      </c>
      <c r="U214" s="537"/>
      <c r="V214" s="537"/>
      <c r="W214" s="537"/>
      <c r="X214" s="537"/>
      <c r="Y214" s="537"/>
      <c r="Z214" s="537"/>
      <c r="AA214" s="537"/>
      <c r="AB214" s="537"/>
      <c r="AC214" s="537"/>
      <c r="AD214" s="537"/>
      <c r="AE214" s="537"/>
      <c r="AF214" s="537"/>
      <c r="AG214" s="537"/>
      <c r="AH214" s="538"/>
    </row>
    <row r="215">
      <c r="A215" s="529">
        <f t="shared" ref="A215:O215" si="263">RANDBETWEEN(1,100)</f>
        <v>46</v>
      </c>
      <c r="B215" s="530">
        <f t="shared" si="263"/>
        <v>38</v>
      </c>
      <c r="C215" s="530">
        <f t="shared" si="263"/>
        <v>77</v>
      </c>
      <c r="D215" s="530">
        <f t="shared" si="263"/>
        <v>16</v>
      </c>
      <c r="E215" s="530">
        <f t="shared" si="263"/>
        <v>52</v>
      </c>
      <c r="F215" s="530">
        <f t="shared" si="263"/>
        <v>68</v>
      </c>
      <c r="G215" s="530">
        <f t="shared" si="263"/>
        <v>22</v>
      </c>
      <c r="H215" s="530">
        <f t="shared" si="263"/>
        <v>36</v>
      </c>
      <c r="I215" s="530">
        <f t="shared" si="263"/>
        <v>84</v>
      </c>
      <c r="J215" s="530">
        <f t="shared" si="263"/>
        <v>76</v>
      </c>
      <c r="K215" s="530">
        <f t="shared" si="263"/>
        <v>54</v>
      </c>
      <c r="L215" s="530">
        <f t="shared" si="263"/>
        <v>20</v>
      </c>
      <c r="M215" s="530">
        <f t="shared" si="263"/>
        <v>7</v>
      </c>
      <c r="N215" s="530">
        <f t="shared" si="263"/>
        <v>35</v>
      </c>
      <c r="O215" s="531">
        <f t="shared" si="263"/>
        <v>77</v>
      </c>
      <c r="P215" s="532"/>
      <c r="Q215" s="533">
        <f>VLOOKUP($O$100,Setup!$B$23:$C$29,2,false)</f>
        <v>55</v>
      </c>
      <c r="R215" s="534">
        <v>2.0</v>
      </c>
      <c r="S215" s="535"/>
      <c r="T215" s="536" t="str">
        <f t="shared" si="264"/>
        <v>Hit</v>
      </c>
      <c r="U215" s="537" t="str">
        <f t="shared" ref="U215:U228" si="266">IF(B215&lt;$Q215,"Hit","Miss")</f>
        <v>Hit</v>
      </c>
      <c r="V215" s="537"/>
      <c r="W215" s="537"/>
      <c r="X215" s="537"/>
      <c r="Y215" s="537"/>
      <c r="Z215" s="537"/>
      <c r="AA215" s="537"/>
      <c r="AB215" s="537"/>
      <c r="AC215" s="537"/>
      <c r="AD215" s="537"/>
      <c r="AE215" s="537"/>
      <c r="AF215" s="537"/>
      <c r="AG215" s="537"/>
      <c r="AH215" s="538"/>
    </row>
    <row r="216">
      <c r="A216" s="529">
        <f t="shared" ref="A216:O216" si="265">RANDBETWEEN(1,100)</f>
        <v>2</v>
      </c>
      <c r="B216" s="530">
        <f t="shared" si="265"/>
        <v>51</v>
      </c>
      <c r="C216" s="530">
        <f t="shared" si="265"/>
        <v>17</v>
      </c>
      <c r="D216" s="530">
        <f t="shared" si="265"/>
        <v>21</v>
      </c>
      <c r="E216" s="530">
        <f t="shared" si="265"/>
        <v>84</v>
      </c>
      <c r="F216" s="530">
        <f t="shared" si="265"/>
        <v>73</v>
      </c>
      <c r="G216" s="530">
        <f t="shared" si="265"/>
        <v>23</v>
      </c>
      <c r="H216" s="530">
        <f t="shared" si="265"/>
        <v>38</v>
      </c>
      <c r="I216" s="530">
        <f t="shared" si="265"/>
        <v>89</v>
      </c>
      <c r="J216" s="530">
        <f t="shared" si="265"/>
        <v>46</v>
      </c>
      <c r="K216" s="530">
        <f t="shared" si="265"/>
        <v>67</v>
      </c>
      <c r="L216" s="530">
        <f t="shared" si="265"/>
        <v>44</v>
      </c>
      <c r="M216" s="530">
        <f t="shared" si="265"/>
        <v>12</v>
      </c>
      <c r="N216" s="530">
        <f t="shared" si="265"/>
        <v>39</v>
      </c>
      <c r="O216" s="531">
        <f t="shared" si="265"/>
        <v>89</v>
      </c>
      <c r="P216" s="532"/>
      <c r="Q216" s="533">
        <f>VLOOKUP($O$100,Setup!$B$23:$C$29,2,false)</f>
        <v>55</v>
      </c>
      <c r="R216" s="534">
        <v>3.0</v>
      </c>
      <c r="S216" s="535"/>
      <c r="T216" s="536" t="str">
        <f t="shared" si="264"/>
        <v>Hit</v>
      </c>
      <c r="U216" s="537" t="str">
        <f t="shared" si="266"/>
        <v>Hit</v>
      </c>
      <c r="V216" s="537" t="str">
        <f t="shared" ref="V216:V228" si="268">IF(C216&lt;$Q216,"Hit","Miss")</f>
        <v>Hit</v>
      </c>
      <c r="W216" s="537"/>
      <c r="X216" s="537"/>
      <c r="Y216" s="537"/>
      <c r="Z216" s="537"/>
      <c r="AA216" s="537"/>
      <c r="AB216" s="537"/>
      <c r="AC216" s="537"/>
      <c r="AD216" s="537"/>
      <c r="AE216" s="537"/>
      <c r="AF216" s="537"/>
      <c r="AG216" s="537"/>
      <c r="AH216" s="538"/>
    </row>
    <row r="217">
      <c r="A217" s="529">
        <f t="shared" ref="A217:O217" si="267">RANDBETWEEN(1,100)</f>
        <v>13</v>
      </c>
      <c r="B217" s="530">
        <f t="shared" si="267"/>
        <v>91</v>
      </c>
      <c r="C217" s="530">
        <f t="shared" si="267"/>
        <v>84</v>
      </c>
      <c r="D217" s="530">
        <f t="shared" si="267"/>
        <v>99</v>
      </c>
      <c r="E217" s="530">
        <f t="shared" si="267"/>
        <v>48</v>
      </c>
      <c r="F217" s="530">
        <f t="shared" si="267"/>
        <v>2</v>
      </c>
      <c r="G217" s="530">
        <f t="shared" si="267"/>
        <v>18</v>
      </c>
      <c r="H217" s="530">
        <f t="shared" si="267"/>
        <v>67</v>
      </c>
      <c r="I217" s="530">
        <f t="shared" si="267"/>
        <v>30</v>
      </c>
      <c r="J217" s="530">
        <f t="shared" si="267"/>
        <v>96</v>
      </c>
      <c r="K217" s="530">
        <f t="shared" si="267"/>
        <v>60</v>
      </c>
      <c r="L217" s="530">
        <f t="shared" si="267"/>
        <v>1</v>
      </c>
      <c r="M217" s="530">
        <f t="shared" si="267"/>
        <v>26</v>
      </c>
      <c r="N217" s="530">
        <f t="shared" si="267"/>
        <v>42</v>
      </c>
      <c r="O217" s="539">
        <f t="shared" si="267"/>
        <v>92</v>
      </c>
      <c r="P217" s="540"/>
      <c r="Q217" s="533">
        <f>VLOOKUP($O$100,Setup!$B$23:$C$29,2,false)</f>
        <v>55</v>
      </c>
      <c r="R217" s="542">
        <v>4.0</v>
      </c>
      <c r="S217" s="543"/>
      <c r="T217" s="536" t="str">
        <f t="shared" si="264"/>
        <v>Hit</v>
      </c>
      <c r="U217" s="537" t="str">
        <f t="shared" si="266"/>
        <v>Miss</v>
      </c>
      <c r="V217" s="537" t="str">
        <f t="shared" si="268"/>
        <v>Miss</v>
      </c>
      <c r="W217" s="537" t="str">
        <f t="shared" ref="W217:W228" si="270">IF(D217&lt;$Q217,"Hit","Miss")</f>
        <v>Miss</v>
      </c>
      <c r="X217" s="537"/>
      <c r="Y217" s="537"/>
      <c r="Z217" s="537"/>
      <c r="AA217" s="537"/>
      <c r="AB217" s="537"/>
      <c r="AC217" s="537"/>
      <c r="AD217" s="537"/>
      <c r="AE217" s="537"/>
      <c r="AF217" s="537"/>
      <c r="AG217" s="537"/>
      <c r="AH217" s="538"/>
    </row>
    <row r="218">
      <c r="A218" s="529">
        <f t="shared" ref="A218:O218" si="269">RANDBETWEEN(1,100)</f>
        <v>45</v>
      </c>
      <c r="B218" s="530">
        <f t="shared" si="269"/>
        <v>44</v>
      </c>
      <c r="C218" s="530">
        <f t="shared" si="269"/>
        <v>98</v>
      </c>
      <c r="D218" s="530">
        <f t="shared" si="269"/>
        <v>62</v>
      </c>
      <c r="E218" s="530">
        <f t="shared" si="269"/>
        <v>51</v>
      </c>
      <c r="F218" s="530">
        <f t="shared" si="269"/>
        <v>2</v>
      </c>
      <c r="G218" s="530">
        <f t="shared" si="269"/>
        <v>31</v>
      </c>
      <c r="H218" s="530">
        <f t="shared" si="269"/>
        <v>9</v>
      </c>
      <c r="I218" s="530">
        <f t="shared" si="269"/>
        <v>76</v>
      </c>
      <c r="J218" s="530">
        <f t="shared" si="269"/>
        <v>1</v>
      </c>
      <c r="K218" s="530">
        <f t="shared" si="269"/>
        <v>64</v>
      </c>
      <c r="L218" s="530">
        <f t="shared" si="269"/>
        <v>87</v>
      </c>
      <c r="M218" s="530">
        <f t="shared" si="269"/>
        <v>21</v>
      </c>
      <c r="N218" s="530">
        <f t="shared" si="269"/>
        <v>85</v>
      </c>
      <c r="O218" s="539">
        <f t="shared" si="269"/>
        <v>93</v>
      </c>
      <c r="P218" s="540"/>
      <c r="Q218" s="533">
        <f>VLOOKUP($O$100,Setup!$B$23:$C$29,2,false)</f>
        <v>55</v>
      </c>
      <c r="R218" s="544">
        <v>5.0</v>
      </c>
      <c r="S218" s="543"/>
      <c r="T218" s="536" t="str">
        <f t="shared" si="264"/>
        <v>Hit</v>
      </c>
      <c r="U218" s="537" t="str">
        <f t="shared" si="266"/>
        <v>Hit</v>
      </c>
      <c r="V218" s="537" t="str">
        <f t="shared" si="268"/>
        <v>Miss</v>
      </c>
      <c r="W218" s="537" t="str">
        <f t="shared" si="270"/>
        <v>Miss</v>
      </c>
      <c r="X218" s="537" t="str">
        <f t="shared" ref="X218:X228" si="272">IF(E218&lt;$Q218,"Hit","Miss")</f>
        <v>Hit</v>
      </c>
      <c r="Y218" s="537"/>
      <c r="Z218" s="537"/>
      <c r="AA218" s="537"/>
      <c r="AB218" s="537"/>
      <c r="AC218" s="537"/>
      <c r="AD218" s="537"/>
      <c r="AE218" s="537"/>
      <c r="AF218" s="537"/>
      <c r="AG218" s="537"/>
      <c r="AH218" s="538"/>
    </row>
    <row r="219">
      <c r="A219" s="529">
        <f t="shared" ref="A219:O219" si="271">RANDBETWEEN(1,100)</f>
        <v>11</v>
      </c>
      <c r="B219" s="530">
        <f t="shared" si="271"/>
        <v>77</v>
      </c>
      <c r="C219" s="530">
        <f t="shared" si="271"/>
        <v>26</v>
      </c>
      <c r="D219" s="530">
        <f t="shared" si="271"/>
        <v>1</v>
      </c>
      <c r="E219" s="530">
        <f t="shared" si="271"/>
        <v>91</v>
      </c>
      <c r="F219" s="530">
        <f t="shared" si="271"/>
        <v>45</v>
      </c>
      <c r="G219" s="530">
        <f t="shared" si="271"/>
        <v>35</v>
      </c>
      <c r="H219" s="530">
        <f t="shared" si="271"/>
        <v>70</v>
      </c>
      <c r="I219" s="530">
        <f t="shared" si="271"/>
        <v>100</v>
      </c>
      <c r="J219" s="530">
        <f t="shared" si="271"/>
        <v>80</v>
      </c>
      <c r="K219" s="530">
        <f t="shared" si="271"/>
        <v>56</v>
      </c>
      <c r="L219" s="530">
        <f t="shared" si="271"/>
        <v>10</v>
      </c>
      <c r="M219" s="530">
        <f t="shared" si="271"/>
        <v>9</v>
      </c>
      <c r="N219" s="530">
        <f t="shared" si="271"/>
        <v>58</v>
      </c>
      <c r="O219" s="539">
        <f t="shared" si="271"/>
        <v>89</v>
      </c>
      <c r="P219" s="540"/>
      <c r="Q219" s="533">
        <f>VLOOKUP($O$100,Setup!$B$23:$C$29,2,false)</f>
        <v>55</v>
      </c>
      <c r="R219" s="544">
        <v>6.0</v>
      </c>
      <c r="S219" s="543"/>
      <c r="T219" s="536" t="str">
        <f t="shared" si="264"/>
        <v>Hit</v>
      </c>
      <c r="U219" s="537" t="str">
        <f t="shared" si="266"/>
        <v>Miss</v>
      </c>
      <c r="V219" s="537" t="str">
        <f t="shared" si="268"/>
        <v>Hit</v>
      </c>
      <c r="W219" s="537" t="str">
        <f t="shared" si="270"/>
        <v>Hit</v>
      </c>
      <c r="X219" s="537" t="str">
        <f t="shared" si="272"/>
        <v>Miss</v>
      </c>
      <c r="Y219" s="537" t="str">
        <f t="shared" ref="Y219:Y228" si="274">IF(F219&lt;$Q219,"Hit","Miss")</f>
        <v>Hit</v>
      </c>
      <c r="Z219" s="537"/>
      <c r="AA219" s="537"/>
      <c r="AB219" s="537"/>
      <c r="AC219" s="537"/>
      <c r="AD219" s="537"/>
      <c r="AE219" s="537"/>
      <c r="AF219" s="537"/>
      <c r="AG219" s="537"/>
      <c r="AH219" s="538"/>
    </row>
    <row r="220">
      <c r="A220" s="529">
        <f t="shared" ref="A220:O220" si="273">RANDBETWEEN(1,100)</f>
        <v>47</v>
      </c>
      <c r="B220" s="530">
        <f t="shared" si="273"/>
        <v>66</v>
      </c>
      <c r="C220" s="530">
        <f t="shared" si="273"/>
        <v>8</v>
      </c>
      <c r="D220" s="530">
        <f t="shared" si="273"/>
        <v>71</v>
      </c>
      <c r="E220" s="530">
        <f t="shared" si="273"/>
        <v>84</v>
      </c>
      <c r="F220" s="530">
        <f t="shared" si="273"/>
        <v>85</v>
      </c>
      <c r="G220" s="530">
        <f t="shared" si="273"/>
        <v>25</v>
      </c>
      <c r="H220" s="530">
        <f t="shared" si="273"/>
        <v>76</v>
      </c>
      <c r="I220" s="530">
        <f t="shared" si="273"/>
        <v>43</v>
      </c>
      <c r="J220" s="530">
        <f t="shared" si="273"/>
        <v>16</v>
      </c>
      <c r="K220" s="530">
        <f t="shared" si="273"/>
        <v>69</v>
      </c>
      <c r="L220" s="530">
        <f t="shared" si="273"/>
        <v>23</v>
      </c>
      <c r="M220" s="530">
        <f t="shared" si="273"/>
        <v>27</v>
      </c>
      <c r="N220" s="530">
        <f t="shared" si="273"/>
        <v>81</v>
      </c>
      <c r="O220" s="539">
        <f t="shared" si="273"/>
        <v>2</v>
      </c>
      <c r="P220" s="540"/>
      <c r="Q220" s="533">
        <f>VLOOKUP($O$100,Setup!$B$23:$C$29,2,false)</f>
        <v>55</v>
      </c>
      <c r="R220" s="544">
        <v>7.0</v>
      </c>
      <c r="S220" s="543"/>
      <c r="T220" s="536" t="str">
        <f t="shared" si="264"/>
        <v>Hit</v>
      </c>
      <c r="U220" s="537" t="str">
        <f t="shared" si="266"/>
        <v>Miss</v>
      </c>
      <c r="V220" s="537" t="str">
        <f t="shared" si="268"/>
        <v>Hit</v>
      </c>
      <c r="W220" s="537" t="str">
        <f t="shared" si="270"/>
        <v>Miss</v>
      </c>
      <c r="X220" s="537" t="str">
        <f t="shared" si="272"/>
        <v>Miss</v>
      </c>
      <c r="Y220" s="537" t="str">
        <f t="shared" si="274"/>
        <v>Miss</v>
      </c>
      <c r="Z220" s="537" t="str">
        <f t="shared" ref="Z220:Z228" si="276">IF(G220&lt;$Q220,"Hit","Miss")</f>
        <v>Hit</v>
      </c>
      <c r="AA220" s="537"/>
      <c r="AB220" s="537"/>
      <c r="AC220" s="537"/>
      <c r="AD220" s="537"/>
      <c r="AE220" s="537"/>
      <c r="AF220" s="537"/>
      <c r="AG220" s="537"/>
      <c r="AH220" s="538"/>
    </row>
    <row r="221">
      <c r="A221" s="529">
        <f t="shared" ref="A221:O221" si="275">RANDBETWEEN(1,100)</f>
        <v>40</v>
      </c>
      <c r="B221" s="530">
        <f t="shared" si="275"/>
        <v>9</v>
      </c>
      <c r="C221" s="530">
        <f t="shared" si="275"/>
        <v>31</v>
      </c>
      <c r="D221" s="530">
        <f t="shared" si="275"/>
        <v>21</v>
      </c>
      <c r="E221" s="530">
        <f t="shared" si="275"/>
        <v>77</v>
      </c>
      <c r="F221" s="530">
        <f t="shared" si="275"/>
        <v>42</v>
      </c>
      <c r="G221" s="530">
        <f t="shared" si="275"/>
        <v>78</v>
      </c>
      <c r="H221" s="530">
        <f t="shared" si="275"/>
        <v>79</v>
      </c>
      <c r="I221" s="530">
        <f t="shared" si="275"/>
        <v>83</v>
      </c>
      <c r="J221" s="530">
        <f t="shared" si="275"/>
        <v>48</v>
      </c>
      <c r="K221" s="530">
        <f t="shared" si="275"/>
        <v>97</v>
      </c>
      <c r="L221" s="530">
        <f t="shared" si="275"/>
        <v>75</v>
      </c>
      <c r="M221" s="530">
        <f t="shared" si="275"/>
        <v>28</v>
      </c>
      <c r="N221" s="530">
        <f t="shared" si="275"/>
        <v>79</v>
      </c>
      <c r="O221" s="539">
        <f t="shared" si="275"/>
        <v>42</v>
      </c>
      <c r="P221" s="540"/>
      <c r="Q221" s="533">
        <f>VLOOKUP($O$100,Setup!$B$23:$C$29,2,false)</f>
        <v>55</v>
      </c>
      <c r="R221" s="544">
        <v>8.0</v>
      </c>
      <c r="S221" s="543"/>
      <c r="T221" s="536" t="str">
        <f t="shared" si="264"/>
        <v>Hit</v>
      </c>
      <c r="U221" s="537" t="str">
        <f t="shared" si="266"/>
        <v>Hit</v>
      </c>
      <c r="V221" s="537" t="str">
        <f t="shared" si="268"/>
        <v>Hit</v>
      </c>
      <c r="W221" s="537" t="str">
        <f t="shared" si="270"/>
        <v>Hit</v>
      </c>
      <c r="X221" s="537" t="str">
        <f t="shared" si="272"/>
        <v>Miss</v>
      </c>
      <c r="Y221" s="537" t="str">
        <f t="shared" si="274"/>
        <v>Hit</v>
      </c>
      <c r="Z221" s="537" t="str">
        <f t="shared" si="276"/>
        <v>Miss</v>
      </c>
      <c r="AA221" s="537" t="str">
        <f t="shared" ref="AA221:AA228" si="278">IF(H221&lt;$Q221,"Hit","Miss")</f>
        <v>Miss</v>
      </c>
      <c r="AB221" s="537"/>
      <c r="AC221" s="537"/>
      <c r="AD221" s="537"/>
      <c r="AE221" s="537"/>
      <c r="AF221" s="537"/>
      <c r="AG221" s="537"/>
      <c r="AH221" s="538"/>
    </row>
    <row r="222">
      <c r="A222" s="529">
        <f t="shared" ref="A222:O222" si="277">RANDBETWEEN(1,100)</f>
        <v>31</v>
      </c>
      <c r="B222" s="530">
        <f t="shared" si="277"/>
        <v>94</v>
      </c>
      <c r="C222" s="530">
        <f t="shared" si="277"/>
        <v>98</v>
      </c>
      <c r="D222" s="530">
        <f t="shared" si="277"/>
        <v>38</v>
      </c>
      <c r="E222" s="530">
        <f t="shared" si="277"/>
        <v>91</v>
      </c>
      <c r="F222" s="530">
        <f t="shared" si="277"/>
        <v>27</v>
      </c>
      <c r="G222" s="530">
        <f t="shared" si="277"/>
        <v>45</v>
      </c>
      <c r="H222" s="530">
        <f t="shared" si="277"/>
        <v>99</v>
      </c>
      <c r="I222" s="530">
        <f t="shared" si="277"/>
        <v>49</v>
      </c>
      <c r="J222" s="530">
        <f t="shared" si="277"/>
        <v>37</v>
      </c>
      <c r="K222" s="530">
        <f t="shared" si="277"/>
        <v>64</v>
      </c>
      <c r="L222" s="530">
        <f t="shared" si="277"/>
        <v>45</v>
      </c>
      <c r="M222" s="530">
        <f t="shared" si="277"/>
        <v>81</v>
      </c>
      <c r="N222" s="530">
        <f t="shared" si="277"/>
        <v>56</v>
      </c>
      <c r="O222" s="539">
        <f t="shared" si="277"/>
        <v>86</v>
      </c>
      <c r="P222" s="540"/>
      <c r="Q222" s="533">
        <f>VLOOKUP($O$100,Setup!$B$23:$C$29,2,false)</f>
        <v>55</v>
      </c>
      <c r="R222" s="544">
        <v>9.0</v>
      </c>
      <c r="S222" s="543"/>
      <c r="T222" s="536" t="str">
        <f t="shared" si="264"/>
        <v>Hit</v>
      </c>
      <c r="U222" s="537" t="str">
        <f t="shared" si="266"/>
        <v>Miss</v>
      </c>
      <c r="V222" s="537" t="str">
        <f t="shared" si="268"/>
        <v>Miss</v>
      </c>
      <c r="W222" s="537" t="str">
        <f t="shared" si="270"/>
        <v>Hit</v>
      </c>
      <c r="X222" s="537" t="str">
        <f t="shared" si="272"/>
        <v>Miss</v>
      </c>
      <c r="Y222" s="537" t="str">
        <f t="shared" si="274"/>
        <v>Hit</v>
      </c>
      <c r="Z222" s="537" t="str">
        <f t="shared" si="276"/>
        <v>Hit</v>
      </c>
      <c r="AA222" s="537" t="str">
        <f t="shared" si="278"/>
        <v>Miss</v>
      </c>
      <c r="AB222" s="537" t="str">
        <f t="shared" ref="AB222:AB228" si="280">IF(I222&lt;$Q222,"Hit","Miss")</f>
        <v>Hit</v>
      </c>
      <c r="AC222" s="537"/>
      <c r="AD222" s="537"/>
      <c r="AE222" s="537"/>
      <c r="AF222" s="537"/>
      <c r="AG222" s="537"/>
      <c r="AH222" s="538"/>
    </row>
    <row r="223">
      <c r="A223" s="529">
        <f t="shared" ref="A223:O223" si="279">RANDBETWEEN(1,100)</f>
        <v>63</v>
      </c>
      <c r="B223" s="530">
        <f t="shared" si="279"/>
        <v>90</v>
      </c>
      <c r="C223" s="530">
        <f t="shared" si="279"/>
        <v>24</v>
      </c>
      <c r="D223" s="530">
        <f t="shared" si="279"/>
        <v>87</v>
      </c>
      <c r="E223" s="530">
        <f t="shared" si="279"/>
        <v>69</v>
      </c>
      <c r="F223" s="530">
        <f t="shared" si="279"/>
        <v>22</v>
      </c>
      <c r="G223" s="530">
        <f t="shared" si="279"/>
        <v>43</v>
      </c>
      <c r="H223" s="530">
        <f t="shared" si="279"/>
        <v>12</v>
      </c>
      <c r="I223" s="530">
        <f t="shared" si="279"/>
        <v>92</v>
      </c>
      <c r="J223" s="530">
        <f t="shared" si="279"/>
        <v>43</v>
      </c>
      <c r="K223" s="530">
        <f t="shared" si="279"/>
        <v>6</v>
      </c>
      <c r="L223" s="530">
        <f t="shared" si="279"/>
        <v>4</v>
      </c>
      <c r="M223" s="530">
        <f t="shared" si="279"/>
        <v>48</v>
      </c>
      <c r="N223" s="530">
        <f t="shared" si="279"/>
        <v>13</v>
      </c>
      <c r="O223" s="539">
        <f t="shared" si="279"/>
        <v>51</v>
      </c>
      <c r="P223" s="540"/>
      <c r="Q223" s="533">
        <f>VLOOKUP($O$100,Setup!$B$23:$C$29,2,false)</f>
        <v>55</v>
      </c>
      <c r="R223" s="545">
        <v>10.0</v>
      </c>
      <c r="S223" s="543"/>
      <c r="T223" s="536" t="str">
        <f t="shared" si="264"/>
        <v>Miss</v>
      </c>
      <c r="U223" s="537" t="str">
        <f t="shared" si="266"/>
        <v>Miss</v>
      </c>
      <c r="V223" s="537" t="str">
        <f t="shared" si="268"/>
        <v>Hit</v>
      </c>
      <c r="W223" s="537" t="str">
        <f t="shared" si="270"/>
        <v>Miss</v>
      </c>
      <c r="X223" s="537" t="str">
        <f t="shared" si="272"/>
        <v>Miss</v>
      </c>
      <c r="Y223" s="537" t="str">
        <f t="shared" si="274"/>
        <v>Hit</v>
      </c>
      <c r="Z223" s="537" t="str">
        <f t="shared" si="276"/>
        <v>Hit</v>
      </c>
      <c r="AA223" s="537" t="str">
        <f t="shared" si="278"/>
        <v>Hit</v>
      </c>
      <c r="AB223" s="537" t="str">
        <f t="shared" si="280"/>
        <v>Miss</v>
      </c>
      <c r="AC223" s="537" t="str">
        <f t="shared" ref="AC223:AC228" si="282">IF(J223&lt;$Q223,"Hit","Miss")</f>
        <v>Hit</v>
      </c>
      <c r="AD223" s="537"/>
      <c r="AE223" s="537"/>
      <c r="AF223" s="537"/>
      <c r="AG223" s="537"/>
      <c r="AH223" s="538"/>
    </row>
    <row r="224">
      <c r="A224" s="529">
        <f t="shared" ref="A224:O224" si="281">RANDBETWEEN(1,100)</f>
        <v>40</v>
      </c>
      <c r="B224" s="530">
        <f t="shared" si="281"/>
        <v>89</v>
      </c>
      <c r="C224" s="530">
        <f t="shared" si="281"/>
        <v>67</v>
      </c>
      <c r="D224" s="530">
        <f t="shared" si="281"/>
        <v>61</v>
      </c>
      <c r="E224" s="530">
        <f t="shared" si="281"/>
        <v>9</v>
      </c>
      <c r="F224" s="530">
        <f t="shared" si="281"/>
        <v>45</v>
      </c>
      <c r="G224" s="530">
        <f t="shared" si="281"/>
        <v>62</v>
      </c>
      <c r="H224" s="530">
        <f t="shared" si="281"/>
        <v>6</v>
      </c>
      <c r="I224" s="530">
        <f t="shared" si="281"/>
        <v>28</v>
      </c>
      <c r="J224" s="530">
        <f t="shared" si="281"/>
        <v>65</v>
      </c>
      <c r="K224" s="530">
        <f t="shared" si="281"/>
        <v>50</v>
      </c>
      <c r="L224" s="530">
        <f t="shared" si="281"/>
        <v>28</v>
      </c>
      <c r="M224" s="530">
        <f t="shared" si="281"/>
        <v>77</v>
      </c>
      <c r="N224" s="530">
        <f t="shared" si="281"/>
        <v>98</v>
      </c>
      <c r="O224" s="539">
        <f t="shared" si="281"/>
        <v>8</v>
      </c>
      <c r="P224" s="540"/>
      <c r="Q224" s="533">
        <f>VLOOKUP($O$100,Setup!$B$23:$C$29,2,false)</f>
        <v>55</v>
      </c>
      <c r="R224" s="545">
        <v>11.0</v>
      </c>
      <c r="S224" s="543"/>
      <c r="T224" s="536" t="str">
        <f t="shared" si="264"/>
        <v>Hit</v>
      </c>
      <c r="U224" s="537" t="str">
        <f t="shared" si="266"/>
        <v>Miss</v>
      </c>
      <c r="V224" s="537" t="str">
        <f t="shared" si="268"/>
        <v>Miss</v>
      </c>
      <c r="W224" s="537" t="str">
        <f t="shared" si="270"/>
        <v>Miss</v>
      </c>
      <c r="X224" s="537" t="str">
        <f t="shared" si="272"/>
        <v>Hit</v>
      </c>
      <c r="Y224" s="537" t="str">
        <f t="shared" si="274"/>
        <v>Hit</v>
      </c>
      <c r="Z224" s="537" t="str">
        <f t="shared" si="276"/>
        <v>Miss</v>
      </c>
      <c r="AA224" s="537" t="str">
        <f t="shared" si="278"/>
        <v>Hit</v>
      </c>
      <c r="AB224" s="537" t="str">
        <f t="shared" si="280"/>
        <v>Hit</v>
      </c>
      <c r="AC224" s="537" t="str">
        <f t="shared" si="282"/>
        <v>Miss</v>
      </c>
      <c r="AD224" s="537" t="str">
        <f t="shared" ref="AD224:AD228" si="284">IF(K224&lt;$Q224,"Hit","Miss")</f>
        <v>Hit</v>
      </c>
      <c r="AE224" s="537"/>
      <c r="AF224" s="537"/>
      <c r="AG224" s="537"/>
      <c r="AH224" s="538"/>
    </row>
    <row r="225">
      <c r="A225" s="529">
        <f t="shared" ref="A225:O225" si="283">RANDBETWEEN(1,100)</f>
        <v>5</v>
      </c>
      <c r="B225" s="530">
        <f t="shared" si="283"/>
        <v>86</v>
      </c>
      <c r="C225" s="530">
        <f t="shared" si="283"/>
        <v>7</v>
      </c>
      <c r="D225" s="530">
        <f t="shared" si="283"/>
        <v>73</v>
      </c>
      <c r="E225" s="530">
        <f t="shared" si="283"/>
        <v>24</v>
      </c>
      <c r="F225" s="530">
        <f t="shared" si="283"/>
        <v>18</v>
      </c>
      <c r="G225" s="530">
        <f t="shared" si="283"/>
        <v>65</v>
      </c>
      <c r="H225" s="530">
        <f t="shared" si="283"/>
        <v>66</v>
      </c>
      <c r="I225" s="530">
        <f t="shared" si="283"/>
        <v>44</v>
      </c>
      <c r="J225" s="530">
        <f t="shared" si="283"/>
        <v>60</v>
      </c>
      <c r="K225" s="530">
        <f t="shared" si="283"/>
        <v>27</v>
      </c>
      <c r="L225" s="530">
        <f t="shared" si="283"/>
        <v>61</v>
      </c>
      <c r="M225" s="530">
        <f t="shared" si="283"/>
        <v>50</v>
      </c>
      <c r="N225" s="530">
        <f t="shared" si="283"/>
        <v>98</v>
      </c>
      <c r="O225" s="539">
        <f t="shared" si="283"/>
        <v>34</v>
      </c>
      <c r="P225" s="540"/>
      <c r="Q225" s="533">
        <f>VLOOKUP($O$100,Setup!$B$23:$C$29,2,false)</f>
        <v>55</v>
      </c>
      <c r="R225" s="545">
        <v>12.0</v>
      </c>
      <c r="S225" s="543"/>
      <c r="T225" s="536" t="str">
        <f t="shared" si="264"/>
        <v>Hit</v>
      </c>
      <c r="U225" s="537" t="str">
        <f t="shared" si="266"/>
        <v>Miss</v>
      </c>
      <c r="V225" s="537" t="str">
        <f t="shared" si="268"/>
        <v>Hit</v>
      </c>
      <c r="W225" s="537" t="str">
        <f t="shared" si="270"/>
        <v>Miss</v>
      </c>
      <c r="X225" s="537" t="str">
        <f t="shared" si="272"/>
        <v>Hit</v>
      </c>
      <c r="Y225" s="537" t="str">
        <f t="shared" si="274"/>
        <v>Hit</v>
      </c>
      <c r="Z225" s="537" t="str">
        <f t="shared" si="276"/>
        <v>Miss</v>
      </c>
      <c r="AA225" s="537" t="str">
        <f t="shared" si="278"/>
        <v>Miss</v>
      </c>
      <c r="AB225" s="537" t="str">
        <f t="shared" si="280"/>
        <v>Hit</v>
      </c>
      <c r="AC225" s="537" t="str">
        <f t="shared" si="282"/>
        <v>Miss</v>
      </c>
      <c r="AD225" s="537" t="str">
        <f t="shared" si="284"/>
        <v>Hit</v>
      </c>
      <c r="AE225" s="537" t="str">
        <f t="shared" ref="AE225:AE228" si="286">IF(L225&lt;$Q225,"Hit","Miss")</f>
        <v>Miss</v>
      </c>
      <c r="AF225" s="537"/>
      <c r="AG225" s="537"/>
      <c r="AH225" s="538"/>
    </row>
    <row r="226">
      <c r="A226" s="529">
        <f t="shared" ref="A226:O226" si="285">RANDBETWEEN(1,100)</f>
        <v>71</v>
      </c>
      <c r="B226" s="530">
        <f t="shared" si="285"/>
        <v>21</v>
      </c>
      <c r="C226" s="530">
        <f t="shared" si="285"/>
        <v>86</v>
      </c>
      <c r="D226" s="530">
        <f t="shared" si="285"/>
        <v>70</v>
      </c>
      <c r="E226" s="530">
        <f t="shared" si="285"/>
        <v>4</v>
      </c>
      <c r="F226" s="530">
        <f t="shared" si="285"/>
        <v>41</v>
      </c>
      <c r="G226" s="530">
        <f t="shared" si="285"/>
        <v>82</v>
      </c>
      <c r="H226" s="530">
        <f t="shared" si="285"/>
        <v>90</v>
      </c>
      <c r="I226" s="530">
        <f t="shared" si="285"/>
        <v>11</v>
      </c>
      <c r="J226" s="530">
        <f t="shared" si="285"/>
        <v>60</v>
      </c>
      <c r="K226" s="530">
        <f t="shared" si="285"/>
        <v>41</v>
      </c>
      <c r="L226" s="530">
        <f t="shared" si="285"/>
        <v>95</v>
      </c>
      <c r="M226" s="530">
        <f t="shared" si="285"/>
        <v>57</v>
      </c>
      <c r="N226" s="530">
        <f t="shared" si="285"/>
        <v>82</v>
      </c>
      <c r="O226" s="539">
        <f t="shared" si="285"/>
        <v>45</v>
      </c>
      <c r="P226" s="540"/>
      <c r="Q226" s="533">
        <f>VLOOKUP($O$100,Setup!$B$23:$C$29,2,false)</f>
        <v>55</v>
      </c>
      <c r="R226" s="545">
        <v>13.0</v>
      </c>
      <c r="S226" s="543"/>
      <c r="T226" s="536" t="str">
        <f t="shared" si="264"/>
        <v>Miss</v>
      </c>
      <c r="U226" s="537" t="str">
        <f t="shared" si="266"/>
        <v>Hit</v>
      </c>
      <c r="V226" s="537" t="str">
        <f t="shared" si="268"/>
        <v>Miss</v>
      </c>
      <c r="W226" s="537" t="str">
        <f t="shared" si="270"/>
        <v>Miss</v>
      </c>
      <c r="X226" s="537" t="str">
        <f t="shared" si="272"/>
        <v>Hit</v>
      </c>
      <c r="Y226" s="537" t="str">
        <f t="shared" si="274"/>
        <v>Hit</v>
      </c>
      <c r="Z226" s="537" t="str">
        <f t="shared" si="276"/>
        <v>Miss</v>
      </c>
      <c r="AA226" s="537" t="str">
        <f t="shared" si="278"/>
        <v>Miss</v>
      </c>
      <c r="AB226" s="537" t="str">
        <f t="shared" si="280"/>
        <v>Hit</v>
      </c>
      <c r="AC226" s="537" t="str">
        <f t="shared" si="282"/>
        <v>Miss</v>
      </c>
      <c r="AD226" s="537" t="str">
        <f t="shared" si="284"/>
        <v>Hit</v>
      </c>
      <c r="AE226" s="537" t="str">
        <f t="shared" si="286"/>
        <v>Miss</v>
      </c>
      <c r="AF226" s="537" t="str">
        <f t="shared" ref="AF226:AF228" si="288">IF(M226&lt;$Q226,"Hit","Miss")</f>
        <v>Miss</v>
      </c>
      <c r="AG226" s="537"/>
      <c r="AH226" s="538"/>
    </row>
    <row r="227">
      <c r="A227" s="529">
        <f t="shared" ref="A227:O227" si="287">RANDBETWEEN(1,100)</f>
        <v>86</v>
      </c>
      <c r="B227" s="530">
        <f t="shared" si="287"/>
        <v>34</v>
      </c>
      <c r="C227" s="530">
        <f t="shared" si="287"/>
        <v>27</v>
      </c>
      <c r="D227" s="530">
        <f t="shared" si="287"/>
        <v>56</v>
      </c>
      <c r="E227" s="530">
        <f t="shared" si="287"/>
        <v>18</v>
      </c>
      <c r="F227" s="530">
        <f t="shared" si="287"/>
        <v>25</v>
      </c>
      <c r="G227" s="530">
        <f t="shared" si="287"/>
        <v>76</v>
      </c>
      <c r="H227" s="530">
        <f t="shared" si="287"/>
        <v>12</v>
      </c>
      <c r="I227" s="530">
        <f t="shared" si="287"/>
        <v>76</v>
      </c>
      <c r="J227" s="530">
        <f t="shared" si="287"/>
        <v>60</v>
      </c>
      <c r="K227" s="530">
        <f t="shared" si="287"/>
        <v>81</v>
      </c>
      <c r="L227" s="530">
        <f t="shared" si="287"/>
        <v>44</v>
      </c>
      <c r="M227" s="530">
        <f t="shared" si="287"/>
        <v>95</v>
      </c>
      <c r="N227" s="530">
        <f t="shared" si="287"/>
        <v>5</v>
      </c>
      <c r="O227" s="539">
        <f t="shared" si="287"/>
        <v>55</v>
      </c>
      <c r="P227" s="540"/>
      <c r="Q227" s="533">
        <f>VLOOKUP($O$100,Setup!$B$23:$C$29,2,false)</f>
        <v>55</v>
      </c>
      <c r="R227" s="545">
        <v>14.0</v>
      </c>
      <c r="S227" s="543"/>
      <c r="T227" s="536" t="str">
        <f t="shared" si="264"/>
        <v>Miss</v>
      </c>
      <c r="U227" s="537" t="str">
        <f t="shared" si="266"/>
        <v>Hit</v>
      </c>
      <c r="V227" s="537" t="str">
        <f t="shared" si="268"/>
        <v>Hit</v>
      </c>
      <c r="W227" s="537" t="str">
        <f t="shared" si="270"/>
        <v>Miss</v>
      </c>
      <c r="X227" s="537" t="str">
        <f t="shared" si="272"/>
        <v>Hit</v>
      </c>
      <c r="Y227" s="537" t="str">
        <f t="shared" si="274"/>
        <v>Hit</v>
      </c>
      <c r="Z227" s="537" t="str">
        <f t="shared" si="276"/>
        <v>Miss</v>
      </c>
      <c r="AA227" s="537" t="str">
        <f t="shared" si="278"/>
        <v>Hit</v>
      </c>
      <c r="AB227" s="537" t="str">
        <f t="shared" si="280"/>
        <v>Miss</v>
      </c>
      <c r="AC227" s="537" t="str">
        <f t="shared" si="282"/>
        <v>Miss</v>
      </c>
      <c r="AD227" s="537" t="str">
        <f t="shared" si="284"/>
        <v>Miss</v>
      </c>
      <c r="AE227" s="537" t="str">
        <f t="shared" si="286"/>
        <v>Hit</v>
      </c>
      <c r="AF227" s="537" t="str">
        <f t="shared" si="288"/>
        <v>Miss</v>
      </c>
      <c r="AG227" s="537" t="str">
        <f t="shared" ref="AG227:AG228" si="290">IF(N227&lt;$Q227,"Hit","Miss")</f>
        <v>Hit</v>
      </c>
      <c r="AH227" s="538"/>
    </row>
    <row r="228">
      <c r="A228" s="546">
        <f t="shared" ref="A228:O228" si="289">RANDBETWEEN(1,100)</f>
        <v>79</v>
      </c>
      <c r="B228" s="547">
        <f t="shared" si="289"/>
        <v>17</v>
      </c>
      <c r="C228" s="547">
        <f t="shared" si="289"/>
        <v>57</v>
      </c>
      <c r="D228" s="547">
        <f t="shared" si="289"/>
        <v>5</v>
      </c>
      <c r="E228" s="547">
        <f t="shared" si="289"/>
        <v>85</v>
      </c>
      <c r="F228" s="547">
        <f t="shared" si="289"/>
        <v>35</v>
      </c>
      <c r="G228" s="547">
        <f t="shared" si="289"/>
        <v>89</v>
      </c>
      <c r="H228" s="547">
        <f t="shared" si="289"/>
        <v>39</v>
      </c>
      <c r="I228" s="547">
        <f t="shared" si="289"/>
        <v>7</v>
      </c>
      <c r="J228" s="547">
        <f t="shared" si="289"/>
        <v>46</v>
      </c>
      <c r="K228" s="547">
        <f t="shared" si="289"/>
        <v>24</v>
      </c>
      <c r="L228" s="547">
        <f t="shared" si="289"/>
        <v>40</v>
      </c>
      <c r="M228" s="547">
        <f t="shared" si="289"/>
        <v>75</v>
      </c>
      <c r="N228" s="547">
        <f t="shared" si="289"/>
        <v>41</v>
      </c>
      <c r="O228" s="548">
        <f t="shared" si="289"/>
        <v>66</v>
      </c>
      <c r="P228" s="549"/>
      <c r="Q228" s="533">
        <f>VLOOKUP($O$100,Setup!$B$23:$C$29,2,false)</f>
        <v>55</v>
      </c>
      <c r="R228" s="551">
        <v>15.0</v>
      </c>
      <c r="S228" s="552"/>
      <c r="T228" s="522" t="str">
        <f t="shared" si="264"/>
        <v>Miss</v>
      </c>
      <c r="U228" s="553" t="str">
        <f t="shared" si="266"/>
        <v>Hit</v>
      </c>
      <c r="V228" s="553" t="str">
        <f t="shared" si="268"/>
        <v>Miss</v>
      </c>
      <c r="W228" s="553" t="str">
        <f t="shared" si="270"/>
        <v>Hit</v>
      </c>
      <c r="X228" s="553" t="str">
        <f t="shared" si="272"/>
        <v>Miss</v>
      </c>
      <c r="Y228" s="553" t="str">
        <f t="shared" si="274"/>
        <v>Hit</v>
      </c>
      <c r="Z228" s="553" t="str">
        <f t="shared" si="276"/>
        <v>Miss</v>
      </c>
      <c r="AA228" s="553" t="str">
        <f t="shared" si="278"/>
        <v>Hit</v>
      </c>
      <c r="AB228" s="553" t="str">
        <f t="shared" si="280"/>
        <v>Hit</v>
      </c>
      <c r="AC228" s="553" t="str">
        <f t="shared" si="282"/>
        <v>Hit</v>
      </c>
      <c r="AD228" s="553" t="str">
        <f t="shared" si="284"/>
        <v>Hit</v>
      </c>
      <c r="AE228" s="553" t="str">
        <f t="shared" si="286"/>
        <v>Hit</v>
      </c>
      <c r="AF228" s="553" t="str">
        <f t="shared" si="288"/>
        <v>Miss</v>
      </c>
      <c r="AG228" s="553" t="str">
        <f t="shared" si="290"/>
        <v>Hit</v>
      </c>
      <c r="AH228" s="554" t="str">
        <f>IF(O228&lt;$Q228,"Hit","Miss")</f>
        <v>Miss</v>
      </c>
    </row>
    <row r="229">
      <c r="A229" s="555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5"/>
      <c r="P229" s="555"/>
      <c r="Q229" s="555"/>
      <c r="R229" s="555"/>
      <c r="S229" s="555"/>
      <c r="T229" s="555"/>
      <c r="U229" s="555"/>
      <c r="V229" s="555"/>
      <c r="W229" s="555"/>
      <c r="X229" s="555"/>
      <c r="Y229" s="555"/>
      <c r="Z229" s="555"/>
      <c r="AA229" s="555"/>
      <c r="AB229" s="555"/>
      <c r="AC229" s="555"/>
      <c r="AD229" s="555"/>
      <c r="AE229" s="555"/>
      <c r="AF229" s="555"/>
      <c r="AG229" s="555"/>
      <c r="AH229" s="555"/>
    </row>
    <row r="230">
      <c r="A230" s="500"/>
      <c r="B230" s="456"/>
      <c r="C230" s="456"/>
      <c r="D230" s="456"/>
      <c r="E230" s="456"/>
      <c r="F230" s="456"/>
      <c r="G230" s="456"/>
      <c r="H230" s="456"/>
      <c r="I230" s="456"/>
      <c r="J230" s="456"/>
      <c r="K230" s="456"/>
      <c r="L230" s="456"/>
      <c r="M230" s="456"/>
      <c r="N230" s="456"/>
      <c r="O230" s="456"/>
      <c r="P230" s="456"/>
      <c r="Q230" s="456"/>
      <c r="R230" s="456"/>
      <c r="S230" s="456"/>
      <c r="T230" s="456"/>
      <c r="U230" s="456"/>
      <c r="V230" s="456"/>
      <c r="W230" s="456"/>
      <c r="X230" s="456"/>
      <c r="Y230" s="456"/>
      <c r="Z230" s="456"/>
      <c r="AA230" s="456"/>
      <c r="AB230" s="456"/>
      <c r="AC230" s="456"/>
      <c r="AD230" s="456"/>
      <c r="AE230" s="456"/>
      <c r="AF230" s="456"/>
      <c r="AG230" s="456"/>
      <c r="AH230" s="457"/>
    </row>
    <row r="231">
      <c r="A231" s="501"/>
      <c r="B231" s="502"/>
      <c r="C231" s="502"/>
      <c r="D231" s="503"/>
      <c r="E231" s="503"/>
      <c r="F231" s="503"/>
      <c r="G231" s="503"/>
      <c r="H231" s="503"/>
      <c r="I231" s="503"/>
      <c r="J231" s="503"/>
      <c r="K231" s="503"/>
      <c r="L231" s="576" t="s">
        <v>211</v>
      </c>
      <c r="M231" s="502"/>
      <c r="N231" s="470"/>
      <c r="O231" s="557" t="str">
        <f>VLOOKUP($L231,Setup!$B$9:$C$92,2,false)</f>
        <v/>
      </c>
      <c r="P231" s="502"/>
      <c r="Q231" s="470"/>
      <c r="R231" s="558"/>
      <c r="S231" s="559"/>
      <c r="T231" s="560" t="s">
        <v>204</v>
      </c>
      <c r="U231" s="561">
        <f>(Setup!$C$38)</f>
        <v>35</v>
      </c>
      <c r="V231" s="560" t="s">
        <v>293</v>
      </c>
      <c r="W231" s="561">
        <f>COUNTIF(T233:AH233,"Hit")</f>
        <v>0</v>
      </c>
      <c r="X231" s="560" t="s">
        <v>292</v>
      </c>
      <c r="Y231" s="562">
        <f>$U231*$W231</f>
        <v>0</v>
      </c>
      <c r="Z231" s="563"/>
      <c r="AA231" s="563"/>
      <c r="AB231" s="563"/>
      <c r="AC231" s="563"/>
      <c r="AD231" s="563"/>
      <c r="AE231" s="563"/>
      <c r="AF231" s="563"/>
      <c r="AG231" s="563"/>
      <c r="AH231" s="564"/>
    </row>
    <row r="232">
      <c r="A232" s="514"/>
      <c r="B232" s="482"/>
      <c r="C232" s="482"/>
      <c r="D232" s="515"/>
      <c r="E232" s="515"/>
      <c r="F232" s="515"/>
      <c r="G232" s="515"/>
      <c r="H232" s="515"/>
      <c r="I232" s="515"/>
      <c r="J232" s="515"/>
      <c r="K232" s="515"/>
      <c r="L232" s="565" t="s">
        <v>205</v>
      </c>
      <c r="M232" s="472"/>
      <c r="N232" s="566"/>
      <c r="O232" s="577" t="str">
        <f>(Setup!$C$61)</f>
        <v/>
      </c>
      <c r="P232" s="472"/>
      <c r="Q232" s="566"/>
      <c r="R232" s="567"/>
      <c r="S232" s="568"/>
      <c r="T232" s="569" t="s">
        <v>294</v>
      </c>
      <c r="U232" s="472"/>
      <c r="V232" s="472"/>
      <c r="W232" s="472"/>
      <c r="X232" s="472"/>
      <c r="Y232" s="472"/>
      <c r="Z232" s="472"/>
      <c r="AA232" s="472"/>
      <c r="AB232" s="472"/>
      <c r="AC232" s="472"/>
      <c r="AD232" s="472"/>
      <c r="AE232" s="472"/>
      <c r="AF232" s="472"/>
      <c r="AG232" s="472"/>
      <c r="AH232" s="566"/>
    </row>
    <row r="233">
      <c r="A233" s="519"/>
      <c r="B233" s="492"/>
      <c r="C233" s="492"/>
      <c r="D233" s="520"/>
      <c r="E233" s="520"/>
      <c r="F233" s="520"/>
      <c r="G233" s="520"/>
      <c r="H233" s="520"/>
      <c r="I233" s="520"/>
      <c r="J233" s="520"/>
      <c r="K233" s="520"/>
      <c r="L233" s="570" t="s">
        <v>295</v>
      </c>
      <c r="M233" s="571"/>
      <c r="N233" s="572"/>
      <c r="O233" s="573">
        <f>(Setup!$C$53*Setup!$C$55)</f>
        <v>0</v>
      </c>
      <c r="P233" s="571"/>
      <c r="Q233" s="572"/>
      <c r="R233" s="567"/>
      <c r="S233" s="568"/>
      <c r="T233" s="574" t="str">
        <f>iferror(VLOOKUP($O233,$R236:$AH250,3,false),"")</f>
        <v/>
      </c>
      <c r="U233" s="574" t="str">
        <f>iferror(VLOOKUP($O233,$R236:$AH250,4,false),"")</f>
        <v/>
      </c>
      <c r="V233" s="574" t="str">
        <f>iferror(VLOOKUP($O233,$R236:$AH250,5,false),"")</f>
        <v/>
      </c>
      <c r="W233" s="574" t="str">
        <f>iferror(VLOOKUP($O233,$R236:$AH250,6,false),"")</f>
        <v/>
      </c>
      <c r="X233" s="574" t="str">
        <f>iferror(VLOOKUP($O233,$R236:$AH250,7,false),"")</f>
        <v/>
      </c>
      <c r="Y233" s="574" t="str">
        <f>iferror(VLOOKUP($O233,$R236:$AH250,8,false),"")</f>
        <v/>
      </c>
      <c r="Z233" s="574" t="str">
        <f>iferror(VLOOKUP($O233,$R236:$AH250,9,false),"")</f>
        <v/>
      </c>
      <c r="AA233" s="574" t="str">
        <f>iferror(VLOOKUP($O233,$R236:$AH250,10,false),"")</f>
        <v/>
      </c>
      <c r="AB233" s="574" t="str">
        <f>iferror(VLOOKUP($O233,$R236:$AH250,11,false),"")</f>
        <v/>
      </c>
      <c r="AC233" s="574" t="str">
        <f>iferror(VLOOKUP($O233,$R236:$AH250,12,false),"")</f>
        <v/>
      </c>
      <c r="AD233" s="574" t="str">
        <f>iferror(VLOOKUP($O233,$R236:$AH250,13,false),"")</f>
        <v/>
      </c>
      <c r="AE233" s="574" t="str">
        <f>iferror(VLOOKUP($O233,$R236:$AH250,14,false),"")</f>
        <v/>
      </c>
      <c r="AF233" s="574" t="str">
        <f>iferror(VLOOKUP($O233,$R236:$AH250,15,false),"")</f>
        <v/>
      </c>
      <c r="AG233" s="574" t="str">
        <f>iferror(VLOOKUP($O233,$R236:$AH250,16,false),"")</f>
        <v/>
      </c>
      <c r="AH233" s="575" t="str">
        <f>iferror(VLOOKUP($O233,$R236:$AH250,17,false),"")</f>
        <v/>
      </c>
    </row>
    <row r="234">
      <c r="A234" s="523"/>
      <c r="B234" s="512"/>
      <c r="C234" s="512"/>
      <c r="D234" s="512"/>
      <c r="E234" s="512"/>
      <c r="F234" s="512"/>
      <c r="G234" s="512"/>
      <c r="H234" s="512"/>
      <c r="I234" s="512"/>
      <c r="J234" s="512"/>
      <c r="K234" s="512"/>
      <c r="L234" s="512"/>
      <c r="M234" s="512"/>
      <c r="N234" s="512"/>
      <c r="O234" s="512"/>
      <c r="P234" s="524"/>
      <c r="Q234" s="512"/>
      <c r="R234" s="512"/>
      <c r="S234" s="512"/>
      <c r="T234" s="512"/>
      <c r="U234" s="512"/>
      <c r="V234" s="525"/>
      <c r="W234" s="512"/>
      <c r="X234" s="512"/>
      <c r="Y234" s="512"/>
      <c r="Z234" s="512"/>
      <c r="AA234" s="512"/>
      <c r="AB234" s="512"/>
      <c r="AC234" s="512"/>
      <c r="AD234" s="512"/>
      <c r="AE234" s="512"/>
      <c r="AF234" s="512"/>
      <c r="AH234" s="526"/>
    </row>
    <row r="235">
      <c r="A235" s="501" t="s">
        <v>296</v>
      </c>
      <c r="B235" s="502"/>
      <c r="C235" s="502"/>
      <c r="D235" s="502"/>
      <c r="E235" s="502"/>
      <c r="F235" s="502"/>
      <c r="G235" s="502"/>
      <c r="H235" s="502"/>
      <c r="I235" s="502"/>
      <c r="J235" s="502"/>
      <c r="K235" s="502"/>
      <c r="L235" s="502"/>
      <c r="M235" s="502"/>
      <c r="N235" s="502"/>
      <c r="O235" s="470"/>
      <c r="P235" s="524"/>
      <c r="Q235" s="527" t="s">
        <v>297</v>
      </c>
      <c r="R235" s="528" t="s">
        <v>298</v>
      </c>
      <c r="S235" s="512"/>
      <c r="T235" s="501" t="s">
        <v>299</v>
      </c>
      <c r="U235" s="502"/>
      <c r="V235" s="502"/>
      <c r="W235" s="502"/>
      <c r="X235" s="502"/>
      <c r="Y235" s="502"/>
      <c r="Z235" s="502"/>
      <c r="AA235" s="502"/>
      <c r="AB235" s="502"/>
      <c r="AC235" s="502"/>
      <c r="AD235" s="502"/>
      <c r="AE235" s="502"/>
      <c r="AF235" s="502"/>
      <c r="AG235" s="502"/>
      <c r="AH235" s="470"/>
    </row>
    <row r="236">
      <c r="A236" s="529">
        <f t="shared" ref="A236:O236" si="291">RANDBETWEEN(1,100)</f>
        <v>30</v>
      </c>
      <c r="B236" s="530">
        <f t="shared" si="291"/>
        <v>66</v>
      </c>
      <c r="C236" s="530">
        <f t="shared" si="291"/>
        <v>92</v>
      </c>
      <c r="D236" s="530">
        <f t="shared" si="291"/>
        <v>10</v>
      </c>
      <c r="E236" s="530">
        <f t="shared" si="291"/>
        <v>64</v>
      </c>
      <c r="F236" s="530">
        <f t="shared" si="291"/>
        <v>92</v>
      </c>
      <c r="G236" s="530">
        <f t="shared" si="291"/>
        <v>13</v>
      </c>
      <c r="H236" s="530">
        <f t="shared" si="291"/>
        <v>32</v>
      </c>
      <c r="I236" s="530">
        <f t="shared" si="291"/>
        <v>81</v>
      </c>
      <c r="J236" s="530">
        <f t="shared" si="291"/>
        <v>23</v>
      </c>
      <c r="K236" s="530">
        <f t="shared" si="291"/>
        <v>86</v>
      </c>
      <c r="L236" s="530">
        <f t="shared" si="291"/>
        <v>38</v>
      </c>
      <c r="M236" s="530">
        <f t="shared" si="291"/>
        <v>1</v>
      </c>
      <c r="N236" s="530">
        <f t="shared" si="291"/>
        <v>92</v>
      </c>
      <c r="O236" s="531">
        <f t="shared" si="291"/>
        <v>85</v>
      </c>
      <c r="P236" s="532"/>
      <c r="Q236" s="533">
        <f>VLOOKUP($O$12,Setup!$B$23:$C$29,2,false)</f>
        <v>65</v>
      </c>
      <c r="R236" s="534">
        <v>1.0</v>
      </c>
      <c r="S236" s="535"/>
      <c r="T236" s="536" t="str">
        <f t="shared" ref="T236:T250" si="293">IF(A236&lt;$Q236,"Hit","Miss")</f>
        <v>Hit</v>
      </c>
      <c r="U236" s="537"/>
      <c r="V236" s="537"/>
      <c r="W236" s="537"/>
      <c r="X236" s="537"/>
      <c r="Y236" s="537"/>
      <c r="Z236" s="537"/>
      <c r="AA236" s="537"/>
      <c r="AB236" s="537"/>
      <c r="AC236" s="537"/>
      <c r="AD236" s="537"/>
      <c r="AE236" s="537"/>
      <c r="AF236" s="537"/>
      <c r="AG236" s="537"/>
      <c r="AH236" s="538"/>
    </row>
    <row r="237">
      <c r="A237" s="529">
        <f t="shared" ref="A237:O237" si="292">RANDBETWEEN(1,100)</f>
        <v>7</v>
      </c>
      <c r="B237" s="530">
        <f t="shared" si="292"/>
        <v>56</v>
      </c>
      <c r="C237" s="530">
        <f t="shared" si="292"/>
        <v>87</v>
      </c>
      <c r="D237" s="530">
        <f t="shared" si="292"/>
        <v>100</v>
      </c>
      <c r="E237" s="530">
        <f t="shared" si="292"/>
        <v>76</v>
      </c>
      <c r="F237" s="530">
        <f t="shared" si="292"/>
        <v>65</v>
      </c>
      <c r="G237" s="530">
        <f t="shared" si="292"/>
        <v>32</v>
      </c>
      <c r="H237" s="530">
        <f t="shared" si="292"/>
        <v>88</v>
      </c>
      <c r="I237" s="530">
        <f t="shared" si="292"/>
        <v>10</v>
      </c>
      <c r="J237" s="530">
        <f t="shared" si="292"/>
        <v>100</v>
      </c>
      <c r="K237" s="530">
        <f t="shared" si="292"/>
        <v>39</v>
      </c>
      <c r="L237" s="530">
        <f t="shared" si="292"/>
        <v>7</v>
      </c>
      <c r="M237" s="530">
        <f t="shared" si="292"/>
        <v>57</v>
      </c>
      <c r="N237" s="530">
        <f t="shared" si="292"/>
        <v>31</v>
      </c>
      <c r="O237" s="531">
        <f t="shared" si="292"/>
        <v>97</v>
      </c>
      <c r="P237" s="532"/>
      <c r="Q237" s="533">
        <f>VLOOKUP($O$12,Setup!$B$23:$C$29,2,false)</f>
        <v>65</v>
      </c>
      <c r="R237" s="534">
        <v>2.0</v>
      </c>
      <c r="S237" s="535"/>
      <c r="T237" s="536" t="str">
        <f t="shared" si="293"/>
        <v>Hit</v>
      </c>
      <c r="U237" s="537" t="str">
        <f t="shared" ref="U237:U250" si="295">IF(B237&lt;$Q237,"Hit","Miss")</f>
        <v>Hit</v>
      </c>
      <c r="V237" s="537"/>
      <c r="W237" s="537"/>
      <c r="X237" s="537"/>
      <c r="Y237" s="537"/>
      <c r="Z237" s="537"/>
      <c r="AA237" s="537"/>
      <c r="AB237" s="537"/>
      <c r="AC237" s="537"/>
      <c r="AD237" s="537"/>
      <c r="AE237" s="537"/>
      <c r="AF237" s="537"/>
      <c r="AG237" s="537"/>
      <c r="AH237" s="538"/>
    </row>
    <row r="238">
      <c r="A238" s="529">
        <f t="shared" ref="A238:O238" si="294">RANDBETWEEN(1,100)</f>
        <v>26</v>
      </c>
      <c r="B238" s="530">
        <f t="shared" si="294"/>
        <v>63</v>
      </c>
      <c r="C238" s="530">
        <f t="shared" si="294"/>
        <v>74</v>
      </c>
      <c r="D238" s="530">
        <f t="shared" si="294"/>
        <v>40</v>
      </c>
      <c r="E238" s="530">
        <f t="shared" si="294"/>
        <v>45</v>
      </c>
      <c r="F238" s="530">
        <f t="shared" si="294"/>
        <v>94</v>
      </c>
      <c r="G238" s="530">
        <f t="shared" si="294"/>
        <v>33</v>
      </c>
      <c r="H238" s="530">
        <f t="shared" si="294"/>
        <v>72</v>
      </c>
      <c r="I238" s="530">
        <f t="shared" si="294"/>
        <v>77</v>
      </c>
      <c r="J238" s="530">
        <f t="shared" si="294"/>
        <v>43</v>
      </c>
      <c r="K238" s="530">
        <f t="shared" si="294"/>
        <v>9</v>
      </c>
      <c r="L238" s="530">
        <f t="shared" si="294"/>
        <v>97</v>
      </c>
      <c r="M238" s="530">
        <f t="shared" si="294"/>
        <v>33</v>
      </c>
      <c r="N238" s="530">
        <f t="shared" si="294"/>
        <v>1</v>
      </c>
      <c r="O238" s="531">
        <f t="shared" si="294"/>
        <v>14</v>
      </c>
      <c r="P238" s="532"/>
      <c r="Q238" s="533">
        <f>VLOOKUP($O$12,Setup!$B$23:$C$29,2,false)</f>
        <v>65</v>
      </c>
      <c r="R238" s="534">
        <v>3.0</v>
      </c>
      <c r="S238" s="535"/>
      <c r="T238" s="536" t="str">
        <f t="shared" si="293"/>
        <v>Hit</v>
      </c>
      <c r="U238" s="537" t="str">
        <f t="shared" si="295"/>
        <v>Hit</v>
      </c>
      <c r="V238" s="537" t="str">
        <f t="shared" ref="V238:V250" si="297">IF(C238&lt;$Q238,"Hit","Miss")</f>
        <v>Miss</v>
      </c>
      <c r="W238" s="537"/>
      <c r="X238" s="537"/>
      <c r="Y238" s="537"/>
      <c r="Z238" s="537"/>
      <c r="AA238" s="537"/>
      <c r="AB238" s="537"/>
      <c r="AC238" s="537"/>
      <c r="AD238" s="537"/>
      <c r="AE238" s="537"/>
      <c r="AF238" s="537"/>
      <c r="AG238" s="537"/>
      <c r="AH238" s="538"/>
    </row>
    <row r="239">
      <c r="A239" s="529">
        <f t="shared" ref="A239:O239" si="296">RANDBETWEEN(1,100)</f>
        <v>40</v>
      </c>
      <c r="B239" s="530">
        <f t="shared" si="296"/>
        <v>91</v>
      </c>
      <c r="C239" s="530">
        <f t="shared" si="296"/>
        <v>7</v>
      </c>
      <c r="D239" s="530">
        <f t="shared" si="296"/>
        <v>46</v>
      </c>
      <c r="E239" s="530">
        <f t="shared" si="296"/>
        <v>71</v>
      </c>
      <c r="F239" s="530">
        <f t="shared" si="296"/>
        <v>34</v>
      </c>
      <c r="G239" s="530">
        <f t="shared" si="296"/>
        <v>15</v>
      </c>
      <c r="H239" s="530">
        <f t="shared" si="296"/>
        <v>79</v>
      </c>
      <c r="I239" s="530">
        <f t="shared" si="296"/>
        <v>90</v>
      </c>
      <c r="J239" s="530">
        <f t="shared" si="296"/>
        <v>39</v>
      </c>
      <c r="K239" s="530">
        <f t="shared" si="296"/>
        <v>74</v>
      </c>
      <c r="L239" s="530">
        <f t="shared" si="296"/>
        <v>10</v>
      </c>
      <c r="M239" s="530">
        <f t="shared" si="296"/>
        <v>40</v>
      </c>
      <c r="N239" s="530">
        <f t="shared" si="296"/>
        <v>64</v>
      </c>
      <c r="O239" s="539">
        <f t="shared" si="296"/>
        <v>80</v>
      </c>
      <c r="P239" s="540"/>
      <c r="Q239" s="541">
        <f>VLOOKUP($O$12,Setup!$B$23:$C$29,2,false)</f>
        <v>65</v>
      </c>
      <c r="R239" s="542">
        <v>4.0</v>
      </c>
      <c r="S239" s="543"/>
      <c r="T239" s="536" t="str">
        <f t="shared" si="293"/>
        <v>Hit</v>
      </c>
      <c r="U239" s="537" t="str">
        <f t="shared" si="295"/>
        <v>Miss</v>
      </c>
      <c r="V239" s="537" t="str">
        <f t="shared" si="297"/>
        <v>Hit</v>
      </c>
      <c r="W239" s="537" t="str">
        <f t="shared" ref="W239:W250" si="299">IF(D239&lt;$Q239,"Hit","Miss")</f>
        <v>Hit</v>
      </c>
      <c r="X239" s="537"/>
      <c r="Y239" s="537"/>
      <c r="Z239" s="537"/>
      <c r="AA239" s="537"/>
      <c r="AB239" s="537"/>
      <c r="AC239" s="537"/>
      <c r="AD239" s="537"/>
      <c r="AE239" s="537"/>
      <c r="AF239" s="537"/>
      <c r="AG239" s="537"/>
      <c r="AH239" s="538"/>
    </row>
    <row r="240">
      <c r="A240" s="529">
        <f t="shared" ref="A240:O240" si="298">RANDBETWEEN(1,100)</f>
        <v>53</v>
      </c>
      <c r="B240" s="530">
        <f t="shared" si="298"/>
        <v>56</v>
      </c>
      <c r="C240" s="530">
        <f t="shared" si="298"/>
        <v>97</v>
      </c>
      <c r="D240" s="530">
        <f t="shared" si="298"/>
        <v>51</v>
      </c>
      <c r="E240" s="530">
        <f t="shared" si="298"/>
        <v>88</v>
      </c>
      <c r="F240" s="530">
        <f t="shared" si="298"/>
        <v>77</v>
      </c>
      <c r="G240" s="530">
        <f t="shared" si="298"/>
        <v>56</v>
      </c>
      <c r="H240" s="530">
        <f t="shared" si="298"/>
        <v>92</v>
      </c>
      <c r="I240" s="530">
        <f t="shared" si="298"/>
        <v>9</v>
      </c>
      <c r="J240" s="530">
        <f t="shared" si="298"/>
        <v>72</v>
      </c>
      <c r="K240" s="530">
        <f t="shared" si="298"/>
        <v>61</v>
      </c>
      <c r="L240" s="530">
        <f t="shared" si="298"/>
        <v>24</v>
      </c>
      <c r="M240" s="530">
        <f t="shared" si="298"/>
        <v>28</v>
      </c>
      <c r="N240" s="530">
        <f t="shared" si="298"/>
        <v>94</v>
      </c>
      <c r="O240" s="539">
        <f t="shared" si="298"/>
        <v>34</v>
      </c>
      <c r="P240" s="540"/>
      <c r="Q240" s="541">
        <f>VLOOKUP($O$12,Setup!$B$23:$C$29,2,false)</f>
        <v>65</v>
      </c>
      <c r="R240" s="544">
        <v>5.0</v>
      </c>
      <c r="S240" s="543"/>
      <c r="T240" s="536" t="str">
        <f t="shared" si="293"/>
        <v>Hit</v>
      </c>
      <c r="U240" s="537" t="str">
        <f t="shared" si="295"/>
        <v>Hit</v>
      </c>
      <c r="V240" s="537" t="str">
        <f t="shared" si="297"/>
        <v>Miss</v>
      </c>
      <c r="W240" s="537" t="str">
        <f t="shared" si="299"/>
        <v>Hit</v>
      </c>
      <c r="X240" s="537" t="str">
        <f t="shared" ref="X240:X250" si="301">IF(E240&lt;$Q240,"Hit","Miss")</f>
        <v>Miss</v>
      </c>
      <c r="Y240" s="537"/>
      <c r="Z240" s="537"/>
      <c r="AA240" s="537"/>
      <c r="AB240" s="537"/>
      <c r="AC240" s="537"/>
      <c r="AD240" s="537"/>
      <c r="AE240" s="537"/>
      <c r="AF240" s="537"/>
      <c r="AG240" s="537"/>
      <c r="AH240" s="538"/>
    </row>
    <row r="241">
      <c r="A241" s="529">
        <f t="shared" ref="A241:O241" si="300">RANDBETWEEN(1,100)</f>
        <v>55</v>
      </c>
      <c r="B241" s="530">
        <f t="shared" si="300"/>
        <v>11</v>
      </c>
      <c r="C241" s="530">
        <f t="shared" si="300"/>
        <v>24</v>
      </c>
      <c r="D241" s="530">
        <f t="shared" si="300"/>
        <v>25</v>
      </c>
      <c r="E241" s="530">
        <f t="shared" si="300"/>
        <v>54</v>
      </c>
      <c r="F241" s="530">
        <f t="shared" si="300"/>
        <v>17</v>
      </c>
      <c r="G241" s="530">
        <f t="shared" si="300"/>
        <v>71</v>
      </c>
      <c r="H241" s="530">
        <f t="shared" si="300"/>
        <v>74</v>
      </c>
      <c r="I241" s="530">
        <f t="shared" si="300"/>
        <v>86</v>
      </c>
      <c r="J241" s="530">
        <f t="shared" si="300"/>
        <v>26</v>
      </c>
      <c r="K241" s="530">
        <f t="shared" si="300"/>
        <v>4</v>
      </c>
      <c r="L241" s="530">
        <f t="shared" si="300"/>
        <v>93</v>
      </c>
      <c r="M241" s="530">
        <f t="shared" si="300"/>
        <v>54</v>
      </c>
      <c r="N241" s="530">
        <f t="shared" si="300"/>
        <v>21</v>
      </c>
      <c r="O241" s="539">
        <f t="shared" si="300"/>
        <v>99</v>
      </c>
      <c r="P241" s="540"/>
      <c r="Q241" s="541">
        <f>VLOOKUP($O$12,Setup!$B$23:$C$29,2,false)</f>
        <v>65</v>
      </c>
      <c r="R241" s="544">
        <v>6.0</v>
      </c>
      <c r="S241" s="543"/>
      <c r="T241" s="536" t="str">
        <f t="shared" si="293"/>
        <v>Hit</v>
      </c>
      <c r="U241" s="537" t="str">
        <f t="shared" si="295"/>
        <v>Hit</v>
      </c>
      <c r="V241" s="537" t="str">
        <f t="shared" si="297"/>
        <v>Hit</v>
      </c>
      <c r="W241" s="537" t="str">
        <f t="shared" si="299"/>
        <v>Hit</v>
      </c>
      <c r="X241" s="537" t="str">
        <f t="shared" si="301"/>
        <v>Hit</v>
      </c>
      <c r="Y241" s="537" t="str">
        <f t="shared" ref="Y241:Y250" si="303">IF(F241&lt;$Q241,"Hit","Miss")</f>
        <v>Hit</v>
      </c>
      <c r="Z241" s="537"/>
      <c r="AA241" s="537"/>
      <c r="AB241" s="537"/>
      <c r="AC241" s="537"/>
      <c r="AD241" s="537"/>
      <c r="AE241" s="537"/>
      <c r="AF241" s="537"/>
      <c r="AG241" s="537"/>
      <c r="AH241" s="538"/>
    </row>
    <row r="242">
      <c r="A242" s="529">
        <f t="shared" ref="A242:O242" si="302">RANDBETWEEN(1,100)</f>
        <v>49</v>
      </c>
      <c r="B242" s="530">
        <f t="shared" si="302"/>
        <v>70</v>
      </c>
      <c r="C242" s="530">
        <f t="shared" si="302"/>
        <v>90</v>
      </c>
      <c r="D242" s="530">
        <f t="shared" si="302"/>
        <v>68</v>
      </c>
      <c r="E242" s="530">
        <f t="shared" si="302"/>
        <v>31</v>
      </c>
      <c r="F242" s="530">
        <f t="shared" si="302"/>
        <v>19</v>
      </c>
      <c r="G242" s="530">
        <f t="shared" si="302"/>
        <v>32</v>
      </c>
      <c r="H242" s="530">
        <f t="shared" si="302"/>
        <v>88</v>
      </c>
      <c r="I242" s="530">
        <f t="shared" si="302"/>
        <v>39</v>
      </c>
      <c r="J242" s="530">
        <f t="shared" si="302"/>
        <v>58</v>
      </c>
      <c r="K242" s="530">
        <f t="shared" si="302"/>
        <v>70</v>
      </c>
      <c r="L242" s="530">
        <f t="shared" si="302"/>
        <v>19</v>
      </c>
      <c r="M242" s="530">
        <f t="shared" si="302"/>
        <v>97</v>
      </c>
      <c r="N242" s="530">
        <f t="shared" si="302"/>
        <v>64</v>
      </c>
      <c r="O242" s="539">
        <f t="shared" si="302"/>
        <v>2</v>
      </c>
      <c r="P242" s="540"/>
      <c r="Q242" s="541">
        <f>VLOOKUP($O$12,Setup!$B$23:$C$29,2,false)</f>
        <v>65</v>
      </c>
      <c r="R242" s="544">
        <v>7.0</v>
      </c>
      <c r="S242" s="543"/>
      <c r="T242" s="536" t="str">
        <f t="shared" si="293"/>
        <v>Hit</v>
      </c>
      <c r="U242" s="537" t="str">
        <f t="shared" si="295"/>
        <v>Miss</v>
      </c>
      <c r="V242" s="537" t="str">
        <f t="shared" si="297"/>
        <v>Miss</v>
      </c>
      <c r="W242" s="537" t="str">
        <f t="shared" si="299"/>
        <v>Miss</v>
      </c>
      <c r="X242" s="537" t="str">
        <f t="shared" si="301"/>
        <v>Hit</v>
      </c>
      <c r="Y242" s="537" t="str">
        <f t="shared" si="303"/>
        <v>Hit</v>
      </c>
      <c r="Z242" s="537" t="str">
        <f t="shared" ref="Z242:Z250" si="305">IF(G242&lt;$Q242,"Hit","Miss")</f>
        <v>Hit</v>
      </c>
      <c r="AA242" s="537"/>
      <c r="AB242" s="537"/>
      <c r="AC242" s="537"/>
      <c r="AD242" s="537"/>
      <c r="AE242" s="537"/>
      <c r="AF242" s="537"/>
      <c r="AG242" s="537"/>
      <c r="AH242" s="538"/>
    </row>
    <row r="243">
      <c r="A243" s="529">
        <f t="shared" ref="A243:O243" si="304">RANDBETWEEN(1,100)</f>
        <v>25</v>
      </c>
      <c r="B243" s="530">
        <f t="shared" si="304"/>
        <v>94</v>
      </c>
      <c r="C243" s="530">
        <f t="shared" si="304"/>
        <v>33</v>
      </c>
      <c r="D243" s="530">
        <f t="shared" si="304"/>
        <v>81</v>
      </c>
      <c r="E243" s="530">
        <f t="shared" si="304"/>
        <v>57</v>
      </c>
      <c r="F243" s="530">
        <f t="shared" si="304"/>
        <v>3</v>
      </c>
      <c r="G243" s="530">
        <f t="shared" si="304"/>
        <v>65</v>
      </c>
      <c r="H243" s="530">
        <f t="shared" si="304"/>
        <v>86</v>
      </c>
      <c r="I243" s="530">
        <f t="shared" si="304"/>
        <v>2</v>
      </c>
      <c r="J243" s="530">
        <f t="shared" si="304"/>
        <v>69</v>
      </c>
      <c r="K243" s="530">
        <f t="shared" si="304"/>
        <v>35</v>
      </c>
      <c r="L243" s="530">
        <f t="shared" si="304"/>
        <v>26</v>
      </c>
      <c r="M243" s="530">
        <f t="shared" si="304"/>
        <v>41</v>
      </c>
      <c r="N243" s="530">
        <f t="shared" si="304"/>
        <v>4</v>
      </c>
      <c r="O243" s="539">
        <f t="shared" si="304"/>
        <v>54</v>
      </c>
      <c r="P243" s="540"/>
      <c r="Q243" s="541">
        <f>VLOOKUP($O$12,Setup!$B$23:$C$29,2,false)</f>
        <v>65</v>
      </c>
      <c r="R243" s="544">
        <v>8.0</v>
      </c>
      <c r="S243" s="543"/>
      <c r="T243" s="536" t="str">
        <f t="shared" si="293"/>
        <v>Hit</v>
      </c>
      <c r="U243" s="537" t="str">
        <f t="shared" si="295"/>
        <v>Miss</v>
      </c>
      <c r="V243" s="537" t="str">
        <f t="shared" si="297"/>
        <v>Hit</v>
      </c>
      <c r="W243" s="537" t="str">
        <f t="shared" si="299"/>
        <v>Miss</v>
      </c>
      <c r="X243" s="537" t="str">
        <f t="shared" si="301"/>
        <v>Hit</v>
      </c>
      <c r="Y243" s="537" t="str">
        <f t="shared" si="303"/>
        <v>Hit</v>
      </c>
      <c r="Z243" s="537" t="str">
        <f t="shared" si="305"/>
        <v>Miss</v>
      </c>
      <c r="AA243" s="537" t="str">
        <f t="shared" ref="AA243:AA250" si="307">IF(H243&lt;$Q243,"Hit","Miss")</f>
        <v>Miss</v>
      </c>
      <c r="AB243" s="537"/>
      <c r="AC243" s="537"/>
      <c r="AD243" s="537"/>
      <c r="AE243" s="537"/>
      <c r="AF243" s="537"/>
      <c r="AG243" s="537"/>
      <c r="AH243" s="538"/>
    </row>
    <row r="244">
      <c r="A244" s="529">
        <f t="shared" ref="A244:O244" si="306">RANDBETWEEN(1,100)</f>
        <v>95</v>
      </c>
      <c r="B244" s="530">
        <f t="shared" si="306"/>
        <v>16</v>
      </c>
      <c r="C244" s="530">
        <f t="shared" si="306"/>
        <v>9</v>
      </c>
      <c r="D244" s="530">
        <f t="shared" si="306"/>
        <v>64</v>
      </c>
      <c r="E244" s="530">
        <f t="shared" si="306"/>
        <v>1</v>
      </c>
      <c r="F244" s="530">
        <f t="shared" si="306"/>
        <v>52</v>
      </c>
      <c r="G244" s="530">
        <f t="shared" si="306"/>
        <v>41</v>
      </c>
      <c r="H244" s="530">
        <f t="shared" si="306"/>
        <v>9</v>
      </c>
      <c r="I244" s="530">
        <f t="shared" si="306"/>
        <v>59</v>
      </c>
      <c r="J244" s="530">
        <f t="shared" si="306"/>
        <v>57</v>
      </c>
      <c r="K244" s="530">
        <f t="shared" si="306"/>
        <v>73</v>
      </c>
      <c r="L244" s="530">
        <f t="shared" si="306"/>
        <v>100</v>
      </c>
      <c r="M244" s="530">
        <f t="shared" si="306"/>
        <v>81</v>
      </c>
      <c r="N244" s="530">
        <f t="shared" si="306"/>
        <v>19</v>
      </c>
      <c r="O244" s="539">
        <f t="shared" si="306"/>
        <v>34</v>
      </c>
      <c r="P244" s="540"/>
      <c r="Q244" s="541">
        <f>VLOOKUP($O$12,Setup!$B$23:$C$29,2,false)</f>
        <v>65</v>
      </c>
      <c r="R244" s="544">
        <v>9.0</v>
      </c>
      <c r="S244" s="543"/>
      <c r="T244" s="536" t="str">
        <f t="shared" si="293"/>
        <v>Miss</v>
      </c>
      <c r="U244" s="537" t="str">
        <f t="shared" si="295"/>
        <v>Hit</v>
      </c>
      <c r="V244" s="537" t="str">
        <f t="shared" si="297"/>
        <v>Hit</v>
      </c>
      <c r="W244" s="537" t="str">
        <f t="shared" si="299"/>
        <v>Hit</v>
      </c>
      <c r="X244" s="537" t="str">
        <f t="shared" si="301"/>
        <v>Hit</v>
      </c>
      <c r="Y244" s="537" t="str">
        <f t="shared" si="303"/>
        <v>Hit</v>
      </c>
      <c r="Z244" s="537" t="str">
        <f t="shared" si="305"/>
        <v>Hit</v>
      </c>
      <c r="AA244" s="537" t="str">
        <f t="shared" si="307"/>
        <v>Hit</v>
      </c>
      <c r="AB244" s="537" t="str">
        <f t="shared" ref="AB244:AB250" si="309">IF(I244&lt;$Q244,"Hit","Miss")</f>
        <v>Hit</v>
      </c>
      <c r="AC244" s="537"/>
      <c r="AD244" s="537"/>
      <c r="AE244" s="537"/>
      <c r="AF244" s="537"/>
      <c r="AG244" s="537"/>
      <c r="AH244" s="538"/>
    </row>
    <row r="245">
      <c r="A245" s="529">
        <f t="shared" ref="A245:O245" si="308">RANDBETWEEN(1,100)</f>
        <v>93</v>
      </c>
      <c r="B245" s="530">
        <f t="shared" si="308"/>
        <v>87</v>
      </c>
      <c r="C245" s="530">
        <f t="shared" si="308"/>
        <v>29</v>
      </c>
      <c r="D245" s="530">
        <f t="shared" si="308"/>
        <v>50</v>
      </c>
      <c r="E245" s="530">
        <f t="shared" si="308"/>
        <v>13</v>
      </c>
      <c r="F245" s="530">
        <f t="shared" si="308"/>
        <v>48</v>
      </c>
      <c r="G245" s="530">
        <f t="shared" si="308"/>
        <v>11</v>
      </c>
      <c r="H245" s="530">
        <f t="shared" si="308"/>
        <v>19</v>
      </c>
      <c r="I245" s="530">
        <f t="shared" si="308"/>
        <v>12</v>
      </c>
      <c r="J245" s="530">
        <f t="shared" si="308"/>
        <v>80</v>
      </c>
      <c r="K245" s="530">
        <f t="shared" si="308"/>
        <v>16</v>
      </c>
      <c r="L245" s="530">
        <f t="shared" si="308"/>
        <v>79</v>
      </c>
      <c r="M245" s="530">
        <f t="shared" si="308"/>
        <v>56</v>
      </c>
      <c r="N245" s="530">
        <f t="shared" si="308"/>
        <v>71</v>
      </c>
      <c r="O245" s="539">
        <f t="shared" si="308"/>
        <v>49</v>
      </c>
      <c r="P245" s="540"/>
      <c r="Q245" s="541">
        <f>VLOOKUP($O$12,Setup!$B$23:$C$29,2,false)</f>
        <v>65</v>
      </c>
      <c r="R245" s="545">
        <v>10.0</v>
      </c>
      <c r="S245" s="543"/>
      <c r="T245" s="536" t="str">
        <f t="shared" si="293"/>
        <v>Miss</v>
      </c>
      <c r="U245" s="537" t="str">
        <f t="shared" si="295"/>
        <v>Miss</v>
      </c>
      <c r="V245" s="537" t="str">
        <f t="shared" si="297"/>
        <v>Hit</v>
      </c>
      <c r="W245" s="537" t="str">
        <f t="shared" si="299"/>
        <v>Hit</v>
      </c>
      <c r="X245" s="537" t="str">
        <f t="shared" si="301"/>
        <v>Hit</v>
      </c>
      <c r="Y245" s="537" t="str">
        <f t="shared" si="303"/>
        <v>Hit</v>
      </c>
      <c r="Z245" s="537" t="str">
        <f t="shared" si="305"/>
        <v>Hit</v>
      </c>
      <c r="AA245" s="537" t="str">
        <f t="shared" si="307"/>
        <v>Hit</v>
      </c>
      <c r="AB245" s="537" t="str">
        <f t="shared" si="309"/>
        <v>Hit</v>
      </c>
      <c r="AC245" s="537" t="str">
        <f t="shared" ref="AC245:AC250" si="311">IF(J245&lt;$Q245,"Hit","Miss")</f>
        <v>Miss</v>
      </c>
      <c r="AD245" s="537"/>
      <c r="AE245" s="537"/>
      <c r="AF245" s="537"/>
      <c r="AG245" s="537"/>
      <c r="AH245" s="538"/>
    </row>
    <row r="246">
      <c r="A246" s="529">
        <f t="shared" ref="A246:O246" si="310">RANDBETWEEN(1,100)</f>
        <v>47</v>
      </c>
      <c r="B246" s="530">
        <f t="shared" si="310"/>
        <v>13</v>
      </c>
      <c r="C246" s="530">
        <f t="shared" si="310"/>
        <v>64</v>
      </c>
      <c r="D246" s="530">
        <f t="shared" si="310"/>
        <v>80</v>
      </c>
      <c r="E246" s="530">
        <f t="shared" si="310"/>
        <v>7</v>
      </c>
      <c r="F246" s="530">
        <f t="shared" si="310"/>
        <v>34</v>
      </c>
      <c r="G246" s="530">
        <f t="shared" si="310"/>
        <v>84</v>
      </c>
      <c r="H246" s="530">
        <f t="shared" si="310"/>
        <v>79</v>
      </c>
      <c r="I246" s="530">
        <f t="shared" si="310"/>
        <v>45</v>
      </c>
      <c r="J246" s="530">
        <f t="shared" si="310"/>
        <v>66</v>
      </c>
      <c r="K246" s="530">
        <f t="shared" si="310"/>
        <v>29</v>
      </c>
      <c r="L246" s="530">
        <f t="shared" si="310"/>
        <v>38</v>
      </c>
      <c r="M246" s="530">
        <f t="shared" si="310"/>
        <v>87</v>
      </c>
      <c r="N246" s="530">
        <f t="shared" si="310"/>
        <v>50</v>
      </c>
      <c r="O246" s="539">
        <f t="shared" si="310"/>
        <v>24</v>
      </c>
      <c r="P246" s="540"/>
      <c r="Q246" s="541">
        <f>VLOOKUP($O$12,Setup!$B$23:$C$29,2,false)</f>
        <v>65</v>
      </c>
      <c r="R246" s="545">
        <v>11.0</v>
      </c>
      <c r="S246" s="543"/>
      <c r="T246" s="536" t="str">
        <f t="shared" si="293"/>
        <v>Hit</v>
      </c>
      <c r="U246" s="537" t="str">
        <f t="shared" si="295"/>
        <v>Hit</v>
      </c>
      <c r="V246" s="537" t="str">
        <f t="shared" si="297"/>
        <v>Hit</v>
      </c>
      <c r="W246" s="537" t="str">
        <f t="shared" si="299"/>
        <v>Miss</v>
      </c>
      <c r="X246" s="537" t="str">
        <f t="shared" si="301"/>
        <v>Hit</v>
      </c>
      <c r="Y246" s="537" t="str">
        <f t="shared" si="303"/>
        <v>Hit</v>
      </c>
      <c r="Z246" s="537" t="str">
        <f t="shared" si="305"/>
        <v>Miss</v>
      </c>
      <c r="AA246" s="537" t="str">
        <f t="shared" si="307"/>
        <v>Miss</v>
      </c>
      <c r="AB246" s="537" t="str">
        <f t="shared" si="309"/>
        <v>Hit</v>
      </c>
      <c r="AC246" s="537" t="str">
        <f t="shared" si="311"/>
        <v>Miss</v>
      </c>
      <c r="AD246" s="537" t="str">
        <f t="shared" ref="AD246:AD250" si="313">IF(K246&lt;$Q246,"Hit","Miss")</f>
        <v>Hit</v>
      </c>
      <c r="AE246" s="537"/>
      <c r="AF246" s="537"/>
      <c r="AG246" s="537"/>
      <c r="AH246" s="538"/>
    </row>
    <row r="247">
      <c r="A247" s="529">
        <f t="shared" ref="A247:O247" si="312">RANDBETWEEN(1,100)</f>
        <v>90</v>
      </c>
      <c r="B247" s="530">
        <f t="shared" si="312"/>
        <v>29</v>
      </c>
      <c r="C247" s="530">
        <f t="shared" si="312"/>
        <v>58</v>
      </c>
      <c r="D247" s="530">
        <f t="shared" si="312"/>
        <v>68</v>
      </c>
      <c r="E247" s="530">
        <f t="shared" si="312"/>
        <v>33</v>
      </c>
      <c r="F247" s="530">
        <f t="shared" si="312"/>
        <v>51</v>
      </c>
      <c r="G247" s="530">
        <f t="shared" si="312"/>
        <v>78</v>
      </c>
      <c r="H247" s="530">
        <f t="shared" si="312"/>
        <v>26</v>
      </c>
      <c r="I247" s="530">
        <f t="shared" si="312"/>
        <v>67</v>
      </c>
      <c r="J247" s="530">
        <f t="shared" si="312"/>
        <v>63</v>
      </c>
      <c r="K247" s="530">
        <f t="shared" si="312"/>
        <v>13</v>
      </c>
      <c r="L247" s="530">
        <f t="shared" si="312"/>
        <v>37</v>
      </c>
      <c r="M247" s="530">
        <f t="shared" si="312"/>
        <v>99</v>
      </c>
      <c r="N247" s="530">
        <f t="shared" si="312"/>
        <v>95</v>
      </c>
      <c r="O247" s="539">
        <f t="shared" si="312"/>
        <v>80</v>
      </c>
      <c r="P247" s="540"/>
      <c r="Q247" s="541">
        <f>VLOOKUP($O$12,Setup!$B$23:$C$29,2,false)</f>
        <v>65</v>
      </c>
      <c r="R247" s="545">
        <v>12.0</v>
      </c>
      <c r="S247" s="543"/>
      <c r="T247" s="536" t="str">
        <f t="shared" si="293"/>
        <v>Miss</v>
      </c>
      <c r="U247" s="537" t="str">
        <f t="shared" si="295"/>
        <v>Hit</v>
      </c>
      <c r="V247" s="537" t="str">
        <f t="shared" si="297"/>
        <v>Hit</v>
      </c>
      <c r="W247" s="537" t="str">
        <f t="shared" si="299"/>
        <v>Miss</v>
      </c>
      <c r="X247" s="537" t="str">
        <f t="shared" si="301"/>
        <v>Hit</v>
      </c>
      <c r="Y247" s="537" t="str">
        <f t="shared" si="303"/>
        <v>Hit</v>
      </c>
      <c r="Z247" s="537" t="str">
        <f t="shared" si="305"/>
        <v>Miss</v>
      </c>
      <c r="AA247" s="537" t="str">
        <f t="shared" si="307"/>
        <v>Hit</v>
      </c>
      <c r="AB247" s="537" t="str">
        <f t="shared" si="309"/>
        <v>Miss</v>
      </c>
      <c r="AC247" s="537" t="str">
        <f t="shared" si="311"/>
        <v>Hit</v>
      </c>
      <c r="AD247" s="537" t="str">
        <f t="shared" si="313"/>
        <v>Hit</v>
      </c>
      <c r="AE247" s="537" t="str">
        <f t="shared" ref="AE247:AE250" si="315">IF(L247&lt;$Q247,"Hit","Miss")</f>
        <v>Hit</v>
      </c>
      <c r="AF247" s="537"/>
      <c r="AG247" s="537"/>
      <c r="AH247" s="538"/>
    </row>
    <row r="248">
      <c r="A248" s="529">
        <f t="shared" ref="A248:O248" si="314">RANDBETWEEN(1,100)</f>
        <v>56</v>
      </c>
      <c r="B248" s="530">
        <f t="shared" si="314"/>
        <v>96</v>
      </c>
      <c r="C248" s="530">
        <f t="shared" si="314"/>
        <v>47</v>
      </c>
      <c r="D248" s="530">
        <f t="shared" si="314"/>
        <v>97</v>
      </c>
      <c r="E248" s="530">
        <f t="shared" si="314"/>
        <v>92</v>
      </c>
      <c r="F248" s="530">
        <f t="shared" si="314"/>
        <v>28</v>
      </c>
      <c r="G248" s="530">
        <f t="shared" si="314"/>
        <v>90</v>
      </c>
      <c r="H248" s="530">
        <f t="shared" si="314"/>
        <v>41</v>
      </c>
      <c r="I248" s="530">
        <f t="shared" si="314"/>
        <v>62</v>
      </c>
      <c r="J248" s="530">
        <f t="shared" si="314"/>
        <v>97</v>
      </c>
      <c r="K248" s="530">
        <f t="shared" si="314"/>
        <v>33</v>
      </c>
      <c r="L248" s="530">
        <f t="shared" si="314"/>
        <v>60</v>
      </c>
      <c r="M248" s="530">
        <f t="shared" si="314"/>
        <v>96</v>
      </c>
      <c r="N248" s="530">
        <f t="shared" si="314"/>
        <v>44</v>
      </c>
      <c r="O248" s="539">
        <f t="shared" si="314"/>
        <v>79</v>
      </c>
      <c r="P248" s="540"/>
      <c r="Q248" s="541">
        <f>VLOOKUP($O$12,Setup!$B$23:$C$29,2,false)</f>
        <v>65</v>
      </c>
      <c r="R248" s="545">
        <v>13.0</v>
      </c>
      <c r="S248" s="543"/>
      <c r="T248" s="536" t="str">
        <f t="shared" si="293"/>
        <v>Hit</v>
      </c>
      <c r="U248" s="537" t="str">
        <f t="shared" si="295"/>
        <v>Miss</v>
      </c>
      <c r="V248" s="537" t="str">
        <f t="shared" si="297"/>
        <v>Hit</v>
      </c>
      <c r="W248" s="537" t="str">
        <f t="shared" si="299"/>
        <v>Miss</v>
      </c>
      <c r="X248" s="537" t="str">
        <f t="shared" si="301"/>
        <v>Miss</v>
      </c>
      <c r="Y248" s="537" t="str">
        <f t="shared" si="303"/>
        <v>Hit</v>
      </c>
      <c r="Z248" s="537" t="str">
        <f t="shared" si="305"/>
        <v>Miss</v>
      </c>
      <c r="AA248" s="537" t="str">
        <f t="shared" si="307"/>
        <v>Hit</v>
      </c>
      <c r="AB248" s="537" t="str">
        <f t="shared" si="309"/>
        <v>Hit</v>
      </c>
      <c r="AC248" s="537" t="str">
        <f t="shared" si="311"/>
        <v>Miss</v>
      </c>
      <c r="AD248" s="537" t="str">
        <f t="shared" si="313"/>
        <v>Hit</v>
      </c>
      <c r="AE248" s="537" t="str">
        <f t="shared" si="315"/>
        <v>Hit</v>
      </c>
      <c r="AF248" s="537" t="str">
        <f t="shared" ref="AF248:AF250" si="317">IF(M248&lt;$Q248,"Hit","Miss")</f>
        <v>Miss</v>
      </c>
      <c r="AG248" s="537"/>
      <c r="AH248" s="538"/>
    </row>
    <row r="249">
      <c r="A249" s="529">
        <f t="shared" ref="A249:O249" si="316">RANDBETWEEN(1,100)</f>
        <v>12</v>
      </c>
      <c r="B249" s="530">
        <f t="shared" si="316"/>
        <v>49</v>
      </c>
      <c r="C249" s="530">
        <f t="shared" si="316"/>
        <v>27</v>
      </c>
      <c r="D249" s="530">
        <f t="shared" si="316"/>
        <v>90</v>
      </c>
      <c r="E249" s="530">
        <f t="shared" si="316"/>
        <v>44</v>
      </c>
      <c r="F249" s="530">
        <f t="shared" si="316"/>
        <v>7</v>
      </c>
      <c r="G249" s="530">
        <f t="shared" si="316"/>
        <v>46</v>
      </c>
      <c r="H249" s="530">
        <f t="shared" si="316"/>
        <v>12</v>
      </c>
      <c r="I249" s="530">
        <f t="shared" si="316"/>
        <v>61</v>
      </c>
      <c r="J249" s="530">
        <f t="shared" si="316"/>
        <v>12</v>
      </c>
      <c r="K249" s="530">
        <f t="shared" si="316"/>
        <v>19</v>
      </c>
      <c r="L249" s="530">
        <f t="shared" si="316"/>
        <v>43</v>
      </c>
      <c r="M249" s="530">
        <f t="shared" si="316"/>
        <v>80</v>
      </c>
      <c r="N249" s="530">
        <f t="shared" si="316"/>
        <v>67</v>
      </c>
      <c r="O249" s="539">
        <f t="shared" si="316"/>
        <v>89</v>
      </c>
      <c r="P249" s="540"/>
      <c r="Q249" s="541">
        <f>VLOOKUP($O$12,Setup!$B$23:$C$29,2,false)</f>
        <v>65</v>
      </c>
      <c r="R249" s="545">
        <v>14.0</v>
      </c>
      <c r="S249" s="543"/>
      <c r="T249" s="536" t="str">
        <f t="shared" si="293"/>
        <v>Hit</v>
      </c>
      <c r="U249" s="537" t="str">
        <f t="shared" si="295"/>
        <v>Hit</v>
      </c>
      <c r="V249" s="537" t="str">
        <f t="shared" si="297"/>
        <v>Hit</v>
      </c>
      <c r="W249" s="537" t="str">
        <f t="shared" si="299"/>
        <v>Miss</v>
      </c>
      <c r="X249" s="537" t="str">
        <f t="shared" si="301"/>
        <v>Hit</v>
      </c>
      <c r="Y249" s="537" t="str">
        <f t="shared" si="303"/>
        <v>Hit</v>
      </c>
      <c r="Z249" s="537" t="str">
        <f t="shared" si="305"/>
        <v>Hit</v>
      </c>
      <c r="AA249" s="537" t="str">
        <f t="shared" si="307"/>
        <v>Hit</v>
      </c>
      <c r="AB249" s="537" t="str">
        <f t="shared" si="309"/>
        <v>Hit</v>
      </c>
      <c r="AC249" s="537" t="str">
        <f t="shared" si="311"/>
        <v>Hit</v>
      </c>
      <c r="AD249" s="537" t="str">
        <f t="shared" si="313"/>
        <v>Hit</v>
      </c>
      <c r="AE249" s="537" t="str">
        <f t="shared" si="315"/>
        <v>Hit</v>
      </c>
      <c r="AF249" s="537" t="str">
        <f t="shared" si="317"/>
        <v>Miss</v>
      </c>
      <c r="AG249" s="537" t="str">
        <f t="shared" ref="AG249:AG250" si="319">IF(N249&lt;$Q249,"Hit","Miss")</f>
        <v>Miss</v>
      </c>
      <c r="AH249" s="538"/>
    </row>
    <row r="250">
      <c r="A250" s="546">
        <f t="shared" ref="A250:O250" si="318">RANDBETWEEN(1,100)</f>
        <v>96</v>
      </c>
      <c r="B250" s="547">
        <f t="shared" si="318"/>
        <v>89</v>
      </c>
      <c r="C250" s="547">
        <f t="shared" si="318"/>
        <v>67</v>
      </c>
      <c r="D250" s="547">
        <f t="shared" si="318"/>
        <v>5</v>
      </c>
      <c r="E250" s="547">
        <f t="shared" si="318"/>
        <v>11</v>
      </c>
      <c r="F250" s="547">
        <f t="shared" si="318"/>
        <v>47</v>
      </c>
      <c r="G250" s="547">
        <f t="shared" si="318"/>
        <v>11</v>
      </c>
      <c r="H250" s="547">
        <f t="shared" si="318"/>
        <v>77</v>
      </c>
      <c r="I250" s="547">
        <f t="shared" si="318"/>
        <v>43</v>
      </c>
      <c r="J250" s="547">
        <f t="shared" si="318"/>
        <v>6</v>
      </c>
      <c r="K250" s="547">
        <f t="shared" si="318"/>
        <v>19</v>
      </c>
      <c r="L250" s="547">
        <f t="shared" si="318"/>
        <v>97</v>
      </c>
      <c r="M250" s="547">
        <f t="shared" si="318"/>
        <v>13</v>
      </c>
      <c r="N250" s="547">
        <f t="shared" si="318"/>
        <v>33</v>
      </c>
      <c r="O250" s="548">
        <f t="shared" si="318"/>
        <v>99</v>
      </c>
      <c r="P250" s="549"/>
      <c r="Q250" s="550">
        <f>VLOOKUP($O$12,Setup!$B$23:$C$29,2,false)</f>
        <v>65</v>
      </c>
      <c r="R250" s="551">
        <v>15.0</v>
      </c>
      <c r="S250" s="552"/>
      <c r="T250" s="522" t="str">
        <f t="shared" si="293"/>
        <v>Miss</v>
      </c>
      <c r="U250" s="553" t="str">
        <f t="shared" si="295"/>
        <v>Miss</v>
      </c>
      <c r="V250" s="553" t="str">
        <f t="shared" si="297"/>
        <v>Miss</v>
      </c>
      <c r="W250" s="553" t="str">
        <f t="shared" si="299"/>
        <v>Hit</v>
      </c>
      <c r="X250" s="553" t="str">
        <f t="shared" si="301"/>
        <v>Hit</v>
      </c>
      <c r="Y250" s="553" t="str">
        <f t="shared" si="303"/>
        <v>Hit</v>
      </c>
      <c r="Z250" s="553" t="str">
        <f t="shared" si="305"/>
        <v>Hit</v>
      </c>
      <c r="AA250" s="553" t="str">
        <f t="shared" si="307"/>
        <v>Miss</v>
      </c>
      <c r="AB250" s="553" t="str">
        <f t="shared" si="309"/>
        <v>Hit</v>
      </c>
      <c r="AC250" s="553" t="str">
        <f t="shared" si="311"/>
        <v>Hit</v>
      </c>
      <c r="AD250" s="553" t="str">
        <f t="shared" si="313"/>
        <v>Hit</v>
      </c>
      <c r="AE250" s="553" t="str">
        <f t="shared" si="315"/>
        <v>Miss</v>
      </c>
      <c r="AF250" s="553" t="str">
        <f t="shared" si="317"/>
        <v>Hit</v>
      </c>
      <c r="AG250" s="553" t="str">
        <f t="shared" si="319"/>
        <v>Hit</v>
      </c>
      <c r="AH250" s="554" t="str">
        <f>IF(O250&lt;$Q250,"Hit","Miss")</f>
        <v>Miss</v>
      </c>
    </row>
    <row r="251">
      <c r="A251" s="555"/>
      <c r="B251" s="555"/>
      <c r="C251" s="555"/>
      <c r="D251" s="555"/>
      <c r="E251" s="555"/>
      <c r="F251" s="555"/>
      <c r="G251" s="555"/>
      <c r="H251" s="555"/>
      <c r="I251" s="555"/>
      <c r="J251" s="555"/>
      <c r="K251" s="555"/>
      <c r="L251" s="555"/>
      <c r="M251" s="555"/>
      <c r="N251" s="555"/>
      <c r="O251" s="555"/>
      <c r="P251" s="555"/>
      <c r="Q251" s="555"/>
      <c r="R251" s="555"/>
      <c r="S251" s="555"/>
      <c r="T251" s="555"/>
      <c r="U251" s="555"/>
      <c r="V251" s="555"/>
      <c r="W251" s="555"/>
      <c r="X251" s="555"/>
      <c r="Y251" s="555"/>
      <c r="Z251" s="555"/>
      <c r="AA251" s="555"/>
      <c r="AB251" s="555"/>
      <c r="AC251" s="555"/>
      <c r="AD251" s="555"/>
      <c r="AE251" s="555"/>
      <c r="AF251" s="555"/>
      <c r="AG251" s="555"/>
      <c r="AH251" s="555"/>
    </row>
    <row r="252">
      <c r="A252" s="500"/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456"/>
      <c r="AA252" s="456"/>
      <c r="AB252" s="456"/>
      <c r="AC252" s="456"/>
      <c r="AD252" s="456"/>
      <c r="AE252" s="456"/>
      <c r="AF252" s="456"/>
      <c r="AG252" s="456"/>
      <c r="AH252" s="457"/>
    </row>
    <row r="253">
      <c r="A253" s="501"/>
      <c r="B253" s="502"/>
      <c r="C253" s="502"/>
      <c r="D253" s="503"/>
      <c r="E253" s="503"/>
      <c r="F253" s="503"/>
      <c r="G253" s="503"/>
      <c r="H253" s="503"/>
      <c r="I253" s="503"/>
      <c r="J253" s="503"/>
      <c r="K253" s="503"/>
      <c r="L253" s="576" t="s">
        <v>211</v>
      </c>
      <c r="M253" s="502"/>
      <c r="N253" s="470"/>
      <c r="O253" s="557" t="str">
        <f>VLOOKUP($L253,Setup!$B$9:$C$92,2,false)</f>
        <v/>
      </c>
      <c r="P253" s="502"/>
      <c r="Q253" s="470"/>
      <c r="R253" s="558"/>
      <c r="S253" s="559"/>
      <c r="T253" s="560" t="s">
        <v>204</v>
      </c>
      <c r="U253" s="561">
        <f>(Setup!$C$38)</f>
        <v>35</v>
      </c>
      <c r="V253" s="560" t="s">
        <v>293</v>
      </c>
      <c r="W253" s="561">
        <f>COUNTIF(T255:AH255,"Hit")</f>
        <v>0</v>
      </c>
      <c r="X253" s="560" t="s">
        <v>292</v>
      </c>
      <c r="Y253" s="562">
        <f>$U253*$W253</f>
        <v>0</v>
      </c>
      <c r="Z253" s="563"/>
      <c r="AA253" s="563"/>
      <c r="AB253" s="563"/>
      <c r="AC253" s="563"/>
      <c r="AD253" s="563"/>
      <c r="AE253" s="563"/>
      <c r="AF253" s="563"/>
      <c r="AG253" s="563"/>
      <c r="AH253" s="564"/>
    </row>
    <row r="254">
      <c r="A254" s="514"/>
      <c r="B254" s="482"/>
      <c r="C254" s="482"/>
      <c r="D254" s="515"/>
      <c r="E254" s="515"/>
      <c r="F254" s="515"/>
      <c r="G254" s="515"/>
      <c r="H254" s="515"/>
      <c r="I254" s="515"/>
      <c r="J254" s="515"/>
      <c r="K254" s="515"/>
      <c r="L254" s="565" t="s">
        <v>206</v>
      </c>
      <c r="M254" s="472"/>
      <c r="N254" s="566"/>
      <c r="O254" s="577" t="str">
        <f>(Setup!$C$61)</f>
        <v/>
      </c>
      <c r="P254" s="472"/>
      <c r="Q254" s="566"/>
      <c r="R254" s="567"/>
      <c r="S254" s="568"/>
      <c r="T254" s="569" t="s">
        <v>294</v>
      </c>
      <c r="U254" s="472"/>
      <c r="V254" s="472"/>
      <c r="W254" s="472"/>
      <c r="X254" s="472"/>
      <c r="Y254" s="472"/>
      <c r="Z254" s="472"/>
      <c r="AA254" s="472"/>
      <c r="AB254" s="472"/>
      <c r="AC254" s="472"/>
      <c r="AD254" s="472"/>
      <c r="AE254" s="472"/>
      <c r="AF254" s="472"/>
      <c r="AG254" s="472"/>
      <c r="AH254" s="566"/>
    </row>
    <row r="255">
      <c r="A255" s="519"/>
      <c r="B255" s="492"/>
      <c r="C255" s="492"/>
      <c r="D255" s="520"/>
      <c r="E255" s="520"/>
      <c r="F255" s="520"/>
      <c r="G255" s="520"/>
      <c r="H255" s="520"/>
      <c r="I255" s="520"/>
      <c r="J255" s="520"/>
      <c r="K255" s="520"/>
      <c r="L255" s="570" t="s">
        <v>295</v>
      </c>
      <c r="M255" s="571"/>
      <c r="N255" s="572"/>
      <c r="O255" s="573">
        <f>(Setup!$C$53*Setup!$C$55)</f>
        <v>0</v>
      </c>
      <c r="P255" s="571"/>
      <c r="Q255" s="572"/>
      <c r="R255" s="567"/>
      <c r="S255" s="568"/>
      <c r="T255" s="574" t="str">
        <f>iferror(VLOOKUP($O255,$R258:$AH272,3,false),"")</f>
        <v/>
      </c>
      <c r="U255" s="574" t="str">
        <f>iferror(VLOOKUP($O255,$R258:$AH272,4,false),"")</f>
        <v/>
      </c>
      <c r="V255" s="574" t="str">
        <f>iferror(VLOOKUP($O255,$R258:$AH272,5,false),"")</f>
        <v/>
      </c>
      <c r="W255" s="574" t="str">
        <f>iferror(VLOOKUP($O255,$R258:$AH272,6,false),"")</f>
        <v/>
      </c>
      <c r="X255" s="574" t="str">
        <f>iferror(VLOOKUP($O255,$R258:$AH272,7,false),"")</f>
        <v/>
      </c>
      <c r="Y255" s="574" t="str">
        <f>iferror(VLOOKUP($O255,$R258:$AH272,8,false),"")</f>
        <v/>
      </c>
      <c r="Z255" s="574" t="str">
        <f>iferror(VLOOKUP($O255,$R258:$AH272,9,false),"")</f>
        <v/>
      </c>
      <c r="AA255" s="574" t="str">
        <f>iferror(VLOOKUP($O255,$R258:$AH272,10,false),"")</f>
        <v/>
      </c>
      <c r="AB255" s="574" t="str">
        <f>iferror(VLOOKUP($O255,$R258:$AH272,11,false),"")</f>
        <v/>
      </c>
      <c r="AC255" s="574" t="str">
        <f>iferror(VLOOKUP($O255,$R258:$AH272,12,false),"")</f>
        <v/>
      </c>
      <c r="AD255" s="574" t="str">
        <f>iferror(VLOOKUP($O255,$R258:$AH272,13,false),"")</f>
        <v/>
      </c>
      <c r="AE255" s="574" t="str">
        <f>iferror(VLOOKUP($O255,$R258:$AH272,14,false),"")</f>
        <v/>
      </c>
      <c r="AF255" s="574" t="str">
        <f>iferror(VLOOKUP($O255,$R258:$AH272,15,false),"")</f>
        <v/>
      </c>
      <c r="AG255" s="574" t="str">
        <f>iferror(VLOOKUP($O255,$R258:$AH272,16,false),"")</f>
        <v/>
      </c>
      <c r="AH255" s="575" t="str">
        <f>iferror(VLOOKUP($O255,$R258:$AH272,17,false),"")</f>
        <v/>
      </c>
    </row>
    <row r="256">
      <c r="A256" s="523"/>
      <c r="B256" s="512"/>
      <c r="C256" s="512"/>
      <c r="D256" s="512"/>
      <c r="E256" s="512"/>
      <c r="F256" s="512"/>
      <c r="G256" s="512"/>
      <c r="H256" s="512"/>
      <c r="I256" s="512"/>
      <c r="J256" s="512"/>
      <c r="K256" s="512"/>
      <c r="L256" s="512"/>
      <c r="M256" s="512"/>
      <c r="N256" s="512"/>
      <c r="O256" s="512"/>
      <c r="P256" s="524"/>
      <c r="Q256" s="512"/>
      <c r="R256" s="512"/>
      <c r="S256" s="512"/>
      <c r="T256" s="512"/>
      <c r="U256" s="512"/>
      <c r="V256" s="525"/>
      <c r="W256" s="512"/>
      <c r="X256" s="512"/>
      <c r="Y256" s="512"/>
      <c r="Z256" s="512"/>
      <c r="AA256" s="512"/>
      <c r="AB256" s="512"/>
      <c r="AC256" s="512"/>
      <c r="AD256" s="512"/>
      <c r="AE256" s="512"/>
      <c r="AF256" s="512"/>
      <c r="AH256" s="526"/>
    </row>
    <row r="257">
      <c r="A257" s="501" t="s">
        <v>296</v>
      </c>
      <c r="B257" s="502"/>
      <c r="C257" s="502"/>
      <c r="D257" s="502"/>
      <c r="E257" s="502"/>
      <c r="F257" s="502"/>
      <c r="G257" s="502"/>
      <c r="H257" s="502"/>
      <c r="I257" s="502"/>
      <c r="J257" s="502"/>
      <c r="K257" s="502"/>
      <c r="L257" s="502"/>
      <c r="M257" s="502"/>
      <c r="N257" s="502"/>
      <c r="O257" s="470"/>
      <c r="P257" s="524"/>
      <c r="Q257" s="527" t="s">
        <v>297</v>
      </c>
      <c r="R257" s="528" t="s">
        <v>298</v>
      </c>
      <c r="S257" s="512"/>
      <c r="T257" s="501" t="s">
        <v>299</v>
      </c>
      <c r="U257" s="502"/>
      <c r="V257" s="502"/>
      <c r="W257" s="502"/>
      <c r="X257" s="502"/>
      <c r="Y257" s="502"/>
      <c r="Z257" s="502"/>
      <c r="AA257" s="502"/>
      <c r="AB257" s="502"/>
      <c r="AC257" s="502"/>
      <c r="AD257" s="502"/>
      <c r="AE257" s="502"/>
      <c r="AF257" s="502"/>
      <c r="AG257" s="502"/>
      <c r="AH257" s="470"/>
    </row>
    <row r="258">
      <c r="A258" s="529">
        <f t="shared" ref="A258:O258" si="320">RANDBETWEEN(1,100)</f>
        <v>29</v>
      </c>
      <c r="B258" s="530">
        <f t="shared" si="320"/>
        <v>69</v>
      </c>
      <c r="C258" s="530">
        <f t="shared" si="320"/>
        <v>9</v>
      </c>
      <c r="D258" s="530">
        <f t="shared" si="320"/>
        <v>30</v>
      </c>
      <c r="E258" s="530">
        <f t="shared" si="320"/>
        <v>46</v>
      </c>
      <c r="F258" s="530">
        <f t="shared" si="320"/>
        <v>100</v>
      </c>
      <c r="G258" s="530">
        <f t="shared" si="320"/>
        <v>90</v>
      </c>
      <c r="H258" s="530">
        <f t="shared" si="320"/>
        <v>52</v>
      </c>
      <c r="I258" s="530">
        <f t="shared" si="320"/>
        <v>14</v>
      </c>
      <c r="J258" s="530">
        <f t="shared" si="320"/>
        <v>92</v>
      </c>
      <c r="K258" s="530">
        <f t="shared" si="320"/>
        <v>18</v>
      </c>
      <c r="L258" s="530">
        <f t="shared" si="320"/>
        <v>35</v>
      </c>
      <c r="M258" s="530">
        <f t="shared" si="320"/>
        <v>61</v>
      </c>
      <c r="N258" s="530">
        <f t="shared" si="320"/>
        <v>1</v>
      </c>
      <c r="O258" s="531">
        <f t="shared" si="320"/>
        <v>53</v>
      </c>
      <c r="P258" s="532"/>
      <c r="Q258" s="533">
        <f>VLOOKUP($O$34,Setup!$B$23:$C$29,2,false)</f>
        <v>65</v>
      </c>
      <c r="R258" s="534">
        <v>1.0</v>
      </c>
      <c r="S258" s="535"/>
      <c r="T258" s="536" t="str">
        <f t="shared" ref="T258:T272" si="322">IF(A258&lt;$Q258,"Hit","Miss")</f>
        <v>Hit</v>
      </c>
      <c r="U258" s="537"/>
      <c r="V258" s="537"/>
      <c r="W258" s="537"/>
      <c r="X258" s="537"/>
      <c r="Y258" s="537"/>
      <c r="Z258" s="537"/>
      <c r="AA258" s="537"/>
      <c r="AB258" s="537"/>
      <c r="AC258" s="537"/>
      <c r="AD258" s="537"/>
      <c r="AE258" s="537"/>
      <c r="AF258" s="537"/>
      <c r="AG258" s="537"/>
      <c r="AH258" s="538"/>
    </row>
    <row r="259">
      <c r="A259" s="529">
        <f t="shared" ref="A259:O259" si="321">RANDBETWEEN(1,100)</f>
        <v>36</v>
      </c>
      <c r="B259" s="530">
        <f t="shared" si="321"/>
        <v>95</v>
      </c>
      <c r="C259" s="530">
        <f t="shared" si="321"/>
        <v>99</v>
      </c>
      <c r="D259" s="530">
        <f t="shared" si="321"/>
        <v>62</v>
      </c>
      <c r="E259" s="530">
        <f t="shared" si="321"/>
        <v>89</v>
      </c>
      <c r="F259" s="530">
        <f t="shared" si="321"/>
        <v>40</v>
      </c>
      <c r="G259" s="530">
        <f t="shared" si="321"/>
        <v>17</v>
      </c>
      <c r="H259" s="530">
        <f t="shared" si="321"/>
        <v>90</v>
      </c>
      <c r="I259" s="530">
        <f t="shared" si="321"/>
        <v>47</v>
      </c>
      <c r="J259" s="530">
        <f t="shared" si="321"/>
        <v>68</v>
      </c>
      <c r="K259" s="530">
        <f t="shared" si="321"/>
        <v>84</v>
      </c>
      <c r="L259" s="530">
        <f t="shared" si="321"/>
        <v>49</v>
      </c>
      <c r="M259" s="530">
        <f t="shared" si="321"/>
        <v>89</v>
      </c>
      <c r="N259" s="530">
        <f t="shared" si="321"/>
        <v>5</v>
      </c>
      <c r="O259" s="531">
        <f t="shared" si="321"/>
        <v>27</v>
      </c>
      <c r="P259" s="532"/>
      <c r="Q259" s="533">
        <f>VLOOKUP($O$34,Setup!$B$23:$C$29,2,false)</f>
        <v>65</v>
      </c>
      <c r="R259" s="534">
        <v>2.0</v>
      </c>
      <c r="S259" s="535"/>
      <c r="T259" s="536" t="str">
        <f t="shared" si="322"/>
        <v>Hit</v>
      </c>
      <c r="U259" s="537" t="str">
        <f t="shared" ref="U259:U272" si="324">IF(B259&lt;$Q259,"Hit","Miss")</f>
        <v>Miss</v>
      </c>
      <c r="V259" s="537"/>
      <c r="W259" s="537"/>
      <c r="X259" s="537"/>
      <c r="Y259" s="537"/>
      <c r="Z259" s="537"/>
      <c r="AA259" s="537"/>
      <c r="AB259" s="537"/>
      <c r="AC259" s="537"/>
      <c r="AD259" s="537"/>
      <c r="AE259" s="537"/>
      <c r="AF259" s="537"/>
      <c r="AG259" s="537"/>
      <c r="AH259" s="538"/>
    </row>
    <row r="260">
      <c r="A260" s="529">
        <f t="shared" ref="A260:O260" si="323">RANDBETWEEN(1,100)</f>
        <v>70</v>
      </c>
      <c r="B260" s="530">
        <f t="shared" si="323"/>
        <v>62</v>
      </c>
      <c r="C260" s="530">
        <f t="shared" si="323"/>
        <v>10</v>
      </c>
      <c r="D260" s="530">
        <f t="shared" si="323"/>
        <v>73</v>
      </c>
      <c r="E260" s="530">
        <f t="shared" si="323"/>
        <v>69</v>
      </c>
      <c r="F260" s="530">
        <f t="shared" si="323"/>
        <v>33</v>
      </c>
      <c r="G260" s="530">
        <f t="shared" si="323"/>
        <v>83</v>
      </c>
      <c r="H260" s="530">
        <f t="shared" si="323"/>
        <v>30</v>
      </c>
      <c r="I260" s="530">
        <f t="shared" si="323"/>
        <v>23</v>
      </c>
      <c r="J260" s="530">
        <f t="shared" si="323"/>
        <v>1</v>
      </c>
      <c r="K260" s="530">
        <f t="shared" si="323"/>
        <v>15</v>
      </c>
      <c r="L260" s="530">
        <f t="shared" si="323"/>
        <v>39</v>
      </c>
      <c r="M260" s="530">
        <f t="shared" si="323"/>
        <v>55</v>
      </c>
      <c r="N260" s="530">
        <f t="shared" si="323"/>
        <v>6</v>
      </c>
      <c r="O260" s="531">
        <f t="shared" si="323"/>
        <v>60</v>
      </c>
      <c r="P260" s="532"/>
      <c r="Q260" s="533">
        <f>VLOOKUP($O$34,Setup!$B$23:$C$29,2,false)</f>
        <v>65</v>
      </c>
      <c r="R260" s="534">
        <v>3.0</v>
      </c>
      <c r="S260" s="535"/>
      <c r="T260" s="536" t="str">
        <f t="shared" si="322"/>
        <v>Miss</v>
      </c>
      <c r="U260" s="537" t="str">
        <f t="shared" si="324"/>
        <v>Hit</v>
      </c>
      <c r="V260" s="537" t="str">
        <f t="shared" ref="V260:V272" si="326">IF(C260&lt;$Q260,"Hit","Miss")</f>
        <v>Hit</v>
      </c>
      <c r="W260" s="537"/>
      <c r="X260" s="537"/>
      <c r="Y260" s="537"/>
      <c r="Z260" s="537"/>
      <c r="AA260" s="537"/>
      <c r="AB260" s="537"/>
      <c r="AC260" s="537"/>
      <c r="AD260" s="537"/>
      <c r="AE260" s="537"/>
      <c r="AF260" s="537"/>
      <c r="AG260" s="537"/>
      <c r="AH260" s="538"/>
    </row>
    <row r="261">
      <c r="A261" s="529">
        <f t="shared" ref="A261:O261" si="325">RANDBETWEEN(1,100)</f>
        <v>45</v>
      </c>
      <c r="B261" s="530">
        <f t="shared" si="325"/>
        <v>2</v>
      </c>
      <c r="C261" s="530">
        <f t="shared" si="325"/>
        <v>27</v>
      </c>
      <c r="D261" s="530">
        <f t="shared" si="325"/>
        <v>30</v>
      </c>
      <c r="E261" s="530">
        <f t="shared" si="325"/>
        <v>81</v>
      </c>
      <c r="F261" s="530">
        <f t="shared" si="325"/>
        <v>8</v>
      </c>
      <c r="G261" s="530">
        <f t="shared" si="325"/>
        <v>93</v>
      </c>
      <c r="H261" s="530">
        <f t="shared" si="325"/>
        <v>99</v>
      </c>
      <c r="I261" s="530">
        <f t="shared" si="325"/>
        <v>67</v>
      </c>
      <c r="J261" s="530">
        <f t="shared" si="325"/>
        <v>1</v>
      </c>
      <c r="K261" s="530">
        <f t="shared" si="325"/>
        <v>91</v>
      </c>
      <c r="L261" s="530">
        <f t="shared" si="325"/>
        <v>71</v>
      </c>
      <c r="M261" s="530">
        <f t="shared" si="325"/>
        <v>98</v>
      </c>
      <c r="N261" s="530">
        <f t="shared" si="325"/>
        <v>46</v>
      </c>
      <c r="O261" s="539">
        <f t="shared" si="325"/>
        <v>13</v>
      </c>
      <c r="P261" s="540"/>
      <c r="Q261" s="533">
        <f>VLOOKUP($O$34,Setup!$B$23:$C$29,2,false)</f>
        <v>65</v>
      </c>
      <c r="R261" s="542">
        <v>4.0</v>
      </c>
      <c r="S261" s="543"/>
      <c r="T261" s="536" t="str">
        <f t="shared" si="322"/>
        <v>Hit</v>
      </c>
      <c r="U261" s="537" t="str">
        <f t="shared" si="324"/>
        <v>Hit</v>
      </c>
      <c r="V261" s="537" t="str">
        <f t="shared" si="326"/>
        <v>Hit</v>
      </c>
      <c r="W261" s="537" t="str">
        <f t="shared" ref="W261:W272" si="328">IF(D261&lt;$Q261,"Hit","Miss")</f>
        <v>Hit</v>
      </c>
      <c r="X261" s="537"/>
      <c r="Y261" s="537"/>
      <c r="Z261" s="537"/>
      <c r="AA261" s="537"/>
      <c r="AB261" s="537"/>
      <c r="AC261" s="537"/>
      <c r="AD261" s="537"/>
      <c r="AE261" s="537"/>
      <c r="AF261" s="537"/>
      <c r="AG261" s="537"/>
      <c r="AH261" s="538"/>
    </row>
    <row r="262">
      <c r="A262" s="529">
        <f t="shared" ref="A262:O262" si="327">RANDBETWEEN(1,100)</f>
        <v>92</v>
      </c>
      <c r="B262" s="530">
        <f t="shared" si="327"/>
        <v>82</v>
      </c>
      <c r="C262" s="530">
        <f t="shared" si="327"/>
        <v>16</v>
      </c>
      <c r="D262" s="530">
        <f t="shared" si="327"/>
        <v>69</v>
      </c>
      <c r="E262" s="530">
        <f t="shared" si="327"/>
        <v>24</v>
      </c>
      <c r="F262" s="530">
        <f t="shared" si="327"/>
        <v>62</v>
      </c>
      <c r="G262" s="530">
        <f t="shared" si="327"/>
        <v>57</v>
      </c>
      <c r="H262" s="530">
        <f t="shared" si="327"/>
        <v>14</v>
      </c>
      <c r="I262" s="530">
        <f t="shared" si="327"/>
        <v>64</v>
      </c>
      <c r="J262" s="530">
        <f t="shared" si="327"/>
        <v>68</v>
      </c>
      <c r="K262" s="530">
        <f t="shared" si="327"/>
        <v>23</v>
      </c>
      <c r="L262" s="530">
        <f t="shared" si="327"/>
        <v>48</v>
      </c>
      <c r="M262" s="530">
        <f t="shared" si="327"/>
        <v>11</v>
      </c>
      <c r="N262" s="530">
        <f t="shared" si="327"/>
        <v>2</v>
      </c>
      <c r="O262" s="539">
        <f t="shared" si="327"/>
        <v>69</v>
      </c>
      <c r="P262" s="540"/>
      <c r="Q262" s="533">
        <f>VLOOKUP($O$34,Setup!$B$23:$C$29,2,false)</f>
        <v>65</v>
      </c>
      <c r="R262" s="544">
        <v>5.0</v>
      </c>
      <c r="S262" s="543"/>
      <c r="T262" s="536" t="str">
        <f t="shared" si="322"/>
        <v>Miss</v>
      </c>
      <c r="U262" s="537" t="str">
        <f t="shared" si="324"/>
        <v>Miss</v>
      </c>
      <c r="V262" s="537" t="str">
        <f t="shared" si="326"/>
        <v>Hit</v>
      </c>
      <c r="W262" s="537" t="str">
        <f t="shared" si="328"/>
        <v>Miss</v>
      </c>
      <c r="X262" s="537" t="str">
        <f t="shared" ref="X262:X272" si="330">IF(E262&lt;$Q262,"Hit","Miss")</f>
        <v>Hit</v>
      </c>
      <c r="Y262" s="537"/>
      <c r="Z262" s="537"/>
      <c r="AA262" s="537"/>
      <c r="AB262" s="537"/>
      <c r="AC262" s="537"/>
      <c r="AD262" s="537"/>
      <c r="AE262" s="537"/>
      <c r="AF262" s="537"/>
      <c r="AG262" s="537"/>
      <c r="AH262" s="538"/>
    </row>
    <row r="263">
      <c r="A263" s="529">
        <f t="shared" ref="A263:O263" si="329">RANDBETWEEN(1,100)</f>
        <v>31</v>
      </c>
      <c r="B263" s="530">
        <f t="shared" si="329"/>
        <v>72</v>
      </c>
      <c r="C263" s="530">
        <f t="shared" si="329"/>
        <v>49</v>
      </c>
      <c r="D263" s="530">
        <f t="shared" si="329"/>
        <v>85</v>
      </c>
      <c r="E263" s="530">
        <f t="shared" si="329"/>
        <v>64</v>
      </c>
      <c r="F263" s="530">
        <f t="shared" si="329"/>
        <v>50</v>
      </c>
      <c r="G263" s="530">
        <f t="shared" si="329"/>
        <v>14</v>
      </c>
      <c r="H263" s="530">
        <f t="shared" si="329"/>
        <v>33</v>
      </c>
      <c r="I263" s="530">
        <f t="shared" si="329"/>
        <v>54</v>
      </c>
      <c r="J263" s="530">
        <f t="shared" si="329"/>
        <v>8</v>
      </c>
      <c r="K263" s="530">
        <f t="shared" si="329"/>
        <v>43</v>
      </c>
      <c r="L263" s="530">
        <f t="shared" si="329"/>
        <v>52</v>
      </c>
      <c r="M263" s="530">
        <f t="shared" si="329"/>
        <v>2</v>
      </c>
      <c r="N263" s="530">
        <f t="shared" si="329"/>
        <v>15</v>
      </c>
      <c r="O263" s="539">
        <f t="shared" si="329"/>
        <v>81</v>
      </c>
      <c r="P263" s="540"/>
      <c r="Q263" s="533">
        <f>VLOOKUP($O$34,Setup!$B$23:$C$29,2,false)</f>
        <v>65</v>
      </c>
      <c r="R263" s="544">
        <v>6.0</v>
      </c>
      <c r="S263" s="543"/>
      <c r="T263" s="536" t="str">
        <f t="shared" si="322"/>
        <v>Hit</v>
      </c>
      <c r="U263" s="537" t="str">
        <f t="shared" si="324"/>
        <v>Miss</v>
      </c>
      <c r="V263" s="537" t="str">
        <f t="shared" si="326"/>
        <v>Hit</v>
      </c>
      <c r="W263" s="537" t="str">
        <f t="shared" si="328"/>
        <v>Miss</v>
      </c>
      <c r="X263" s="537" t="str">
        <f t="shared" si="330"/>
        <v>Hit</v>
      </c>
      <c r="Y263" s="537" t="str">
        <f t="shared" ref="Y263:Y272" si="332">IF(F263&lt;$Q263,"Hit","Miss")</f>
        <v>Hit</v>
      </c>
      <c r="Z263" s="537"/>
      <c r="AA263" s="537"/>
      <c r="AB263" s="537"/>
      <c r="AC263" s="537"/>
      <c r="AD263" s="537"/>
      <c r="AE263" s="537"/>
      <c r="AF263" s="537"/>
      <c r="AG263" s="537"/>
      <c r="AH263" s="538"/>
    </row>
    <row r="264">
      <c r="A264" s="529">
        <f t="shared" ref="A264:O264" si="331">RANDBETWEEN(1,100)</f>
        <v>86</v>
      </c>
      <c r="B264" s="530">
        <f t="shared" si="331"/>
        <v>48</v>
      </c>
      <c r="C264" s="530">
        <f t="shared" si="331"/>
        <v>99</v>
      </c>
      <c r="D264" s="530">
        <f t="shared" si="331"/>
        <v>56</v>
      </c>
      <c r="E264" s="530">
        <f t="shared" si="331"/>
        <v>29</v>
      </c>
      <c r="F264" s="530">
        <f t="shared" si="331"/>
        <v>78</v>
      </c>
      <c r="G264" s="530">
        <f t="shared" si="331"/>
        <v>79</v>
      </c>
      <c r="H264" s="530">
        <f t="shared" si="331"/>
        <v>10</v>
      </c>
      <c r="I264" s="530">
        <f t="shared" si="331"/>
        <v>87</v>
      </c>
      <c r="J264" s="530">
        <f t="shared" si="331"/>
        <v>97</v>
      </c>
      <c r="K264" s="530">
        <f t="shared" si="331"/>
        <v>17</v>
      </c>
      <c r="L264" s="530">
        <f t="shared" si="331"/>
        <v>79</v>
      </c>
      <c r="M264" s="530">
        <f t="shared" si="331"/>
        <v>15</v>
      </c>
      <c r="N264" s="530">
        <f t="shared" si="331"/>
        <v>45</v>
      </c>
      <c r="O264" s="539">
        <f t="shared" si="331"/>
        <v>85</v>
      </c>
      <c r="P264" s="540"/>
      <c r="Q264" s="533">
        <f>VLOOKUP($O$34,Setup!$B$23:$C$29,2,false)</f>
        <v>65</v>
      </c>
      <c r="R264" s="544">
        <v>7.0</v>
      </c>
      <c r="S264" s="543"/>
      <c r="T264" s="536" t="str">
        <f t="shared" si="322"/>
        <v>Miss</v>
      </c>
      <c r="U264" s="537" t="str">
        <f t="shared" si="324"/>
        <v>Hit</v>
      </c>
      <c r="V264" s="537" t="str">
        <f t="shared" si="326"/>
        <v>Miss</v>
      </c>
      <c r="W264" s="537" t="str">
        <f t="shared" si="328"/>
        <v>Hit</v>
      </c>
      <c r="X264" s="537" t="str">
        <f t="shared" si="330"/>
        <v>Hit</v>
      </c>
      <c r="Y264" s="537" t="str">
        <f t="shared" si="332"/>
        <v>Miss</v>
      </c>
      <c r="Z264" s="537" t="str">
        <f t="shared" ref="Z264:Z272" si="334">IF(G264&lt;$Q264,"Hit","Miss")</f>
        <v>Miss</v>
      </c>
      <c r="AA264" s="537"/>
      <c r="AB264" s="537"/>
      <c r="AC264" s="537"/>
      <c r="AD264" s="537"/>
      <c r="AE264" s="537"/>
      <c r="AF264" s="537"/>
      <c r="AG264" s="537"/>
      <c r="AH264" s="538"/>
    </row>
    <row r="265">
      <c r="A265" s="529">
        <f t="shared" ref="A265:O265" si="333">RANDBETWEEN(1,100)</f>
        <v>98</v>
      </c>
      <c r="B265" s="530">
        <f t="shared" si="333"/>
        <v>76</v>
      </c>
      <c r="C265" s="530">
        <f t="shared" si="333"/>
        <v>66</v>
      </c>
      <c r="D265" s="530">
        <f t="shared" si="333"/>
        <v>28</v>
      </c>
      <c r="E265" s="530">
        <f t="shared" si="333"/>
        <v>16</v>
      </c>
      <c r="F265" s="530">
        <f t="shared" si="333"/>
        <v>72</v>
      </c>
      <c r="G265" s="530">
        <f t="shared" si="333"/>
        <v>22</v>
      </c>
      <c r="H265" s="530">
        <f t="shared" si="333"/>
        <v>63</v>
      </c>
      <c r="I265" s="530">
        <f t="shared" si="333"/>
        <v>37</v>
      </c>
      <c r="J265" s="530">
        <f t="shared" si="333"/>
        <v>77</v>
      </c>
      <c r="K265" s="530">
        <f t="shared" si="333"/>
        <v>58</v>
      </c>
      <c r="L265" s="530">
        <f t="shared" si="333"/>
        <v>94</v>
      </c>
      <c r="M265" s="530">
        <f t="shared" si="333"/>
        <v>10</v>
      </c>
      <c r="N265" s="530">
        <f t="shared" si="333"/>
        <v>99</v>
      </c>
      <c r="O265" s="539">
        <f t="shared" si="333"/>
        <v>62</v>
      </c>
      <c r="P265" s="540"/>
      <c r="Q265" s="533">
        <f>VLOOKUP($O$34,Setup!$B$23:$C$29,2,false)</f>
        <v>65</v>
      </c>
      <c r="R265" s="544">
        <v>8.0</v>
      </c>
      <c r="S265" s="543"/>
      <c r="T265" s="536" t="str">
        <f t="shared" si="322"/>
        <v>Miss</v>
      </c>
      <c r="U265" s="537" t="str">
        <f t="shared" si="324"/>
        <v>Miss</v>
      </c>
      <c r="V265" s="537" t="str">
        <f t="shared" si="326"/>
        <v>Miss</v>
      </c>
      <c r="W265" s="537" t="str">
        <f t="shared" si="328"/>
        <v>Hit</v>
      </c>
      <c r="X265" s="537" t="str">
        <f t="shared" si="330"/>
        <v>Hit</v>
      </c>
      <c r="Y265" s="537" t="str">
        <f t="shared" si="332"/>
        <v>Miss</v>
      </c>
      <c r="Z265" s="537" t="str">
        <f t="shared" si="334"/>
        <v>Hit</v>
      </c>
      <c r="AA265" s="537" t="str">
        <f t="shared" ref="AA265:AA272" si="336">IF(H265&lt;$Q265,"Hit","Miss")</f>
        <v>Hit</v>
      </c>
      <c r="AB265" s="537"/>
      <c r="AC265" s="537"/>
      <c r="AD265" s="537"/>
      <c r="AE265" s="537"/>
      <c r="AF265" s="537"/>
      <c r="AG265" s="537"/>
      <c r="AH265" s="538"/>
    </row>
    <row r="266">
      <c r="A266" s="529">
        <f t="shared" ref="A266:O266" si="335">RANDBETWEEN(1,100)</f>
        <v>68</v>
      </c>
      <c r="B266" s="530">
        <f t="shared" si="335"/>
        <v>16</v>
      </c>
      <c r="C266" s="530">
        <f t="shared" si="335"/>
        <v>65</v>
      </c>
      <c r="D266" s="530">
        <f t="shared" si="335"/>
        <v>96</v>
      </c>
      <c r="E266" s="530">
        <f t="shared" si="335"/>
        <v>49</v>
      </c>
      <c r="F266" s="530">
        <f t="shared" si="335"/>
        <v>59</v>
      </c>
      <c r="G266" s="530">
        <f t="shared" si="335"/>
        <v>10</v>
      </c>
      <c r="H266" s="530">
        <f t="shared" si="335"/>
        <v>100</v>
      </c>
      <c r="I266" s="530">
        <f t="shared" si="335"/>
        <v>93</v>
      </c>
      <c r="J266" s="530">
        <f t="shared" si="335"/>
        <v>56</v>
      </c>
      <c r="K266" s="530">
        <f t="shared" si="335"/>
        <v>34</v>
      </c>
      <c r="L266" s="530">
        <f t="shared" si="335"/>
        <v>61</v>
      </c>
      <c r="M266" s="530">
        <f t="shared" si="335"/>
        <v>12</v>
      </c>
      <c r="N266" s="530">
        <f t="shared" si="335"/>
        <v>79</v>
      </c>
      <c r="O266" s="539">
        <f t="shared" si="335"/>
        <v>81</v>
      </c>
      <c r="P266" s="540"/>
      <c r="Q266" s="533">
        <f>VLOOKUP($O$34,Setup!$B$23:$C$29,2,false)</f>
        <v>65</v>
      </c>
      <c r="R266" s="544">
        <v>9.0</v>
      </c>
      <c r="S266" s="543"/>
      <c r="T266" s="536" t="str">
        <f t="shared" si="322"/>
        <v>Miss</v>
      </c>
      <c r="U266" s="537" t="str">
        <f t="shared" si="324"/>
        <v>Hit</v>
      </c>
      <c r="V266" s="537" t="str">
        <f t="shared" si="326"/>
        <v>Miss</v>
      </c>
      <c r="W266" s="537" t="str">
        <f t="shared" si="328"/>
        <v>Miss</v>
      </c>
      <c r="X266" s="537" t="str">
        <f t="shared" si="330"/>
        <v>Hit</v>
      </c>
      <c r="Y266" s="537" t="str">
        <f t="shared" si="332"/>
        <v>Hit</v>
      </c>
      <c r="Z266" s="537" t="str">
        <f t="shared" si="334"/>
        <v>Hit</v>
      </c>
      <c r="AA266" s="537" t="str">
        <f t="shared" si="336"/>
        <v>Miss</v>
      </c>
      <c r="AB266" s="537" t="str">
        <f t="shared" ref="AB266:AB272" si="338">IF(I266&lt;$Q266,"Hit","Miss")</f>
        <v>Miss</v>
      </c>
      <c r="AC266" s="537"/>
      <c r="AD266" s="537"/>
      <c r="AE266" s="537"/>
      <c r="AF266" s="537"/>
      <c r="AG266" s="537"/>
      <c r="AH266" s="538"/>
    </row>
    <row r="267">
      <c r="A267" s="529">
        <f t="shared" ref="A267:O267" si="337">RANDBETWEEN(1,100)</f>
        <v>17</v>
      </c>
      <c r="B267" s="530">
        <f t="shared" si="337"/>
        <v>35</v>
      </c>
      <c r="C267" s="530">
        <f t="shared" si="337"/>
        <v>84</v>
      </c>
      <c r="D267" s="530">
        <f t="shared" si="337"/>
        <v>10</v>
      </c>
      <c r="E267" s="530">
        <f t="shared" si="337"/>
        <v>45</v>
      </c>
      <c r="F267" s="530">
        <f t="shared" si="337"/>
        <v>61</v>
      </c>
      <c r="G267" s="530">
        <f t="shared" si="337"/>
        <v>7</v>
      </c>
      <c r="H267" s="530">
        <f t="shared" si="337"/>
        <v>56</v>
      </c>
      <c r="I267" s="530">
        <f t="shared" si="337"/>
        <v>4</v>
      </c>
      <c r="J267" s="530">
        <f t="shared" si="337"/>
        <v>71</v>
      </c>
      <c r="K267" s="530">
        <f t="shared" si="337"/>
        <v>39</v>
      </c>
      <c r="L267" s="530">
        <f t="shared" si="337"/>
        <v>77</v>
      </c>
      <c r="M267" s="530">
        <f t="shared" si="337"/>
        <v>11</v>
      </c>
      <c r="N267" s="530">
        <f t="shared" si="337"/>
        <v>59</v>
      </c>
      <c r="O267" s="539">
        <f t="shared" si="337"/>
        <v>9</v>
      </c>
      <c r="P267" s="540"/>
      <c r="Q267" s="533">
        <f>VLOOKUP($O$34,Setup!$B$23:$C$29,2,false)</f>
        <v>65</v>
      </c>
      <c r="R267" s="545">
        <v>10.0</v>
      </c>
      <c r="S267" s="543"/>
      <c r="T267" s="536" t="str">
        <f t="shared" si="322"/>
        <v>Hit</v>
      </c>
      <c r="U267" s="537" t="str">
        <f t="shared" si="324"/>
        <v>Hit</v>
      </c>
      <c r="V267" s="537" t="str">
        <f t="shared" si="326"/>
        <v>Miss</v>
      </c>
      <c r="W267" s="537" t="str">
        <f t="shared" si="328"/>
        <v>Hit</v>
      </c>
      <c r="X267" s="537" t="str">
        <f t="shared" si="330"/>
        <v>Hit</v>
      </c>
      <c r="Y267" s="537" t="str">
        <f t="shared" si="332"/>
        <v>Hit</v>
      </c>
      <c r="Z267" s="537" t="str">
        <f t="shared" si="334"/>
        <v>Hit</v>
      </c>
      <c r="AA267" s="537" t="str">
        <f t="shared" si="336"/>
        <v>Hit</v>
      </c>
      <c r="AB267" s="537" t="str">
        <f t="shared" si="338"/>
        <v>Hit</v>
      </c>
      <c r="AC267" s="537" t="str">
        <f t="shared" ref="AC267:AC272" si="340">IF(J267&lt;$Q267,"Hit","Miss")</f>
        <v>Miss</v>
      </c>
      <c r="AD267" s="537"/>
      <c r="AE267" s="537"/>
      <c r="AF267" s="537"/>
      <c r="AG267" s="537"/>
      <c r="AH267" s="538"/>
    </row>
    <row r="268">
      <c r="A268" s="529">
        <f t="shared" ref="A268:O268" si="339">RANDBETWEEN(1,100)</f>
        <v>90</v>
      </c>
      <c r="B268" s="530">
        <f t="shared" si="339"/>
        <v>86</v>
      </c>
      <c r="C268" s="530">
        <f t="shared" si="339"/>
        <v>74</v>
      </c>
      <c r="D268" s="530">
        <f t="shared" si="339"/>
        <v>25</v>
      </c>
      <c r="E268" s="530">
        <f t="shared" si="339"/>
        <v>68</v>
      </c>
      <c r="F268" s="530">
        <f t="shared" si="339"/>
        <v>3</v>
      </c>
      <c r="G268" s="530">
        <f t="shared" si="339"/>
        <v>42</v>
      </c>
      <c r="H268" s="530">
        <f t="shared" si="339"/>
        <v>32</v>
      </c>
      <c r="I268" s="530">
        <f t="shared" si="339"/>
        <v>74</v>
      </c>
      <c r="J268" s="530">
        <f t="shared" si="339"/>
        <v>40</v>
      </c>
      <c r="K268" s="530">
        <f t="shared" si="339"/>
        <v>61</v>
      </c>
      <c r="L268" s="530">
        <f t="shared" si="339"/>
        <v>64</v>
      </c>
      <c r="M268" s="530">
        <f t="shared" si="339"/>
        <v>32</v>
      </c>
      <c r="N268" s="530">
        <f t="shared" si="339"/>
        <v>72</v>
      </c>
      <c r="O268" s="539">
        <f t="shared" si="339"/>
        <v>96</v>
      </c>
      <c r="P268" s="540"/>
      <c r="Q268" s="533">
        <f>VLOOKUP($O$34,Setup!$B$23:$C$29,2,false)</f>
        <v>65</v>
      </c>
      <c r="R268" s="545">
        <v>11.0</v>
      </c>
      <c r="S268" s="543"/>
      <c r="T268" s="536" t="str">
        <f t="shared" si="322"/>
        <v>Miss</v>
      </c>
      <c r="U268" s="537" t="str">
        <f t="shared" si="324"/>
        <v>Miss</v>
      </c>
      <c r="V268" s="537" t="str">
        <f t="shared" si="326"/>
        <v>Miss</v>
      </c>
      <c r="W268" s="537" t="str">
        <f t="shared" si="328"/>
        <v>Hit</v>
      </c>
      <c r="X268" s="537" t="str">
        <f t="shared" si="330"/>
        <v>Miss</v>
      </c>
      <c r="Y268" s="537" t="str">
        <f t="shared" si="332"/>
        <v>Hit</v>
      </c>
      <c r="Z268" s="537" t="str">
        <f t="shared" si="334"/>
        <v>Hit</v>
      </c>
      <c r="AA268" s="537" t="str">
        <f t="shared" si="336"/>
        <v>Hit</v>
      </c>
      <c r="AB268" s="537" t="str">
        <f t="shared" si="338"/>
        <v>Miss</v>
      </c>
      <c r="AC268" s="537" t="str">
        <f t="shared" si="340"/>
        <v>Hit</v>
      </c>
      <c r="AD268" s="537" t="str">
        <f t="shared" ref="AD268:AD272" si="342">IF(K268&lt;$Q268,"Hit","Miss")</f>
        <v>Hit</v>
      </c>
      <c r="AE268" s="537"/>
      <c r="AF268" s="537"/>
      <c r="AG268" s="537"/>
      <c r="AH268" s="538"/>
    </row>
    <row r="269">
      <c r="A269" s="529">
        <f t="shared" ref="A269:O269" si="341">RANDBETWEEN(1,100)</f>
        <v>85</v>
      </c>
      <c r="B269" s="530">
        <f t="shared" si="341"/>
        <v>85</v>
      </c>
      <c r="C269" s="530">
        <f t="shared" si="341"/>
        <v>78</v>
      </c>
      <c r="D269" s="530">
        <f t="shared" si="341"/>
        <v>18</v>
      </c>
      <c r="E269" s="530">
        <f t="shared" si="341"/>
        <v>68</v>
      </c>
      <c r="F269" s="530">
        <f t="shared" si="341"/>
        <v>19</v>
      </c>
      <c r="G269" s="530">
        <f t="shared" si="341"/>
        <v>3</v>
      </c>
      <c r="H269" s="530">
        <f t="shared" si="341"/>
        <v>24</v>
      </c>
      <c r="I269" s="530">
        <f t="shared" si="341"/>
        <v>87</v>
      </c>
      <c r="J269" s="530">
        <f t="shared" si="341"/>
        <v>26</v>
      </c>
      <c r="K269" s="530">
        <f t="shared" si="341"/>
        <v>71</v>
      </c>
      <c r="L269" s="530">
        <f t="shared" si="341"/>
        <v>34</v>
      </c>
      <c r="M269" s="530">
        <f t="shared" si="341"/>
        <v>32</v>
      </c>
      <c r="N269" s="530">
        <f t="shared" si="341"/>
        <v>48</v>
      </c>
      <c r="O269" s="539">
        <f t="shared" si="341"/>
        <v>90</v>
      </c>
      <c r="P269" s="540"/>
      <c r="Q269" s="533">
        <f>VLOOKUP($O$34,Setup!$B$23:$C$29,2,false)</f>
        <v>65</v>
      </c>
      <c r="R269" s="545">
        <v>12.0</v>
      </c>
      <c r="S269" s="543"/>
      <c r="T269" s="536" t="str">
        <f t="shared" si="322"/>
        <v>Miss</v>
      </c>
      <c r="U269" s="537" t="str">
        <f t="shared" si="324"/>
        <v>Miss</v>
      </c>
      <c r="V269" s="537" t="str">
        <f t="shared" si="326"/>
        <v>Miss</v>
      </c>
      <c r="W269" s="537" t="str">
        <f t="shared" si="328"/>
        <v>Hit</v>
      </c>
      <c r="X269" s="537" t="str">
        <f t="shared" si="330"/>
        <v>Miss</v>
      </c>
      <c r="Y269" s="537" t="str">
        <f t="shared" si="332"/>
        <v>Hit</v>
      </c>
      <c r="Z269" s="537" t="str">
        <f t="shared" si="334"/>
        <v>Hit</v>
      </c>
      <c r="AA269" s="537" t="str">
        <f t="shared" si="336"/>
        <v>Hit</v>
      </c>
      <c r="AB269" s="537" t="str">
        <f t="shared" si="338"/>
        <v>Miss</v>
      </c>
      <c r="AC269" s="537" t="str">
        <f t="shared" si="340"/>
        <v>Hit</v>
      </c>
      <c r="AD269" s="537" t="str">
        <f t="shared" si="342"/>
        <v>Miss</v>
      </c>
      <c r="AE269" s="537" t="str">
        <f t="shared" ref="AE269:AE272" si="344">IF(L269&lt;$Q269,"Hit","Miss")</f>
        <v>Hit</v>
      </c>
      <c r="AF269" s="537"/>
      <c r="AG269" s="537"/>
      <c r="AH269" s="538"/>
    </row>
    <row r="270">
      <c r="A270" s="529">
        <f t="shared" ref="A270:O270" si="343">RANDBETWEEN(1,100)</f>
        <v>50</v>
      </c>
      <c r="B270" s="530">
        <f t="shared" si="343"/>
        <v>51</v>
      </c>
      <c r="C270" s="530">
        <f t="shared" si="343"/>
        <v>17</v>
      </c>
      <c r="D270" s="530">
        <f t="shared" si="343"/>
        <v>82</v>
      </c>
      <c r="E270" s="530">
        <f t="shared" si="343"/>
        <v>45</v>
      </c>
      <c r="F270" s="530">
        <f t="shared" si="343"/>
        <v>87</v>
      </c>
      <c r="G270" s="530">
        <f t="shared" si="343"/>
        <v>25</v>
      </c>
      <c r="H270" s="530">
        <f t="shared" si="343"/>
        <v>3</v>
      </c>
      <c r="I270" s="530">
        <f t="shared" si="343"/>
        <v>96</v>
      </c>
      <c r="J270" s="530">
        <f t="shared" si="343"/>
        <v>21</v>
      </c>
      <c r="K270" s="530">
        <f t="shared" si="343"/>
        <v>57</v>
      </c>
      <c r="L270" s="530">
        <f t="shared" si="343"/>
        <v>94</v>
      </c>
      <c r="M270" s="530">
        <f t="shared" si="343"/>
        <v>19</v>
      </c>
      <c r="N270" s="530">
        <f t="shared" si="343"/>
        <v>54</v>
      </c>
      <c r="O270" s="539">
        <f t="shared" si="343"/>
        <v>89</v>
      </c>
      <c r="P270" s="540"/>
      <c r="Q270" s="533">
        <f>VLOOKUP($O$34,Setup!$B$23:$C$29,2,false)</f>
        <v>65</v>
      </c>
      <c r="R270" s="545">
        <v>13.0</v>
      </c>
      <c r="S270" s="543"/>
      <c r="T270" s="536" t="str">
        <f t="shared" si="322"/>
        <v>Hit</v>
      </c>
      <c r="U270" s="537" t="str">
        <f t="shared" si="324"/>
        <v>Hit</v>
      </c>
      <c r="V270" s="537" t="str">
        <f t="shared" si="326"/>
        <v>Hit</v>
      </c>
      <c r="W270" s="537" t="str">
        <f t="shared" si="328"/>
        <v>Miss</v>
      </c>
      <c r="X270" s="537" t="str">
        <f t="shared" si="330"/>
        <v>Hit</v>
      </c>
      <c r="Y270" s="537" t="str">
        <f t="shared" si="332"/>
        <v>Miss</v>
      </c>
      <c r="Z270" s="537" t="str">
        <f t="shared" si="334"/>
        <v>Hit</v>
      </c>
      <c r="AA270" s="537" t="str">
        <f t="shared" si="336"/>
        <v>Hit</v>
      </c>
      <c r="AB270" s="537" t="str">
        <f t="shared" si="338"/>
        <v>Miss</v>
      </c>
      <c r="AC270" s="537" t="str">
        <f t="shared" si="340"/>
        <v>Hit</v>
      </c>
      <c r="AD270" s="537" t="str">
        <f t="shared" si="342"/>
        <v>Hit</v>
      </c>
      <c r="AE270" s="537" t="str">
        <f t="shared" si="344"/>
        <v>Miss</v>
      </c>
      <c r="AF270" s="537" t="str">
        <f t="shared" ref="AF270:AF272" si="346">IF(M270&lt;$Q270,"Hit","Miss")</f>
        <v>Hit</v>
      </c>
      <c r="AG270" s="537"/>
      <c r="AH270" s="538"/>
    </row>
    <row r="271">
      <c r="A271" s="529">
        <f t="shared" ref="A271:O271" si="345">RANDBETWEEN(1,100)</f>
        <v>31</v>
      </c>
      <c r="B271" s="530">
        <f t="shared" si="345"/>
        <v>80</v>
      </c>
      <c r="C271" s="530">
        <f t="shared" si="345"/>
        <v>20</v>
      </c>
      <c r="D271" s="530">
        <f t="shared" si="345"/>
        <v>86</v>
      </c>
      <c r="E271" s="530">
        <f t="shared" si="345"/>
        <v>48</v>
      </c>
      <c r="F271" s="530">
        <f t="shared" si="345"/>
        <v>2</v>
      </c>
      <c r="G271" s="530">
        <f t="shared" si="345"/>
        <v>65</v>
      </c>
      <c r="H271" s="530">
        <f t="shared" si="345"/>
        <v>81</v>
      </c>
      <c r="I271" s="530">
        <f t="shared" si="345"/>
        <v>94</v>
      </c>
      <c r="J271" s="530">
        <f t="shared" si="345"/>
        <v>74</v>
      </c>
      <c r="K271" s="530">
        <f t="shared" si="345"/>
        <v>54</v>
      </c>
      <c r="L271" s="530">
        <f t="shared" si="345"/>
        <v>17</v>
      </c>
      <c r="M271" s="530">
        <f t="shared" si="345"/>
        <v>41</v>
      </c>
      <c r="N271" s="530">
        <f t="shared" si="345"/>
        <v>90</v>
      </c>
      <c r="O271" s="539">
        <f t="shared" si="345"/>
        <v>86</v>
      </c>
      <c r="P271" s="540"/>
      <c r="Q271" s="533">
        <f>VLOOKUP($O$34,Setup!$B$23:$C$29,2,false)</f>
        <v>65</v>
      </c>
      <c r="R271" s="545">
        <v>14.0</v>
      </c>
      <c r="S271" s="543"/>
      <c r="T271" s="536" t="str">
        <f t="shared" si="322"/>
        <v>Hit</v>
      </c>
      <c r="U271" s="537" t="str">
        <f t="shared" si="324"/>
        <v>Miss</v>
      </c>
      <c r="V271" s="537" t="str">
        <f t="shared" si="326"/>
        <v>Hit</v>
      </c>
      <c r="W271" s="537" t="str">
        <f t="shared" si="328"/>
        <v>Miss</v>
      </c>
      <c r="X271" s="537" t="str">
        <f t="shared" si="330"/>
        <v>Hit</v>
      </c>
      <c r="Y271" s="537" t="str">
        <f t="shared" si="332"/>
        <v>Hit</v>
      </c>
      <c r="Z271" s="537" t="str">
        <f t="shared" si="334"/>
        <v>Miss</v>
      </c>
      <c r="AA271" s="537" t="str">
        <f t="shared" si="336"/>
        <v>Miss</v>
      </c>
      <c r="AB271" s="537" t="str">
        <f t="shared" si="338"/>
        <v>Miss</v>
      </c>
      <c r="AC271" s="537" t="str">
        <f t="shared" si="340"/>
        <v>Miss</v>
      </c>
      <c r="AD271" s="537" t="str">
        <f t="shared" si="342"/>
        <v>Hit</v>
      </c>
      <c r="AE271" s="537" t="str">
        <f t="shared" si="344"/>
        <v>Hit</v>
      </c>
      <c r="AF271" s="537" t="str">
        <f t="shared" si="346"/>
        <v>Hit</v>
      </c>
      <c r="AG271" s="537" t="str">
        <f t="shared" ref="AG271:AG272" si="348">IF(N271&lt;$Q271,"Hit","Miss")</f>
        <v>Miss</v>
      </c>
      <c r="AH271" s="538"/>
    </row>
    <row r="272">
      <c r="A272" s="546">
        <f t="shared" ref="A272:O272" si="347">RANDBETWEEN(1,100)</f>
        <v>41</v>
      </c>
      <c r="B272" s="547">
        <f t="shared" si="347"/>
        <v>51</v>
      </c>
      <c r="C272" s="547">
        <f t="shared" si="347"/>
        <v>2</v>
      </c>
      <c r="D272" s="547">
        <f t="shared" si="347"/>
        <v>65</v>
      </c>
      <c r="E272" s="547">
        <f t="shared" si="347"/>
        <v>1</v>
      </c>
      <c r="F272" s="547">
        <f t="shared" si="347"/>
        <v>96</v>
      </c>
      <c r="G272" s="547">
        <f t="shared" si="347"/>
        <v>19</v>
      </c>
      <c r="H272" s="547">
        <f t="shared" si="347"/>
        <v>70</v>
      </c>
      <c r="I272" s="547">
        <f t="shared" si="347"/>
        <v>36</v>
      </c>
      <c r="J272" s="547">
        <f t="shared" si="347"/>
        <v>1</v>
      </c>
      <c r="K272" s="547">
        <f t="shared" si="347"/>
        <v>64</v>
      </c>
      <c r="L272" s="547">
        <f t="shared" si="347"/>
        <v>28</v>
      </c>
      <c r="M272" s="547">
        <f t="shared" si="347"/>
        <v>25</v>
      </c>
      <c r="N272" s="547">
        <f t="shared" si="347"/>
        <v>88</v>
      </c>
      <c r="O272" s="548">
        <f t="shared" si="347"/>
        <v>9</v>
      </c>
      <c r="P272" s="549"/>
      <c r="Q272" s="533">
        <f>VLOOKUP($O$34,Setup!$B$23:$C$29,2,false)</f>
        <v>65</v>
      </c>
      <c r="R272" s="551">
        <v>15.0</v>
      </c>
      <c r="S272" s="552"/>
      <c r="T272" s="522" t="str">
        <f t="shared" si="322"/>
        <v>Hit</v>
      </c>
      <c r="U272" s="553" t="str">
        <f t="shared" si="324"/>
        <v>Hit</v>
      </c>
      <c r="V272" s="553" t="str">
        <f t="shared" si="326"/>
        <v>Hit</v>
      </c>
      <c r="W272" s="553" t="str">
        <f t="shared" si="328"/>
        <v>Miss</v>
      </c>
      <c r="X272" s="553" t="str">
        <f t="shared" si="330"/>
        <v>Hit</v>
      </c>
      <c r="Y272" s="553" t="str">
        <f t="shared" si="332"/>
        <v>Miss</v>
      </c>
      <c r="Z272" s="553" t="str">
        <f t="shared" si="334"/>
        <v>Hit</v>
      </c>
      <c r="AA272" s="553" t="str">
        <f t="shared" si="336"/>
        <v>Miss</v>
      </c>
      <c r="AB272" s="553" t="str">
        <f t="shared" si="338"/>
        <v>Hit</v>
      </c>
      <c r="AC272" s="553" t="str">
        <f t="shared" si="340"/>
        <v>Hit</v>
      </c>
      <c r="AD272" s="553" t="str">
        <f t="shared" si="342"/>
        <v>Hit</v>
      </c>
      <c r="AE272" s="553" t="str">
        <f t="shared" si="344"/>
        <v>Hit</v>
      </c>
      <c r="AF272" s="553" t="str">
        <f t="shared" si="346"/>
        <v>Hit</v>
      </c>
      <c r="AG272" s="553" t="str">
        <f t="shared" si="348"/>
        <v>Miss</v>
      </c>
      <c r="AH272" s="554" t="str">
        <f>IF(O272&lt;$Q272,"Hit","Miss")</f>
        <v>Hit</v>
      </c>
    </row>
    <row r="273">
      <c r="A273" s="555"/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55"/>
      <c r="AB273" s="555"/>
      <c r="AC273" s="555"/>
      <c r="AD273" s="555"/>
      <c r="AE273" s="555"/>
      <c r="AF273" s="555"/>
      <c r="AG273" s="555"/>
      <c r="AH273" s="555"/>
    </row>
    <row r="274">
      <c r="A274" s="500"/>
      <c r="B274" s="456"/>
      <c r="C274" s="456"/>
      <c r="D274" s="456"/>
      <c r="E274" s="456"/>
      <c r="F274" s="456"/>
      <c r="G274" s="456"/>
      <c r="H274" s="456"/>
      <c r="I274" s="456"/>
      <c r="J274" s="456"/>
      <c r="K274" s="456"/>
      <c r="L274" s="456"/>
      <c r="M274" s="456"/>
      <c r="N274" s="456"/>
      <c r="O274" s="456"/>
      <c r="P274" s="456"/>
      <c r="Q274" s="456"/>
      <c r="R274" s="456"/>
      <c r="S274" s="456"/>
      <c r="T274" s="456"/>
      <c r="U274" s="456"/>
      <c r="V274" s="456"/>
      <c r="W274" s="456"/>
      <c r="X274" s="456"/>
      <c r="Y274" s="456"/>
      <c r="Z274" s="456"/>
      <c r="AA274" s="456"/>
      <c r="AB274" s="456"/>
      <c r="AC274" s="456"/>
      <c r="AD274" s="456"/>
      <c r="AE274" s="456"/>
      <c r="AF274" s="456"/>
      <c r="AG274" s="456"/>
      <c r="AH274" s="457"/>
    </row>
    <row r="275">
      <c r="A275" s="501"/>
      <c r="B275" s="502"/>
      <c r="C275" s="502"/>
      <c r="D275" s="503"/>
      <c r="E275" s="503"/>
      <c r="F275" s="503"/>
      <c r="G275" s="503"/>
      <c r="H275" s="503"/>
      <c r="I275" s="503"/>
      <c r="J275" s="503"/>
      <c r="K275" s="503"/>
      <c r="L275" s="578" t="s">
        <v>211</v>
      </c>
      <c r="M275" s="502"/>
      <c r="N275" s="470"/>
      <c r="O275" s="579" t="str">
        <f>VLOOKUP($L275,Setup!$B$9:$C$92,2,false)</f>
        <v/>
      </c>
      <c r="P275" s="502"/>
      <c r="Q275" s="470"/>
      <c r="R275" s="580"/>
      <c r="S275" s="581"/>
      <c r="T275" s="582" t="s">
        <v>204</v>
      </c>
      <c r="U275" s="583">
        <f>(Setup!$C$38)</f>
        <v>35</v>
      </c>
      <c r="V275" s="582" t="s">
        <v>293</v>
      </c>
      <c r="W275" s="583">
        <f>COUNTIF(T277:AH277,"Hit")</f>
        <v>0</v>
      </c>
      <c r="X275" s="582" t="s">
        <v>292</v>
      </c>
      <c r="Y275" s="584">
        <f>$U275*$W275</f>
        <v>0</v>
      </c>
      <c r="Z275" s="585"/>
      <c r="AA275" s="585"/>
      <c r="AB275" s="585"/>
      <c r="AC275" s="585"/>
      <c r="AD275" s="585"/>
      <c r="AE275" s="585"/>
      <c r="AF275" s="585"/>
      <c r="AG275" s="585"/>
      <c r="AH275" s="586"/>
    </row>
    <row r="276">
      <c r="A276" s="514"/>
      <c r="B276" s="482"/>
      <c r="C276" s="482"/>
      <c r="D276" s="515"/>
      <c r="E276" s="515"/>
      <c r="F276" s="515"/>
      <c r="G276" s="515"/>
      <c r="H276" s="515"/>
      <c r="I276" s="515"/>
      <c r="J276" s="515"/>
      <c r="K276" s="515"/>
      <c r="L276" s="587" t="s">
        <v>207</v>
      </c>
      <c r="M276" s="472"/>
      <c r="N276" s="566"/>
      <c r="O276" s="577" t="str">
        <f>(Setup!$C$62)</f>
        <v/>
      </c>
      <c r="P276" s="472"/>
      <c r="Q276" s="566"/>
      <c r="R276" s="588"/>
      <c r="S276" s="589"/>
      <c r="T276" s="590" t="s">
        <v>294</v>
      </c>
      <c r="U276" s="472"/>
      <c r="V276" s="472"/>
      <c r="W276" s="472"/>
      <c r="X276" s="472"/>
      <c r="Y276" s="472"/>
      <c r="Z276" s="472"/>
      <c r="AA276" s="472"/>
      <c r="AB276" s="472"/>
      <c r="AC276" s="472"/>
      <c r="AD276" s="472"/>
      <c r="AE276" s="472"/>
      <c r="AF276" s="472"/>
      <c r="AG276" s="472"/>
      <c r="AH276" s="566"/>
    </row>
    <row r="277">
      <c r="A277" s="519"/>
      <c r="B277" s="492"/>
      <c r="C277" s="492"/>
      <c r="D277" s="520"/>
      <c r="E277" s="520"/>
      <c r="F277" s="520"/>
      <c r="G277" s="520"/>
      <c r="H277" s="520"/>
      <c r="I277" s="520"/>
      <c r="J277" s="520"/>
      <c r="K277" s="520"/>
      <c r="L277" s="591" t="s">
        <v>295</v>
      </c>
      <c r="M277" s="571"/>
      <c r="N277" s="572"/>
      <c r="O277" s="573">
        <f>(Setup!$C$53*Setup!$C$55)</f>
        <v>0</v>
      </c>
      <c r="P277" s="571"/>
      <c r="Q277" s="572"/>
      <c r="R277" s="588"/>
      <c r="S277" s="589"/>
      <c r="T277" s="592" t="str">
        <f>iferror(VLOOKUP($O277,$R280:$AH294,3,false),"")</f>
        <v/>
      </c>
      <c r="U277" s="592" t="str">
        <f>iferror(VLOOKUP($O277,$R280:$AH294,4,false),"")</f>
        <v/>
      </c>
      <c r="V277" s="592" t="str">
        <f>iferror(VLOOKUP($O277,$R280:$AH294,5,false),"")</f>
        <v/>
      </c>
      <c r="W277" s="592" t="str">
        <f>iferror(VLOOKUP($O277,$R280:$AH294,6,false),"")</f>
        <v/>
      </c>
      <c r="X277" s="592" t="str">
        <f>iferror(VLOOKUP($O277,$R280:$AH294,7,false),"")</f>
        <v/>
      </c>
      <c r="Y277" s="592" t="str">
        <f>iferror(VLOOKUP($O277,$R280:$AH294,8,false),"")</f>
        <v/>
      </c>
      <c r="Z277" s="592" t="str">
        <f>iferror(VLOOKUP($O277,$R280:$AH294,9,false),"")</f>
        <v/>
      </c>
      <c r="AA277" s="592" t="str">
        <f>iferror(VLOOKUP($O277,$R280:$AH294,10,false),"")</f>
        <v/>
      </c>
      <c r="AB277" s="592" t="str">
        <f>iferror(VLOOKUP($O277,$R280:$AH294,11,false),"")</f>
        <v/>
      </c>
      <c r="AC277" s="592" t="str">
        <f>iferror(VLOOKUP($O277,$R280:$AH294,12,false),"")</f>
        <v/>
      </c>
      <c r="AD277" s="592" t="str">
        <f>iferror(VLOOKUP($O277,$R280:$AH294,13,false),"")</f>
        <v/>
      </c>
      <c r="AE277" s="592" t="str">
        <f>iferror(VLOOKUP($O277,$R280:$AH294,14,false),"")</f>
        <v/>
      </c>
      <c r="AF277" s="592" t="str">
        <f>iferror(VLOOKUP($O277,$R280:$AH294,15,false),"")</f>
        <v/>
      </c>
      <c r="AG277" s="592" t="str">
        <f>iferror(VLOOKUP($O277,$R280:$AH294,16,false),"")</f>
        <v/>
      </c>
      <c r="AH277" s="593" t="str">
        <f>iferror(VLOOKUP($O277,$R280:$AH294,17,false),"")</f>
        <v/>
      </c>
    </row>
    <row r="278">
      <c r="A278" s="523"/>
      <c r="B278" s="512"/>
      <c r="C278" s="512"/>
      <c r="D278" s="512"/>
      <c r="E278" s="512"/>
      <c r="F278" s="512"/>
      <c r="G278" s="512"/>
      <c r="H278" s="512"/>
      <c r="I278" s="512"/>
      <c r="J278" s="512"/>
      <c r="K278" s="512"/>
      <c r="L278" s="512"/>
      <c r="M278" s="512"/>
      <c r="N278" s="512"/>
      <c r="O278" s="512"/>
      <c r="P278" s="524"/>
      <c r="Q278" s="512"/>
      <c r="R278" s="512"/>
      <c r="S278" s="512"/>
      <c r="T278" s="512"/>
      <c r="U278" s="512"/>
      <c r="V278" s="525"/>
      <c r="W278" s="512"/>
      <c r="X278" s="512"/>
      <c r="Y278" s="512"/>
      <c r="Z278" s="512"/>
      <c r="AA278" s="512"/>
      <c r="AB278" s="512"/>
      <c r="AC278" s="512"/>
      <c r="AD278" s="512"/>
      <c r="AE278" s="512"/>
      <c r="AF278" s="512"/>
      <c r="AH278" s="526"/>
    </row>
    <row r="279">
      <c r="A279" s="501" t="s">
        <v>296</v>
      </c>
      <c r="B279" s="502"/>
      <c r="C279" s="502"/>
      <c r="D279" s="502"/>
      <c r="E279" s="502"/>
      <c r="F279" s="502"/>
      <c r="G279" s="502"/>
      <c r="H279" s="502"/>
      <c r="I279" s="502"/>
      <c r="J279" s="502"/>
      <c r="K279" s="502"/>
      <c r="L279" s="502"/>
      <c r="M279" s="502"/>
      <c r="N279" s="502"/>
      <c r="O279" s="470"/>
      <c r="P279" s="524"/>
      <c r="Q279" s="527" t="s">
        <v>297</v>
      </c>
      <c r="R279" s="528" t="s">
        <v>298</v>
      </c>
      <c r="S279" s="512"/>
      <c r="T279" s="501" t="s">
        <v>299</v>
      </c>
      <c r="U279" s="502"/>
      <c r="V279" s="502"/>
      <c r="W279" s="502"/>
      <c r="X279" s="502"/>
      <c r="Y279" s="502"/>
      <c r="Z279" s="502"/>
      <c r="AA279" s="502"/>
      <c r="AB279" s="502"/>
      <c r="AC279" s="502"/>
      <c r="AD279" s="502"/>
      <c r="AE279" s="502"/>
      <c r="AF279" s="502"/>
      <c r="AG279" s="502"/>
      <c r="AH279" s="470"/>
    </row>
    <row r="280">
      <c r="A280" s="529">
        <f t="shared" ref="A280:O280" si="349">RANDBETWEEN(1,100)</f>
        <v>73</v>
      </c>
      <c r="B280" s="530">
        <f t="shared" si="349"/>
        <v>37</v>
      </c>
      <c r="C280" s="530">
        <f t="shared" si="349"/>
        <v>73</v>
      </c>
      <c r="D280" s="530">
        <f t="shared" si="349"/>
        <v>15</v>
      </c>
      <c r="E280" s="530">
        <f t="shared" si="349"/>
        <v>78</v>
      </c>
      <c r="F280" s="530">
        <f t="shared" si="349"/>
        <v>41</v>
      </c>
      <c r="G280" s="530">
        <f t="shared" si="349"/>
        <v>96</v>
      </c>
      <c r="H280" s="530">
        <f t="shared" si="349"/>
        <v>38</v>
      </c>
      <c r="I280" s="530">
        <f t="shared" si="349"/>
        <v>39</v>
      </c>
      <c r="J280" s="530">
        <f t="shared" si="349"/>
        <v>75</v>
      </c>
      <c r="K280" s="530">
        <f t="shared" si="349"/>
        <v>21</v>
      </c>
      <c r="L280" s="530">
        <f t="shared" si="349"/>
        <v>57</v>
      </c>
      <c r="M280" s="530">
        <f t="shared" si="349"/>
        <v>44</v>
      </c>
      <c r="N280" s="530">
        <f t="shared" si="349"/>
        <v>11</v>
      </c>
      <c r="O280" s="531">
        <f t="shared" si="349"/>
        <v>89</v>
      </c>
      <c r="P280" s="532"/>
      <c r="Q280" s="533">
        <f>VLOOKUP($O$56,Setup!$B$23:$C$29,2,false)</f>
        <v>65</v>
      </c>
      <c r="R280" s="534">
        <v>1.0</v>
      </c>
      <c r="S280" s="535"/>
      <c r="T280" s="536" t="str">
        <f t="shared" ref="T280:T294" si="351">IF(A280&lt;$Q280,"Hit","Miss")</f>
        <v>Miss</v>
      </c>
      <c r="U280" s="537"/>
      <c r="V280" s="537"/>
      <c r="W280" s="537"/>
      <c r="X280" s="537"/>
      <c r="Y280" s="537"/>
      <c r="Z280" s="537"/>
      <c r="AA280" s="537"/>
      <c r="AB280" s="537"/>
      <c r="AC280" s="537"/>
      <c r="AD280" s="537"/>
      <c r="AE280" s="537"/>
      <c r="AF280" s="537"/>
      <c r="AG280" s="537"/>
      <c r="AH280" s="538"/>
    </row>
    <row r="281">
      <c r="A281" s="529">
        <f t="shared" ref="A281:O281" si="350">RANDBETWEEN(1,100)</f>
        <v>2</v>
      </c>
      <c r="B281" s="530">
        <f t="shared" si="350"/>
        <v>14</v>
      </c>
      <c r="C281" s="530">
        <f t="shared" si="350"/>
        <v>54</v>
      </c>
      <c r="D281" s="530">
        <f t="shared" si="350"/>
        <v>58</v>
      </c>
      <c r="E281" s="530">
        <f t="shared" si="350"/>
        <v>21</v>
      </c>
      <c r="F281" s="530">
        <f t="shared" si="350"/>
        <v>83</v>
      </c>
      <c r="G281" s="530">
        <f t="shared" si="350"/>
        <v>76</v>
      </c>
      <c r="H281" s="530">
        <f t="shared" si="350"/>
        <v>38</v>
      </c>
      <c r="I281" s="530">
        <f t="shared" si="350"/>
        <v>63</v>
      </c>
      <c r="J281" s="530">
        <f t="shared" si="350"/>
        <v>20</v>
      </c>
      <c r="K281" s="530">
        <f t="shared" si="350"/>
        <v>96</v>
      </c>
      <c r="L281" s="530">
        <f t="shared" si="350"/>
        <v>46</v>
      </c>
      <c r="M281" s="530">
        <f t="shared" si="350"/>
        <v>15</v>
      </c>
      <c r="N281" s="530">
        <f t="shared" si="350"/>
        <v>54</v>
      </c>
      <c r="O281" s="531">
        <f t="shared" si="350"/>
        <v>29</v>
      </c>
      <c r="P281" s="532"/>
      <c r="Q281" s="533">
        <f>VLOOKUP($O$56,Setup!$B$23:$C$29,2,false)</f>
        <v>65</v>
      </c>
      <c r="R281" s="534">
        <v>2.0</v>
      </c>
      <c r="S281" s="535"/>
      <c r="T281" s="536" t="str">
        <f t="shared" si="351"/>
        <v>Hit</v>
      </c>
      <c r="U281" s="537" t="str">
        <f t="shared" ref="U281:U294" si="353">IF(B281&lt;$Q281,"Hit","Miss")</f>
        <v>Hit</v>
      </c>
      <c r="V281" s="537"/>
      <c r="W281" s="537"/>
      <c r="X281" s="537"/>
      <c r="Y281" s="537"/>
      <c r="Z281" s="537"/>
      <c r="AA281" s="537"/>
      <c r="AB281" s="537"/>
      <c r="AC281" s="537"/>
      <c r="AD281" s="537"/>
      <c r="AE281" s="537"/>
      <c r="AF281" s="537"/>
      <c r="AG281" s="537"/>
      <c r="AH281" s="538"/>
    </row>
    <row r="282">
      <c r="A282" s="529">
        <f t="shared" ref="A282:O282" si="352">RANDBETWEEN(1,100)</f>
        <v>89</v>
      </c>
      <c r="B282" s="530">
        <f t="shared" si="352"/>
        <v>20</v>
      </c>
      <c r="C282" s="530">
        <f t="shared" si="352"/>
        <v>60</v>
      </c>
      <c r="D282" s="530">
        <f t="shared" si="352"/>
        <v>98</v>
      </c>
      <c r="E282" s="530">
        <f t="shared" si="352"/>
        <v>48</v>
      </c>
      <c r="F282" s="530">
        <f t="shared" si="352"/>
        <v>52</v>
      </c>
      <c r="G282" s="530">
        <f t="shared" si="352"/>
        <v>92</v>
      </c>
      <c r="H282" s="530">
        <f t="shared" si="352"/>
        <v>4</v>
      </c>
      <c r="I282" s="530">
        <f t="shared" si="352"/>
        <v>67</v>
      </c>
      <c r="J282" s="530">
        <f t="shared" si="352"/>
        <v>59</v>
      </c>
      <c r="K282" s="530">
        <f t="shared" si="352"/>
        <v>23</v>
      </c>
      <c r="L282" s="530">
        <f t="shared" si="352"/>
        <v>14</v>
      </c>
      <c r="M282" s="530">
        <f t="shared" si="352"/>
        <v>65</v>
      </c>
      <c r="N282" s="530">
        <f t="shared" si="352"/>
        <v>30</v>
      </c>
      <c r="O282" s="531">
        <f t="shared" si="352"/>
        <v>49</v>
      </c>
      <c r="P282" s="532"/>
      <c r="Q282" s="533">
        <f>VLOOKUP($O$56,Setup!$B$23:$C$29,2,false)</f>
        <v>65</v>
      </c>
      <c r="R282" s="534">
        <v>3.0</v>
      </c>
      <c r="S282" s="535"/>
      <c r="T282" s="536" t="str">
        <f t="shared" si="351"/>
        <v>Miss</v>
      </c>
      <c r="U282" s="537" t="str">
        <f t="shared" si="353"/>
        <v>Hit</v>
      </c>
      <c r="V282" s="537" t="str">
        <f t="shared" ref="V282:V294" si="355">IF(C282&lt;$Q282,"Hit","Miss")</f>
        <v>Hit</v>
      </c>
      <c r="W282" s="537"/>
      <c r="X282" s="537"/>
      <c r="Y282" s="537"/>
      <c r="Z282" s="537"/>
      <c r="AA282" s="537"/>
      <c r="AB282" s="537"/>
      <c r="AC282" s="537"/>
      <c r="AD282" s="537"/>
      <c r="AE282" s="537"/>
      <c r="AF282" s="537"/>
      <c r="AG282" s="537"/>
      <c r="AH282" s="538"/>
    </row>
    <row r="283">
      <c r="A283" s="529">
        <f t="shared" ref="A283:O283" si="354">RANDBETWEEN(1,100)</f>
        <v>83</v>
      </c>
      <c r="B283" s="530">
        <f t="shared" si="354"/>
        <v>4</v>
      </c>
      <c r="C283" s="530">
        <f t="shared" si="354"/>
        <v>99</v>
      </c>
      <c r="D283" s="530">
        <f t="shared" si="354"/>
        <v>17</v>
      </c>
      <c r="E283" s="530">
        <f t="shared" si="354"/>
        <v>27</v>
      </c>
      <c r="F283" s="530">
        <f t="shared" si="354"/>
        <v>69</v>
      </c>
      <c r="G283" s="530">
        <f t="shared" si="354"/>
        <v>5</v>
      </c>
      <c r="H283" s="530">
        <f t="shared" si="354"/>
        <v>36</v>
      </c>
      <c r="I283" s="530">
        <f t="shared" si="354"/>
        <v>85</v>
      </c>
      <c r="J283" s="530">
        <f t="shared" si="354"/>
        <v>100</v>
      </c>
      <c r="K283" s="530">
        <f t="shared" si="354"/>
        <v>63</v>
      </c>
      <c r="L283" s="530">
        <f t="shared" si="354"/>
        <v>27</v>
      </c>
      <c r="M283" s="530">
        <f t="shared" si="354"/>
        <v>8</v>
      </c>
      <c r="N283" s="530">
        <f t="shared" si="354"/>
        <v>12</v>
      </c>
      <c r="O283" s="539">
        <f t="shared" si="354"/>
        <v>46</v>
      </c>
      <c r="P283" s="540"/>
      <c r="Q283" s="533">
        <f>VLOOKUP($O$56,Setup!$B$23:$C$29,2,false)</f>
        <v>65</v>
      </c>
      <c r="R283" s="542">
        <v>4.0</v>
      </c>
      <c r="S283" s="543"/>
      <c r="T283" s="536" t="str">
        <f t="shared" si="351"/>
        <v>Miss</v>
      </c>
      <c r="U283" s="537" t="str">
        <f t="shared" si="353"/>
        <v>Hit</v>
      </c>
      <c r="V283" s="537" t="str">
        <f t="shared" si="355"/>
        <v>Miss</v>
      </c>
      <c r="W283" s="537" t="str">
        <f t="shared" ref="W283:W294" si="357">IF(D283&lt;$Q283,"Hit","Miss")</f>
        <v>Hit</v>
      </c>
      <c r="X283" s="537"/>
      <c r="Y283" s="537"/>
      <c r="Z283" s="537"/>
      <c r="AA283" s="537"/>
      <c r="AB283" s="537"/>
      <c r="AC283" s="537"/>
      <c r="AD283" s="537"/>
      <c r="AE283" s="537"/>
      <c r="AF283" s="537"/>
      <c r="AG283" s="537"/>
      <c r="AH283" s="538"/>
    </row>
    <row r="284">
      <c r="A284" s="529">
        <f t="shared" ref="A284:O284" si="356">RANDBETWEEN(1,100)</f>
        <v>11</v>
      </c>
      <c r="B284" s="530">
        <f t="shared" si="356"/>
        <v>60</v>
      </c>
      <c r="C284" s="530">
        <f t="shared" si="356"/>
        <v>53</v>
      </c>
      <c r="D284" s="530">
        <f t="shared" si="356"/>
        <v>75</v>
      </c>
      <c r="E284" s="530">
        <f t="shared" si="356"/>
        <v>28</v>
      </c>
      <c r="F284" s="530">
        <f t="shared" si="356"/>
        <v>84</v>
      </c>
      <c r="G284" s="530">
        <f t="shared" si="356"/>
        <v>100</v>
      </c>
      <c r="H284" s="530">
        <f t="shared" si="356"/>
        <v>63</v>
      </c>
      <c r="I284" s="530">
        <f t="shared" si="356"/>
        <v>99</v>
      </c>
      <c r="J284" s="530">
        <f t="shared" si="356"/>
        <v>7</v>
      </c>
      <c r="K284" s="530">
        <f t="shared" si="356"/>
        <v>43</v>
      </c>
      <c r="L284" s="530">
        <f t="shared" si="356"/>
        <v>97</v>
      </c>
      <c r="M284" s="530">
        <f t="shared" si="356"/>
        <v>21</v>
      </c>
      <c r="N284" s="530">
        <f t="shared" si="356"/>
        <v>1</v>
      </c>
      <c r="O284" s="539">
        <f t="shared" si="356"/>
        <v>79</v>
      </c>
      <c r="P284" s="540"/>
      <c r="Q284" s="533">
        <f>VLOOKUP($O$56,Setup!$B$23:$C$29,2,false)</f>
        <v>65</v>
      </c>
      <c r="R284" s="544">
        <v>5.0</v>
      </c>
      <c r="S284" s="543"/>
      <c r="T284" s="536" t="str">
        <f t="shared" si="351"/>
        <v>Hit</v>
      </c>
      <c r="U284" s="537" t="str">
        <f t="shared" si="353"/>
        <v>Hit</v>
      </c>
      <c r="V284" s="537" t="str">
        <f t="shared" si="355"/>
        <v>Hit</v>
      </c>
      <c r="W284" s="537" t="str">
        <f t="shared" si="357"/>
        <v>Miss</v>
      </c>
      <c r="X284" s="537" t="str">
        <f t="shared" ref="X284:X294" si="359">IF(E284&lt;$Q284,"Hit","Miss")</f>
        <v>Hit</v>
      </c>
      <c r="Y284" s="537"/>
      <c r="Z284" s="537"/>
      <c r="AA284" s="537"/>
      <c r="AB284" s="537"/>
      <c r="AC284" s="537"/>
      <c r="AD284" s="537"/>
      <c r="AE284" s="537"/>
      <c r="AF284" s="537"/>
      <c r="AG284" s="537"/>
      <c r="AH284" s="538"/>
    </row>
    <row r="285">
      <c r="A285" s="529">
        <f t="shared" ref="A285:O285" si="358">RANDBETWEEN(1,100)</f>
        <v>74</v>
      </c>
      <c r="B285" s="530">
        <f t="shared" si="358"/>
        <v>40</v>
      </c>
      <c r="C285" s="530">
        <f t="shared" si="358"/>
        <v>82</v>
      </c>
      <c r="D285" s="530">
        <f t="shared" si="358"/>
        <v>45</v>
      </c>
      <c r="E285" s="530">
        <f t="shared" si="358"/>
        <v>33</v>
      </c>
      <c r="F285" s="530">
        <f t="shared" si="358"/>
        <v>85</v>
      </c>
      <c r="G285" s="530">
        <f t="shared" si="358"/>
        <v>25</v>
      </c>
      <c r="H285" s="530">
        <f t="shared" si="358"/>
        <v>50</v>
      </c>
      <c r="I285" s="530">
        <f t="shared" si="358"/>
        <v>71</v>
      </c>
      <c r="J285" s="530">
        <f t="shared" si="358"/>
        <v>83</v>
      </c>
      <c r="K285" s="530">
        <f t="shared" si="358"/>
        <v>46</v>
      </c>
      <c r="L285" s="530">
        <f t="shared" si="358"/>
        <v>11</v>
      </c>
      <c r="M285" s="530">
        <f t="shared" si="358"/>
        <v>80</v>
      </c>
      <c r="N285" s="530">
        <f t="shared" si="358"/>
        <v>45</v>
      </c>
      <c r="O285" s="539">
        <f t="shared" si="358"/>
        <v>66</v>
      </c>
      <c r="P285" s="540"/>
      <c r="Q285" s="533">
        <f>VLOOKUP($O$56,Setup!$B$23:$C$29,2,false)</f>
        <v>65</v>
      </c>
      <c r="R285" s="544">
        <v>6.0</v>
      </c>
      <c r="S285" s="543"/>
      <c r="T285" s="536" t="str">
        <f t="shared" si="351"/>
        <v>Miss</v>
      </c>
      <c r="U285" s="537" t="str">
        <f t="shared" si="353"/>
        <v>Hit</v>
      </c>
      <c r="V285" s="537" t="str">
        <f t="shared" si="355"/>
        <v>Miss</v>
      </c>
      <c r="W285" s="537" t="str">
        <f t="shared" si="357"/>
        <v>Hit</v>
      </c>
      <c r="X285" s="537" t="str">
        <f t="shared" si="359"/>
        <v>Hit</v>
      </c>
      <c r="Y285" s="537" t="str">
        <f t="shared" ref="Y285:Y294" si="361">IF(F285&lt;$Q285,"Hit","Miss")</f>
        <v>Miss</v>
      </c>
      <c r="Z285" s="537"/>
      <c r="AA285" s="537"/>
      <c r="AB285" s="537"/>
      <c r="AC285" s="537"/>
      <c r="AD285" s="537"/>
      <c r="AE285" s="537"/>
      <c r="AF285" s="537"/>
      <c r="AG285" s="537"/>
      <c r="AH285" s="538"/>
    </row>
    <row r="286">
      <c r="A286" s="529">
        <f t="shared" ref="A286:O286" si="360">RANDBETWEEN(1,100)</f>
        <v>7</v>
      </c>
      <c r="B286" s="530">
        <f t="shared" si="360"/>
        <v>46</v>
      </c>
      <c r="C286" s="530">
        <f t="shared" si="360"/>
        <v>94</v>
      </c>
      <c r="D286" s="530">
        <f t="shared" si="360"/>
        <v>83</v>
      </c>
      <c r="E286" s="530">
        <f t="shared" si="360"/>
        <v>75</v>
      </c>
      <c r="F286" s="530">
        <f t="shared" si="360"/>
        <v>15</v>
      </c>
      <c r="G286" s="530">
        <f t="shared" si="360"/>
        <v>5</v>
      </c>
      <c r="H286" s="530">
        <f t="shared" si="360"/>
        <v>52</v>
      </c>
      <c r="I286" s="530">
        <f t="shared" si="360"/>
        <v>82</v>
      </c>
      <c r="J286" s="530">
        <f t="shared" si="360"/>
        <v>60</v>
      </c>
      <c r="K286" s="530">
        <f t="shared" si="360"/>
        <v>63</v>
      </c>
      <c r="L286" s="530">
        <f t="shared" si="360"/>
        <v>54</v>
      </c>
      <c r="M286" s="530">
        <f t="shared" si="360"/>
        <v>94</v>
      </c>
      <c r="N286" s="530">
        <f t="shared" si="360"/>
        <v>46</v>
      </c>
      <c r="O286" s="539">
        <f t="shared" si="360"/>
        <v>62</v>
      </c>
      <c r="P286" s="540"/>
      <c r="Q286" s="533">
        <f>VLOOKUP($O$56,Setup!$B$23:$C$29,2,false)</f>
        <v>65</v>
      </c>
      <c r="R286" s="544">
        <v>7.0</v>
      </c>
      <c r="S286" s="543"/>
      <c r="T286" s="536" t="str">
        <f t="shared" si="351"/>
        <v>Hit</v>
      </c>
      <c r="U286" s="537" t="str">
        <f t="shared" si="353"/>
        <v>Hit</v>
      </c>
      <c r="V286" s="537" t="str">
        <f t="shared" si="355"/>
        <v>Miss</v>
      </c>
      <c r="W286" s="537" t="str">
        <f t="shared" si="357"/>
        <v>Miss</v>
      </c>
      <c r="X286" s="537" t="str">
        <f t="shared" si="359"/>
        <v>Miss</v>
      </c>
      <c r="Y286" s="537" t="str">
        <f t="shared" si="361"/>
        <v>Hit</v>
      </c>
      <c r="Z286" s="537" t="str">
        <f t="shared" ref="Z286:Z294" si="363">IF(G286&lt;$Q286,"Hit","Miss")</f>
        <v>Hit</v>
      </c>
      <c r="AA286" s="537"/>
      <c r="AB286" s="537"/>
      <c r="AC286" s="537"/>
      <c r="AD286" s="537"/>
      <c r="AE286" s="537"/>
      <c r="AF286" s="537"/>
      <c r="AG286" s="537"/>
      <c r="AH286" s="538"/>
    </row>
    <row r="287">
      <c r="A287" s="529">
        <f t="shared" ref="A287:O287" si="362">RANDBETWEEN(1,100)</f>
        <v>29</v>
      </c>
      <c r="B287" s="530">
        <f t="shared" si="362"/>
        <v>49</v>
      </c>
      <c r="C287" s="530">
        <f t="shared" si="362"/>
        <v>91</v>
      </c>
      <c r="D287" s="530">
        <f t="shared" si="362"/>
        <v>14</v>
      </c>
      <c r="E287" s="530">
        <f t="shared" si="362"/>
        <v>65</v>
      </c>
      <c r="F287" s="530">
        <f t="shared" si="362"/>
        <v>54</v>
      </c>
      <c r="G287" s="530">
        <f t="shared" si="362"/>
        <v>8</v>
      </c>
      <c r="H287" s="530">
        <f t="shared" si="362"/>
        <v>59</v>
      </c>
      <c r="I287" s="530">
        <f t="shared" si="362"/>
        <v>25</v>
      </c>
      <c r="J287" s="530">
        <f t="shared" si="362"/>
        <v>87</v>
      </c>
      <c r="K287" s="530">
        <f t="shared" si="362"/>
        <v>50</v>
      </c>
      <c r="L287" s="530">
        <f t="shared" si="362"/>
        <v>8</v>
      </c>
      <c r="M287" s="530">
        <f t="shared" si="362"/>
        <v>98</v>
      </c>
      <c r="N287" s="530">
        <f t="shared" si="362"/>
        <v>46</v>
      </c>
      <c r="O287" s="539">
        <f t="shared" si="362"/>
        <v>88</v>
      </c>
      <c r="P287" s="540"/>
      <c r="Q287" s="533">
        <f>VLOOKUP($O$56,Setup!$B$23:$C$29,2,false)</f>
        <v>65</v>
      </c>
      <c r="R287" s="544">
        <v>8.0</v>
      </c>
      <c r="S287" s="543"/>
      <c r="T287" s="536" t="str">
        <f t="shared" si="351"/>
        <v>Hit</v>
      </c>
      <c r="U287" s="537" t="str">
        <f t="shared" si="353"/>
        <v>Hit</v>
      </c>
      <c r="V287" s="537" t="str">
        <f t="shared" si="355"/>
        <v>Miss</v>
      </c>
      <c r="W287" s="537" t="str">
        <f t="shared" si="357"/>
        <v>Hit</v>
      </c>
      <c r="X287" s="537" t="str">
        <f t="shared" si="359"/>
        <v>Miss</v>
      </c>
      <c r="Y287" s="537" t="str">
        <f t="shared" si="361"/>
        <v>Hit</v>
      </c>
      <c r="Z287" s="537" t="str">
        <f t="shared" si="363"/>
        <v>Hit</v>
      </c>
      <c r="AA287" s="537" t="str">
        <f t="shared" ref="AA287:AA294" si="365">IF(H287&lt;$Q287,"Hit","Miss")</f>
        <v>Hit</v>
      </c>
      <c r="AB287" s="537"/>
      <c r="AC287" s="537"/>
      <c r="AD287" s="537"/>
      <c r="AE287" s="537"/>
      <c r="AF287" s="537"/>
      <c r="AG287" s="537"/>
      <c r="AH287" s="538"/>
    </row>
    <row r="288">
      <c r="A288" s="529">
        <f t="shared" ref="A288:O288" si="364">RANDBETWEEN(1,100)</f>
        <v>23</v>
      </c>
      <c r="B288" s="530">
        <f t="shared" si="364"/>
        <v>64</v>
      </c>
      <c r="C288" s="530">
        <f t="shared" si="364"/>
        <v>98</v>
      </c>
      <c r="D288" s="530">
        <f t="shared" si="364"/>
        <v>16</v>
      </c>
      <c r="E288" s="530">
        <f t="shared" si="364"/>
        <v>61</v>
      </c>
      <c r="F288" s="530">
        <f t="shared" si="364"/>
        <v>24</v>
      </c>
      <c r="G288" s="530">
        <f t="shared" si="364"/>
        <v>45</v>
      </c>
      <c r="H288" s="530">
        <f t="shared" si="364"/>
        <v>38</v>
      </c>
      <c r="I288" s="530">
        <f t="shared" si="364"/>
        <v>79</v>
      </c>
      <c r="J288" s="530">
        <f t="shared" si="364"/>
        <v>30</v>
      </c>
      <c r="K288" s="530">
        <f t="shared" si="364"/>
        <v>70</v>
      </c>
      <c r="L288" s="530">
        <f t="shared" si="364"/>
        <v>47</v>
      </c>
      <c r="M288" s="530">
        <f t="shared" si="364"/>
        <v>1</v>
      </c>
      <c r="N288" s="530">
        <f t="shared" si="364"/>
        <v>65</v>
      </c>
      <c r="O288" s="539">
        <f t="shared" si="364"/>
        <v>79</v>
      </c>
      <c r="P288" s="540"/>
      <c r="Q288" s="533">
        <f>VLOOKUP($O$56,Setup!$B$23:$C$29,2,false)</f>
        <v>65</v>
      </c>
      <c r="R288" s="544">
        <v>9.0</v>
      </c>
      <c r="S288" s="543"/>
      <c r="T288" s="536" t="str">
        <f t="shared" si="351"/>
        <v>Hit</v>
      </c>
      <c r="U288" s="537" t="str">
        <f t="shared" si="353"/>
        <v>Hit</v>
      </c>
      <c r="V288" s="537" t="str">
        <f t="shared" si="355"/>
        <v>Miss</v>
      </c>
      <c r="W288" s="537" t="str">
        <f t="shared" si="357"/>
        <v>Hit</v>
      </c>
      <c r="X288" s="537" t="str">
        <f t="shared" si="359"/>
        <v>Hit</v>
      </c>
      <c r="Y288" s="537" t="str">
        <f t="shared" si="361"/>
        <v>Hit</v>
      </c>
      <c r="Z288" s="537" t="str">
        <f t="shared" si="363"/>
        <v>Hit</v>
      </c>
      <c r="AA288" s="537" t="str">
        <f t="shared" si="365"/>
        <v>Hit</v>
      </c>
      <c r="AB288" s="537" t="str">
        <f t="shared" ref="AB288:AB294" si="367">IF(I288&lt;$Q288,"Hit","Miss")</f>
        <v>Miss</v>
      </c>
      <c r="AC288" s="537"/>
      <c r="AD288" s="537"/>
      <c r="AE288" s="537"/>
      <c r="AF288" s="537"/>
      <c r="AG288" s="537"/>
      <c r="AH288" s="538"/>
    </row>
    <row r="289">
      <c r="A289" s="529">
        <f t="shared" ref="A289:O289" si="366">RANDBETWEEN(1,100)</f>
        <v>14</v>
      </c>
      <c r="B289" s="530">
        <f t="shared" si="366"/>
        <v>63</v>
      </c>
      <c r="C289" s="530">
        <f t="shared" si="366"/>
        <v>94</v>
      </c>
      <c r="D289" s="530">
        <f t="shared" si="366"/>
        <v>20</v>
      </c>
      <c r="E289" s="530">
        <f t="shared" si="366"/>
        <v>72</v>
      </c>
      <c r="F289" s="530">
        <f t="shared" si="366"/>
        <v>8</v>
      </c>
      <c r="G289" s="530">
        <f t="shared" si="366"/>
        <v>29</v>
      </c>
      <c r="H289" s="530">
        <f t="shared" si="366"/>
        <v>95</v>
      </c>
      <c r="I289" s="530">
        <f t="shared" si="366"/>
        <v>16</v>
      </c>
      <c r="J289" s="530">
        <f t="shared" si="366"/>
        <v>32</v>
      </c>
      <c r="K289" s="530">
        <f t="shared" si="366"/>
        <v>36</v>
      </c>
      <c r="L289" s="530">
        <f t="shared" si="366"/>
        <v>17</v>
      </c>
      <c r="M289" s="530">
        <f t="shared" si="366"/>
        <v>41</v>
      </c>
      <c r="N289" s="530">
        <f t="shared" si="366"/>
        <v>15</v>
      </c>
      <c r="O289" s="539">
        <f t="shared" si="366"/>
        <v>72</v>
      </c>
      <c r="P289" s="540"/>
      <c r="Q289" s="533">
        <f>VLOOKUP($O$56,Setup!$B$23:$C$29,2,false)</f>
        <v>65</v>
      </c>
      <c r="R289" s="545">
        <v>10.0</v>
      </c>
      <c r="S289" s="543"/>
      <c r="T289" s="536" t="str">
        <f t="shared" si="351"/>
        <v>Hit</v>
      </c>
      <c r="U289" s="537" t="str">
        <f t="shared" si="353"/>
        <v>Hit</v>
      </c>
      <c r="V289" s="537" t="str">
        <f t="shared" si="355"/>
        <v>Miss</v>
      </c>
      <c r="W289" s="537" t="str">
        <f t="shared" si="357"/>
        <v>Hit</v>
      </c>
      <c r="X289" s="537" t="str">
        <f t="shared" si="359"/>
        <v>Miss</v>
      </c>
      <c r="Y289" s="537" t="str">
        <f t="shared" si="361"/>
        <v>Hit</v>
      </c>
      <c r="Z289" s="537" t="str">
        <f t="shared" si="363"/>
        <v>Hit</v>
      </c>
      <c r="AA289" s="537" t="str">
        <f t="shared" si="365"/>
        <v>Miss</v>
      </c>
      <c r="AB289" s="537" t="str">
        <f t="shared" si="367"/>
        <v>Hit</v>
      </c>
      <c r="AC289" s="537" t="str">
        <f t="shared" ref="AC289:AC294" si="369">IF(J289&lt;$Q289,"Hit","Miss")</f>
        <v>Hit</v>
      </c>
      <c r="AD289" s="537"/>
      <c r="AE289" s="537"/>
      <c r="AF289" s="537"/>
      <c r="AG289" s="537"/>
      <c r="AH289" s="538"/>
    </row>
    <row r="290">
      <c r="A290" s="529">
        <f t="shared" ref="A290:O290" si="368">RANDBETWEEN(1,100)</f>
        <v>32</v>
      </c>
      <c r="B290" s="530">
        <f t="shared" si="368"/>
        <v>86</v>
      </c>
      <c r="C290" s="530">
        <f t="shared" si="368"/>
        <v>7</v>
      </c>
      <c r="D290" s="530">
        <f t="shared" si="368"/>
        <v>70</v>
      </c>
      <c r="E290" s="530">
        <f t="shared" si="368"/>
        <v>51</v>
      </c>
      <c r="F290" s="530">
        <f t="shared" si="368"/>
        <v>91</v>
      </c>
      <c r="G290" s="530">
        <f t="shared" si="368"/>
        <v>39</v>
      </c>
      <c r="H290" s="530">
        <f t="shared" si="368"/>
        <v>79</v>
      </c>
      <c r="I290" s="530">
        <f t="shared" si="368"/>
        <v>9</v>
      </c>
      <c r="J290" s="530">
        <f t="shared" si="368"/>
        <v>16</v>
      </c>
      <c r="K290" s="530">
        <f t="shared" si="368"/>
        <v>56</v>
      </c>
      <c r="L290" s="530">
        <f t="shared" si="368"/>
        <v>91</v>
      </c>
      <c r="M290" s="530">
        <f t="shared" si="368"/>
        <v>7</v>
      </c>
      <c r="N290" s="530">
        <f t="shared" si="368"/>
        <v>85</v>
      </c>
      <c r="O290" s="539">
        <f t="shared" si="368"/>
        <v>24</v>
      </c>
      <c r="P290" s="540"/>
      <c r="Q290" s="533">
        <f>VLOOKUP($O$56,Setup!$B$23:$C$29,2,false)</f>
        <v>65</v>
      </c>
      <c r="R290" s="545">
        <v>11.0</v>
      </c>
      <c r="S290" s="543"/>
      <c r="T290" s="536" t="str">
        <f t="shared" si="351"/>
        <v>Hit</v>
      </c>
      <c r="U290" s="537" t="str">
        <f t="shared" si="353"/>
        <v>Miss</v>
      </c>
      <c r="V290" s="537" t="str">
        <f t="shared" si="355"/>
        <v>Hit</v>
      </c>
      <c r="W290" s="537" t="str">
        <f t="shared" si="357"/>
        <v>Miss</v>
      </c>
      <c r="X290" s="537" t="str">
        <f t="shared" si="359"/>
        <v>Hit</v>
      </c>
      <c r="Y290" s="537" t="str">
        <f t="shared" si="361"/>
        <v>Miss</v>
      </c>
      <c r="Z290" s="537" t="str">
        <f t="shared" si="363"/>
        <v>Hit</v>
      </c>
      <c r="AA290" s="537" t="str">
        <f t="shared" si="365"/>
        <v>Miss</v>
      </c>
      <c r="AB290" s="537" t="str">
        <f t="shared" si="367"/>
        <v>Hit</v>
      </c>
      <c r="AC290" s="537" t="str">
        <f t="shared" si="369"/>
        <v>Hit</v>
      </c>
      <c r="AD290" s="537" t="str">
        <f t="shared" ref="AD290:AD294" si="371">IF(K290&lt;$Q290,"Hit","Miss")</f>
        <v>Hit</v>
      </c>
      <c r="AE290" s="537"/>
      <c r="AF290" s="537"/>
      <c r="AG290" s="537"/>
      <c r="AH290" s="538"/>
    </row>
    <row r="291">
      <c r="A291" s="529">
        <f t="shared" ref="A291:O291" si="370">RANDBETWEEN(1,100)</f>
        <v>36</v>
      </c>
      <c r="B291" s="530">
        <f t="shared" si="370"/>
        <v>86</v>
      </c>
      <c r="C291" s="530">
        <f t="shared" si="370"/>
        <v>23</v>
      </c>
      <c r="D291" s="530">
        <f t="shared" si="370"/>
        <v>43</v>
      </c>
      <c r="E291" s="530">
        <f t="shared" si="370"/>
        <v>78</v>
      </c>
      <c r="F291" s="530">
        <f t="shared" si="370"/>
        <v>40</v>
      </c>
      <c r="G291" s="530">
        <f t="shared" si="370"/>
        <v>45</v>
      </c>
      <c r="H291" s="530">
        <f t="shared" si="370"/>
        <v>2</v>
      </c>
      <c r="I291" s="530">
        <f t="shared" si="370"/>
        <v>97</v>
      </c>
      <c r="J291" s="530">
        <f t="shared" si="370"/>
        <v>23</v>
      </c>
      <c r="K291" s="530">
        <f t="shared" si="370"/>
        <v>58</v>
      </c>
      <c r="L291" s="530">
        <f t="shared" si="370"/>
        <v>85</v>
      </c>
      <c r="M291" s="530">
        <f t="shared" si="370"/>
        <v>49</v>
      </c>
      <c r="N291" s="530">
        <f t="shared" si="370"/>
        <v>70</v>
      </c>
      <c r="O291" s="539">
        <f t="shared" si="370"/>
        <v>55</v>
      </c>
      <c r="P291" s="540"/>
      <c r="Q291" s="533">
        <f>VLOOKUP($O$56,Setup!$B$23:$C$29,2,false)</f>
        <v>65</v>
      </c>
      <c r="R291" s="545">
        <v>12.0</v>
      </c>
      <c r="S291" s="543"/>
      <c r="T291" s="536" t="str">
        <f t="shared" si="351"/>
        <v>Hit</v>
      </c>
      <c r="U291" s="537" t="str">
        <f t="shared" si="353"/>
        <v>Miss</v>
      </c>
      <c r="V291" s="537" t="str">
        <f t="shared" si="355"/>
        <v>Hit</v>
      </c>
      <c r="W291" s="537" t="str">
        <f t="shared" si="357"/>
        <v>Hit</v>
      </c>
      <c r="X291" s="537" t="str">
        <f t="shared" si="359"/>
        <v>Miss</v>
      </c>
      <c r="Y291" s="537" t="str">
        <f t="shared" si="361"/>
        <v>Hit</v>
      </c>
      <c r="Z291" s="537" t="str">
        <f t="shared" si="363"/>
        <v>Hit</v>
      </c>
      <c r="AA291" s="537" t="str">
        <f t="shared" si="365"/>
        <v>Hit</v>
      </c>
      <c r="AB291" s="537" t="str">
        <f t="shared" si="367"/>
        <v>Miss</v>
      </c>
      <c r="AC291" s="537" t="str">
        <f t="shared" si="369"/>
        <v>Hit</v>
      </c>
      <c r="AD291" s="537" t="str">
        <f t="shared" si="371"/>
        <v>Hit</v>
      </c>
      <c r="AE291" s="537" t="str">
        <f t="shared" ref="AE291:AE294" si="373">IF(L291&lt;$Q291,"Hit","Miss")</f>
        <v>Miss</v>
      </c>
      <c r="AF291" s="537"/>
      <c r="AG291" s="537"/>
      <c r="AH291" s="538"/>
    </row>
    <row r="292">
      <c r="A292" s="529">
        <f t="shared" ref="A292:O292" si="372">RANDBETWEEN(1,100)</f>
        <v>60</v>
      </c>
      <c r="B292" s="530">
        <f t="shared" si="372"/>
        <v>54</v>
      </c>
      <c r="C292" s="530">
        <f t="shared" si="372"/>
        <v>3</v>
      </c>
      <c r="D292" s="530">
        <f t="shared" si="372"/>
        <v>58</v>
      </c>
      <c r="E292" s="530">
        <f t="shared" si="372"/>
        <v>20</v>
      </c>
      <c r="F292" s="530">
        <f t="shared" si="372"/>
        <v>100</v>
      </c>
      <c r="G292" s="530">
        <f t="shared" si="372"/>
        <v>26</v>
      </c>
      <c r="H292" s="530">
        <f t="shared" si="372"/>
        <v>62</v>
      </c>
      <c r="I292" s="530">
        <f t="shared" si="372"/>
        <v>3</v>
      </c>
      <c r="J292" s="530">
        <f t="shared" si="372"/>
        <v>47</v>
      </c>
      <c r="K292" s="530">
        <f t="shared" si="372"/>
        <v>71</v>
      </c>
      <c r="L292" s="530">
        <f t="shared" si="372"/>
        <v>34</v>
      </c>
      <c r="M292" s="530">
        <f t="shared" si="372"/>
        <v>12</v>
      </c>
      <c r="N292" s="530">
        <f t="shared" si="372"/>
        <v>69</v>
      </c>
      <c r="O292" s="539">
        <f t="shared" si="372"/>
        <v>18</v>
      </c>
      <c r="P292" s="540"/>
      <c r="Q292" s="533">
        <f>VLOOKUP($O$56,Setup!$B$23:$C$29,2,false)</f>
        <v>65</v>
      </c>
      <c r="R292" s="545">
        <v>13.0</v>
      </c>
      <c r="S292" s="543"/>
      <c r="T292" s="536" t="str">
        <f t="shared" si="351"/>
        <v>Hit</v>
      </c>
      <c r="U292" s="537" t="str">
        <f t="shared" si="353"/>
        <v>Hit</v>
      </c>
      <c r="V292" s="537" t="str">
        <f t="shared" si="355"/>
        <v>Hit</v>
      </c>
      <c r="W292" s="537" t="str">
        <f t="shared" si="357"/>
        <v>Hit</v>
      </c>
      <c r="X292" s="537" t="str">
        <f t="shared" si="359"/>
        <v>Hit</v>
      </c>
      <c r="Y292" s="537" t="str">
        <f t="shared" si="361"/>
        <v>Miss</v>
      </c>
      <c r="Z292" s="537" t="str">
        <f t="shared" si="363"/>
        <v>Hit</v>
      </c>
      <c r="AA292" s="537" t="str">
        <f t="shared" si="365"/>
        <v>Hit</v>
      </c>
      <c r="AB292" s="537" t="str">
        <f t="shared" si="367"/>
        <v>Hit</v>
      </c>
      <c r="AC292" s="537" t="str">
        <f t="shared" si="369"/>
        <v>Hit</v>
      </c>
      <c r="AD292" s="537" t="str">
        <f t="shared" si="371"/>
        <v>Miss</v>
      </c>
      <c r="AE292" s="537" t="str">
        <f t="shared" si="373"/>
        <v>Hit</v>
      </c>
      <c r="AF292" s="537" t="str">
        <f t="shared" ref="AF292:AF294" si="375">IF(M292&lt;$Q292,"Hit","Miss")</f>
        <v>Hit</v>
      </c>
      <c r="AG292" s="537"/>
      <c r="AH292" s="538"/>
    </row>
    <row r="293">
      <c r="A293" s="529">
        <f t="shared" ref="A293:O293" si="374">RANDBETWEEN(1,100)</f>
        <v>53</v>
      </c>
      <c r="B293" s="530">
        <f t="shared" si="374"/>
        <v>17</v>
      </c>
      <c r="C293" s="530">
        <f t="shared" si="374"/>
        <v>53</v>
      </c>
      <c r="D293" s="530">
        <f t="shared" si="374"/>
        <v>58</v>
      </c>
      <c r="E293" s="530">
        <f t="shared" si="374"/>
        <v>61</v>
      </c>
      <c r="F293" s="530">
        <f t="shared" si="374"/>
        <v>24</v>
      </c>
      <c r="G293" s="530">
        <f t="shared" si="374"/>
        <v>78</v>
      </c>
      <c r="H293" s="530">
        <f t="shared" si="374"/>
        <v>48</v>
      </c>
      <c r="I293" s="530">
        <f t="shared" si="374"/>
        <v>96</v>
      </c>
      <c r="J293" s="530">
        <f t="shared" si="374"/>
        <v>32</v>
      </c>
      <c r="K293" s="530">
        <f t="shared" si="374"/>
        <v>13</v>
      </c>
      <c r="L293" s="530">
        <f t="shared" si="374"/>
        <v>67</v>
      </c>
      <c r="M293" s="530">
        <f t="shared" si="374"/>
        <v>2</v>
      </c>
      <c r="N293" s="530">
        <f t="shared" si="374"/>
        <v>68</v>
      </c>
      <c r="O293" s="539">
        <f t="shared" si="374"/>
        <v>19</v>
      </c>
      <c r="P293" s="540"/>
      <c r="Q293" s="533">
        <f>VLOOKUP($O$56,Setup!$B$23:$C$29,2,false)</f>
        <v>65</v>
      </c>
      <c r="R293" s="545">
        <v>14.0</v>
      </c>
      <c r="S293" s="543"/>
      <c r="T293" s="536" t="str">
        <f t="shared" si="351"/>
        <v>Hit</v>
      </c>
      <c r="U293" s="537" t="str">
        <f t="shared" si="353"/>
        <v>Hit</v>
      </c>
      <c r="V293" s="537" t="str">
        <f t="shared" si="355"/>
        <v>Hit</v>
      </c>
      <c r="W293" s="537" t="str">
        <f t="shared" si="357"/>
        <v>Hit</v>
      </c>
      <c r="X293" s="537" t="str">
        <f t="shared" si="359"/>
        <v>Hit</v>
      </c>
      <c r="Y293" s="537" t="str">
        <f t="shared" si="361"/>
        <v>Hit</v>
      </c>
      <c r="Z293" s="537" t="str">
        <f t="shared" si="363"/>
        <v>Miss</v>
      </c>
      <c r="AA293" s="537" t="str">
        <f t="shared" si="365"/>
        <v>Hit</v>
      </c>
      <c r="AB293" s="537" t="str">
        <f t="shared" si="367"/>
        <v>Miss</v>
      </c>
      <c r="AC293" s="537" t="str">
        <f t="shared" si="369"/>
        <v>Hit</v>
      </c>
      <c r="AD293" s="537" t="str">
        <f t="shared" si="371"/>
        <v>Hit</v>
      </c>
      <c r="AE293" s="537" t="str">
        <f t="shared" si="373"/>
        <v>Miss</v>
      </c>
      <c r="AF293" s="537" t="str">
        <f t="shared" si="375"/>
        <v>Hit</v>
      </c>
      <c r="AG293" s="537" t="str">
        <f t="shared" ref="AG293:AG294" si="377">IF(N293&lt;$Q293,"Hit","Miss")</f>
        <v>Miss</v>
      </c>
      <c r="AH293" s="538"/>
    </row>
    <row r="294">
      <c r="A294" s="546">
        <f t="shared" ref="A294:O294" si="376">RANDBETWEEN(1,100)</f>
        <v>82</v>
      </c>
      <c r="B294" s="547">
        <f t="shared" si="376"/>
        <v>3</v>
      </c>
      <c r="C294" s="547">
        <f t="shared" si="376"/>
        <v>87</v>
      </c>
      <c r="D294" s="547">
        <f t="shared" si="376"/>
        <v>38</v>
      </c>
      <c r="E294" s="547">
        <f t="shared" si="376"/>
        <v>1</v>
      </c>
      <c r="F294" s="547">
        <f t="shared" si="376"/>
        <v>35</v>
      </c>
      <c r="G294" s="547">
        <f t="shared" si="376"/>
        <v>55</v>
      </c>
      <c r="H294" s="547">
        <f t="shared" si="376"/>
        <v>98</v>
      </c>
      <c r="I294" s="547">
        <f t="shared" si="376"/>
        <v>49</v>
      </c>
      <c r="J294" s="547">
        <f t="shared" si="376"/>
        <v>33</v>
      </c>
      <c r="K294" s="547">
        <f t="shared" si="376"/>
        <v>54</v>
      </c>
      <c r="L294" s="547">
        <f t="shared" si="376"/>
        <v>3</v>
      </c>
      <c r="M294" s="547">
        <f t="shared" si="376"/>
        <v>81</v>
      </c>
      <c r="N294" s="547">
        <f t="shared" si="376"/>
        <v>64</v>
      </c>
      <c r="O294" s="548">
        <f t="shared" si="376"/>
        <v>12</v>
      </c>
      <c r="P294" s="549"/>
      <c r="Q294" s="533">
        <f>VLOOKUP($O$56,Setup!$B$23:$C$29,2,false)</f>
        <v>65</v>
      </c>
      <c r="R294" s="551">
        <v>15.0</v>
      </c>
      <c r="S294" s="552"/>
      <c r="T294" s="522" t="str">
        <f t="shared" si="351"/>
        <v>Miss</v>
      </c>
      <c r="U294" s="553" t="str">
        <f t="shared" si="353"/>
        <v>Hit</v>
      </c>
      <c r="V294" s="553" t="str">
        <f t="shared" si="355"/>
        <v>Miss</v>
      </c>
      <c r="W294" s="553" t="str">
        <f t="shared" si="357"/>
        <v>Hit</v>
      </c>
      <c r="X294" s="553" t="str">
        <f t="shared" si="359"/>
        <v>Hit</v>
      </c>
      <c r="Y294" s="553" t="str">
        <f t="shared" si="361"/>
        <v>Hit</v>
      </c>
      <c r="Z294" s="553" t="str">
        <f t="shared" si="363"/>
        <v>Hit</v>
      </c>
      <c r="AA294" s="553" t="str">
        <f t="shared" si="365"/>
        <v>Miss</v>
      </c>
      <c r="AB294" s="553" t="str">
        <f t="shared" si="367"/>
        <v>Hit</v>
      </c>
      <c r="AC294" s="553" t="str">
        <f t="shared" si="369"/>
        <v>Hit</v>
      </c>
      <c r="AD294" s="553" t="str">
        <f t="shared" si="371"/>
        <v>Hit</v>
      </c>
      <c r="AE294" s="553" t="str">
        <f t="shared" si="373"/>
        <v>Hit</v>
      </c>
      <c r="AF294" s="553" t="str">
        <f t="shared" si="375"/>
        <v>Miss</v>
      </c>
      <c r="AG294" s="553" t="str">
        <f t="shared" si="377"/>
        <v>Hit</v>
      </c>
      <c r="AH294" s="554" t="str">
        <f>IF(O294&lt;$Q294,"Hit","Miss")</f>
        <v>Hit</v>
      </c>
    </row>
    <row r="295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55"/>
      <c r="AB295" s="555"/>
      <c r="AC295" s="555"/>
      <c r="AD295" s="555"/>
      <c r="AE295" s="555"/>
      <c r="AF295" s="555"/>
      <c r="AG295" s="555"/>
      <c r="AH295" s="555"/>
    </row>
    <row r="296">
      <c r="A296" s="500"/>
      <c r="B296" s="456"/>
      <c r="C296" s="456"/>
      <c r="D296" s="456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456"/>
      <c r="AB296" s="456"/>
      <c r="AC296" s="456"/>
      <c r="AD296" s="456"/>
      <c r="AE296" s="456"/>
      <c r="AF296" s="456"/>
      <c r="AG296" s="456"/>
      <c r="AH296" s="457"/>
    </row>
    <row r="297">
      <c r="A297" s="501"/>
      <c r="B297" s="502"/>
      <c r="C297" s="502"/>
      <c r="D297" s="503"/>
      <c r="E297" s="503"/>
      <c r="F297" s="503"/>
      <c r="G297" s="503"/>
      <c r="H297" s="503"/>
      <c r="I297" s="503"/>
      <c r="J297" s="503"/>
      <c r="K297" s="503"/>
      <c r="L297" s="578" t="s">
        <v>211</v>
      </c>
      <c r="M297" s="502"/>
      <c r="N297" s="470"/>
      <c r="O297" s="579" t="str">
        <f>VLOOKUP($L297,Setup!$B$9:$C$92,2,false)</f>
        <v/>
      </c>
      <c r="P297" s="502"/>
      <c r="Q297" s="470"/>
      <c r="R297" s="580"/>
      <c r="S297" s="581"/>
      <c r="T297" s="582" t="s">
        <v>204</v>
      </c>
      <c r="U297" s="583">
        <f>(Setup!$C$38)</f>
        <v>35</v>
      </c>
      <c r="V297" s="582" t="s">
        <v>293</v>
      </c>
      <c r="W297" s="583">
        <f>COUNTIF(T299:AH299,"Hit")</f>
        <v>0</v>
      </c>
      <c r="X297" s="582" t="s">
        <v>292</v>
      </c>
      <c r="Y297" s="584">
        <f>$U297*$W297</f>
        <v>0</v>
      </c>
      <c r="Z297" s="585"/>
      <c r="AA297" s="585"/>
      <c r="AB297" s="585"/>
      <c r="AC297" s="585"/>
      <c r="AD297" s="585"/>
      <c r="AE297" s="585"/>
      <c r="AF297" s="585"/>
      <c r="AG297" s="585"/>
      <c r="AH297" s="586"/>
    </row>
    <row r="298">
      <c r="A298" s="514"/>
      <c r="B298" s="482"/>
      <c r="C298" s="482"/>
      <c r="D298" s="515"/>
      <c r="E298" s="515"/>
      <c r="F298" s="515"/>
      <c r="G298" s="515"/>
      <c r="H298" s="515"/>
      <c r="I298" s="515"/>
      <c r="J298" s="515"/>
      <c r="K298" s="515"/>
      <c r="L298" s="587" t="s">
        <v>208</v>
      </c>
      <c r="M298" s="472"/>
      <c r="N298" s="566"/>
      <c r="O298" s="577" t="str">
        <f>(Setup!$C$63)</f>
        <v/>
      </c>
      <c r="P298" s="472"/>
      <c r="Q298" s="566"/>
      <c r="R298" s="588"/>
      <c r="S298" s="589"/>
      <c r="T298" s="590" t="s">
        <v>294</v>
      </c>
      <c r="U298" s="472"/>
      <c r="V298" s="472"/>
      <c r="W298" s="472"/>
      <c r="X298" s="472"/>
      <c r="Y298" s="472"/>
      <c r="Z298" s="472"/>
      <c r="AA298" s="472"/>
      <c r="AB298" s="472"/>
      <c r="AC298" s="472"/>
      <c r="AD298" s="472"/>
      <c r="AE298" s="472"/>
      <c r="AF298" s="472"/>
      <c r="AG298" s="472"/>
      <c r="AH298" s="566"/>
    </row>
    <row r="299">
      <c r="A299" s="519"/>
      <c r="B299" s="492"/>
      <c r="C299" s="492"/>
      <c r="D299" s="520"/>
      <c r="E299" s="520"/>
      <c r="F299" s="520"/>
      <c r="G299" s="520"/>
      <c r="H299" s="520"/>
      <c r="I299" s="520"/>
      <c r="J299" s="520"/>
      <c r="K299" s="520"/>
      <c r="L299" s="591" t="s">
        <v>295</v>
      </c>
      <c r="M299" s="571"/>
      <c r="N299" s="572"/>
      <c r="O299" s="573">
        <f>(Setup!$C$53*Setup!$C$55)</f>
        <v>0</v>
      </c>
      <c r="P299" s="571"/>
      <c r="Q299" s="572"/>
      <c r="R299" s="588"/>
      <c r="S299" s="589"/>
      <c r="T299" s="592" t="str">
        <f>iferror(VLOOKUP($O299,$R302:$AH316,3,false),"")</f>
        <v/>
      </c>
      <c r="U299" s="592" t="str">
        <f>iferror(VLOOKUP($O299,$R302:$AH316,4,false),"")</f>
        <v/>
      </c>
      <c r="V299" s="592" t="str">
        <f>iferror(VLOOKUP($O299,$R302:$AH316,5,false),"")</f>
        <v/>
      </c>
      <c r="W299" s="592" t="str">
        <f>iferror(VLOOKUP($O299,$R302:$AH316,6,false),"")</f>
        <v/>
      </c>
      <c r="X299" s="592" t="str">
        <f>iferror(VLOOKUP($O299,$R302:$AH316,7,false),"")</f>
        <v/>
      </c>
      <c r="Y299" s="592" t="str">
        <f>iferror(VLOOKUP($O299,$R302:$AH316,8,false),"")</f>
        <v/>
      </c>
      <c r="Z299" s="592" t="str">
        <f>iferror(VLOOKUP($O299,$R302:$AH316,9,false),"")</f>
        <v/>
      </c>
      <c r="AA299" s="592" t="str">
        <f>iferror(VLOOKUP($O299,$R302:$AH316,10,false),"")</f>
        <v/>
      </c>
      <c r="AB299" s="592" t="str">
        <f>iferror(VLOOKUP($O299,$R302:$AH316,11,false),"")</f>
        <v/>
      </c>
      <c r="AC299" s="592" t="str">
        <f>iferror(VLOOKUP($O299,$R302:$AH316,12,false),"")</f>
        <v/>
      </c>
      <c r="AD299" s="592" t="str">
        <f>iferror(VLOOKUP($O299,$R302:$AH316,13,false),"")</f>
        <v/>
      </c>
      <c r="AE299" s="592" t="str">
        <f>iferror(VLOOKUP($O299,$R302:$AH316,14,false),"")</f>
        <v/>
      </c>
      <c r="AF299" s="592" t="str">
        <f>iferror(VLOOKUP($O299,$R302:$AH316,15,false),"")</f>
        <v/>
      </c>
      <c r="AG299" s="592" t="str">
        <f>iferror(VLOOKUP($O299,$R302:$AH316,16,false),"")</f>
        <v/>
      </c>
      <c r="AH299" s="593" t="str">
        <f>iferror(VLOOKUP($O299,$R302:$AH316,17,false),"")</f>
        <v/>
      </c>
    </row>
    <row r="300">
      <c r="A300" s="523"/>
      <c r="B300" s="512"/>
      <c r="C300" s="512"/>
      <c r="D300" s="512"/>
      <c r="E300" s="512"/>
      <c r="F300" s="512"/>
      <c r="G300" s="512"/>
      <c r="H300" s="512"/>
      <c r="I300" s="512"/>
      <c r="J300" s="512"/>
      <c r="K300" s="512"/>
      <c r="L300" s="512"/>
      <c r="M300" s="512"/>
      <c r="N300" s="512"/>
      <c r="O300" s="512"/>
      <c r="P300" s="524"/>
      <c r="Q300" s="512"/>
      <c r="R300" s="512"/>
      <c r="S300" s="512"/>
      <c r="T300" s="512"/>
      <c r="U300" s="512"/>
      <c r="V300" s="525"/>
      <c r="W300" s="512"/>
      <c r="X300" s="512"/>
      <c r="Y300" s="512"/>
      <c r="Z300" s="512"/>
      <c r="AA300" s="512"/>
      <c r="AB300" s="512"/>
      <c r="AC300" s="512"/>
      <c r="AD300" s="512"/>
      <c r="AE300" s="512"/>
      <c r="AF300" s="512"/>
      <c r="AH300" s="526"/>
    </row>
    <row r="301">
      <c r="A301" s="501" t="s">
        <v>296</v>
      </c>
      <c r="B301" s="502"/>
      <c r="C301" s="502"/>
      <c r="D301" s="502"/>
      <c r="E301" s="502"/>
      <c r="F301" s="502"/>
      <c r="G301" s="502"/>
      <c r="H301" s="502"/>
      <c r="I301" s="502"/>
      <c r="J301" s="502"/>
      <c r="K301" s="502"/>
      <c r="L301" s="502"/>
      <c r="M301" s="502"/>
      <c r="N301" s="502"/>
      <c r="O301" s="470"/>
      <c r="P301" s="524"/>
      <c r="Q301" s="527" t="s">
        <v>297</v>
      </c>
      <c r="R301" s="528" t="s">
        <v>298</v>
      </c>
      <c r="S301" s="512"/>
      <c r="T301" s="501" t="s">
        <v>299</v>
      </c>
      <c r="U301" s="502"/>
      <c r="V301" s="502"/>
      <c r="W301" s="502"/>
      <c r="X301" s="502"/>
      <c r="Y301" s="502"/>
      <c r="Z301" s="502"/>
      <c r="AA301" s="502"/>
      <c r="AB301" s="502"/>
      <c r="AC301" s="502"/>
      <c r="AD301" s="502"/>
      <c r="AE301" s="502"/>
      <c r="AF301" s="502"/>
      <c r="AG301" s="502"/>
      <c r="AH301" s="470"/>
    </row>
    <row r="302">
      <c r="A302" s="529">
        <f t="shared" ref="A302:O302" si="378">RANDBETWEEN(1,100)</f>
        <v>93</v>
      </c>
      <c r="B302" s="530">
        <f t="shared" si="378"/>
        <v>96</v>
      </c>
      <c r="C302" s="530">
        <f t="shared" si="378"/>
        <v>53</v>
      </c>
      <c r="D302" s="530">
        <f t="shared" si="378"/>
        <v>80</v>
      </c>
      <c r="E302" s="530">
        <f t="shared" si="378"/>
        <v>31</v>
      </c>
      <c r="F302" s="530">
        <f t="shared" si="378"/>
        <v>20</v>
      </c>
      <c r="G302" s="530">
        <f t="shared" si="378"/>
        <v>59</v>
      </c>
      <c r="H302" s="530">
        <f t="shared" si="378"/>
        <v>53</v>
      </c>
      <c r="I302" s="530">
        <f t="shared" si="378"/>
        <v>27</v>
      </c>
      <c r="J302" s="530">
        <f t="shared" si="378"/>
        <v>89</v>
      </c>
      <c r="K302" s="530">
        <f t="shared" si="378"/>
        <v>25</v>
      </c>
      <c r="L302" s="530">
        <f t="shared" si="378"/>
        <v>97</v>
      </c>
      <c r="M302" s="530">
        <f t="shared" si="378"/>
        <v>74</v>
      </c>
      <c r="N302" s="530">
        <f t="shared" si="378"/>
        <v>95</v>
      </c>
      <c r="O302" s="531">
        <f t="shared" si="378"/>
        <v>61</v>
      </c>
      <c r="P302" s="532"/>
      <c r="Q302" s="533">
        <f>VLOOKUP($O$78,Setup!$B$23:$C$29,2,false)</f>
        <v>55</v>
      </c>
      <c r="R302" s="534">
        <v>1.0</v>
      </c>
      <c r="S302" s="535"/>
      <c r="T302" s="536" t="str">
        <f t="shared" ref="T302:T316" si="380">IF(A302&lt;$Q302,"Hit","Miss")</f>
        <v>Miss</v>
      </c>
      <c r="U302" s="537"/>
      <c r="V302" s="537"/>
      <c r="W302" s="537"/>
      <c r="X302" s="537"/>
      <c r="Y302" s="537"/>
      <c r="Z302" s="537"/>
      <c r="AA302" s="537"/>
      <c r="AB302" s="537"/>
      <c r="AC302" s="537"/>
      <c r="AD302" s="537"/>
      <c r="AE302" s="537"/>
      <c r="AF302" s="537"/>
      <c r="AG302" s="537"/>
      <c r="AH302" s="538"/>
    </row>
    <row r="303">
      <c r="A303" s="529">
        <f t="shared" ref="A303:O303" si="379">RANDBETWEEN(1,100)</f>
        <v>12</v>
      </c>
      <c r="B303" s="530">
        <f t="shared" si="379"/>
        <v>52</v>
      </c>
      <c r="C303" s="530">
        <f t="shared" si="379"/>
        <v>64</v>
      </c>
      <c r="D303" s="530">
        <f t="shared" si="379"/>
        <v>80</v>
      </c>
      <c r="E303" s="530">
        <f t="shared" si="379"/>
        <v>9</v>
      </c>
      <c r="F303" s="530">
        <f t="shared" si="379"/>
        <v>51</v>
      </c>
      <c r="G303" s="530">
        <f t="shared" si="379"/>
        <v>99</v>
      </c>
      <c r="H303" s="530">
        <f t="shared" si="379"/>
        <v>91</v>
      </c>
      <c r="I303" s="530">
        <f t="shared" si="379"/>
        <v>69</v>
      </c>
      <c r="J303" s="530">
        <f t="shared" si="379"/>
        <v>96</v>
      </c>
      <c r="K303" s="530">
        <f t="shared" si="379"/>
        <v>30</v>
      </c>
      <c r="L303" s="530">
        <f t="shared" si="379"/>
        <v>24</v>
      </c>
      <c r="M303" s="530">
        <f t="shared" si="379"/>
        <v>59</v>
      </c>
      <c r="N303" s="530">
        <f t="shared" si="379"/>
        <v>65</v>
      </c>
      <c r="O303" s="531">
        <f t="shared" si="379"/>
        <v>57</v>
      </c>
      <c r="P303" s="532"/>
      <c r="Q303" s="533">
        <f>VLOOKUP($O$78,Setup!$B$23:$C$29,2,false)</f>
        <v>55</v>
      </c>
      <c r="R303" s="534">
        <v>2.0</v>
      </c>
      <c r="S303" s="535"/>
      <c r="T303" s="536" t="str">
        <f t="shared" si="380"/>
        <v>Hit</v>
      </c>
      <c r="U303" s="537" t="str">
        <f t="shared" ref="U303:U316" si="382">IF(B303&lt;$Q303,"Hit","Miss")</f>
        <v>Hit</v>
      </c>
      <c r="V303" s="537"/>
      <c r="W303" s="537"/>
      <c r="X303" s="537"/>
      <c r="Y303" s="537"/>
      <c r="Z303" s="537"/>
      <c r="AA303" s="537"/>
      <c r="AB303" s="537"/>
      <c r="AC303" s="537"/>
      <c r="AD303" s="537"/>
      <c r="AE303" s="537"/>
      <c r="AF303" s="537"/>
      <c r="AG303" s="537"/>
      <c r="AH303" s="538"/>
    </row>
    <row r="304">
      <c r="A304" s="529">
        <f t="shared" ref="A304:O304" si="381">RANDBETWEEN(1,100)</f>
        <v>16</v>
      </c>
      <c r="B304" s="530">
        <f t="shared" si="381"/>
        <v>44</v>
      </c>
      <c r="C304" s="530">
        <f t="shared" si="381"/>
        <v>34</v>
      </c>
      <c r="D304" s="530">
        <f t="shared" si="381"/>
        <v>73</v>
      </c>
      <c r="E304" s="530">
        <f t="shared" si="381"/>
        <v>35</v>
      </c>
      <c r="F304" s="530">
        <f t="shared" si="381"/>
        <v>51</v>
      </c>
      <c r="G304" s="530">
        <f t="shared" si="381"/>
        <v>2</v>
      </c>
      <c r="H304" s="530">
        <f t="shared" si="381"/>
        <v>68</v>
      </c>
      <c r="I304" s="530">
        <f t="shared" si="381"/>
        <v>82</v>
      </c>
      <c r="J304" s="530">
        <f t="shared" si="381"/>
        <v>59</v>
      </c>
      <c r="K304" s="530">
        <f t="shared" si="381"/>
        <v>40</v>
      </c>
      <c r="L304" s="530">
        <f t="shared" si="381"/>
        <v>67</v>
      </c>
      <c r="M304" s="530">
        <f t="shared" si="381"/>
        <v>29</v>
      </c>
      <c r="N304" s="530">
        <f t="shared" si="381"/>
        <v>4</v>
      </c>
      <c r="O304" s="531">
        <f t="shared" si="381"/>
        <v>70</v>
      </c>
      <c r="P304" s="532"/>
      <c r="Q304" s="533">
        <f>VLOOKUP($O$78,Setup!$B$23:$C$29,2,false)</f>
        <v>55</v>
      </c>
      <c r="R304" s="534">
        <v>3.0</v>
      </c>
      <c r="S304" s="535"/>
      <c r="T304" s="536" t="str">
        <f t="shared" si="380"/>
        <v>Hit</v>
      </c>
      <c r="U304" s="537" t="str">
        <f t="shared" si="382"/>
        <v>Hit</v>
      </c>
      <c r="V304" s="537" t="str">
        <f t="shared" ref="V304:V316" si="384">IF(C304&lt;$Q304,"Hit","Miss")</f>
        <v>Hit</v>
      </c>
      <c r="W304" s="537"/>
      <c r="X304" s="537"/>
      <c r="Y304" s="537"/>
      <c r="Z304" s="537"/>
      <c r="AA304" s="537"/>
      <c r="AB304" s="537"/>
      <c r="AC304" s="537"/>
      <c r="AD304" s="537"/>
      <c r="AE304" s="537"/>
      <c r="AF304" s="537"/>
      <c r="AG304" s="537"/>
      <c r="AH304" s="538"/>
    </row>
    <row r="305">
      <c r="A305" s="529">
        <f t="shared" ref="A305:O305" si="383">RANDBETWEEN(1,100)</f>
        <v>72</v>
      </c>
      <c r="B305" s="530">
        <f t="shared" si="383"/>
        <v>20</v>
      </c>
      <c r="C305" s="530">
        <f t="shared" si="383"/>
        <v>61</v>
      </c>
      <c r="D305" s="530">
        <f t="shared" si="383"/>
        <v>15</v>
      </c>
      <c r="E305" s="530">
        <f t="shared" si="383"/>
        <v>30</v>
      </c>
      <c r="F305" s="530">
        <f t="shared" si="383"/>
        <v>66</v>
      </c>
      <c r="G305" s="530">
        <f t="shared" si="383"/>
        <v>5</v>
      </c>
      <c r="H305" s="530">
        <f t="shared" si="383"/>
        <v>19</v>
      </c>
      <c r="I305" s="530">
        <f t="shared" si="383"/>
        <v>36</v>
      </c>
      <c r="J305" s="530">
        <f t="shared" si="383"/>
        <v>99</v>
      </c>
      <c r="K305" s="530">
        <f t="shared" si="383"/>
        <v>51</v>
      </c>
      <c r="L305" s="530">
        <f t="shared" si="383"/>
        <v>69</v>
      </c>
      <c r="M305" s="530">
        <f t="shared" si="383"/>
        <v>20</v>
      </c>
      <c r="N305" s="530">
        <f t="shared" si="383"/>
        <v>51</v>
      </c>
      <c r="O305" s="539">
        <f t="shared" si="383"/>
        <v>1</v>
      </c>
      <c r="P305" s="540"/>
      <c r="Q305" s="533">
        <f>VLOOKUP($O$78,Setup!$B$23:$C$29,2,false)</f>
        <v>55</v>
      </c>
      <c r="R305" s="542">
        <v>4.0</v>
      </c>
      <c r="S305" s="543"/>
      <c r="T305" s="536" t="str">
        <f t="shared" si="380"/>
        <v>Miss</v>
      </c>
      <c r="U305" s="537" t="str">
        <f t="shared" si="382"/>
        <v>Hit</v>
      </c>
      <c r="V305" s="537" t="str">
        <f t="shared" si="384"/>
        <v>Miss</v>
      </c>
      <c r="W305" s="537" t="str">
        <f t="shared" ref="W305:W316" si="386">IF(D305&lt;$Q305,"Hit","Miss")</f>
        <v>Hit</v>
      </c>
      <c r="X305" s="537"/>
      <c r="Y305" s="537"/>
      <c r="Z305" s="537"/>
      <c r="AA305" s="537"/>
      <c r="AB305" s="537"/>
      <c r="AC305" s="537"/>
      <c r="AD305" s="537"/>
      <c r="AE305" s="537"/>
      <c r="AF305" s="537"/>
      <c r="AG305" s="537"/>
      <c r="AH305" s="538"/>
    </row>
    <row r="306">
      <c r="A306" s="529">
        <f t="shared" ref="A306:O306" si="385">RANDBETWEEN(1,100)</f>
        <v>12</v>
      </c>
      <c r="B306" s="530">
        <f t="shared" si="385"/>
        <v>77</v>
      </c>
      <c r="C306" s="530">
        <f t="shared" si="385"/>
        <v>66</v>
      </c>
      <c r="D306" s="530">
        <f t="shared" si="385"/>
        <v>17</v>
      </c>
      <c r="E306" s="530">
        <f t="shared" si="385"/>
        <v>44</v>
      </c>
      <c r="F306" s="530">
        <f t="shared" si="385"/>
        <v>81</v>
      </c>
      <c r="G306" s="530">
        <f t="shared" si="385"/>
        <v>88</v>
      </c>
      <c r="H306" s="530">
        <f t="shared" si="385"/>
        <v>37</v>
      </c>
      <c r="I306" s="530">
        <f t="shared" si="385"/>
        <v>76</v>
      </c>
      <c r="J306" s="530">
        <f t="shared" si="385"/>
        <v>12</v>
      </c>
      <c r="K306" s="530">
        <f t="shared" si="385"/>
        <v>47</v>
      </c>
      <c r="L306" s="530">
        <f t="shared" si="385"/>
        <v>56</v>
      </c>
      <c r="M306" s="530">
        <f t="shared" si="385"/>
        <v>82</v>
      </c>
      <c r="N306" s="530">
        <f t="shared" si="385"/>
        <v>48</v>
      </c>
      <c r="O306" s="539">
        <f t="shared" si="385"/>
        <v>54</v>
      </c>
      <c r="P306" s="540"/>
      <c r="Q306" s="533">
        <f>VLOOKUP($O$78,Setup!$B$23:$C$29,2,false)</f>
        <v>55</v>
      </c>
      <c r="R306" s="544">
        <v>5.0</v>
      </c>
      <c r="S306" s="543"/>
      <c r="T306" s="536" t="str">
        <f t="shared" si="380"/>
        <v>Hit</v>
      </c>
      <c r="U306" s="537" t="str">
        <f t="shared" si="382"/>
        <v>Miss</v>
      </c>
      <c r="V306" s="537" t="str">
        <f t="shared" si="384"/>
        <v>Miss</v>
      </c>
      <c r="W306" s="537" t="str">
        <f t="shared" si="386"/>
        <v>Hit</v>
      </c>
      <c r="X306" s="537" t="str">
        <f t="shared" ref="X306:X316" si="388">IF(E306&lt;$Q306,"Hit","Miss")</f>
        <v>Hit</v>
      </c>
      <c r="Y306" s="537"/>
      <c r="Z306" s="537"/>
      <c r="AA306" s="537"/>
      <c r="AB306" s="537"/>
      <c r="AC306" s="537"/>
      <c r="AD306" s="537"/>
      <c r="AE306" s="537"/>
      <c r="AF306" s="537"/>
      <c r="AG306" s="537"/>
      <c r="AH306" s="538"/>
    </row>
    <row r="307">
      <c r="A307" s="529">
        <f t="shared" ref="A307:O307" si="387">RANDBETWEEN(1,100)</f>
        <v>39</v>
      </c>
      <c r="B307" s="530">
        <f t="shared" si="387"/>
        <v>14</v>
      </c>
      <c r="C307" s="530">
        <f t="shared" si="387"/>
        <v>76</v>
      </c>
      <c r="D307" s="530">
        <f t="shared" si="387"/>
        <v>97</v>
      </c>
      <c r="E307" s="530">
        <f t="shared" si="387"/>
        <v>60</v>
      </c>
      <c r="F307" s="530">
        <f t="shared" si="387"/>
        <v>48</v>
      </c>
      <c r="G307" s="530">
        <f t="shared" si="387"/>
        <v>15</v>
      </c>
      <c r="H307" s="530">
        <f t="shared" si="387"/>
        <v>77</v>
      </c>
      <c r="I307" s="530">
        <f t="shared" si="387"/>
        <v>82</v>
      </c>
      <c r="J307" s="530">
        <f t="shared" si="387"/>
        <v>22</v>
      </c>
      <c r="K307" s="530">
        <f t="shared" si="387"/>
        <v>34</v>
      </c>
      <c r="L307" s="530">
        <f t="shared" si="387"/>
        <v>83</v>
      </c>
      <c r="M307" s="530">
        <f t="shared" si="387"/>
        <v>14</v>
      </c>
      <c r="N307" s="530">
        <f t="shared" si="387"/>
        <v>53</v>
      </c>
      <c r="O307" s="539">
        <f t="shared" si="387"/>
        <v>92</v>
      </c>
      <c r="P307" s="540"/>
      <c r="Q307" s="533">
        <f>VLOOKUP($O$78,Setup!$B$23:$C$29,2,false)</f>
        <v>55</v>
      </c>
      <c r="R307" s="544">
        <v>6.0</v>
      </c>
      <c r="S307" s="543"/>
      <c r="T307" s="536" t="str">
        <f t="shared" si="380"/>
        <v>Hit</v>
      </c>
      <c r="U307" s="537" t="str">
        <f t="shared" si="382"/>
        <v>Hit</v>
      </c>
      <c r="V307" s="537" t="str">
        <f t="shared" si="384"/>
        <v>Miss</v>
      </c>
      <c r="W307" s="537" t="str">
        <f t="shared" si="386"/>
        <v>Miss</v>
      </c>
      <c r="X307" s="537" t="str">
        <f t="shared" si="388"/>
        <v>Miss</v>
      </c>
      <c r="Y307" s="537" t="str">
        <f t="shared" ref="Y307:Y316" si="390">IF(F307&lt;$Q307,"Hit","Miss")</f>
        <v>Hit</v>
      </c>
      <c r="Z307" s="537"/>
      <c r="AA307" s="537"/>
      <c r="AB307" s="537"/>
      <c r="AC307" s="537"/>
      <c r="AD307" s="537"/>
      <c r="AE307" s="537"/>
      <c r="AF307" s="537"/>
      <c r="AG307" s="537"/>
      <c r="AH307" s="538"/>
    </row>
    <row r="308">
      <c r="A308" s="529">
        <f t="shared" ref="A308:O308" si="389">RANDBETWEEN(1,100)</f>
        <v>15</v>
      </c>
      <c r="B308" s="530">
        <f t="shared" si="389"/>
        <v>58</v>
      </c>
      <c r="C308" s="530">
        <f t="shared" si="389"/>
        <v>96</v>
      </c>
      <c r="D308" s="530">
        <f t="shared" si="389"/>
        <v>98</v>
      </c>
      <c r="E308" s="530">
        <f t="shared" si="389"/>
        <v>47</v>
      </c>
      <c r="F308" s="530">
        <f t="shared" si="389"/>
        <v>89</v>
      </c>
      <c r="G308" s="530">
        <f t="shared" si="389"/>
        <v>57</v>
      </c>
      <c r="H308" s="530">
        <f t="shared" si="389"/>
        <v>5</v>
      </c>
      <c r="I308" s="530">
        <f t="shared" si="389"/>
        <v>59</v>
      </c>
      <c r="J308" s="530">
        <f t="shared" si="389"/>
        <v>98</v>
      </c>
      <c r="K308" s="530">
        <f t="shared" si="389"/>
        <v>62</v>
      </c>
      <c r="L308" s="530">
        <f t="shared" si="389"/>
        <v>79</v>
      </c>
      <c r="M308" s="530">
        <f t="shared" si="389"/>
        <v>27</v>
      </c>
      <c r="N308" s="530">
        <f t="shared" si="389"/>
        <v>93</v>
      </c>
      <c r="O308" s="539">
        <f t="shared" si="389"/>
        <v>71</v>
      </c>
      <c r="P308" s="540"/>
      <c r="Q308" s="533">
        <f>VLOOKUP($O$78,Setup!$B$23:$C$29,2,false)</f>
        <v>55</v>
      </c>
      <c r="R308" s="544">
        <v>7.0</v>
      </c>
      <c r="S308" s="543"/>
      <c r="T308" s="536" t="str">
        <f t="shared" si="380"/>
        <v>Hit</v>
      </c>
      <c r="U308" s="537" t="str">
        <f t="shared" si="382"/>
        <v>Miss</v>
      </c>
      <c r="V308" s="537" t="str">
        <f t="shared" si="384"/>
        <v>Miss</v>
      </c>
      <c r="W308" s="537" t="str">
        <f t="shared" si="386"/>
        <v>Miss</v>
      </c>
      <c r="X308" s="537" t="str">
        <f t="shared" si="388"/>
        <v>Hit</v>
      </c>
      <c r="Y308" s="537" t="str">
        <f t="shared" si="390"/>
        <v>Miss</v>
      </c>
      <c r="Z308" s="537" t="str">
        <f t="shared" ref="Z308:Z316" si="392">IF(G308&lt;$Q308,"Hit","Miss")</f>
        <v>Miss</v>
      </c>
      <c r="AA308" s="537"/>
      <c r="AB308" s="537"/>
      <c r="AC308" s="537"/>
      <c r="AD308" s="537"/>
      <c r="AE308" s="537"/>
      <c r="AF308" s="537"/>
      <c r="AG308" s="537"/>
      <c r="AH308" s="538"/>
    </row>
    <row r="309">
      <c r="A309" s="529">
        <f t="shared" ref="A309:O309" si="391">RANDBETWEEN(1,100)</f>
        <v>22</v>
      </c>
      <c r="B309" s="530">
        <f t="shared" si="391"/>
        <v>43</v>
      </c>
      <c r="C309" s="530">
        <f t="shared" si="391"/>
        <v>62</v>
      </c>
      <c r="D309" s="530">
        <f t="shared" si="391"/>
        <v>54</v>
      </c>
      <c r="E309" s="530">
        <f t="shared" si="391"/>
        <v>90</v>
      </c>
      <c r="F309" s="530">
        <f t="shared" si="391"/>
        <v>69</v>
      </c>
      <c r="G309" s="530">
        <f t="shared" si="391"/>
        <v>4</v>
      </c>
      <c r="H309" s="530">
        <f t="shared" si="391"/>
        <v>73</v>
      </c>
      <c r="I309" s="530">
        <f t="shared" si="391"/>
        <v>23</v>
      </c>
      <c r="J309" s="530">
        <f t="shared" si="391"/>
        <v>2</v>
      </c>
      <c r="K309" s="530">
        <f t="shared" si="391"/>
        <v>56</v>
      </c>
      <c r="L309" s="530">
        <f t="shared" si="391"/>
        <v>92</v>
      </c>
      <c r="M309" s="530">
        <f t="shared" si="391"/>
        <v>47</v>
      </c>
      <c r="N309" s="530">
        <f t="shared" si="391"/>
        <v>36</v>
      </c>
      <c r="O309" s="539">
        <f t="shared" si="391"/>
        <v>62</v>
      </c>
      <c r="P309" s="540"/>
      <c r="Q309" s="533">
        <f>VLOOKUP($O$78,Setup!$B$23:$C$29,2,false)</f>
        <v>55</v>
      </c>
      <c r="R309" s="544">
        <v>8.0</v>
      </c>
      <c r="S309" s="543"/>
      <c r="T309" s="536" t="str">
        <f t="shared" si="380"/>
        <v>Hit</v>
      </c>
      <c r="U309" s="537" t="str">
        <f t="shared" si="382"/>
        <v>Hit</v>
      </c>
      <c r="V309" s="537" t="str">
        <f t="shared" si="384"/>
        <v>Miss</v>
      </c>
      <c r="W309" s="537" t="str">
        <f t="shared" si="386"/>
        <v>Hit</v>
      </c>
      <c r="X309" s="537" t="str">
        <f t="shared" si="388"/>
        <v>Miss</v>
      </c>
      <c r="Y309" s="537" t="str">
        <f t="shared" si="390"/>
        <v>Miss</v>
      </c>
      <c r="Z309" s="537" t="str">
        <f t="shared" si="392"/>
        <v>Hit</v>
      </c>
      <c r="AA309" s="537" t="str">
        <f t="shared" ref="AA309:AA316" si="394">IF(H309&lt;$Q309,"Hit","Miss")</f>
        <v>Miss</v>
      </c>
      <c r="AB309" s="537"/>
      <c r="AC309" s="537"/>
      <c r="AD309" s="537"/>
      <c r="AE309" s="537"/>
      <c r="AF309" s="537"/>
      <c r="AG309" s="537"/>
      <c r="AH309" s="538"/>
    </row>
    <row r="310">
      <c r="A310" s="529">
        <f t="shared" ref="A310:O310" si="393">RANDBETWEEN(1,100)</f>
        <v>13</v>
      </c>
      <c r="B310" s="530">
        <f t="shared" si="393"/>
        <v>53</v>
      </c>
      <c r="C310" s="530">
        <f t="shared" si="393"/>
        <v>19</v>
      </c>
      <c r="D310" s="530">
        <f t="shared" si="393"/>
        <v>40</v>
      </c>
      <c r="E310" s="530">
        <f t="shared" si="393"/>
        <v>30</v>
      </c>
      <c r="F310" s="530">
        <f t="shared" si="393"/>
        <v>75</v>
      </c>
      <c r="G310" s="530">
        <f t="shared" si="393"/>
        <v>38</v>
      </c>
      <c r="H310" s="530">
        <f t="shared" si="393"/>
        <v>72</v>
      </c>
      <c r="I310" s="530">
        <f t="shared" si="393"/>
        <v>61</v>
      </c>
      <c r="J310" s="530">
        <f t="shared" si="393"/>
        <v>70</v>
      </c>
      <c r="K310" s="530">
        <f t="shared" si="393"/>
        <v>80</v>
      </c>
      <c r="L310" s="530">
        <f t="shared" si="393"/>
        <v>96</v>
      </c>
      <c r="M310" s="530">
        <f t="shared" si="393"/>
        <v>13</v>
      </c>
      <c r="N310" s="530">
        <f t="shared" si="393"/>
        <v>63</v>
      </c>
      <c r="O310" s="539">
        <f t="shared" si="393"/>
        <v>41</v>
      </c>
      <c r="P310" s="540"/>
      <c r="Q310" s="533">
        <f>VLOOKUP($O$78,Setup!$B$23:$C$29,2,false)</f>
        <v>55</v>
      </c>
      <c r="R310" s="544">
        <v>9.0</v>
      </c>
      <c r="S310" s="543"/>
      <c r="T310" s="536" t="str">
        <f t="shared" si="380"/>
        <v>Hit</v>
      </c>
      <c r="U310" s="537" t="str">
        <f t="shared" si="382"/>
        <v>Hit</v>
      </c>
      <c r="V310" s="537" t="str">
        <f t="shared" si="384"/>
        <v>Hit</v>
      </c>
      <c r="W310" s="537" t="str">
        <f t="shared" si="386"/>
        <v>Hit</v>
      </c>
      <c r="X310" s="537" t="str">
        <f t="shared" si="388"/>
        <v>Hit</v>
      </c>
      <c r="Y310" s="537" t="str">
        <f t="shared" si="390"/>
        <v>Miss</v>
      </c>
      <c r="Z310" s="537" t="str">
        <f t="shared" si="392"/>
        <v>Hit</v>
      </c>
      <c r="AA310" s="537" t="str">
        <f t="shared" si="394"/>
        <v>Miss</v>
      </c>
      <c r="AB310" s="537" t="str">
        <f t="shared" ref="AB310:AB316" si="396">IF(I310&lt;$Q310,"Hit","Miss")</f>
        <v>Miss</v>
      </c>
      <c r="AC310" s="537"/>
      <c r="AD310" s="537"/>
      <c r="AE310" s="537"/>
      <c r="AF310" s="537"/>
      <c r="AG310" s="537"/>
      <c r="AH310" s="538"/>
    </row>
    <row r="311">
      <c r="A311" s="529">
        <f t="shared" ref="A311:O311" si="395">RANDBETWEEN(1,100)</f>
        <v>37</v>
      </c>
      <c r="B311" s="530">
        <f t="shared" si="395"/>
        <v>2</v>
      </c>
      <c r="C311" s="530">
        <f t="shared" si="395"/>
        <v>84</v>
      </c>
      <c r="D311" s="530">
        <f t="shared" si="395"/>
        <v>37</v>
      </c>
      <c r="E311" s="530">
        <f t="shared" si="395"/>
        <v>73</v>
      </c>
      <c r="F311" s="530">
        <f t="shared" si="395"/>
        <v>24</v>
      </c>
      <c r="G311" s="530">
        <f t="shared" si="395"/>
        <v>27</v>
      </c>
      <c r="H311" s="530">
        <f t="shared" si="395"/>
        <v>69</v>
      </c>
      <c r="I311" s="530">
        <f t="shared" si="395"/>
        <v>9</v>
      </c>
      <c r="J311" s="530">
        <f t="shared" si="395"/>
        <v>30</v>
      </c>
      <c r="K311" s="530">
        <f t="shared" si="395"/>
        <v>46</v>
      </c>
      <c r="L311" s="530">
        <f t="shared" si="395"/>
        <v>1</v>
      </c>
      <c r="M311" s="530">
        <f t="shared" si="395"/>
        <v>40</v>
      </c>
      <c r="N311" s="530">
        <f t="shared" si="395"/>
        <v>3</v>
      </c>
      <c r="O311" s="539">
        <f t="shared" si="395"/>
        <v>51</v>
      </c>
      <c r="P311" s="540"/>
      <c r="Q311" s="533">
        <f>VLOOKUP($O$78,Setup!$B$23:$C$29,2,false)</f>
        <v>55</v>
      </c>
      <c r="R311" s="545">
        <v>10.0</v>
      </c>
      <c r="S311" s="543"/>
      <c r="T311" s="536" t="str">
        <f t="shared" si="380"/>
        <v>Hit</v>
      </c>
      <c r="U311" s="537" t="str">
        <f t="shared" si="382"/>
        <v>Hit</v>
      </c>
      <c r="V311" s="537" t="str">
        <f t="shared" si="384"/>
        <v>Miss</v>
      </c>
      <c r="W311" s="537" t="str">
        <f t="shared" si="386"/>
        <v>Hit</v>
      </c>
      <c r="X311" s="537" t="str">
        <f t="shared" si="388"/>
        <v>Miss</v>
      </c>
      <c r="Y311" s="537" t="str">
        <f t="shared" si="390"/>
        <v>Hit</v>
      </c>
      <c r="Z311" s="537" t="str">
        <f t="shared" si="392"/>
        <v>Hit</v>
      </c>
      <c r="AA311" s="537" t="str">
        <f t="shared" si="394"/>
        <v>Miss</v>
      </c>
      <c r="AB311" s="537" t="str">
        <f t="shared" si="396"/>
        <v>Hit</v>
      </c>
      <c r="AC311" s="537" t="str">
        <f t="shared" ref="AC311:AC316" si="398">IF(J311&lt;$Q311,"Hit","Miss")</f>
        <v>Hit</v>
      </c>
      <c r="AD311" s="537"/>
      <c r="AE311" s="537"/>
      <c r="AF311" s="537"/>
      <c r="AG311" s="537"/>
      <c r="AH311" s="538"/>
    </row>
    <row r="312">
      <c r="A312" s="529">
        <f t="shared" ref="A312:O312" si="397">RANDBETWEEN(1,100)</f>
        <v>53</v>
      </c>
      <c r="B312" s="530">
        <f t="shared" si="397"/>
        <v>46</v>
      </c>
      <c r="C312" s="530">
        <f t="shared" si="397"/>
        <v>85</v>
      </c>
      <c r="D312" s="530">
        <f t="shared" si="397"/>
        <v>21</v>
      </c>
      <c r="E312" s="530">
        <f t="shared" si="397"/>
        <v>87</v>
      </c>
      <c r="F312" s="530">
        <f t="shared" si="397"/>
        <v>34</v>
      </c>
      <c r="G312" s="530">
        <f t="shared" si="397"/>
        <v>44</v>
      </c>
      <c r="H312" s="530">
        <f t="shared" si="397"/>
        <v>92</v>
      </c>
      <c r="I312" s="530">
        <f t="shared" si="397"/>
        <v>84</v>
      </c>
      <c r="J312" s="530">
        <f t="shared" si="397"/>
        <v>53</v>
      </c>
      <c r="K312" s="530">
        <f t="shared" si="397"/>
        <v>2</v>
      </c>
      <c r="L312" s="530">
        <f t="shared" si="397"/>
        <v>23</v>
      </c>
      <c r="M312" s="530">
        <f t="shared" si="397"/>
        <v>16</v>
      </c>
      <c r="N312" s="530">
        <f t="shared" si="397"/>
        <v>58</v>
      </c>
      <c r="O312" s="539">
        <f t="shared" si="397"/>
        <v>21</v>
      </c>
      <c r="P312" s="540"/>
      <c r="Q312" s="533">
        <f>VLOOKUP($O$78,Setup!$B$23:$C$29,2,false)</f>
        <v>55</v>
      </c>
      <c r="R312" s="545">
        <v>11.0</v>
      </c>
      <c r="S312" s="543"/>
      <c r="T312" s="536" t="str">
        <f t="shared" si="380"/>
        <v>Hit</v>
      </c>
      <c r="U312" s="537" t="str">
        <f t="shared" si="382"/>
        <v>Hit</v>
      </c>
      <c r="V312" s="537" t="str">
        <f t="shared" si="384"/>
        <v>Miss</v>
      </c>
      <c r="W312" s="537" t="str">
        <f t="shared" si="386"/>
        <v>Hit</v>
      </c>
      <c r="X312" s="537" t="str">
        <f t="shared" si="388"/>
        <v>Miss</v>
      </c>
      <c r="Y312" s="537" t="str">
        <f t="shared" si="390"/>
        <v>Hit</v>
      </c>
      <c r="Z312" s="537" t="str">
        <f t="shared" si="392"/>
        <v>Hit</v>
      </c>
      <c r="AA312" s="537" t="str">
        <f t="shared" si="394"/>
        <v>Miss</v>
      </c>
      <c r="AB312" s="537" t="str">
        <f t="shared" si="396"/>
        <v>Miss</v>
      </c>
      <c r="AC312" s="537" t="str">
        <f t="shared" si="398"/>
        <v>Hit</v>
      </c>
      <c r="AD312" s="537" t="str">
        <f t="shared" ref="AD312:AD316" si="400">IF(K312&lt;$Q312,"Hit","Miss")</f>
        <v>Hit</v>
      </c>
      <c r="AE312" s="537"/>
      <c r="AF312" s="537"/>
      <c r="AG312" s="537"/>
      <c r="AH312" s="538"/>
    </row>
    <row r="313">
      <c r="A313" s="529">
        <f t="shared" ref="A313:O313" si="399">RANDBETWEEN(1,100)</f>
        <v>20</v>
      </c>
      <c r="B313" s="530">
        <f t="shared" si="399"/>
        <v>86</v>
      </c>
      <c r="C313" s="530">
        <f t="shared" si="399"/>
        <v>37</v>
      </c>
      <c r="D313" s="530">
        <f t="shared" si="399"/>
        <v>39</v>
      </c>
      <c r="E313" s="530">
        <f t="shared" si="399"/>
        <v>55</v>
      </c>
      <c r="F313" s="530">
        <f t="shared" si="399"/>
        <v>92</v>
      </c>
      <c r="G313" s="530">
        <f t="shared" si="399"/>
        <v>54</v>
      </c>
      <c r="H313" s="530">
        <f t="shared" si="399"/>
        <v>51</v>
      </c>
      <c r="I313" s="530">
        <f t="shared" si="399"/>
        <v>18</v>
      </c>
      <c r="J313" s="530">
        <f t="shared" si="399"/>
        <v>52</v>
      </c>
      <c r="K313" s="530">
        <f t="shared" si="399"/>
        <v>88</v>
      </c>
      <c r="L313" s="530">
        <f t="shared" si="399"/>
        <v>24</v>
      </c>
      <c r="M313" s="530">
        <f t="shared" si="399"/>
        <v>60</v>
      </c>
      <c r="N313" s="530">
        <f t="shared" si="399"/>
        <v>8</v>
      </c>
      <c r="O313" s="539">
        <f t="shared" si="399"/>
        <v>10</v>
      </c>
      <c r="P313" s="540"/>
      <c r="Q313" s="533">
        <f>VLOOKUP($O$78,Setup!$B$23:$C$29,2,false)</f>
        <v>55</v>
      </c>
      <c r="R313" s="545">
        <v>12.0</v>
      </c>
      <c r="S313" s="543"/>
      <c r="T313" s="536" t="str">
        <f t="shared" si="380"/>
        <v>Hit</v>
      </c>
      <c r="U313" s="537" t="str">
        <f t="shared" si="382"/>
        <v>Miss</v>
      </c>
      <c r="V313" s="537" t="str">
        <f t="shared" si="384"/>
        <v>Hit</v>
      </c>
      <c r="W313" s="537" t="str">
        <f t="shared" si="386"/>
        <v>Hit</v>
      </c>
      <c r="X313" s="537" t="str">
        <f t="shared" si="388"/>
        <v>Miss</v>
      </c>
      <c r="Y313" s="537" t="str">
        <f t="shared" si="390"/>
        <v>Miss</v>
      </c>
      <c r="Z313" s="537" t="str">
        <f t="shared" si="392"/>
        <v>Hit</v>
      </c>
      <c r="AA313" s="537" t="str">
        <f t="shared" si="394"/>
        <v>Hit</v>
      </c>
      <c r="AB313" s="537" t="str">
        <f t="shared" si="396"/>
        <v>Hit</v>
      </c>
      <c r="AC313" s="537" t="str">
        <f t="shared" si="398"/>
        <v>Hit</v>
      </c>
      <c r="AD313" s="537" t="str">
        <f t="shared" si="400"/>
        <v>Miss</v>
      </c>
      <c r="AE313" s="537" t="str">
        <f t="shared" ref="AE313:AE316" si="402">IF(L313&lt;$Q313,"Hit","Miss")</f>
        <v>Hit</v>
      </c>
      <c r="AF313" s="537"/>
      <c r="AG313" s="537"/>
      <c r="AH313" s="538"/>
    </row>
    <row r="314">
      <c r="A314" s="529">
        <f t="shared" ref="A314:O314" si="401">RANDBETWEEN(1,100)</f>
        <v>62</v>
      </c>
      <c r="B314" s="530">
        <f t="shared" si="401"/>
        <v>2</v>
      </c>
      <c r="C314" s="530">
        <f t="shared" si="401"/>
        <v>91</v>
      </c>
      <c r="D314" s="530">
        <f t="shared" si="401"/>
        <v>53</v>
      </c>
      <c r="E314" s="530">
        <f t="shared" si="401"/>
        <v>8</v>
      </c>
      <c r="F314" s="530">
        <f t="shared" si="401"/>
        <v>24</v>
      </c>
      <c r="G314" s="530">
        <f t="shared" si="401"/>
        <v>35</v>
      </c>
      <c r="H314" s="530">
        <f t="shared" si="401"/>
        <v>85</v>
      </c>
      <c r="I314" s="530">
        <f t="shared" si="401"/>
        <v>51</v>
      </c>
      <c r="J314" s="530">
        <f t="shared" si="401"/>
        <v>29</v>
      </c>
      <c r="K314" s="530">
        <f t="shared" si="401"/>
        <v>85</v>
      </c>
      <c r="L314" s="530">
        <f t="shared" si="401"/>
        <v>10</v>
      </c>
      <c r="M314" s="530">
        <f t="shared" si="401"/>
        <v>72</v>
      </c>
      <c r="N314" s="530">
        <f t="shared" si="401"/>
        <v>80</v>
      </c>
      <c r="O314" s="539">
        <f t="shared" si="401"/>
        <v>16</v>
      </c>
      <c r="P314" s="540"/>
      <c r="Q314" s="533">
        <f>VLOOKUP($O$78,Setup!$B$23:$C$29,2,false)</f>
        <v>55</v>
      </c>
      <c r="R314" s="545">
        <v>13.0</v>
      </c>
      <c r="S314" s="543"/>
      <c r="T314" s="536" t="str">
        <f t="shared" si="380"/>
        <v>Miss</v>
      </c>
      <c r="U314" s="537" t="str">
        <f t="shared" si="382"/>
        <v>Hit</v>
      </c>
      <c r="V314" s="537" t="str">
        <f t="shared" si="384"/>
        <v>Miss</v>
      </c>
      <c r="W314" s="537" t="str">
        <f t="shared" si="386"/>
        <v>Hit</v>
      </c>
      <c r="X314" s="537" t="str">
        <f t="shared" si="388"/>
        <v>Hit</v>
      </c>
      <c r="Y314" s="537" t="str">
        <f t="shared" si="390"/>
        <v>Hit</v>
      </c>
      <c r="Z314" s="537" t="str">
        <f t="shared" si="392"/>
        <v>Hit</v>
      </c>
      <c r="AA314" s="537" t="str">
        <f t="shared" si="394"/>
        <v>Miss</v>
      </c>
      <c r="AB314" s="537" t="str">
        <f t="shared" si="396"/>
        <v>Hit</v>
      </c>
      <c r="AC314" s="537" t="str">
        <f t="shared" si="398"/>
        <v>Hit</v>
      </c>
      <c r="AD314" s="537" t="str">
        <f t="shared" si="400"/>
        <v>Miss</v>
      </c>
      <c r="AE314" s="537" t="str">
        <f t="shared" si="402"/>
        <v>Hit</v>
      </c>
      <c r="AF314" s="537" t="str">
        <f t="shared" ref="AF314:AF316" si="404">IF(M314&lt;$Q314,"Hit","Miss")</f>
        <v>Miss</v>
      </c>
      <c r="AG314" s="537"/>
      <c r="AH314" s="538"/>
    </row>
    <row r="315">
      <c r="A315" s="529">
        <f t="shared" ref="A315:O315" si="403">RANDBETWEEN(1,100)</f>
        <v>6</v>
      </c>
      <c r="B315" s="530">
        <f t="shared" si="403"/>
        <v>56</v>
      </c>
      <c r="C315" s="530">
        <f t="shared" si="403"/>
        <v>33</v>
      </c>
      <c r="D315" s="530">
        <f t="shared" si="403"/>
        <v>69</v>
      </c>
      <c r="E315" s="530">
        <f t="shared" si="403"/>
        <v>64</v>
      </c>
      <c r="F315" s="530">
        <f t="shared" si="403"/>
        <v>100</v>
      </c>
      <c r="G315" s="530">
        <f t="shared" si="403"/>
        <v>64</v>
      </c>
      <c r="H315" s="530">
        <f t="shared" si="403"/>
        <v>5</v>
      </c>
      <c r="I315" s="530">
        <f t="shared" si="403"/>
        <v>7</v>
      </c>
      <c r="J315" s="530">
        <f t="shared" si="403"/>
        <v>69</v>
      </c>
      <c r="K315" s="530">
        <f t="shared" si="403"/>
        <v>5</v>
      </c>
      <c r="L315" s="530">
        <f t="shared" si="403"/>
        <v>39</v>
      </c>
      <c r="M315" s="530">
        <f t="shared" si="403"/>
        <v>80</v>
      </c>
      <c r="N315" s="530">
        <f t="shared" si="403"/>
        <v>77</v>
      </c>
      <c r="O315" s="539">
        <f t="shared" si="403"/>
        <v>43</v>
      </c>
      <c r="P315" s="540"/>
      <c r="Q315" s="533">
        <f>VLOOKUP($O$78,Setup!$B$23:$C$29,2,false)</f>
        <v>55</v>
      </c>
      <c r="R315" s="545">
        <v>14.0</v>
      </c>
      <c r="S315" s="543"/>
      <c r="T315" s="536" t="str">
        <f t="shared" si="380"/>
        <v>Hit</v>
      </c>
      <c r="U315" s="537" t="str">
        <f t="shared" si="382"/>
        <v>Miss</v>
      </c>
      <c r="V315" s="537" t="str">
        <f t="shared" si="384"/>
        <v>Hit</v>
      </c>
      <c r="W315" s="537" t="str">
        <f t="shared" si="386"/>
        <v>Miss</v>
      </c>
      <c r="X315" s="537" t="str">
        <f t="shared" si="388"/>
        <v>Miss</v>
      </c>
      <c r="Y315" s="537" t="str">
        <f t="shared" si="390"/>
        <v>Miss</v>
      </c>
      <c r="Z315" s="537" t="str">
        <f t="shared" si="392"/>
        <v>Miss</v>
      </c>
      <c r="AA315" s="537" t="str">
        <f t="shared" si="394"/>
        <v>Hit</v>
      </c>
      <c r="AB315" s="537" t="str">
        <f t="shared" si="396"/>
        <v>Hit</v>
      </c>
      <c r="AC315" s="537" t="str">
        <f t="shared" si="398"/>
        <v>Miss</v>
      </c>
      <c r="AD315" s="537" t="str">
        <f t="shared" si="400"/>
        <v>Hit</v>
      </c>
      <c r="AE315" s="537" t="str">
        <f t="shared" si="402"/>
        <v>Hit</v>
      </c>
      <c r="AF315" s="537" t="str">
        <f t="shared" si="404"/>
        <v>Miss</v>
      </c>
      <c r="AG315" s="537" t="str">
        <f t="shared" ref="AG315:AG316" si="406">IF(N315&lt;$Q315,"Hit","Miss")</f>
        <v>Miss</v>
      </c>
      <c r="AH315" s="538"/>
    </row>
    <row r="316">
      <c r="A316" s="546">
        <f t="shared" ref="A316:O316" si="405">RANDBETWEEN(1,100)</f>
        <v>70</v>
      </c>
      <c r="B316" s="547">
        <f t="shared" si="405"/>
        <v>34</v>
      </c>
      <c r="C316" s="547">
        <f t="shared" si="405"/>
        <v>99</v>
      </c>
      <c r="D316" s="547">
        <f t="shared" si="405"/>
        <v>62</v>
      </c>
      <c r="E316" s="547">
        <f t="shared" si="405"/>
        <v>17</v>
      </c>
      <c r="F316" s="547">
        <f t="shared" si="405"/>
        <v>40</v>
      </c>
      <c r="G316" s="547">
        <f t="shared" si="405"/>
        <v>32</v>
      </c>
      <c r="H316" s="547">
        <f t="shared" si="405"/>
        <v>71</v>
      </c>
      <c r="I316" s="547">
        <f t="shared" si="405"/>
        <v>49</v>
      </c>
      <c r="J316" s="547">
        <f t="shared" si="405"/>
        <v>85</v>
      </c>
      <c r="K316" s="547">
        <f t="shared" si="405"/>
        <v>63</v>
      </c>
      <c r="L316" s="547">
        <f t="shared" si="405"/>
        <v>4</v>
      </c>
      <c r="M316" s="547">
        <f t="shared" si="405"/>
        <v>39</v>
      </c>
      <c r="N316" s="547">
        <f t="shared" si="405"/>
        <v>17</v>
      </c>
      <c r="O316" s="548">
        <f t="shared" si="405"/>
        <v>60</v>
      </c>
      <c r="P316" s="549"/>
      <c r="Q316" s="533">
        <f>VLOOKUP($O$78,Setup!$B$23:$C$29,2,false)</f>
        <v>55</v>
      </c>
      <c r="R316" s="551">
        <v>15.0</v>
      </c>
      <c r="S316" s="552"/>
      <c r="T316" s="522" t="str">
        <f t="shared" si="380"/>
        <v>Miss</v>
      </c>
      <c r="U316" s="553" t="str">
        <f t="shared" si="382"/>
        <v>Hit</v>
      </c>
      <c r="V316" s="553" t="str">
        <f t="shared" si="384"/>
        <v>Miss</v>
      </c>
      <c r="W316" s="553" t="str">
        <f t="shared" si="386"/>
        <v>Miss</v>
      </c>
      <c r="X316" s="553" t="str">
        <f t="shared" si="388"/>
        <v>Hit</v>
      </c>
      <c r="Y316" s="553" t="str">
        <f t="shared" si="390"/>
        <v>Hit</v>
      </c>
      <c r="Z316" s="553" t="str">
        <f t="shared" si="392"/>
        <v>Hit</v>
      </c>
      <c r="AA316" s="553" t="str">
        <f t="shared" si="394"/>
        <v>Miss</v>
      </c>
      <c r="AB316" s="553" t="str">
        <f t="shared" si="396"/>
        <v>Hit</v>
      </c>
      <c r="AC316" s="553" t="str">
        <f t="shared" si="398"/>
        <v>Miss</v>
      </c>
      <c r="AD316" s="553" t="str">
        <f t="shared" si="400"/>
        <v>Miss</v>
      </c>
      <c r="AE316" s="553" t="str">
        <f t="shared" si="402"/>
        <v>Hit</v>
      </c>
      <c r="AF316" s="553" t="str">
        <f t="shared" si="404"/>
        <v>Hit</v>
      </c>
      <c r="AG316" s="553" t="str">
        <f t="shared" si="406"/>
        <v>Hit</v>
      </c>
      <c r="AH316" s="554" t="str">
        <f>IF(O316&lt;$Q316,"Hit","Miss")</f>
        <v>Miss</v>
      </c>
    </row>
    <row r="317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5"/>
      <c r="P317" s="555"/>
      <c r="Q317" s="555"/>
      <c r="R317" s="555"/>
      <c r="S317" s="555"/>
      <c r="T317" s="555"/>
      <c r="U317" s="555"/>
      <c r="V317" s="555"/>
      <c r="W317" s="555"/>
      <c r="X317" s="555"/>
      <c r="Y317" s="555"/>
      <c r="Z317" s="555"/>
      <c r="AA317" s="555"/>
      <c r="AB317" s="555"/>
      <c r="AC317" s="555"/>
      <c r="AD317" s="555"/>
      <c r="AE317" s="555"/>
      <c r="AF317" s="555"/>
      <c r="AG317" s="555"/>
      <c r="AH317" s="555"/>
    </row>
    <row r="318">
      <c r="A318" s="500"/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456"/>
      <c r="AA318" s="456"/>
      <c r="AB318" s="456"/>
      <c r="AC318" s="456"/>
      <c r="AD318" s="456"/>
      <c r="AE318" s="456"/>
      <c r="AF318" s="456"/>
      <c r="AG318" s="456"/>
      <c r="AH318" s="457"/>
    </row>
    <row r="319">
      <c r="A319" s="501"/>
      <c r="B319" s="502"/>
      <c r="C319" s="502"/>
      <c r="D319" s="503"/>
      <c r="E319" s="503"/>
      <c r="F319" s="503"/>
      <c r="G319" s="503"/>
      <c r="H319" s="503"/>
      <c r="I319" s="503"/>
      <c r="J319" s="503"/>
      <c r="K319" s="503"/>
      <c r="L319" s="578" t="s">
        <v>211</v>
      </c>
      <c r="M319" s="502"/>
      <c r="N319" s="470"/>
      <c r="O319" s="579" t="str">
        <f>VLOOKUP($L319,Setup!$B$9:$C$92,2,false)</f>
        <v/>
      </c>
      <c r="P319" s="502"/>
      <c r="Q319" s="470"/>
      <c r="R319" s="580"/>
      <c r="S319" s="581"/>
      <c r="T319" s="582" t="s">
        <v>204</v>
      </c>
      <c r="U319" s="583">
        <f>(Setup!$C$38)</f>
        <v>35</v>
      </c>
      <c r="V319" s="582" t="s">
        <v>293</v>
      </c>
      <c r="W319" s="583">
        <f>COUNTIF(T321:AH321,"Hit")</f>
        <v>0</v>
      </c>
      <c r="X319" s="582" t="s">
        <v>292</v>
      </c>
      <c r="Y319" s="584">
        <f>$U319*$W319</f>
        <v>0</v>
      </c>
      <c r="Z319" s="585"/>
      <c r="AA319" s="585"/>
      <c r="AB319" s="585"/>
      <c r="AC319" s="585"/>
      <c r="AD319" s="585"/>
      <c r="AE319" s="585"/>
      <c r="AF319" s="585"/>
      <c r="AG319" s="585"/>
      <c r="AH319" s="586"/>
    </row>
    <row r="320">
      <c r="A320" s="514"/>
      <c r="B320" s="482"/>
      <c r="C320" s="482"/>
      <c r="D320" s="515"/>
      <c r="E320" s="515"/>
      <c r="F320" s="515"/>
      <c r="G320" s="515"/>
      <c r="H320" s="515"/>
      <c r="I320" s="515"/>
      <c r="J320" s="515"/>
      <c r="K320" s="515"/>
      <c r="L320" s="587" t="s">
        <v>209</v>
      </c>
      <c r="M320" s="472"/>
      <c r="N320" s="566"/>
      <c r="O320" s="577" t="str">
        <f>(Setup!$C$64)</f>
        <v/>
      </c>
      <c r="P320" s="472"/>
      <c r="Q320" s="566"/>
      <c r="R320" s="588"/>
      <c r="S320" s="589"/>
      <c r="T320" s="590" t="s">
        <v>294</v>
      </c>
      <c r="U320" s="472"/>
      <c r="V320" s="472"/>
      <c r="W320" s="472"/>
      <c r="X320" s="472"/>
      <c r="Y320" s="472"/>
      <c r="Z320" s="472"/>
      <c r="AA320" s="472"/>
      <c r="AB320" s="472"/>
      <c r="AC320" s="472"/>
      <c r="AD320" s="472"/>
      <c r="AE320" s="472"/>
      <c r="AF320" s="472"/>
      <c r="AG320" s="472"/>
      <c r="AH320" s="566"/>
    </row>
    <row r="321">
      <c r="A321" s="519"/>
      <c r="B321" s="492"/>
      <c r="C321" s="492"/>
      <c r="D321" s="520"/>
      <c r="E321" s="520"/>
      <c r="F321" s="520"/>
      <c r="G321" s="520"/>
      <c r="H321" s="520"/>
      <c r="I321" s="520"/>
      <c r="J321" s="520"/>
      <c r="K321" s="520"/>
      <c r="L321" s="591" t="s">
        <v>295</v>
      </c>
      <c r="M321" s="571"/>
      <c r="N321" s="572"/>
      <c r="O321" s="573">
        <f>(Setup!$C$53*Setup!$C$55)</f>
        <v>0</v>
      </c>
      <c r="P321" s="571"/>
      <c r="Q321" s="572"/>
      <c r="R321" s="588"/>
      <c r="S321" s="589"/>
      <c r="T321" s="592" t="str">
        <f>iferror(VLOOKUP($O321,$R324:$AH338,3,false),"")</f>
        <v/>
      </c>
      <c r="U321" s="592" t="str">
        <f>iferror(VLOOKUP($O321,$R324:$AH338,4,false),"")</f>
        <v/>
      </c>
      <c r="V321" s="592" t="str">
        <f>iferror(VLOOKUP($O321,$R324:$AH338,5,false),"")</f>
        <v/>
      </c>
      <c r="W321" s="592" t="str">
        <f>iferror(VLOOKUP($O321,$R324:$AH338,6,false),"")</f>
        <v/>
      </c>
      <c r="X321" s="592" t="str">
        <f>iferror(VLOOKUP($O321,$R324:$AH338,7,false),"")</f>
        <v/>
      </c>
      <c r="Y321" s="592" t="str">
        <f>iferror(VLOOKUP($O321,$R324:$AH338,8,false),"")</f>
        <v/>
      </c>
      <c r="Z321" s="592" t="str">
        <f>iferror(VLOOKUP($O321,$R324:$AH338,9,false),"")</f>
        <v/>
      </c>
      <c r="AA321" s="592" t="str">
        <f>iferror(VLOOKUP($O321,$R324:$AH338,10,false),"")</f>
        <v/>
      </c>
      <c r="AB321" s="592" t="str">
        <f>iferror(VLOOKUP($O321,$R324:$AH338,11,false),"")</f>
        <v/>
      </c>
      <c r="AC321" s="592" t="str">
        <f>iferror(VLOOKUP($O321,$R324:$AH338,12,false),"")</f>
        <v/>
      </c>
      <c r="AD321" s="592" t="str">
        <f>iferror(VLOOKUP($O321,$R324:$AH338,13,false),"")</f>
        <v/>
      </c>
      <c r="AE321" s="592" t="str">
        <f>iferror(VLOOKUP($O321,$R324:$AH338,14,false),"")</f>
        <v/>
      </c>
      <c r="AF321" s="592" t="str">
        <f>iferror(VLOOKUP($O321,$R324:$AH338,15,false),"")</f>
        <v/>
      </c>
      <c r="AG321" s="592" t="str">
        <f>iferror(VLOOKUP($O321,$R324:$AH338,16,false),"")</f>
        <v/>
      </c>
      <c r="AH321" s="593" t="str">
        <f>iferror(VLOOKUP($O321,$R324:$AH338,17,false),"")</f>
        <v/>
      </c>
    </row>
    <row r="322">
      <c r="A322" s="523"/>
      <c r="B322" s="512"/>
      <c r="C322" s="512"/>
      <c r="D322" s="512"/>
      <c r="E322" s="512"/>
      <c r="F322" s="512"/>
      <c r="G322" s="512"/>
      <c r="H322" s="512"/>
      <c r="I322" s="512"/>
      <c r="J322" s="512"/>
      <c r="K322" s="512"/>
      <c r="L322" s="512"/>
      <c r="M322" s="512"/>
      <c r="N322" s="512"/>
      <c r="O322" s="512"/>
      <c r="P322" s="524"/>
      <c r="Q322" s="512"/>
      <c r="R322" s="512"/>
      <c r="S322" s="512"/>
      <c r="T322" s="512"/>
      <c r="U322" s="512"/>
      <c r="V322" s="525"/>
      <c r="W322" s="512"/>
      <c r="X322" s="512"/>
      <c r="Y322" s="512"/>
      <c r="Z322" s="512"/>
      <c r="AA322" s="512"/>
      <c r="AB322" s="512"/>
      <c r="AC322" s="512"/>
      <c r="AD322" s="512"/>
      <c r="AE322" s="512"/>
      <c r="AF322" s="512"/>
      <c r="AH322" s="526"/>
    </row>
    <row r="323">
      <c r="A323" s="501" t="s">
        <v>296</v>
      </c>
      <c r="B323" s="502"/>
      <c r="C323" s="502"/>
      <c r="D323" s="502"/>
      <c r="E323" s="502"/>
      <c r="F323" s="502"/>
      <c r="G323" s="502"/>
      <c r="H323" s="502"/>
      <c r="I323" s="502"/>
      <c r="J323" s="502"/>
      <c r="K323" s="502"/>
      <c r="L323" s="502"/>
      <c r="M323" s="502"/>
      <c r="N323" s="502"/>
      <c r="O323" s="470"/>
      <c r="P323" s="524"/>
      <c r="Q323" s="527" t="s">
        <v>297</v>
      </c>
      <c r="R323" s="528" t="s">
        <v>298</v>
      </c>
      <c r="S323" s="512"/>
      <c r="T323" s="501" t="s">
        <v>299</v>
      </c>
      <c r="U323" s="502"/>
      <c r="V323" s="502"/>
      <c r="W323" s="502"/>
      <c r="X323" s="502"/>
      <c r="Y323" s="502"/>
      <c r="Z323" s="502"/>
      <c r="AA323" s="502"/>
      <c r="AB323" s="502"/>
      <c r="AC323" s="502"/>
      <c r="AD323" s="502"/>
      <c r="AE323" s="502"/>
      <c r="AF323" s="502"/>
      <c r="AG323" s="502"/>
      <c r="AH323" s="470"/>
    </row>
    <row r="324">
      <c r="A324" s="529">
        <f t="shared" ref="A324:O324" si="407">RANDBETWEEN(1,100)</f>
        <v>19</v>
      </c>
      <c r="B324" s="530">
        <f t="shared" si="407"/>
        <v>35</v>
      </c>
      <c r="C324" s="530">
        <f t="shared" si="407"/>
        <v>63</v>
      </c>
      <c r="D324" s="530">
        <f t="shared" si="407"/>
        <v>26</v>
      </c>
      <c r="E324" s="530">
        <f t="shared" si="407"/>
        <v>53</v>
      </c>
      <c r="F324" s="530">
        <f t="shared" si="407"/>
        <v>57</v>
      </c>
      <c r="G324" s="530">
        <f t="shared" si="407"/>
        <v>7</v>
      </c>
      <c r="H324" s="530">
        <f t="shared" si="407"/>
        <v>58</v>
      </c>
      <c r="I324" s="530">
        <f t="shared" si="407"/>
        <v>11</v>
      </c>
      <c r="J324" s="530">
        <f t="shared" si="407"/>
        <v>63</v>
      </c>
      <c r="K324" s="530">
        <f t="shared" si="407"/>
        <v>48</v>
      </c>
      <c r="L324" s="530">
        <f t="shared" si="407"/>
        <v>5</v>
      </c>
      <c r="M324" s="530">
        <f t="shared" si="407"/>
        <v>45</v>
      </c>
      <c r="N324" s="530">
        <f t="shared" si="407"/>
        <v>61</v>
      </c>
      <c r="O324" s="531">
        <f t="shared" si="407"/>
        <v>82</v>
      </c>
      <c r="P324" s="532"/>
      <c r="Q324" s="533">
        <f>VLOOKUP($O$100,Setup!$B$23:$C$29,2,false)</f>
        <v>55</v>
      </c>
      <c r="R324" s="534">
        <v>1.0</v>
      </c>
      <c r="S324" s="535"/>
      <c r="T324" s="536" t="str">
        <f t="shared" ref="T324:T338" si="409">IF(A324&lt;$Q324,"Hit","Miss")</f>
        <v>Hit</v>
      </c>
      <c r="U324" s="537"/>
      <c r="V324" s="537"/>
      <c r="W324" s="537"/>
      <c r="X324" s="537"/>
      <c r="Y324" s="537"/>
      <c r="Z324" s="537"/>
      <c r="AA324" s="537"/>
      <c r="AB324" s="537"/>
      <c r="AC324" s="537"/>
      <c r="AD324" s="537"/>
      <c r="AE324" s="537"/>
      <c r="AF324" s="537"/>
      <c r="AG324" s="537"/>
      <c r="AH324" s="538"/>
    </row>
    <row r="325">
      <c r="A325" s="529">
        <f t="shared" ref="A325:O325" si="408">RANDBETWEEN(1,100)</f>
        <v>89</v>
      </c>
      <c r="B325" s="530">
        <f t="shared" si="408"/>
        <v>28</v>
      </c>
      <c r="C325" s="530">
        <f t="shared" si="408"/>
        <v>67</v>
      </c>
      <c r="D325" s="530">
        <f t="shared" si="408"/>
        <v>3</v>
      </c>
      <c r="E325" s="530">
        <f t="shared" si="408"/>
        <v>20</v>
      </c>
      <c r="F325" s="530">
        <f t="shared" si="408"/>
        <v>86</v>
      </c>
      <c r="G325" s="530">
        <f t="shared" si="408"/>
        <v>50</v>
      </c>
      <c r="H325" s="530">
        <f t="shared" si="408"/>
        <v>25</v>
      </c>
      <c r="I325" s="530">
        <f t="shared" si="408"/>
        <v>64</v>
      </c>
      <c r="J325" s="530">
        <f t="shared" si="408"/>
        <v>64</v>
      </c>
      <c r="K325" s="530">
        <f t="shared" si="408"/>
        <v>5</v>
      </c>
      <c r="L325" s="530">
        <f t="shared" si="408"/>
        <v>79</v>
      </c>
      <c r="M325" s="530">
        <f t="shared" si="408"/>
        <v>45</v>
      </c>
      <c r="N325" s="530">
        <f t="shared" si="408"/>
        <v>70</v>
      </c>
      <c r="O325" s="531">
        <f t="shared" si="408"/>
        <v>26</v>
      </c>
      <c r="P325" s="532"/>
      <c r="Q325" s="533">
        <f>VLOOKUP($O$100,Setup!$B$23:$C$29,2,false)</f>
        <v>55</v>
      </c>
      <c r="R325" s="534">
        <v>2.0</v>
      </c>
      <c r="S325" s="535"/>
      <c r="T325" s="536" t="str">
        <f t="shared" si="409"/>
        <v>Miss</v>
      </c>
      <c r="U325" s="537" t="str">
        <f t="shared" ref="U325:U338" si="411">IF(B325&lt;$Q325,"Hit","Miss")</f>
        <v>Hit</v>
      </c>
      <c r="V325" s="537"/>
      <c r="W325" s="537"/>
      <c r="X325" s="537"/>
      <c r="Y325" s="537"/>
      <c r="Z325" s="537"/>
      <c r="AA325" s="537"/>
      <c r="AB325" s="537"/>
      <c r="AC325" s="537"/>
      <c r="AD325" s="537"/>
      <c r="AE325" s="537"/>
      <c r="AF325" s="537"/>
      <c r="AG325" s="537"/>
      <c r="AH325" s="538"/>
    </row>
    <row r="326">
      <c r="A326" s="529">
        <f t="shared" ref="A326:O326" si="410">RANDBETWEEN(1,100)</f>
        <v>9</v>
      </c>
      <c r="B326" s="530">
        <f t="shared" si="410"/>
        <v>66</v>
      </c>
      <c r="C326" s="530">
        <f t="shared" si="410"/>
        <v>70</v>
      </c>
      <c r="D326" s="530">
        <f t="shared" si="410"/>
        <v>21</v>
      </c>
      <c r="E326" s="530">
        <f t="shared" si="410"/>
        <v>60</v>
      </c>
      <c r="F326" s="530">
        <f t="shared" si="410"/>
        <v>74</v>
      </c>
      <c r="G326" s="530">
        <f t="shared" si="410"/>
        <v>90</v>
      </c>
      <c r="H326" s="530">
        <f t="shared" si="410"/>
        <v>40</v>
      </c>
      <c r="I326" s="530">
        <f t="shared" si="410"/>
        <v>20</v>
      </c>
      <c r="J326" s="530">
        <f t="shared" si="410"/>
        <v>54</v>
      </c>
      <c r="K326" s="530">
        <f t="shared" si="410"/>
        <v>43</v>
      </c>
      <c r="L326" s="530">
        <f t="shared" si="410"/>
        <v>98</v>
      </c>
      <c r="M326" s="530">
        <f t="shared" si="410"/>
        <v>62</v>
      </c>
      <c r="N326" s="530">
        <f t="shared" si="410"/>
        <v>63</v>
      </c>
      <c r="O326" s="531">
        <f t="shared" si="410"/>
        <v>12</v>
      </c>
      <c r="P326" s="532"/>
      <c r="Q326" s="533">
        <f>VLOOKUP($O$100,Setup!$B$23:$C$29,2,false)</f>
        <v>55</v>
      </c>
      <c r="R326" s="534">
        <v>3.0</v>
      </c>
      <c r="S326" s="535"/>
      <c r="T326" s="536" t="str">
        <f t="shared" si="409"/>
        <v>Hit</v>
      </c>
      <c r="U326" s="537" t="str">
        <f t="shared" si="411"/>
        <v>Miss</v>
      </c>
      <c r="V326" s="537" t="str">
        <f t="shared" ref="V326:V338" si="413">IF(C326&lt;$Q326,"Hit","Miss")</f>
        <v>Miss</v>
      </c>
      <c r="W326" s="537"/>
      <c r="X326" s="537"/>
      <c r="Y326" s="537"/>
      <c r="Z326" s="537"/>
      <c r="AA326" s="537"/>
      <c r="AB326" s="537"/>
      <c r="AC326" s="537"/>
      <c r="AD326" s="537"/>
      <c r="AE326" s="537"/>
      <c r="AF326" s="537"/>
      <c r="AG326" s="537"/>
      <c r="AH326" s="538"/>
    </row>
    <row r="327">
      <c r="A327" s="529">
        <f t="shared" ref="A327:O327" si="412">RANDBETWEEN(1,100)</f>
        <v>42</v>
      </c>
      <c r="B327" s="530">
        <f t="shared" si="412"/>
        <v>35</v>
      </c>
      <c r="C327" s="530">
        <f t="shared" si="412"/>
        <v>69</v>
      </c>
      <c r="D327" s="530">
        <f t="shared" si="412"/>
        <v>33</v>
      </c>
      <c r="E327" s="530">
        <f t="shared" si="412"/>
        <v>41</v>
      </c>
      <c r="F327" s="530">
        <f t="shared" si="412"/>
        <v>4</v>
      </c>
      <c r="G327" s="530">
        <f t="shared" si="412"/>
        <v>17</v>
      </c>
      <c r="H327" s="530">
        <f t="shared" si="412"/>
        <v>67</v>
      </c>
      <c r="I327" s="530">
        <f t="shared" si="412"/>
        <v>9</v>
      </c>
      <c r="J327" s="530">
        <f t="shared" si="412"/>
        <v>34</v>
      </c>
      <c r="K327" s="530">
        <f t="shared" si="412"/>
        <v>87</v>
      </c>
      <c r="L327" s="530">
        <f t="shared" si="412"/>
        <v>12</v>
      </c>
      <c r="M327" s="530">
        <f t="shared" si="412"/>
        <v>28</v>
      </c>
      <c r="N327" s="530">
        <f t="shared" si="412"/>
        <v>92</v>
      </c>
      <c r="O327" s="539">
        <f t="shared" si="412"/>
        <v>19</v>
      </c>
      <c r="P327" s="540"/>
      <c r="Q327" s="533">
        <f>VLOOKUP($O$100,Setup!$B$23:$C$29,2,false)</f>
        <v>55</v>
      </c>
      <c r="R327" s="542">
        <v>4.0</v>
      </c>
      <c r="S327" s="543"/>
      <c r="T327" s="536" t="str">
        <f t="shared" si="409"/>
        <v>Hit</v>
      </c>
      <c r="U327" s="537" t="str">
        <f t="shared" si="411"/>
        <v>Hit</v>
      </c>
      <c r="V327" s="537" t="str">
        <f t="shared" si="413"/>
        <v>Miss</v>
      </c>
      <c r="W327" s="537" t="str">
        <f t="shared" ref="W327:W338" si="415">IF(D327&lt;$Q327,"Hit","Miss")</f>
        <v>Hit</v>
      </c>
      <c r="X327" s="537"/>
      <c r="Y327" s="537"/>
      <c r="Z327" s="537"/>
      <c r="AA327" s="537"/>
      <c r="AB327" s="537"/>
      <c r="AC327" s="537"/>
      <c r="AD327" s="537"/>
      <c r="AE327" s="537"/>
      <c r="AF327" s="537"/>
      <c r="AG327" s="537"/>
      <c r="AH327" s="538"/>
    </row>
    <row r="328">
      <c r="A328" s="529">
        <f t="shared" ref="A328:O328" si="414">RANDBETWEEN(1,100)</f>
        <v>31</v>
      </c>
      <c r="B328" s="530">
        <f t="shared" si="414"/>
        <v>35</v>
      </c>
      <c r="C328" s="530">
        <f t="shared" si="414"/>
        <v>13</v>
      </c>
      <c r="D328" s="530">
        <f t="shared" si="414"/>
        <v>2</v>
      </c>
      <c r="E328" s="530">
        <f t="shared" si="414"/>
        <v>53</v>
      </c>
      <c r="F328" s="530">
        <f t="shared" si="414"/>
        <v>80</v>
      </c>
      <c r="G328" s="530">
        <f t="shared" si="414"/>
        <v>44</v>
      </c>
      <c r="H328" s="530">
        <f t="shared" si="414"/>
        <v>60</v>
      </c>
      <c r="I328" s="530">
        <f t="shared" si="414"/>
        <v>81</v>
      </c>
      <c r="J328" s="530">
        <f t="shared" si="414"/>
        <v>74</v>
      </c>
      <c r="K328" s="530">
        <f t="shared" si="414"/>
        <v>63</v>
      </c>
      <c r="L328" s="530">
        <f t="shared" si="414"/>
        <v>44</v>
      </c>
      <c r="M328" s="530">
        <f t="shared" si="414"/>
        <v>84</v>
      </c>
      <c r="N328" s="530">
        <f t="shared" si="414"/>
        <v>5</v>
      </c>
      <c r="O328" s="539">
        <f t="shared" si="414"/>
        <v>99</v>
      </c>
      <c r="P328" s="540"/>
      <c r="Q328" s="533">
        <f>VLOOKUP($O$100,Setup!$B$23:$C$29,2,false)</f>
        <v>55</v>
      </c>
      <c r="R328" s="544">
        <v>5.0</v>
      </c>
      <c r="S328" s="543"/>
      <c r="T328" s="536" t="str">
        <f t="shared" si="409"/>
        <v>Hit</v>
      </c>
      <c r="U328" s="537" t="str">
        <f t="shared" si="411"/>
        <v>Hit</v>
      </c>
      <c r="V328" s="537" t="str">
        <f t="shared" si="413"/>
        <v>Hit</v>
      </c>
      <c r="W328" s="537" t="str">
        <f t="shared" si="415"/>
        <v>Hit</v>
      </c>
      <c r="X328" s="537" t="str">
        <f t="shared" ref="X328:X338" si="417">IF(E328&lt;$Q328,"Hit","Miss")</f>
        <v>Hit</v>
      </c>
      <c r="Y328" s="537"/>
      <c r="Z328" s="537"/>
      <c r="AA328" s="537"/>
      <c r="AB328" s="537"/>
      <c r="AC328" s="537"/>
      <c r="AD328" s="537"/>
      <c r="AE328" s="537"/>
      <c r="AF328" s="537"/>
      <c r="AG328" s="537"/>
      <c r="AH328" s="538"/>
    </row>
    <row r="329">
      <c r="A329" s="529">
        <f t="shared" ref="A329:O329" si="416">RANDBETWEEN(1,100)</f>
        <v>52</v>
      </c>
      <c r="B329" s="530">
        <f t="shared" si="416"/>
        <v>67</v>
      </c>
      <c r="C329" s="530">
        <f t="shared" si="416"/>
        <v>88</v>
      </c>
      <c r="D329" s="530">
        <f t="shared" si="416"/>
        <v>42</v>
      </c>
      <c r="E329" s="530">
        <f t="shared" si="416"/>
        <v>96</v>
      </c>
      <c r="F329" s="530">
        <f t="shared" si="416"/>
        <v>73</v>
      </c>
      <c r="G329" s="530">
        <f t="shared" si="416"/>
        <v>21</v>
      </c>
      <c r="H329" s="530">
        <f t="shared" si="416"/>
        <v>74</v>
      </c>
      <c r="I329" s="530">
        <f t="shared" si="416"/>
        <v>51</v>
      </c>
      <c r="J329" s="530">
        <f t="shared" si="416"/>
        <v>40</v>
      </c>
      <c r="K329" s="530">
        <f t="shared" si="416"/>
        <v>75</v>
      </c>
      <c r="L329" s="530">
        <f t="shared" si="416"/>
        <v>32</v>
      </c>
      <c r="M329" s="530">
        <f t="shared" si="416"/>
        <v>44</v>
      </c>
      <c r="N329" s="530">
        <f t="shared" si="416"/>
        <v>75</v>
      </c>
      <c r="O329" s="539">
        <f t="shared" si="416"/>
        <v>42</v>
      </c>
      <c r="P329" s="540"/>
      <c r="Q329" s="533">
        <f>VLOOKUP($O$100,Setup!$B$23:$C$29,2,false)</f>
        <v>55</v>
      </c>
      <c r="R329" s="544">
        <v>6.0</v>
      </c>
      <c r="S329" s="543"/>
      <c r="T329" s="536" t="str">
        <f t="shared" si="409"/>
        <v>Hit</v>
      </c>
      <c r="U329" s="537" t="str">
        <f t="shared" si="411"/>
        <v>Miss</v>
      </c>
      <c r="V329" s="537" t="str">
        <f t="shared" si="413"/>
        <v>Miss</v>
      </c>
      <c r="W329" s="537" t="str">
        <f t="shared" si="415"/>
        <v>Hit</v>
      </c>
      <c r="X329" s="537" t="str">
        <f t="shared" si="417"/>
        <v>Miss</v>
      </c>
      <c r="Y329" s="537" t="str">
        <f t="shared" ref="Y329:Y338" si="419">IF(F329&lt;$Q329,"Hit","Miss")</f>
        <v>Miss</v>
      </c>
      <c r="Z329" s="537"/>
      <c r="AA329" s="537"/>
      <c r="AB329" s="537"/>
      <c r="AC329" s="537"/>
      <c r="AD329" s="537"/>
      <c r="AE329" s="537"/>
      <c r="AF329" s="537"/>
      <c r="AG329" s="537"/>
      <c r="AH329" s="538"/>
    </row>
    <row r="330">
      <c r="A330" s="529">
        <f t="shared" ref="A330:O330" si="418">RANDBETWEEN(1,100)</f>
        <v>15</v>
      </c>
      <c r="B330" s="530">
        <f t="shared" si="418"/>
        <v>59</v>
      </c>
      <c r="C330" s="530">
        <f t="shared" si="418"/>
        <v>22</v>
      </c>
      <c r="D330" s="530">
        <f t="shared" si="418"/>
        <v>71</v>
      </c>
      <c r="E330" s="530">
        <f t="shared" si="418"/>
        <v>23</v>
      </c>
      <c r="F330" s="530">
        <f t="shared" si="418"/>
        <v>13</v>
      </c>
      <c r="G330" s="530">
        <f t="shared" si="418"/>
        <v>86</v>
      </c>
      <c r="H330" s="530">
        <f t="shared" si="418"/>
        <v>6</v>
      </c>
      <c r="I330" s="530">
        <f t="shared" si="418"/>
        <v>27</v>
      </c>
      <c r="J330" s="530">
        <f t="shared" si="418"/>
        <v>67</v>
      </c>
      <c r="K330" s="530">
        <f t="shared" si="418"/>
        <v>22</v>
      </c>
      <c r="L330" s="530">
        <f t="shared" si="418"/>
        <v>11</v>
      </c>
      <c r="M330" s="530">
        <f t="shared" si="418"/>
        <v>74</v>
      </c>
      <c r="N330" s="530">
        <f t="shared" si="418"/>
        <v>86</v>
      </c>
      <c r="O330" s="539">
        <f t="shared" si="418"/>
        <v>52</v>
      </c>
      <c r="P330" s="540"/>
      <c r="Q330" s="533">
        <f>VLOOKUP($O$100,Setup!$B$23:$C$29,2,false)</f>
        <v>55</v>
      </c>
      <c r="R330" s="544">
        <v>7.0</v>
      </c>
      <c r="S330" s="543"/>
      <c r="T330" s="536" t="str">
        <f t="shared" si="409"/>
        <v>Hit</v>
      </c>
      <c r="U330" s="537" t="str">
        <f t="shared" si="411"/>
        <v>Miss</v>
      </c>
      <c r="V330" s="537" t="str">
        <f t="shared" si="413"/>
        <v>Hit</v>
      </c>
      <c r="W330" s="537" t="str">
        <f t="shared" si="415"/>
        <v>Miss</v>
      </c>
      <c r="X330" s="537" t="str">
        <f t="shared" si="417"/>
        <v>Hit</v>
      </c>
      <c r="Y330" s="537" t="str">
        <f t="shared" si="419"/>
        <v>Hit</v>
      </c>
      <c r="Z330" s="537" t="str">
        <f t="shared" ref="Z330:Z338" si="421">IF(G330&lt;$Q330,"Hit","Miss")</f>
        <v>Miss</v>
      </c>
      <c r="AA330" s="537"/>
      <c r="AB330" s="537"/>
      <c r="AC330" s="537"/>
      <c r="AD330" s="537"/>
      <c r="AE330" s="537"/>
      <c r="AF330" s="537"/>
      <c r="AG330" s="537"/>
      <c r="AH330" s="538"/>
    </row>
    <row r="331">
      <c r="A331" s="529">
        <f t="shared" ref="A331:O331" si="420">RANDBETWEEN(1,100)</f>
        <v>58</v>
      </c>
      <c r="B331" s="530">
        <f t="shared" si="420"/>
        <v>6</v>
      </c>
      <c r="C331" s="530">
        <f t="shared" si="420"/>
        <v>83</v>
      </c>
      <c r="D331" s="530">
        <f t="shared" si="420"/>
        <v>37</v>
      </c>
      <c r="E331" s="530">
        <f t="shared" si="420"/>
        <v>92</v>
      </c>
      <c r="F331" s="530">
        <f t="shared" si="420"/>
        <v>51</v>
      </c>
      <c r="G331" s="530">
        <f t="shared" si="420"/>
        <v>52</v>
      </c>
      <c r="H331" s="530">
        <f t="shared" si="420"/>
        <v>82</v>
      </c>
      <c r="I331" s="530">
        <f t="shared" si="420"/>
        <v>20</v>
      </c>
      <c r="J331" s="530">
        <f t="shared" si="420"/>
        <v>84</v>
      </c>
      <c r="K331" s="530">
        <f t="shared" si="420"/>
        <v>61</v>
      </c>
      <c r="L331" s="530">
        <f t="shared" si="420"/>
        <v>51</v>
      </c>
      <c r="M331" s="530">
        <f t="shared" si="420"/>
        <v>2</v>
      </c>
      <c r="N331" s="530">
        <f t="shared" si="420"/>
        <v>5</v>
      </c>
      <c r="O331" s="539">
        <f t="shared" si="420"/>
        <v>45</v>
      </c>
      <c r="P331" s="540"/>
      <c r="Q331" s="533">
        <f>VLOOKUP($O$100,Setup!$B$23:$C$29,2,false)</f>
        <v>55</v>
      </c>
      <c r="R331" s="544">
        <v>8.0</v>
      </c>
      <c r="S331" s="543"/>
      <c r="T331" s="536" t="str">
        <f t="shared" si="409"/>
        <v>Miss</v>
      </c>
      <c r="U331" s="537" t="str">
        <f t="shared" si="411"/>
        <v>Hit</v>
      </c>
      <c r="V331" s="537" t="str">
        <f t="shared" si="413"/>
        <v>Miss</v>
      </c>
      <c r="W331" s="537" t="str">
        <f t="shared" si="415"/>
        <v>Hit</v>
      </c>
      <c r="X331" s="537" t="str">
        <f t="shared" si="417"/>
        <v>Miss</v>
      </c>
      <c r="Y331" s="537" t="str">
        <f t="shared" si="419"/>
        <v>Hit</v>
      </c>
      <c r="Z331" s="537" t="str">
        <f t="shared" si="421"/>
        <v>Hit</v>
      </c>
      <c r="AA331" s="537" t="str">
        <f t="shared" ref="AA331:AA338" si="423">IF(H331&lt;$Q331,"Hit","Miss")</f>
        <v>Miss</v>
      </c>
      <c r="AB331" s="537"/>
      <c r="AC331" s="537"/>
      <c r="AD331" s="537"/>
      <c r="AE331" s="537"/>
      <c r="AF331" s="537"/>
      <c r="AG331" s="537"/>
      <c r="AH331" s="538"/>
    </row>
    <row r="332">
      <c r="A332" s="529">
        <f t="shared" ref="A332:O332" si="422">RANDBETWEEN(1,100)</f>
        <v>44</v>
      </c>
      <c r="B332" s="530">
        <f t="shared" si="422"/>
        <v>62</v>
      </c>
      <c r="C332" s="530">
        <f t="shared" si="422"/>
        <v>26</v>
      </c>
      <c r="D332" s="530">
        <f t="shared" si="422"/>
        <v>77</v>
      </c>
      <c r="E332" s="530">
        <f t="shared" si="422"/>
        <v>66</v>
      </c>
      <c r="F332" s="530">
        <f t="shared" si="422"/>
        <v>51</v>
      </c>
      <c r="G332" s="530">
        <f t="shared" si="422"/>
        <v>70</v>
      </c>
      <c r="H332" s="530">
        <f t="shared" si="422"/>
        <v>22</v>
      </c>
      <c r="I332" s="530">
        <f t="shared" si="422"/>
        <v>23</v>
      </c>
      <c r="J332" s="530">
        <f t="shared" si="422"/>
        <v>50</v>
      </c>
      <c r="K332" s="530">
        <f t="shared" si="422"/>
        <v>31</v>
      </c>
      <c r="L332" s="530">
        <f t="shared" si="422"/>
        <v>67</v>
      </c>
      <c r="M332" s="530">
        <f t="shared" si="422"/>
        <v>29</v>
      </c>
      <c r="N332" s="530">
        <f t="shared" si="422"/>
        <v>86</v>
      </c>
      <c r="O332" s="539">
        <f t="shared" si="422"/>
        <v>36</v>
      </c>
      <c r="P332" s="540"/>
      <c r="Q332" s="533">
        <f>VLOOKUP($O$100,Setup!$B$23:$C$29,2,false)</f>
        <v>55</v>
      </c>
      <c r="R332" s="544">
        <v>9.0</v>
      </c>
      <c r="S332" s="543"/>
      <c r="T332" s="536" t="str">
        <f t="shared" si="409"/>
        <v>Hit</v>
      </c>
      <c r="U332" s="537" t="str">
        <f t="shared" si="411"/>
        <v>Miss</v>
      </c>
      <c r="V332" s="537" t="str">
        <f t="shared" si="413"/>
        <v>Hit</v>
      </c>
      <c r="W332" s="537" t="str">
        <f t="shared" si="415"/>
        <v>Miss</v>
      </c>
      <c r="X332" s="537" t="str">
        <f t="shared" si="417"/>
        <v>Miss</v>
      </c>
      <c r="Y332" s="537" t="str">
        <f t="shared" si="419"/>
        <v>Hit</v>
      </c>
      <c r="Z332" s="537" t="str">
        <f t="shared" si="421"/>
        <v>Miss</v>
      </c>
      <c r="AA332" s="537" t="str">
        <f t="shared" si="423"/>
        <v>Hit</v>
      </c>
      <c r="AB332" s="537" t="str">
        <f t="shared" ref="AB332:AB338" si="425">IF(I332&lt;$Q332,"Hit","Miss")</f>
        <v>Hit</v>
      </c>
      <c r="AC332" s="537"/>
      <c r="AD332" s="537"/>
      <c r="AE332" s="537"/>
      <c r="AF332" s="537"/>
      <c r="AG332" s="537"/>
      <c r="AH332" s="538"/>
    </row>
    <row r="333">
      <c r="A333" s="529">
        <f t="shared" ref="A333:O333" si="424">RANDBETWEEN(1,100)</f>
        <v>54</v>
      </c>
      <c r="B333" s="530">
        <f t="shared" si="424"/>
        <v>75</v>
      </c>
      <c r="C333" s="530">
        <f t="shared" si="424"/>
        <v>38</v>
      </c>
      <c r="D333" s="530">
        <f t="shared" si="424"/>
        <v>45</v>
      </c>
      <c r="E333" s="530">
        <f t="shared" si="424"/>
        <v>96</v>
      </c>
      <c r="F333" s="530">
        <f t="shared" si="424"/>
        <v>30</v>
      </c>
      <c r="G333" s="530">
        <f t="shared" si="424"/>
        <v>69</v>
      </c>
      <c r="H333" s="530">
        <f t="shared" si="424"/>
        <v>85</v>
      </c>
      <c r="I333" s="530">
        <f t="shared" si="424"/>
        <v>64</v>
      </c>
      <c r="J333" s="530">
        <f t="shared" si="424"/>
        <v>27</v>
      </c>
      <c r="K333" s="530">
        <f t="shared" si="424"/>
        <v>80</v>
      </c>
      <c r="L333" s="530">
        <f t="shared" si="424"/>
        <v>21</v>
      </c>
      <c r="M333" s="530">
        <f t="shared" si="424"/>
        <v>99</v>
      </c>
      <c r="N333" s="530">
        <f t="shared" si="424"/>
        <v>37</v>
      </c>
      <c r="O333" s="539">
        <f t="shared" si="424"/>
        <v>39</v>
      </c>
      <c r="P333" s="540"/>
      <c r="Q333" s="533">
        <f>VLOOKUP($O$100,Setup!$B$23:$C$29,2,false)</f>
        <v>55</v>
      </c>
      <c r="R333" s="545">
        <v>10.0</v>
      </c>
      <c r="S333" s="543"/>
      <c r="T333" s="536" t="str">
        <f t="shared" si="409"/>
        <v>Hit</v>
      </c>
      <c r="U333" s="537" t="str">
        <f t="shared" si="411"/>
        <v>Miss</v>
      </c>
      <c r="V333" s="537" t="str">
        <f t="shared" si="413"/>
        <v>Hit</v>
      </c>
      <c r="W333" s="537" t="str">
        <f t="shared" si="415"/>
        <v>Hit</v>
      </c>
      <c r="X333" s="537" t="str">
        <f t="shared" si="417"/>
        <v>Miss</v>
      </c>
      <c r="Y333" s="537" t="str">
        <f t="shared" si="419"/>
        <v>Hit</v>
      </c>
      <c r="Z333" s="537" t="str">
        <f t="shared" si="421"/>
        <v>Miss</v>
      </c>
      <c r="AA333" s="537" t="str">
        <f t="shared" si="423"/>
        <v>Miss</v>
      </c>
      <c r="AB333" s="537" t="str">
        <f t="shared" si="425"/>
        <v>Miss</v>
      </c>
      <c r="AC333" s="537" t="str">
        <f t="shared" ref="AC333:AC338" si="427">IF(J333&lt;$Q333,"Hit","Miss")</f>
        <v>Hit</v>
      </c>
      <c r="AD333" s="537"/>
      <c r="AE333" s="537"/>
      <c r="AF333" s="537"/>
      <c r="AG333" s="537"/>
      <c r="AH333" s="538"/>
    </row>
    <row r="334">
      <c r="A334" s="529">
        <f t="shared" ref="A334:O334" si="426">RANDBETWEEN(1,100)</f>
        <v>77</v>
      </c>
      <c r="B334" s="530">
        <f t="shared" si="426"/>
        <v>8</v>
      </c>
      <c r="C334" s="530">
        <f t="shared" si="426"/>
        <v>12</v>
      </c>
      <c r="D334" s="530">
        <f t="shared" si="426"/>
        <v>59</v>
      </c>
      <c r="E334" s="530">
        <f t="shared" si="426"/>
        <v>32</v>
      </c>
      <c r="F334" s="530">
        <f t="shared" si="426"/>
        <v>36</v>
      </c>
      <c r="G334" s="530">
        <f t="shared" si="426"/>
        <v>92</v>
      </c>
      <c r="H334" s="530">
        <f t="shared" si="426"/>
        <v>14</v>
      </c>
      <c r="I334" s="530">
        <f t="shared" si="426"/>
        <v>76</v>
      </c>
      <c r="J334" s="530">
        <f t="shared" si="426"/>
        <v>43</v>
      </c>
      <c r="K334" s="530">
        <f t="shared" si="426"/>
        <v>98</v>
      </c>
      <c r="L334" s="530">
        <f t="shared" si="426"/>
        <v>61</v>
      </c>
      <c r="M334" s="530">
        <f t="shared" si="426"/>
        <v>82</v>
      </c>
      <c r="N334" s="530">
        <f t="shared" si="426"/>
        <v>31</v>
      </c>
      <c r="O334" s="539">
        <f t="shared" si="426"/>
        <v>82</v>
      </c>
      <c r="P334" s="540"/>
      <c r="Q334" s="533">
        <f>VLOOKUP($O$100,Setup!$B$23:$C$29,2,false)</f>
        <v>55</v>
      </c>
      <c r="R334" s="545">
        <v>11.0</v>
      </c>
      <c r="S334" s="543"/>
      <c r="T334" s="536" t="str">
        <f t="shared" si="409"/>
        <v>Miss</v>
      </c>
      <c r="U334" s="537" t="str">
        <f t="shared" si="411"/>
        <v>Hit</v>
      </c>
      <c r="V334" s="537" t="str">
        <f t="shared" si="413"/>
        <v>Hit</v>
      </c>
      <c r="W334" s="537" t="str">
        <f t="shared" si="415"/>
        <v>Miss</v>
      </c>
      <c r="X334" s="537" t="str">
        <f t="shared" si="417"/>
        <v>Hit</v>
      </c>
      <c r="Y334" s="537" t="str">
        <f t="shared" si="419"/>
        <v>Hit</v>
      </c>
      <c r="Z334" s="537" t="str">
        <f t="shared" si="421"/>
        <v>Miss</v>
      </c>
      <c r="AA334" s="537" t="str">
        <f t="shared" si="423"/>
        <v>Hit</v>
      </c>
      <c r="AB334" s="537" t="str">
        <f t="shared" si="425"/>
        <v>Miss</v>
      </c>
      <c r="AC334" s="537" t="str">
        <f t="shared" si="427"/>
        <v>Hit</v>
      </c>
      <c r="AD334" s="537" t="str">
        <f t="shared" ref="AD334:AD338" si="429">IF(K334&lt;$Q334,"Hit","Miss")</f>
        <v>Miss</v>
      </c>
      <c r="AE334" s="537"/>
      <c r="AF334" s="537"/>
      <c r="AG334" s="537"/>
      <c r="AH334" s="538"/>
    </row>
    <row r="335">
      <c r="A335" s="529">
        <f t="shared" ref="A335:O335" si="428">RANDBETWEEN(1,100)</f>
        <v>44</v>
      </c>
      <c r="B335" s="530">
        <f t="shared" si="428"/>
        <v>56</v>
      </c>
      <c r="C335" s="530">
        <f t="shared" si="428"/>
        <v>24</v>
      </c>
      <c r="D335" s="530">
        <f t="shared" si="428"/>
        <v>11</v>
      </c>
      <c r="E335" s="530">
        <f t="shared" si="428"/>
        <v>28</v>
      </c>
      <c r="F335" s="530">
        <f t="shared" si="428"/>
        <v>75</v>
      </c>
      <c r="G335" s="530">
        <f t="shared" si="428"/>
        <v>15</v>
      </c>
      <c r="H335" s="530">
        <f t="shared" si="428"/>
        <v>20</v>
      </c>
      <c r="I335" s="530">
        <f t="shared" si="428"/>
        <v>60</v>
      </c>
      <c r="J335" s="530">
        <f t="shared" si="428"/>
        <v>84</v>
      </c>
      <c r="K335" s="530">
        <f t="shared" si="428"/>
        <v>47</v>
      </c>
      <c r="L335" s="530">
        <f t="shared" si="428"/>
        <v>36</v>
      </c>
      <c r="M335" s="530">
        <f t="shared" si="428"/>
        <v>5</v>
      </c>
      <c r="N335" s="530">
        <f t="shared" si="428"/>
        <v>18</v>
      </c>
      <c r="O335" s="539">
        <f t="shared" si="428"/>
        <v>53</v>
      </c>
      <c r="P335" s="540"/>
      <c r="Q335" s="533">
        <f>VLOOKUP($O$100,Setup!$B$23:$C$29,2,false)</f>
        <v>55</v>
      </c>
      <c r="R335" s="545">
        <v>12.0</v>
      </c>
      <c r="S335" s="543"/>
      <c r="T335" s="536" t="str">
        <f t="shared" si="409"/>
        <v>Hit</v>
      </c>
      <c r="U335" s="537" t="str">
        <f t="shared" si="411"/>
        <v>Miss</v>
      </c>
      <c r="V335" s="537" t="str">
        <f t="shared" si="413"/>
        <v>Hit</v>
      </c>
      <c r="W335" s="537" t="str">
        <f t="shared" si="415"/>
        <v>Hit</v>
      </c>
      <c r="X335" s="537" t="str">
        <f t="shared" si="417"/>
        <v>Hit</v>
      </c>
      <c r="Y335" s="537" t="str">
        <f t="shared" si="419"/>
        <v>Miss</v>
      </c>
      <c r="Z335" s="537" t="str">
        <f t="shared" si="421"/>
        <v>Hit</v>
      </c>
      <c r="AA335" s="537" t="str">
        <f t="shared" si="423"/>
        <v>Hit</v>
      </c>
      <c r="AB335" s="537" t="str">
        <f t="shared" si="425"/>
        <v>Miss</v>
      </c>
      <c r="AC335" s="537" t="str">
        <f t="shared" si="427"/>
        <v>Miss</v>
      </c>
      <c r="AD335" s="537" t="str">
        <f t="shared" si="429"/>
        <v>Hit</v>
      </c>
      <c r="AE335" s="537" t="str">
        <f t="shared" ref="AE335:AE338" si="431">IF(L335&lt;$Q335,"Hit","Miss")</f>
        <v>Hit</v>
      </c>
      <c r="AF335" s="537"/>
      <c r="AG335" s="537"/>
      <c r="AH335" s="538"/>
    </row>
    <row r="336">
      <c r="A336" s="529">
        <f t="shared" ref="A336:O336" si="430">RANDBETWEEN(1,100)</f>
        <v>72</v>
      </c>
      <c r="B336" s="530">
        <f t="shared" si="430"/>
        <v>21</v>
      </c>
      <c r="C336" s="530">
        <f t="shared" si="430"/>
        <v>63</v>
      </c>
      <c r="D336" s="530">
        <f t="shared" si="430"/>
        <v>75</v>
      </c>
      <c r="E336" s="530">
        <f t="shared" si="430"/>
        <v>38</v>
      </c>
      <c r="F336" s="530">
        <f t="shared" si="430"/>
        <v>68</v>
      </c>
      <c r="G336" s="530">
        <f t="shared" si="430"/>
        <v>76</v>
      </c>
      <c r="H336" s="530">
        <f t="shared" si="430"/>
        <v>10</v>
      </c>
      <c r="I336" s="530">
        <f t="shared" si="430"/>
        <v>46</v>
      </c>
      <c r="J336" s="530">
        <f t="shared" si="430"/>
        <v>27</v>
      </c>
      <c r="K336" s="530">
        <f t="shared" si="430"/>
        <v>44</v>
      </c>
      <c r="L336" s="530">
        <f t="shared" si="430"/>
        <v>81</v>
      </c>
      <c r="M336" s="530">
        <f t="shared" si="430"/>
        <v>5</v>
      </c>
      <c r="N336" s="530">
        <f t="shared" si="430"/>
        <v>7</v>
      </c>
      <c r="O336" s="539">
        <f t="shared" si="430"/>
        <v>76</v>
      </c>
      <c r="P336" s="540"/>
      <c r="Q336" s="533">
        <f>VLOOKUP($O$100,Setup!$B$23:$C$29,2,false)</f>
        <v>55</v>
      </c>
      <c r="R336" s="545">
        <v>13.0</v>
      </c>
      <c r="S336" s="543"/>
      <c r="T336" s="536" t="str">
        <f t="shared" si="409"/>
        <v>Miss</v>
      </c>
      <c r="U336" s="537" t="str">
        <f t="shared" si="411"/>
        <v>Hit</v>
      </c>
      <c r="V336" s="537" t="str">
        <f t="shared" si="413"/>
        <v>Miss</v>
      </c>
      <c r="W336" s="537" t="str">
        <f t="shared" si="415"/>
        <v>Miss</v>
      </c>
      <c r="X336" s="537" t="str">
        <f t="shared" si="417"/>
        <v>Hit</v>
      </c>
      <c r="Y336" s="537" t="str">
        <f t="shared" si="419"/>
        <v>Miss</v>
      </c>
      <c r="Z336" s="537" t="str">
        <f t="shared" si="421"/>
        <v>Miss</v>
      </c>
      <c r="AA336" s="537" t="str">
        <f t="shared" si="423"/>
        <v>Hit</v>
      </c>
      <c r="AB336" s="537" t="str">
        <f t="shared" si="425"/>
        <v>Hit</v>
      </c>
      <c r="AC336" s="537" t="str">
        <f t="shared" si="427"/>
        <v>Hit</v>
      </c>
      <c r="AD336" s="537" t="str">
        <f t="shared" si="429"/>
        <v>Hit</v>
      </c>
      <c r="AE336" s="537" t="str">
        <f t="shared" si="431"/>
        <v>Miss</v>
      </c>
      <c r="AF336" s="537" t="str">
        <f t="shared" ref="AF336:AF338" si="433">IF(M336&lt;$Q336,"Hit","Miss")</f>
        <v>Hit</v>
      </c>
      <c r="AG336" s="537"/>
      <c r="AH336" s="538"/>
    </row>
    <row r="337">
      <c r="A337" s="529">
        <f t="shared" ref="A337:O337" si="432">RANDBETWEEN(1,100)</f>
        <v>71</v>
      </c>
      <c r="B337" s="530">
        <f t="shared" si="432"/>
        <v>15</v>
      </c>
      <c r="C337" s="530">
        <f t="shared" si="432"/>
        <v>92</v>
      </c>
      <c r="D337" s="530">
        <f t="shared" si="432"/>
        <v>29</v>
      </c>
      <c r="E337" s="530">
        <f t="shared" si="432"/>
        <v>17</v>
      </c>
      <c r="F337" s="530">
        <f t="shared" si="432"/>
        <v>59</v>
      </c>
      <c r="G337" s="530">
        <f t="shared" si="432"/>
        <v>9</v>
      </c>
      <c r="H337" s="530">
        <f t="shared" si="432"/>
        <v>60</v>
      </c>
      <c r="I337" s="530">
        <f t="shared" si="432"/>
        <v>69</v>
      </c>
      <c r="J337" s="530">
        <f t="shared" si="432"/>
        <v>67</v>
      </c>
      <c r="K337" s="530">
        <f t="shared" si="432"/>
        <v>30</v>
      </c>
      <c r="L337" s="530">
        <f t="shared" si="432"/>
        <v>94</v>
      </c>
      <c r="M337" s="530">
        <f t="shared" si="432"/>
        <v>78</v>
      </c>
      <c r="N337" s="530">
        <f t="shared" si="432"/>
        <v>41</v>
      </c>
      <c r="O337" s="539">
        <f t="shared" si="432"/>
        <v>62</v>
      </c>
      <c r="P337" s="540"/>
      <c r="Q337" s="533">
        <f>VLOOKUP($O$100,Setup!$B$23:$C$29,2,false)</f>
        <v>55</v>
      </c>
      <c r="R337" s="545">
        <v>14.0</v>
      </c>
      <c r="S337" s="543"/>
      <c r="T337" s="536" t="str">
        <f t="shared" si="409"/>
        <v>Miss</v>
      </c>
      <c r="U337" s="537" t="str">
        <f t="shared" si="411"/>
        <v>Hit</v>
      </c>
      <c r="V337" s="537" t="str">
        <f t="shared" si="413"/>
        <v>Miss</v>
      </c>
      <c r="W337" s="537" t="str">
        <f t="shared" si="415"/>
        <v>Hit</v>
      </c>
      <c r="X337" s="537" t="str">
        <f t="shared" si="417"/>
        <v>Hit</v>
      </c>
      <c r="Y337" s="537" t="str">
        <f t="shared" si="419"/>
        <v>Miss</v>
      </c>
      <c r="Z337" s="537" t="str">
        <f t="shared" si="421"/>
        <v>Hit</v>
      </c>
      <c r="AA337" s="537" t="str">
        <f t="shared" si="423"/>
        <v>Miss</v>
      </c>
      <c r="AB337" s="537" t="str">
        <f t="shared" si="425"/>
        <v>Miss</v>
      </c>
      <c r="AC337" s="537" t="str">
        <f t="shared" si="427"/>
        <v>Miss</v>
      </c>
      <c r="AD337" s="537" t="str">
        <f t="shared" si="429"/>
        <v>Hit</v>
      </c>
      <c r="AE337" s="537" t="str">
        <f t="shared" si="431"/>
        <v>Miss</v>
      </c>
      <c r="AF337" s="537" t="str">
        <f t="shared" si="433"/>
        <v>Miss</v>
      </c>
      <c r="AG337" s="537" t="str">
        <f t="shared" ref="AG337:AG338" si="435">IF(N337&lt;$Q337,"Hit","Miss")</f>
        <v>Hit</v>
      </c>
      <c r="AH337" s="538"/>
    </row>
    <row r="338">
      <c r="A338" s="546">
        <f t="shared" ref="A338:O338" si="434">RANDBETWEEN(1,100)</f>
        <v>94</v>
      </c>
      <c r="B338" s="547">
        <f t="shared" si="434"/>
        <v>30</v>
      </c>
      <c r="C338" s="547">
        <f t="shared" si="434"/>
        <v>78</v>
      </c>
      <c r="D338" s="547">
        <f t="shared" si="434"/>
        <v>58</v>
      </c>
      <c r="E338" s="547">
        <f t="shared" si="434"/>
        <v>22</v>
      </c>
      <c r="F338" s="547">
        <f t="shared" si="434"/>
        <v>89</v>
      </c>
      <c r="G338" s="547">
        <f t="shared" si="434"/>
        <v>25</v>
      </c>
      <c r="H338" s="547">
        <f t="shared" si="434"/>
        <v>27</v>
      </c>
      <c r="I338" s="547">
        <f t="shared" si="434"/>
        <v>66</v>
      </c>
      <c r="J338" s="547">
        <f t="shared" si="434"/>
        <v>44</v>
      </c>
      <c r="K338" s="547">
        <f t="shared" si="434"/>
        <v>47</v>
      </c>
      <c r="L338" s="547">
        <f t="shared" si="434"/>
        <v>61</v>
      </c>
      <c r="M338" s="547">
        <f t="shared" si="434"/>
        <v>27</v>
      </c>
      <c r="N338" s="547">
        <f t="shared" si="434"/>
        <v>78</v>
      </c>
      <c r="O338" s="548">
        <f t="shared" si="434"/>
        <v>59</v>
      </c>
      <c r="P338" s="549"/>
      <c r="Q338" s="533">
        <f>VLOOKUP($O$100,Setup!$B$23:$C$29,2,false)</f>
        <v>55</v>
      </c>
      <c r="R338" s="551">
        <v>15.0</v>
      </c>
      <c r="S338" s="552"/>
      <c r="T338" s="522" t="str">
        <f t="shared" si="409"/>
        <v>Miss</v>
      </c>
      <c r="U338" s="553" t="str">
        <f t="shared" si="411"/>
        <v>Hit</v>
      </c>
      <c r="V338" s="553" t="str">
        <f t="shared" si="413"/>
        <v>Miss</v>
      </c>
      <c r="W338" s="553" t="str">
        <f t="shared" si="415"/>
        <v>Miss</v>
      </c>
      <c r="X338" s="553" t="str">
        <f t="shared" si="417"/>
        <v>Hit</v>
      </c>
      <c r="Y338" s="553" t="str">
        <f t="shared" si="419"/>
        <v>Miss</v>
      </c>
      <c r="Z338" s="553" t="str">
        <f t="shared" si="421"/>
        <v>Hit</v>
      </c>
      <c r="AA338" s="553" t="str">
        <f t="shared" si="423"/>
        <v>Hit</v>
      </c>
      <c r="AB338" s="553" t="str">
        <f t="shared" si="425"/>
        <v>Miss</v>
      </c>
      <c r="AC338" s="553" t="str">
        <f t="shared" si="427"/>
        <v>Hit</v>
      </c>
      <c r="AD338" s="553" t="str">
        <f t="shared" si="429"/>
        <v>Hit</v>
      </c>
      <c r="AE338" s="553" t="str">
        <f t="shared" si="431"/>
        <v>Miss</v>
      </c>
      <c r="AF338" s="553" t="str">
        <f t="shared" si="433"/>
        <v>Hit</v>
      </c>
      <c r="AG338" s="553" t="str">
        <f t="shared" si="435"/>
        <v>Miss</v>
      </c>
      <c r="AH338" s="554" t="str">
        <f>IF(O338&lt;$Q338,"Hit","Miss")</f>
        <v>Miss</v>
      </c>
    </row>
    <row r="339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55"/>
      <c r="AB339" s="555"/>
      <c r="AC339" s="555"/>
      <c r="AD339" s="555"/>
      <c r="AE339" s="555"/>
      <c r="AF339" s="555"/>
      <c r="AG339" s="555"/>
      <c r="AH339" s="555"/>
    </row>
    <row r="340">
      <c r="A340" s="500"/>
      <c r="B340" s="456"/>
      <c r="C340" s="456"/>
      <c r="D340" s="456"/>
      <c r="E340" s="456"/>
      <c r="F340" s="456"/>
      <c r="G340" s="456"/>
      <c r="H340" s="456"/>
      <c r="I340" s="456"/>
      <c r="J340" s="456"/>
      <c r="K340" s="456"/>
      <c r="L340" s="456"/>
      <c r="M340" s="456"/>
      <c r="N340" s="456"/>
      <c r="O340" s="456"/>
      <c r="P340" s="456"/>
      <c r="Q340" s="456"/>
      <c r="R340" s="456"/>
      <c r="S340" s="456"/>
      <c r="T340" s="456"/>
      <c r="U340" s="456"/>
      <c r="V340" s="456"/>
      <c r="W340" s="456"/>
      <c r="X340" s="456"/>
      <c r="Y340" s="456"/>
      <c r="Z340" s="456"/>
      <c r="AA340" s="456"/>
      <c r="AB340" s="456"/>
      <c r="AC340" s="456"/>
      <c r="AD340" s="456"/>
      <c r="AE340" s="456"/>
      <c r="AF340" s="456"/>
      <c r="AG340" s="456"/>
      <c r="AH340" s="457"/>
    </row>
    <row r="341">
      <c r="A341" s="501"/>
      <c r="B341" s="502"/>
      <c r="C341" s="502"/>
      <c r="D341" s="503"/>
      <c r="E341" s="503"/>
      <c r="F341" s="503"/>
      <c r="G341" s="503"/>
      <c r="H341" s="503"/>
      <c r="I341" s="503"/>
      <c r="J341" s="503"/>
      <c r="K341" s="503"/>
      <c r="L341" s="594" t="s">
        <v>212</v>
      </c>
      <c r="M341" s="502"/>
      <c r="N341" s="470"/>
      <c r="O341" s="579" t="str">
        <f>VLOOKUP($L341,Setup!$B$9:$C$92,2,false)</f>
        <v/>
      </c>
      <c r="P341" s="502"/>
      <c r="Q341" s="470"/>
      <c r="R341" s="580"/>
      <c r="S341" s="581"/>
      <c r="T341" s="582" t="s">
        <v>204</v>
      </c>
      <c r="U341" s="583">
        <f>(Setup!$C$38)</f>
        <v>35</v>
      </c>
      <c r="V341" s="582" t="s">
        <v>293</v>
      </c>
      <c r="W341" s="583">
        <f>COUNTIF(T343:AH343,"Hit")</f>
        <v>0</v>
      </c>
      <c r="X341" s="582" t="s">
        <v>292</v>
      </c>
      <c r="Y341" s="584">
        <f>$U341*$W341</f>
        <v>0</v>
      </c>
      <c r="Z341" s="585"/>
      <c r="AA341" s="585"/>
      <c r="AB341" s="585"/>
      <c r="AC341" s="585"/>
      <c r="AD341" s="585"/>
      <c r="AE341" s="585"/>
      <c r="AF341" s="585"/>
      <c r="AG341" s="585"/>
      <c r="AH341" s="586"/>
    </row>
    <row r="342">
      <c r="A342" s="514"/>
      <c r="B342" s="482"/>
      <c r="C342" s="482"/>
      <c r="D342" s="515"/>
      <c r="E342" s="515"/>
      <c r="F342" s="515"/>
      <c r="G342" s="515"/>
      <c r="H342" s="515"/>
      <c r="I342" s="515"/>
      <c r="J342" s="515"/>
      <c r="K342" s="515"/>
      <c r="L342" s="587" t="s">
        <v>205</v>
      </c>
      <c r="M342" s="472"/>
      <c r="N342" s="566"/>
      <c r="O342" s="577" t="str">
        <f>(Setup!$C$81)</f>
        <v/>
      </c>
      <c r="P342" s="472"/>
      <c r="Q342" s="566"/>
      <c r="R342" s="588"/>
      <c r="S342" s="589"/>
      <c r="T342" s="590" t="s">
        <v>294</v>
      </c>
      <c r="U342" s="472"/>
      <c r="V342" s="472"/>
      <c r="W342" s="472"/>
      <c r="X342" s="472"/>
      <c r="Y342" s="472"/>
      <c r="Z342" s="472"/>
      <c r="AA342" s="472"/>
      <c r="AB342" s="472"/>
      <c r="AC342" s="472"/>
      <c r="AD342" s="472"/>
      <c r="AE342" s="472"/>
      <c r="AF342" s="472"/>
      <c r="AG342" s="472"/>
      <c r="AH342" s="566"/>
    </row>
    <row r="343">
      <c r="A343" s="519"/>
      <c r="B343" s="492"/>
      <c r="C343" s="492"/>
      <c r="D343" s="520"/>
      <c r="E343" s="520"/>
      <c r="F343" s="520"/>
      <c r="G343" s="520"/>
      <c r="H343" s="520"/>
      <c r="I343" s="520"/>
      <c r="J343" s="520"/>
      <c r="K343" s="520"/>
      <c r="L343" s="591" t="s">
        <v>295</v>
      </c>
      <c r="M343" s="571"/>
      <c r="N343" s="572"/>
      <c r="O343" s="573">
        <f>(Setup!C74*Setup!C76)</f>
        <v>0</v>
      </c>
      <c r="P343" s="571"/>
      <c r="Q343" s="572"/>
      <c r="R343" s="588"/>
      <c r="S343" s="589"/>
      <c r="T343" s="592" t="str">
        <f>iferror(VLOOKUP($O343,$R346:$AH360,3,false),"")</f>
        <v/>
      </c>
      <c r="U343" s="592" t="str">
        <f>iferror(VLOOKUP($O343,$R346:$AH360,4,false),"")</f>
        <v/>
      </c>
      <c r="V343" s="592" t="str">
        <f>iferror(VLOOKUP($O343,$R346:$AH360,5,false),"")</f>
        <v/>
      </c>
      <c r="W343" s="592" t="str">
        <f>iferror(VLOOKUP($O343,$R346:$AH360,6,false),"")</f>
        <v/>
      </c>
      <c r="X343" s="592" t="str">
        <f>iferror(VLOOKUP($O343,$R346:$AH360,7,false),"")</f>
        <v/>
      </c>
      <c r="Y343" s="592" t="str">
        <f>iferror(VLOOKUP($O343,$R346:$AH360,8,false),"")</f>
        <v/>
      </c>
      <c r="Z343" s="592" t="str">
        <f>iferror(VLOOKUP($O343,$R346:$AH360,9,false),"")</f>
        <v/>
      </c>
      <c r="AA343" s="592" t="str">
        <f>iferror(VLOOKUP($O343,$R346:$AH360,10,false),"")</f>
        <v/>
      </c>
      <c r="AB343" s="592" t="str">
        <f>iferror(VLOOKUP($O343,$R346:$AH360,11,false),"")</f>
        <v/>
      </c>
      <c r="AC343" s="592" t="str">
        <f>iferror(VLOOKUP($O343,$R346:$AH360,12,false),"")</f>
        <v/>
      </c>
      <c r="AD343" s="592" t="str">
        <f>iferror(VLOOKUP($O343,$R346:$AH360,13,false),"")</f>
        <v/>
      </c>
      <c r="AE343" s="592" t="str">
        <f>iferror(VLOOKUP($O343,$R346:$AH360,14,false),"")</f>
        <v/>
      </c>
      <c r="AF343" s="592" t="str">
        <f>iferror(VLOOKUP($O343,$R346:$AH360,15,false),"")</f>
        <v/>
      </c>
      <c r="AG343" s="592" t="str">
        <f>iferror(VLOOKUP($O343,$R346:$AH360,16,false),"")</f>
        <v/>
      </c>
      <c r="AH343" s="593" t="str">
        <f>iferror(VLOOKUP($O343,$R346:$AH360,17,false),"")</f>
        <v/>
      </c>
    </row>
    <row r="344">
      <c r="A344" s="523"/>
      <c r="B344" s="512"/>
      <c r="C344" s="512"/>
      <c r="D344" s="512"/>
      <c r="E344" s="512"/>
      <c r="F344" s="512"/>
      <c r="G344" s="512"/>
      <c r="H344" s="512"/>
      <c r="I344" s="512"/>
      <c r="J344" s="512"/>
      <c r="K344" s="512"/>
      <c r="L344" s="512"/>
      <c r="M344" s="512"/>
      <c r="N344" s="512"/>
      <c r="O344" s="512"/>
      <c r="P344" s="524"/>
      <c r="Q344" s="512"/>
      <c r="R344" s="512"/>
      <c r="S344" s="512"/>
      <c r="T344" s="512"/>
      <c r="U344" s="512"/>
      <c r="V344" s="525"/>
      <c r="W344" s="512"/>
      <c r="X344" s="512"/>
      <c r="Y344" s="512"/>
      <c r="Z344" s="512"/>
      <c r="AA344" s="512"/>
      <c r="AB344" s="512"/>
      <c r="AC344" s="512"/>
      <c r="AD344" s="512"/>
      <c r="AE344" s="512"/>
      <c r="AF344" s="512"/>
      <c r="AH344" s="526"/>
    </row>
    <row r="345">
      <c r="A345" s="501" t="s">
        <v>296</v>
      </c>
      <c r="B345" s="502"/>
      <c r="C345" s="502"/>
      <c r="D345" s="502"/>
      <c r="E345" s="502"/>
      <c r="F345" s="502"/>
      <c r="G345" s="502"/>
      <c r="H345" s="502"/>
      <c r="I345" s="502"/>
      <c r="J345" s="502"/>
      <c r="K345" s="502"/>
      <c r="L345" s="502"/>
      <c r="M345" s="502"/>
      <c r="N345" s="502"/>
      <c r="O345" s="470"/>
      <c r="P345" s="524"/>
      <c r="Q345" s="527" t="s">
        <v>297</v>
      </c>
      <c r="R345" s="528" t="s">
        <v>298</v>
      </c>
      <c r="S345" s="512"/>
      <c r="T345" s="501" t="s">
        <v>299</v>
      </c>
      <c r="U345" s="502"/>
      <c r="V345" s="502"/>
      <c r="W345" s="502"/>
      <c r="X345" s="502"/>
      <c r="Y345" s="502"/>
      <c r="Z345" s="502"/>
      <c r="AA345" s="502"/>
      <c r="AB345" s="502"/>
      <c r="AC345" s="502"/>
      <c r="AD345" s="502"/>
      <c r="AE345" s="502"/>
      <c r="AF345" s="502"/>
      <c r="AG345" s="502"/>
      <c r="AH345" s="470"/>
    </row>
    <row r="346">
      <c r="A346" s="529">
        <f t="shared" ref="A346:O346" si="436">RANDBETWEEN(1,100)</f>
        <v>66</v>
      </c>
      <c r="B346" s="530">
        <f t="shared" si="436"/>
        <v>78</v>
      </c>
      <c r="C346" s="530">
        <f t="shared" si="436"/>
        <v>94</v>
      </c>
      <c r="D346" s="530">
        <f t="shared" si="436"/>
        <v>48</v>
      </c>
      <c r="E346" s="530">
        <f t="shared" si="436"/>
        <v>11</v>
      </c>
      <c r="F346" s="530">
        <f t="shared" si="436"/>
        <v>10</v>
      </c>
      <c r="G346" s="530">
        <f t="shared" si="436"/>
        <v>5</v>
      </c>
      <c r="H346" s="530">
        <f t="shared" si="436"/>
        <v>67</v>
      </c>
      <c r="I346" s="530">
        <f t="shared" si="436"/>
        <v>46</v>
      </c>
      <c r="J346" s="530">
        <f t="shared" si="436"/>
        <v>62</v>
      </c>
      <c r="K346" s="530">
        <f t="shared" si="436"/>
        <v>86</v>
      </c>
      <c r="L346" s="530">
        <f t="shared" si="436"/>
        <v>10</v>
      </c>
      <c r="M346" s="530">
        <f t="shared" si="436"/>
        <v>78</v>
      </c>
      <c r="N346" s="530">
        <f t="shared" si="436"/>
        <v>71</v>
      </c>
      <c r="O346" s="531">
        <f t="shared" si="436"/>
        <v>18</v>
      </c>
      <c r="P346" s="532"/>
      <c r="Q346" s="533">
        <f>VLOOKUP($O$12,Setup!$B$23:$C$29,2,false)</f>
        <v>65</v>
      </c>
      <c r="R346" s="534">
        <v>1.0</v>
      </c>
      <c r="S346" s="535"/>
      <c r="T346" s="536" t="str">
        <f t="shared" ref="T346:T360" si="438">IF(A346&lt;$Q346,"Hit","Miss")</f>
        <v>Miss</v>
      </c>
      <c r="U346" s="537"/>
      <c r="V346" s="537"/>
      <c r="W346" s="537"/>
      <c r="X346" s="537"/>
      <c r="Y346" s="537"/>
      <c r="Z346" s="537"/>
      <c r="AA346" s="537"/>
      <c r="AB346" s="537"/>
      <c r="AC346" s="537"/>
      <c r="AD346" s="537"/>
      <c r="AE346" s="537"/>
      <c r="AF346" s="537"/>
      <c r="AG346" s="537"/>
      <c r="AH346" s="538"/>
    </row>
    <row r="347">
      <c r="A347" s="529">
        <f t="shared" ref="A347:O347" si="437">RANDBETWEEN(1,100)</f>
        <v>32</v>
      </c>
      <c r="B347" s="530">
        <f t="shared" si="437"/>
        <v>10</v>
      </c>
      <c r="C347" s="530">
        <f t="shared" si="437"/>
        <v>46</v>
      </c>
      <c r="D347" s="530">
        <f t="shared" si="437"/>
        <v>62</v>
      </c>
      <c r="E347" s="530">
        <f t="shared" si="437"/>
        <v>65</v>
      </c>
      <c r="F347" s="530">
        <f t="shared" si="437"/>
        <v>16</v>
      </c>
      <c r="G347" s="530">
        <f t="shared" si="437"/>
        <v>81</v>
      </c>
      <c r="H347" s="530">
        <f t="shared" si="437"/>
        <v>93</v>
      </c>
      <c r="I347" s="530">
        <f t="shared" si="437"/>
        <v>9</v>
      </c>
      <c r="J347" s="530">
        <f t="shared" si="437"/>
        <v>25</v>
      </c>
      <c r="K347" s="530">
        <f t="shared" si="437"/>
        <v>80</v>
      </c>
      <c r="L347" s="530">
        <f t="shared" si="437"/>
        <v>43</v>
      </c>
      <c r="M347" s="530">
        <f t="shared" si="437"/>
        <v>17</v>
      </c>
      <c r="N347" s="530">
        <f t="shared" si="437"/>
        <v>83</v>
      </c>
      <c r="O347" s="531">
        <f t="shared" si="437"/>
        <v>62</v>
      </c>
      <c r="P347" s="532"/>
      <c r="Q347" s="533">
        <f>VLOOKUP($O$12,Setup!$B$23:$C$29,2,false)</f>
        <v>65</v>
      </c>
      <c r="R347" s="534">
        <v>2.0</v>
      </c>
      <c r="S347" s="535"/>
      <c r="T347" s="536" t="str">
        <f t="shared" si="438"/>
        <v>Hit</v>
      </c>
      <c r="U347" s="537" t="str">
        <f t="shared" ref="U347:U360" si="440">IF(B347&lt;$Q347,"Hit","Miss")</f>
        <v>Hit</v>
      </c>
      <c r="V347" s="537"/>
      <c r="W347" s="537"/>
      <c r="X347" s="537"/>
      <c r="Y347" s="537"/>
      <c r="Z347" s="537"/>
      <c r="AA347" s="537"/>
      <c r="AB347" s="537"/>
      <c r="AC347" s="537"/>
      <c r="AD347" s="537"/>
      <c r="AE347" s="537"/>
      <c r="AF347" s="537"/>
      <c r="AG347" s="537"/>
      <c r="AH347" s="538"/>
    </row>
    <row r="348">
      <c r="A348" s="529">
        <f t="shared" ref="A348:O348" si="439">RANDBETWEEN(1,100)</f>
        <v>75</v>
      </c>
      <c r="B348" s="530">
        <f t="shared" si="439"/>
        <v>60</v>
      </c>
      <c r="C348" s="530">
        <f t="shared" si="439"/>
        <v>26</v>
      </c>
      <c r="D348" s="530">
        <f t="shared" si="439"/>
        <v>44</v>
      </c>
      <c r="E348" s="530">
        <f t="shared" si="439"/>
        <v>80</v>
      </c>
      <c r="F348" s="530">
        <f t="shared" si="439"/>
        <v>55</v>
      </c>
      <c r="G348" s="530">
        <f t="shared" si="439"/>
        <v>48</v>
      </c>
      <c r="H348" s="530">
        <f t="shared" si="439"/>
        <v>100</v>
      </c>
      <c r="I348" s="530">
        <f t="shared" si="439"/>
        <v>49</v>
      </c>
      <c r="J348" s="530">
        <f t="shared" si="439"/>
        <v>64</v>
      </c>
      <c r="K348" s="530">
        <f t="shared" si="439"/>
        <v>80</v>
      </c>
      <c r="L348" s="530">
        <f t="shared" si="439"/>
        <v>16</v>
      </c>
      <c r="M348" s="530">
        <f t="shared" si="439"/>
        <v>87</v>
      </c>
      <c r="N348" s="530">
        <f t="shared" si="439"/>
        <v>26</v>
      </c>
      <c r="O348" s="531">
        <f t="shared" si="439"/>
        <v>88</v>
      </c>
      <c r="P348" s="532"/>
      <c r="Q348" s="533">
        <f>VLOOKUP($O$12,Setup!$B$23:$C$29,2,false)</f>
        <v>65</v>
      </c>
      <c r="R348" s="534">
        <v>3.0</v>
      </c>
      <c r="S348" s="535"/>
      <c r="T348" s="536" t="str">
        <f t="shared" si="438"/>
        <v>Miss</v>
      </c>
      <c r="U348" s="537" t="str">
        <f t="shared" si="440"/>
        <v>Hit</v>
      </c>
      <c r="V348" s="537" t="str">
        <f t="shared" ref="V348:V360" si="442">IF(C348&lt;$Q348,"Hit","Miss")</f>
        <v>Hit</v>
      </c>
      <c r="W348" s="537"/>
      <c r="X348" s="537"/>
      <c r="Y348" s="537"/>
      <c r="Z348" s="537"/>
      <c r="AA348" s="537"/>
      <c r="AB348" s="537"/>
      <c r="AC348" s="537"/>
      <c r="AD348" s="537"/>
      <c r="AE348" s="537"/>
      <c r="AF348" s="537"/>
      <c r="AG348" s="537"/>
      <c r="AH348" s="538"/>
    </row>
    <row r="349">
      <c r="A349" s="529">
        <f t="shared" ref="A349:O349" si="441">RANDBETWEEN(1,100)</f>
        <v>75</v>
      </c>
      <c r="B349" s="530">
        <f t="shared" si="441"/>
        <v>79</v>
      </c>
      <c r="C349" s="530">
        <f t="shared" si="441"/>
        <v>45</v>
      </c>
      <c r="D349" s="530">
        <f t="shared" si="441"/>
        <v>57</v>
      </c>
      <c r="E349" s="530">
        <f t="shared" si="441"/>
        <v>20</v>
      </c>
      <c r="F349" s="530">
        <f t="shared" si="441"/>
        <v>1</v>
      </c>
      <c r="G349" s="530">
        <f t="shared" si="441"/>
        <v>65</v>
      </c>
      <c r="H349" s="530">
        <f t="shared" si="441"/>
        <v>90</v>
      </c>
      <c r="I349" s="530">
        <f t="shared" si="441"/>
        <v>25</v>
      </c>
      <c r="J349" s="530">
        <f t="shared" si="441"/>
        <v>60</v>
      </c>
      <c r="K349" s="530">
        <f t="shared" si="441"/>
        <v>96</v>
      </c>
      <c r="L349" s="530">
        <f t="shared" si="441"/>
        <v>86</v>
      </c>
      <c r="M349" s="530">
        <f t="shared" si="441"/>
        <v>38</v>
      </c>
      <c r="N349" s="530">
        <f t="shared" si="441"/>
        <v>87</v>
      </c>
      <c r="O349" s="539">
        <f t="shared" si="441"/>
        <v>65</v>
      </c>
      <c r="P349" s="540"/>
      <c r="Q349" s="541">
        <f>VLOOKUP($O$12,Setup!$B$23:$C$29,2,false)</f>
        <v>65</v>
      </c>
      <c r="R349" s="542">
        <v>4.0</v>
      </c>
      <c r="S349" s="543"/>
      <c r="T349" s="536" t="str">
        <f t="shared" si="438"/>
        <v>Miss</v>
      </c>
      <c r="U349" s="537" t="str">
        <f t="shared" si="440"/>
        <v>Miss</v>
      </c>
      <c r="V349" s="537" t="str">
        <f t="shared" si="442"/>
        <v>Hit</v>
      </c>
      <c r="W349" s="537" t="str">
        <f t="shared" ref="W349:W360" si="444">IF(D349&lt;$Q349,"Hit","Miss")</f>
        <v>Hit</v>
      </c>
      <c r="X349" s="537"/>
      <c r="Y349" s="537"/>
      <c r="Z349" s="537"/>
      <c r="AA349" s="537"/>
      <c r="AB349" s="537"/>
      <c r="AC349" s="537"/>
      <c r="AD349" s="537"/>
      <c r="AE349" s="537"/>
      <c r="AF349" s="537"/>
      <c r="AG349" s="537"/>
      <c r="AH349" s="538"/>
    </row>
    <row r="350">
      <c r="A350" s="529">
        <f t="shared" ref="A350:O350" si="443">RANDBETWEEN(1,100)</f>
        <v>27</v>
      </c>
      <c r="B350" s="530">
        <f t="shared" si="443"/>
        <v>89</v>
      </c>
      <c r="C350" s="530">
        <f t="shared" si="443"/>
        <v>71</v>
      </c>
      <c r="D350" s="530">
        <f t="shared" si="443"/>
        <v>62</v>
      </c>
      <c r="E350" s="530">
        <f t="shared" si="443"/>
        <v>99</v>
      </c>
      <c r="F350" s="530">
        <f t="shared" si="443"/>
        <v>42</v>
      </c>
      <c r="G350" s="530">
        <f t="shared" si="443"/>
        <v>91</v>
      </c>
      <c r="H350" s="530">
        <f t="shared" si="443"/>
        <v>95</v>
      </c>
      <c r="I350" s="530">
        <f t="shared" si="443"/>
        <v>58</v>
      </c>
      <c r="J350" s="530">
        <f t="shared" si="443"/>
        <v>73</v>
      </c>
      <c r="K350" s="530">
        <f t="shared" si="443"/>
        <v>10</v>
      </c>
      <c r="L350" s="530">
        <f t="shared" si="443"/>
        <v>27</v>
      </c>
      <c r="M350" s="530">
        <f t="shared" si="443"/>
        <v>67</v>
      </c>
      <c r="N350" s="530">
        <f t="shared" si="443"/>
        <v>20</v>
      </c>
      <c r="O350" s="539">
        <f t="shared" si="443"/>
        <v>41</v>
      </c>
      <c r="P350" s="540"/>
      <c r="Q350" s="541">
        <f>VLOOKUP($O$12,Setup!$B$23:$C$29,2,false)</f>
        <v>65</v>
      </c>
      <c r="R350" s="544">
        <v>5.0</v>
      </c>
      <c r="S350" s="543"/>
      <c r="T350" s="536" t="str">
        <f t="shared" si="438"/>
        <v>Hit</v>
      </c>
      <c r="U350" s="537" t="str">
        <f t="shared" si="440"/>
        <v>Miss</v>
      </c>
      <c r="V350" s="537" t="str">
        <f t="shared" si="442"/>
        <v>Miss</v>
      </c>
      <c r="W350" s="537" t="str">
        <f t="shared" si="444"/>
        <v>Hit</v>
      </c>
      <c r="X350" s="537" t="str">
        <f t="shared" ref="X350:X360" si="446">IF(E350&lt;$Q350,"Hit","Miss")</f>
        <v>Miss</v>
      </c>
      <c r="Y350" s="537"/>
      <c r="Z350" s="537"/>
      <c r="AA350" s="537"/>
      <c r="AB350" s="537"/>
      <c r="AC350" s="537"/>
      <c r="AD350" s="537"/>
      <c r="AE350" s="537"/>
      <c r="AF350" s="537"/>
      <c r="AG350" s="537"/>
      <c r="AH350" s="538"/>
    </row>
    <row r="351">
      <c r="A351" s="529">
        <f t="shared" ref="A351:O351" si="445">RANDBETWEEN(1,100)</f>
        <v>97</v>
      </c>
      <c r="B351" s="530">
        <f t="shared" si="445"/>
        <v>32</v>
      </c>
      <c r="C351" s="530">
        <f t="shared" si="445"/>
        <v>11</v>
      </c>
      <c r="D351" s="530">
        <f t="shared" si="445"/>
        <v>47</v>
      </c>
      <c r="E351" s="530">
        <f t="shared" si="445"/>
        <v>2</v>
      </c>
      <c r="F351" s="530">
        <f t="shared" si="445"/>
        <v>68</v>
      </c>
      <c r="G351" s="530">
        <f t="shared" si="445"/>
        <v>58</v>
      </c>
      <c r="H351" s="530">
        <f t="shared" si="445"/>
        <v>35</v>
      </c>
      <c r="I351" s="530">
        <f t="shared" si="445"/>
        <v>48</v>
      </c>
      <c r="J351" s="530">
        <f t="shared" si="445"/>
        <v>80</v>
      </c>
      <c r="K351" s="530">
        <f t="shared" si="445"/>
        <v>29</v>
      </c>
      <c r="L351" s="530">
        <f t="shared" si="445"/>
        <v>40</v>
      </c>
      <c r="M351" s="530">
        <f t="shared" si="445"/>
        <v>7</v>
      </c>
      <c r="N351" s="530">
        <f t="shared" si="445"/>
        <v>11</v>
      </c>
      <c r="O351" s="539">
        <f t="shared" si="445"/>
        <v>5</v>
      </c>
      <c r="P351" s="540"/>
      <c r="Q351" s="541">
        <f>VLOOKUP($O$12,Setup!$B$23:$C$29,2,false)</f>
        <v>65</v>
      </c>
      <c r="R351" s="544">
        <v>6.0</v>
      </c>
      <c r="S351" s="543"/>
      <c r="T351" s="536" t="str">
        <f t="shared" si="438"/>
        <v>Miss</v>
      </c>
      <c r="U351" s="537" t="str">
        <f t="shared" si="440"/>
        <v>Hit</v>
      </c>
      <c r="V351" s="537" t="str">
        <f t="shared" si="442"/>
        <v>Hit</v>
      </c>
      <c r="W351" s="537" t="str">
        <f t="shared" si="444"/>
        <v>Hit</v>
      </c>
      <c r="X351" s="537" t="str">
        <f t="shared" si="446"/>
        <v>Hit</v>
      </c>
      <c r="Y351" s="537" t="str">
        <f t="shared" ref="Y351:Y360" si="448">IF(F351&lt;$Q351,"Hit","Miss")</f>
        <v>Miss</v>
      </c>
      <c r="Z351" s="537"/>
      <c r="AA351" s="537"/>
      <c r="AB351" s="537"/>
      <c r="AC351" s="537"/>
      <c r="AD351" s="537"/>
      <c r="AE351" s="537"/>
      <c r="AF351" s="537"/>
      <c r="AG351" s="537"/>
      <c r="AH351" s="538"/>
    </row>
    <row r="352">
      <c r="A352" s="529">
        <f t="shared" ref="A352:O352" si="447">RANDBETWEEN(1,100)</f>
        <v>46</v>
      </c>
      <c r="B352" s="530">
        <f t="shared" si="447"/>
        <v>13</v>
      </c>
      <c r="C352" s="530">
        <f t="shared" si="447"/>
        <v>54</v>
      </c>
      <c r="D352" s="530">
        <f t="shared" si="447"/>
        <v>3</v>
      </c>
      <c r="E352" s="530">
        <f t="shared" si="447"/>
        <v>4</v>
      </c>
      <c r="F352" s="530">
        <f t="shared" si="447"/>
        <v>44</v>
      </c>
      <c r="G352" s="530">
        <f t="shared" si="447"/>
        <v>71</v>
      </c>
      <c r="H352" s="530">
        <f t="shared" si="447"/>
        <v>22</v>
      </c>
      <c r="I352" s="530">
        <f t="shared" si="447"/>
        <v>42</v>
      </c>
      <c r="J352" s="530">
        <f t="shared" si="447"/>
        <v>76</v>
      </c>
      <c r="K352" s="530">
        <f t="shared" si="447"/>
        <v>5</v>
      </c>
      <c r="L352" s="530">
        <f t="shared" si="447"/>
        <v>83</v>
      </c>
      <c r="M352" s="530">
        <f t="shared" si="447"/>
        <v>50</v>
      </c>
      <c r="N352" s="530">
        <f t="shared" si="447"/>
        <v>25</v>
      </c>
      <c r="O352" s="539">
        <f t="shared" si="447"/>
        <v>32</v>
      </c>
      <c r="P352" s="540"/>
      <c r="Q352" s="541">
        <f>VLOOKUP($O$12,Setup!$B$23:$C$29,2,false)</f>
        <v>65</v>
      </c>
      <c r="R352" s="544">
        <v>7.0</v>
      </c>
      <c r="S352" s="543"/>
      <c r="T352" s="536" t="str">
        <f t="shared" si="438"/>
        <v>Hit</v>
      </c>
      <c r="U352" s="537" t="str">
        <f t="shared" si="440"/>
        <v>Hit</v>
      </c>
      <c r="V352" s="537" t="str">
        <f t="shared" si="442"/>
        <v>Hit</v>
      </c>
      <c r="W352" s="537" t="str">
        <f t="shared" si="444"/>
        <v>Hit</v>
      </c>
      <c r="X352" s="537" t="str">
        <f t="shared" si="446"/>
        <v>Hit</v>
      </c>
      <c r="Y352" s="537" t="str">
        <f t="shared" si="448"/>
        <v>Hit</v>
      </c>
      <c r="Z352" s="537" t="str">
        <f t="shared" ref="Z352:Z360" si="450">IF(G352&lt;$Q352,"Hit","Miss")</f>
        <v>Miss</v>
      </c>
      <c r="AA352" s="537"/>
      <c r="AB352" s="537"/>
      <c r="AC352" s="537"/>
      <c r="AD352" s="537"/>
      <c r="AE352" s="537"/>
      <c r="AF352" s="537"/>
      <c r="AG352" s="537"/>
      <c r="AH352" s="538"/>
    </row>
    <row r="353">
      <c r="A353" s="529">
        <f t="shared" ref="A353:O353" si="449">RANDBETWEEN(1,100)</f>
        <v>80</v>
      </c>
      <c r="B353" s="530">
        <f t="shared" si="449"/>
        <v>19</v>
      </c>
      <c r="C353" s="530">
        <f t="shared" si="449"/>
        <v>53</v>
      </c>
      <c r="D353" s="530">
        <f t="shared" si="449"/>
        <v>69</v>
      </c>
      <c r="E353" s="530">
        <f t="shared" si="449"/>
        <v>25</v>
      </c>
      <c r="F353" s="530">
        <f t="shared" si="449"/>
        <v>88</v>
      </c>
      <c r="G353" s="530">
        <f t="shared" si="449"/>
        <v>62</v>
      </c>
      <c r="H353" s="530">
        <f t="shared" si="449"/>
        <v>11</v>
      </c>
      <c r="I353" s="530">
        <f t="shared" si="449"/>
        <v>69</v>
      </c>
      <c r="J353" s="530">
        <f t="shared" si="449"/>
        <v>19</v>
      </c>
      <c r="K353" s="530">
        <f t="shared" si="449"/>
        <v>9</v>
      </c>
      <c r="L353" s="530">
        <f t="shared" si="449"/>
        <v>34</v>
      </c>
      <c r="M353" s="530">
        <f t="shared" si="449"/>
        <v>87</v>
      </c>
      <c r="N353" s="530">
        <f t="shared" si="449"/>
        <v>11</v>
      </c>
      <c r="O353" s="539">
        <f t="shared" si="449"/>
        <v>1</v>
      </c>
      <c r="P353" s="540"/>
      <c r="Q353" s="541">
        <f>VLOOKUP($O$12,Setup!$B$23:$C$29,2,false)</f>
        <v>65</v>
      </c>
      <c r="R353" s="544">
        <v>8.0</v>
      </c>
      <c r="S353" s="543"/>
      <c r="T353" s="536" t="str">
        <f t="shared" si="438"/>
        <v>Miss</v>
      </c>
      <c r="U353" s="537" t="str">
        <f t="shared" si="440"/>
        <v>Hit</v>
      </c>
      <c r="V353" s="537" t="str">
        <f t="shared" si="442"/>
        <v>Hit</v>
      </c>
      <c r="W353" s="537" t="str">
        <f t="shared" si="444"/>
        <v>Miss</v>
      </c>
      <c r="X353" s="537" t="str">
        <f t="shared" si="446"/>
        <v>Hit</v>
      </c>
      <c r="Y353" s="537" t="str">
        <f t="shared" si="448"/>
        <v>Miss</v>
      </c>
      <c r="Z353" s="537" t="str">
        <f t="shared" si="450"/>
        <v>Hit</v>
      </c>
      <c r="AA353" s="537" t="str">
        <f t="shared" ref="AA353:AA360" si="452">IF(H353&lt;$Q353,"Hit","Miss")</f>
        <v>Hit</v>
      </c>
      <c r="AB353" s="537"/>
      <c r="AC353" s="537"/>
      <c r="AD353" s="537"/>
      <c r="AE353" s="537"/>
      <c r="AF353" s="537"/>
      <c r="AG353" s="537"/>
      <c r="AH353" s="538"/>
    </row>
    <row r="354">
      <c r="A354" s="529">
        <f t="shared" ref="A354:O354" si="451">RANDBETWEEN(1,100)</f>
        <v>13</v>
      </c>
      <c r="B354" s="530">
        <f t="shared" si="451"/>
        <v>6</v>
      </c>
      <c r="C354" s="530">
        <f t="shared" si="451"/>
        <v>50</v>
      </c>
      <c r="D354" s="530">
        <f t="shared" si="451"/>
        <v>87</v>
      </c>
      <c r="E354" s="530">
        <f t="shared" si="451"/>
        <v>38</v>
      </c>
      <c r="F354" s="530">
        <f t="shared" si="451"/>
        <v>27</v>
      </c>
      <c r="G354" s="530">
        <f t="shared" si="451"/>
        <v>82</v>
      </c>
      <c r="H354" s="530">
        <f t="shared" si="451"/>
        <v>45</v>
      </c>
      <c r="I354" s="530">
        <f t="shared" si="451"/>
        <v>69</v>
      </c>
      <c r="J354" s="530">
        <f t="shared" si="451"/>
        <v>59</v>
      </c>
      <c r="K354" s="530">
        <f t="shared" si="451"/>
        <v>22</v>
      </c>
      <c r="L354" s="530">
        <f t="shared" si="451"/>
        <v>4</v>
      </c>
      <c r="M354" s="530">
        <f t="shared" si="451"/>
        <v>64</v>
      </c>
      <c r="N354" s="530">
        <f t="shared" si="451"/>
        <v>85</v>
      </c>
      <c r="O354" s="539">
        <f t="shared" si="451"/>
        <v>39</v>
      </c>
      <c r="P354" s="540"/>
      <c r="Q354" s="541">
        <f>VLOOKUP($O$12,Setup!$B$23:$C$29,2,false)</f>
        <v>65</v>
      </c>
      <c r="R354" s="544">
        <v>9.0</v>
      </c>
      <c r="S354" s="543"/>
      <c r="T354" s="536" t="str">
        <f t="shared" si="438"/>
        <v>Hit</v>
      </c>
      <c r="U354" s="537" t="str">
        <f t="shared" si="440"/>
        <v>Hit</v>
      </c>
      <c r="V354" s="537" t="str">
        <f t="shared" si="442"/>
        <v>Hit</v>
      </c>
      <c r="W354" s="537" t="str">
        <f t="shared" si="444"/>
        <v>Miss</v>
      </c>
      <c r="X354" s="537" t="str">
        <f t="shared" si="446"/>
        <v>Hit</v>
      </c>
      <c r="Y354" s="537" t="str">
        <f t="shared" si="448"/>
        <v>Hit</v>
      </c>
      <c r="Z354" s="537" t="str">
        <f t="shared" si="450"/>
        <v>Miss</v>
      </c>
      <c r="AA354" s="537" t="str">
        <f t="shared" si="452"/>
        <v>Hit</v>
      </c>
      <c r="AB354" s="537" t="str">
        <f t="shared" ref="AB354:AB360" si="454">IF(I354&lt;$Q354,"Hit","Miss")</f>
        <v>Miss</v>
      </c>
      <c r="AC354" s="537"/>
      <c r="AD354" s="537"/>
      <c r="AE354" s="537"/>
      <c r="AF354" s="537"/>
      <c r="AG354" s="537"/>
      <c r="AH354" s="538"/>
    </row>
    <row r="355">
      <c r="A355" s="529">
        <f t="shared" ref="A355:O355" si="453">RANDBETWEEN(1,100)</f>
        <v>59</v>
      </c>
      <c r="B355" s="530">
        <f t="shared" si="453"/>
        <v>49</v>
      </c>
      <c r="C355" s="530">
        <f t="shared" si="453"/>
        <v>70</v>
      </c>
      <c r="D355" s="530">
        <f t="shared" si="453"/>
        <v>87</v>
      </c>
      <c r="E355" s="530">
        <f t="shared" si="453"/>
        <v>41</v>
      </c>
      <c r="F355" s="530">
        <f t="shared" si="453"/>
        <v>83</v>
      </c>
      <c r="G355" s="530">
        <f t="shared" si="453"/>
        <v>31</v>
      </c>
      <c r="H355" s="530">
        <f t="shared" si="453"/>
        <v>98</v>
      </c>
      <c r="I355" s="530">
        <f t="shared" si="453"/>
        <v>66</v>
      </c>
      <c r="J355" s="530">
        <f t="shared" si="453"/>
        <v>2</v>
      </c>
      <c r="K355" s="530">
        <f t="shared" si="453"/>
        <v>37</v>
      </c>
      <c r="L355" s="530">
        <f t="shared" si="453"/>
        <v>56</v>
      </c>
      <c r="M355" s="530">
        <f t="shared" si="453"/>
        <v>40</v>
      </c>
      <c r="N355" s="530">
        <f t="shared" si="453"/>
        <v>92</v>
      </c>
      <c r="O355" s="539">
        <f t="shared" si="453"/>
        <v>32</v>
      </c>
      <c r="P355" s="540"/>
      <c r="Q355" s="541">
        <f>VLOOKUP($O$12,Setup!$B$23:$C$29,2,false)</f>
        <v>65</v>
      </c>
      <c r="R355" s="545">
        <v>10.0</v>
      </c>
      <c r="S355" s="543"/>
      <c r="T355" s="536" t="str">
        <f t="shared" si="438"/>
        <v>Hit</v>
      </c>
      <c r="U355" s="537" t="str">
        <f t="shared" si="440"/>
        <v>Hit</v>
      </c>
      <c r="V355" s="537" t="str">
        <f t="shared" si="442"/>
        <v>Miss</v>
      </c>
      <c r="W355" s="537" t="str">
        <f t="shared" si="444"/>
        <v>Miss</v>
      </c>
      <c r="X355" s="537" t="str">
        <f t="shared" si="446"/>
        <v>Hit</v>
      </c>
      <c r="Y355" s="537" t="str">
        <f t="shared" si="448"/>
        <v>Miss</v>
      </c>
      <c r="Z355" s="537" t="str">
        <f t="shared" si="450"/>
        <v>Hit</v>
      </c>
      <c r="AA355" s="537" t="str">
        <f t="shared" si="452"/>
        <v>Miss</v>
      </c>
      <c r="AB355" s="537" t="str">
        <f t="shared" si="454"/>
        <v>Miss</v>
      </c>
      <c r="AC355" s="537" t="str">
        <f t="shared" ref="AC355:AC360" si="456">IF(J355&lt;$Q355,"Hit","Miss")</f>
        <v>Hit</v>
      </c>
      <c r="AD355" s="537"/>
      <c r="AE355" s="537"/>
      <c r="AF355" s="537"/>
      <c r="AG355" s="537"/>
      <c r="AH355" s="538"/>
    </row>
    <row r="356">
      <c r="A356" s="529">
        <f t="shared" ref="A356:O356" si="455">RANDBETWEEN(1,100)</f>
        <v>100</v>
      </c>
      <c r="B356" s="530">
        <f t="shared" si="455"/>
        <v>50</v>
      </c>
      <c r="C356" s="530">
        <f t="shared" si="455"/>
        <v>66</v>
      </c>
      <c r="D356" s="530">
        <f t="shared" si="455"/>
        <v>7</v>
      </c>
      <c r="E356" s="530">
        <f t="shared" si="455"/>
        <v>31</v>
      </c>
      <c r="F356" s="530">
        <f t="shared" si="455"/>
        <v>67</v>
      </c>
      <c r="G356" s="530">
        <f t="shared" si="455"/>
        <v>72</v>
      </c>
      <c r="H356" s="530">
        <f t="shared" si="455"/>
        <v>65</v>
      </c>
      <c r="I356" s="530">
        <f t="shared" si="455"/>
        <v>88</v>
      </c>
      <c r="J356" s="530">
        <f t="shared" si="455"/>
        <v>91</v>
      </c>
      <c r="K356" s="530">
        <f t="shared" si="455"/>
        <v>60</v>
      </c>
      <c r="L356" s="530">
        <f t="shared" si="455"/>
        <v>31</v>
      </c>
      <c r="M356" s="530">
        <f t="shared" si="455"/>
        <v>93</v>
      </c>
      <c r="N356" s="530">
        <f t="shared" si="455"/>
        <v>68</v>
      </c>
      <c r="O356" s="539">
        <f t="shared" si="455"/>
        <v>25</v>
      </c>
      <c r="P356" s="540"/>
      <c r="Q356" s="541">
        <f>VLOOKUP($O$12,Setup!$B$23:$C$29,2,false)</f>
        <v>65</v>
      </c>
      <c r="R356" s="545">
        <v>11.0</v>
      </c>
      <c r="S356" s="543"/>
      <c r="T356" s="536" t="str">
        <f t="shared" si="438"/>
        <v>Miss</v>
      </c>
      <c r="U356" s="537" t="str">
        <f t="shared" si="440"/>
        <v>Hit</v>
      </c>
      <c r="V356" s="537" t="str">
        <f t="shared" si="442"/>
        <v>Miss</v>
      </c>
      <c r="W356" s="537" t="str">
        <f t="shared" si="444"/>
        <v>Hit</v>
      </c>
      <c r="X356" s="537" t="str">
        <f t="shared" si="446"/>
        <v>Hit</v>
      </c>
      <c r="Y356" s="537" t="str">
        <f t="shared" si="448"/>
        <v>Miss</v>
      </c>
      <c r="Z356" s="537" t="str">
        <f t="shared" si="450"/>
        <v>Miss</v>
      </c>
      <c r="AA356" s="537" t="str">
        <f t="shared" si="452"/>
        <v>Miss</v>
      </c>
      <c r="AB356" s="537" t="str">
        <f t="shared" si="454"/>
        <v>Miss</v>
      </c>
      <c r="AC356" s="537" t="str">
        <f t="shared" si="456"/>
        <v>Miss</v>
      </c>
      <c r="AD356" s="537" t="str">
        <f t="shared" ref="AD356:AD360" si="458">IF(K356&lt;$Q356,"Hit","Miss")</f>
        <v>Hit</v>
      </c>
      <c r="AE356" s="537"/>
      <c r="AF356" s="537"/>
      <c r="AG356" s="537"/>
      <c r="AH356" s="538"/>
    </row>
    <row r="357">
      <c r="A357" s="529">
        <f t="shared" ref="A357:O357" si="457">RANDBETWEEN(1,100)</f>
        <v>5</v>
      </c>
      <c r="B357" s="530">
        <f t="shared" si="457"/>
        <v>43</v>
      </c>
      <c r="C357" s="530">
        <f t="shared" si="457"/>
        <v>93</v>
      </c>
      <c r="D357" s="530">
        <f t="shared" si="457"/>
        <v>21</v>
      </c>
      <c r="E357" s="530">
        <f t="shared" si="457"/>
        <v>37</v>
      </c>
      <c r="F357" s="530">
        <f t="shared" si="457"/>
        <v>64</v>
      </c>
      <c r="G357" s="530">
        <f t="shared" si="457"/>
        <v>12</v>
      </c>
      <c r="H357" s="530">
        <f t="shared" si="457"/>
        <v>51</v>
      </c>
      <c r="I357" s="530">
        <f t="shared" si="457"/>
        <v>68</v>
      </c>
      <c r="J357" s="530">
        <f t="shared" si="457"/>
        <v>96</v>
      </c>
      <c r="K357" s="530">
        <f t="shared" si="457"/>
        <v>21</v>
      </c>
      <c r="L357" s="530">
        <f t="shared" si="457"/>
        <v>43</v>
      </c>
      <c r="M357" s="530">
        <f t="shared" si="457"/>
        <v>75</v>
      </c>
      <c r="N357" s="530">
        <f t="shared" si="457"/>
        <v>24</v>
      </c>
      <c r="O357" s="539">
        <f t="shared" si="457"/>
        <v>90</v>
      </c>
      <c r="P357" s="540"/>
      <c r="Q357" s="541">
        <f>VLOOKUP($O$12,Setup!$B$23:$C$29,2,false)</f>
        <v>65</v>
      </c>
      <c r="R357" s="545">
        <v>12.0</v>
      </c>
      <c r="S357" s="543"/>
      <c r="T357" s="536" t="str">
        <f t="shared" si="438"/>
        <v>Hit</v>
      </c>
      <c r="U357" s="537" t="str">
        <f t="shared" si="440"/>
        <v>Hit</v>
      </c>
      <c r="V357" s="537" t="str">
        <f t="shared" si="442"/>
        <v>Miss</v>
      </c>
      <c r="W357" s="537" t="str">
        <f t="shared" si="444"/>
        <v>Hit</v>
      </c>
      <c r="X357" s="537" t="str">
        <f t="shared" si="446"/>
        <v>Hit</v>
      </c>
      <c r="Y357" s="537" t="str">
        <f t="shared" si="448"/>
        <v>Hit</v>
      </c>
      <c r="Z357" s="537" t="str">
        <f t="shared" si="450"/>
        <v>Hit</v>
      </c>
      <c r="AA357" s="537" t="str">
        <f t="shared" si="452"/>
        <v>Hit</v>
      </c>
      <c r="AB357" s="537" t="str">
        <f t="shared" si="454"/>
        <v>Miss</v>
      </c>
      <c r="AC357" s="537" t="str">
        <f t="shared" si="456"/>
        <v>Miss</v>
      </c>
      <c r="AD357" s="537" t="str">
        <f t="shared" si="458"/>
        <v>Hit</v>
      </c>
      <c r="AE357" s="537" t="str">
        <f t="shared" ref="AE357:AE360" si="460">IF(L357&lt;$Q357,"Hit","Miss")</f>
        <v>Hit</v>
      </c>
      <c r="AF357" s="537"/>
      <c r="AG357" s="537"/>
      <c r="AH357" s="538"/>
    </row>
    <row r="358">
      <c r="A358" s="529">
        <f t="shared" ref="A358:O358" si="459">RANDBETWEEN(1,100)</f>
        <v>8</v>
      </c>
      <c r="B358" s="530">
        <f t="shared" si="459"/>
        <v>47</v>
      </c>
      <c r="C358" s="530">
        <f t="shared" si="459"/>
        <v>83</v>
      </c>
      <c r="D358" s="530">
        <f t="shared" si="459"/>
        <v>14</v>
      </c>
      <c r="E358" s="530">
        <f t="shared" si="459"/>
        <v>50</v>
      </c>
      <c r="F358" s="530">
        <f t="shared" si="459"/>
        <v>13</v>
      </c>
      <c r="G358" s="530">
        <f t="shared" si="459"/>
        <v>31</v>
      </c>
      <c r="H358" s="530">
        <f t="shared" si="459"/>
        <v>35</v>
      </c>
      <c r="I358" s="530">
        <f t="shared" si="459"/>
        <v>83</v>
      </c>
      <c r="J358" s="530">
        <f t="shared" si="459"/>
        <v>19</v>
      </c>
      <c r="K358" s="530">
        <f t="shared" si="459"/>
        <v>10</v>
      </c>
      <c r="L358" s="530">
        <f t="shared" si="459"/>
        <v>37</v>
      </c>
      <c r="M358" s="530">
        <f t="shared" si="459"/>
        <v>72</v>
      </c>
      <c r="N358" s="530">
        <f t="shared" si="459"/>
        <v>35</v>
      </c>
      <c r="O358" s="539">
        <f t="shared" si="459"/>
        <v>9</v>
      </c>
      <c r="P358" s="540"/>
      <c r="Q358" s="541">
        <f>VLOOKUP($O$12,Setup!$B$23:$C$29,2,false)</f>
        <v>65</v>
      </c>
      <c r="R358" s="545">
        <v>13.0</v>
      </c>
      <c r="S358" s="543"/>
      <c r="T358" s="536" t="str">
        <f t="shared" si="438"/>
        <v>Hit</v>
      </c>
      <c r="U358" s="537" t="str">
        <f t="shared" si="440"/>
        <v>Hit</v>
      </c>
      <c r="V358" s="537" t="str">
        <f t="shared" si="442"/>
        <v>Miss</v>
      </c>
      <c r="W358" s="537" t="str">
        <f t="shared" si="444"/>
        <v>Hit</v>
      </c>
      <c r="X358" s="537" t="str">
        <f t="shared" si="446"/>
        <v>Hit</v>
      </c>
      <c r="Y358" s="537" t="str">
        <f t="shared" si="448"/>
        <v>Hit</v>
      </c>
      <c r="Z358" s="537" t="str">
        <f t="shared" si="450"/>
        <v>Hit</v>
      </c>
      <c r="AA358" s="537" t="str">
        <f t="shared" si="452"/>
        <v>Hit</v>
      </c>
      <c r="AB358" s="537" t="str">
        <f t="shared" si="454"/>
        <v>Miss</v>
      </c>
      <c r="AC358" s="537" t="str">
        <f t="shared" si="456"/>
        <v>Hit</v>
      </c>
      <c r="AD358" s="537" t="str">
        <f t="shared" si="458"/>
        <v>Hit</v>
      </c>
      <c r="AE358" s="537" t="str">
        <f t="shared" si="460"/>
        <v>Hit</v>
      </c>
      <c r="AF358" s="537" t="str">
        <f t="shared" ref="AF358:AF360" si="462">IF(M358&lt;$Q358,"Hit","Miss")</f>
        <v>Miss</v>
      </c>
      <c r="AG358" s="537"/>
      <c r="AH358" s="538"/>
    </row>
    <row r="359">
      <c r="A359" s="529">
        <f t="shared" ref="A359:O359" si="461">RANDBETWEEN(1,100)</f>
        <v>45</v>
      </c>
      <c r="B359" s="530">
        <f t="shared" si="461"/>
        <v>20</v>
      </c>
      <c r="C359" s="530">
        <f t="shared" si="461"/>
        <v>76</v>
      </c>
      <c r="D359" s="530">
        <f t="shared" si="461"/>
        <v>30</v>
      </c>
      <c r="E359" s="530">
        <f t="shared" si="461"/>
        <v>93</v>
      </c>
      <c r="F359" s="530">
        <f t="shared" si="461"/>
        <v>45</v>
      </c>
      <c r="G359" s="530">
        <f t="shared" si="461"/>
        <v>84</v>
      </c>
      <c r="H359" s="530">
        <f t="shared" si="461"/>
        <v>47</v>
      </c>
      <c r="I359" s="530">
        <f t="shared" si="461"/>
        <v>98</v>
      </c>
      <c r="J359" s="530">
        <f t="shared" si="461"/>
        <v>99</v>
      </c>
      <c r="K359" s="530">
        <f t="shared" si="461"/>
        <v>23</v>
      </c>
      <c r="L359" s="530">
        <f t="shared" si="461"/>
        <v>73</v>
      </c>
      <c r="M359" s="530">
        <f t="shared" si="461"/>
        <v>78</v>
      </c>
      <c r="N359" s="530">
        <f t="shared" si="461"/>
        <v>8</v>
      </c>
      <c r="O359" s="539">
        <f t="shared" si="461"/>
        <v>56</v>
      </c>
      <c r="P359" s="540"/>
      <c r="Q359" s="541">
        <f>VLOOKUP($O$12,Setup!$B$23:$C$29,2,false)</f>
        <v>65</v>
      </c>
      <c r="R359" s="545">
        <v>14.0</v>
      </c>
      <c r="S359" s="543"/>
      <c r="T359" s="536" t="str">
        <f t="shared" si="438"/>
        <v>Hit</v>
      </c>
      <c r="U359" s="537" t="str">
        <f t="shared" si="440"/>
        <v>Hit</v>
      </c>
      <c r="V359" s="537" t="str">
        <f t="shared" si="442"/>
        <v>Miss</v>
      </c>
      <c r="W359" s="537" t="str">
        <f t="shared" si="444"/>
        <v>Hit</v>
      </c>
      <c r="X359" s="537" t="str">
        <f t="shared" si="446"/>
        <v>Miss</v>
      </c>
      <c r="Y359" s="537" t="str">
        <f t="shared" si="448"/>
        <v>Hit</v>
      </c>
      <c r="Z359" s="537" t="str">
        <f t="shared" si="450"/>
        <v>Miss</v>
      </c>
      <c r="AA359" s="537" t="str">
        <f t="shared" si="452"/>
        <v>Hit</v>
      </c>
      <c r="AB359" s="537" t="str">
        <f t="shared" si="454"/>
        <v>Miss</v>
      </c>
      <c r="AC359" s="537" t="str">
        <f t="shared" si="456"/>
        <v>Miss</v>
      </c>
      <c r="AD359" s="537" t="str">
        <f t="shared" si="458"/>
        <v>Hit</v>
      </c>
      <c r="AE359" s="537" t="str">
        <f t="shared" si="460"/>
        <v>Miss</v>
      </c>
      <c r="AF359" s="537" t="str">
        <f t="shared" si="462"/>
        <v>Miss</v>
      </c>
      <c r="AG359" s="537" t="str">
        <f t="shared" ref="AG359:AG360" si="464">IF(N359&lt;$Q359,"Hit","Miss")</f>
        <v>Hit</v>
      </c>
      <c r="AH359" s="538"/>
    </row>
    <row r="360">
      <c r="A360" s="546">
        <f t="shared" ref="A360:O360" si="463">RANDBETWEEN(1,100)</f>
        <v>12</v>
      </c>
      <c r="B360" s="547">
        <f t="shared" si="463"/>
        <v>90</v>
      </c>
      <c r="C360" s="547">
        <f t="shared" si="463"/>
        <v>25</v>
      </c>
      <c r="D360" s="547">
        <f t="shared" si="463"/>
        <v>4</v>
      </c>
      <c r="E360" s="547">
        <f t="shared" si="463"/>
        <v>45</v>
      </c>
      <c r="F360" s="547">
        <f t="shared" si="463"/>
        <v>97</v>
      </c>
      <c r="G360" s="547">
        <f t="shared" si="463"/>
        <v>63</v>
      </c>
      <c r="H360" s="547">
        <f t="shared" si="463"/>
        <v>29</v>
      </c>
      <c r="I360" s="547">
        <f t="shared" si="463"/>
        <v>92</v>
      </c>
      <c r="J360" s="547">
        <f t="shared" si="463"/>
        <v>98</v>
      </c>
      <c r="K360" s="547">
        <f t="shared" si="463"/>
        <v>27</v>
      </c>
      <c r="L360" s="547">
        <f t="shared" si="463"/>
        <v>34</v>
      </c>
      <c r="M360" s="547">
        <f t="shared" si="463"/>
        <v>55</v>
      </c>
      <c r="N360" s="547">
        <f t="shared" si="463"/>
        <v>20</v>
      </c>
      <c r="O360" s="548">
        <f t="shared" si="463"/>
        <v>72</v>
      </c>
      <c r="P360" s="549"/>
      <c r="Q360" s="550">
        <f>VLOOKUP($O$12,Setup!$B$23:$C$29,2,false)</f>
        <v>65</v>
      </c>
      <c r="R360" s="551">
        <v>15.0</v>
      </c>
      <c r="S360" s="552"/>
      <c r="T360" s="522" t="str">
        <f t="shared" si="438"/>
        <v>Hit</v>
      </c>
      <c r="U360" s="553" t="str">
        <f t="shared" si="440"/>
        <v>Miss</v>
      </c>
      <c r="V360" s="553" t="str">
        <f t="shared" si="442"/>
        <v>Hit</v>
      </c>
      <c r="W360" s="553" t="str">
        <f t="shared" si="444"/>
        <v>Hit</v>
      </c>
      <c r="X360" s="553" t="str">
        <f t="shared" si="446"/>
        <v>Hit</v>
      </c>
      <c r="Y360" s="553" t="str">
        <f t="shared" si="448"/>
        <v>Miss</v>
      </c>
      <c r="Z360" s="553" t="str">
        <f t="shared" si="450"/>
        <v>Hit</v>
      </c>
      <c r="AA360" s="553" t="str">
        <f t="shared" si="452"/>
        <v>Hit</v>
      </c>
      <c r="AB360" s="553" t="str">
        <f t="shared" si="454"/>
        <v>Miss</v>
      </c>
      <c r="AC360" s="553" t="str">
        <f t="shared" si="456"/>
        <v>Miss</v>
      </c>
      <c r="AD360" s="553" t="str">
        <f t="shared" si="458"/>
        <v>Hit</v>
      </c>
      <c r="AE360" s="553" t="str">
        <f t="shared" si="460"/>
        <v>Hit</v>
      </c>
      <c r="AF360" s="553" t="str">
        <f t="shared" si="462"/>
        <v>Hit</v>
      </c>
      <c r="AG360" s="553" t="str">
        <f t="shared" si="464"/>
        <v>Hit</v>
      </c>
      <c r="AH360" s="554" t="str">
        <f>IF(O360&lt;$Q360,"Hit","Miss")</f>
        <v>Miss</v>
      </c>
    </row>
    <row r="361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55"/>
      <c r="AB361" s="555"/>
      <c r="AC361" s="555"/>
      <c r="AD361" s="555"/>
      <c r="AE361" s="555"/>
      <c r="AF361" s="555"/>
      <c r="AG361" s="555"/>
      <c r="AH361" s="555"/>
    </row>
    <row r="362">
      <c r="A362" s="500"/>
      <c r="B362" s="456"/>
      <c r="C362" s="456"/>
      <c r="D362" s="456"/>
      <c r="E362" s="456"/>
      <c r="F362" s="456"/>
      <c r="G362" s="456"/>
      <c r="H362" s="456"/>
      <c r="I362" s="456"/>
      <c r="J362" s="456"/>
      <c r="K362" s="456"/>
      <c r="L362" s="456"/>
      <c r="M362" s="456"/>
      <c r="N362" s="456"/>
      <c r="O362" s="456"/>
      <c r="P362" s="456"/>
      <c r="Q362" s="456"/>
      <c r="R362" s="456"/>
      <c r="S362" s="456"/>
      <c r="T362" s="456"/>
      <c r="U362" s="456"/>
      <c r="V362" s="456"/>
      <c r="W362" s="456"/>
      <c r="X362" s="456"/>
      <c r="Y362" s="456"/>
      <c r="Z362" s="456"/>
      <c r="AA362" s="456"/>
      <c r="AB362" s="456"/>
      <c r="AC362" s="456"/>
      <c r="AD362" s="456"/>
      <c r="AE362" s="456"/>
      <c r="AF362" s="456"/>
      <c r="AG362" s="456"/>
      <c r="AH362" s="457"/>
    </row>
    <row r="363">
      <c r="A363" s="501"/>
      <c r="B363" s="502"/>
      <c r="C363" s="502"/>
      <c r="D363" s="503"/>
      <c r="E363" s="503"/>
      <c r="F363" s="503"/>
      <c r="G363" s="503"/>
      <c r="H363" s="503"/>
      <c r="I363" s="503"/>
      <c r="J363" s="503"/>
      <c r="K363" s="503"/>
      <c r="L363" s="594" t="s">
        <v>212</v>
      </c>
      <c r="M363" s="502"/>
      <c r="N363" s="470"/>
      <c r="O363" s="579" t="str">
        <f>VLOOKUP($L363,Setup!$B$9:$C$92,2,false)</f>
        <v/>
      </c>
      <c r="P363" s="502"/>
      <c r="Q363" s="470"/>
      <c r="R363" s="580"/>
      <c r="S363" s="581"/>
      <c r="T363" s="582" t="s">
        <v>204</v>
      </c>
      <c r="U363" s="583">
        <f>(Setup!$C$38)</f>
        <v>35</v>
      </c>
      <c r="V363" s="582" t="s">
        <v>293</v>
      </c>
      <c r="W363" s="583">
        <f>COUNTIF(T365:AH365,"Hit")</f>
        <v>0</v>
      </c>
      <c r="X363" s="582" t="s">
        <v>292</v>
      </c>
      <c r="Y363" s="584">
        <f>$U363*$W363</f>
        <v>0</v>
      </c>
      <c r="Z363" s="585"/>
      <c r="AA363" s="585"/>
      <c r="AB363" s="585"/>
      <c r="AC363" s="585"/>
      <c r="AD363" s="585"/>
      <c r="AE363" s="585"/>
      <c r="AF363" s="585"/>
      <c r="AG363" s="585"/>
      <c r="AH363" s="586"/>
    </row>
    <row r="364">
      <c r="A364" s="514"/>
      <c r="B364" s="482"/>
      <c r="C364" s="482"/>
      <c r="D364" s="515"/>
      <c r="E364" s="515"/>
      <c r="F364" s="515"/>
      <c r="G364" s="515"/>
      <c r="H364" s="515"/>
      <c r="I364" s="515"/>
      <c r="J364" s="515"/>
      <c r="K364" s="515"/>
      <c r="L364" s="587" t="s">
        <v>206</v>
      </c>
      <c r="M364" s="472"/>
      <c r="N364" s="566"/>
      <c r="O364" s="577" t="str">
        <f>(Setup!$C$82)</f>
        <v/>
      </c>
      <c r="P364" s="472"/>
      <c r="Q364" s="566"/>
      <c r="R364" s="588"/>
      <c r="S364" s="589"/>
      <c r="T364" s="590" t="s">
        <v>294</v>
      </c>
      <c r="U364" s="472"/>
      <c r="V364" s="472"/>
      <c r="W364" s="472"/>
      <c r="X364" s="472"/>
      <c r="Y364" s="472"/>
      <c r="Z364" s="472"/>
      <c r="AA364" s="472"/>
      <c r="AB364" s="472"/>
      <c r="AC364" s="472"/>
      <c r="AD364" s="472"/>
      <c r="AE364" s="472"/>
      <c r="AF364" s="472"/>
      <c r="AG364" s="472"/>
      <c r="AH364" s="566"/>
    </row>
    <row r="365">
      <c r="A365" s="519"/>
      <c r="B365" s="492"/>
      <c r="C365" s="492"/>
      <c r="D365" s="520"/>
      <c r="E365" s="520"/>
      <c r="F365" s="520"/>
      <c r="G365" s="520"/>
      <c r="H365" s="520"/>
      <c r="I365" s="520"/>
      <c r="J365" s="520"/>
      <c r="K365" s="520"/>
      <c r="L365" s="591" t="s">
        <v>295</v>
      </c>
      <c r="M365" s="571"/>
      <c r="N365" s="572"/>
      <c r="O365" s="573">
        <f>(Setup!$C$53*Setup!$C$55)</f>
        <v>0</v>
      </c>
      <c r="P365" s="571"/>
      <c r="Q365" s="572"/>
      <c r="R365" s="588"/>
      <c r="S365" s="589"/>
      <c r="T365" s="592" t="str">
        <f>iferror(VLOOKUP($O365,$R368:$AH382,3,false),"")</f>
        <v/>
      </c>
      <c r="U365" s="592" t="str">
        <f>iferror(VLOOKUP($O365,$R368:$AH382,4,false),"")</f>
        <v/>
      </c>
      <c r="V365" s="592" t="str">
        <f>iferror(VLOOKUP($O365,$R368:$AH382,5,false),"")</f>
        <v/>
      </c>
      <c r="W365" s="592" t="str">
        <f>iferror(VLOOKUP($O365,$R368:$AH382,6,false),"")</f>
        <v/>
      </c>
      <c r="X365" s="592" t="str">
        <f>iferror(VLOOKUP($O365,$R368:$AH382,7,false),"")</f>
        <v/>
      </c>
      <c r="Y365" s="592" t="str">
        <f>iferror(VLOOKUP($O365,$R368:$AH382,8,false),"")</f>
        <v/>
      </c>
      <c r="Z365" s="592" t="str">
        <f>iferror(VLOOKUP($O365,$R368:$AH382,9,false),"")</f>
        <v/>
      </c>
      <c r="AA365" s="592" t="str">
        <f>iferror(VLOOKUP($O365,$R368:$AH382,10,false),"")</f>
        <v/>
      </c>
      <c r="AB365" s="592" t="str">
        <f>iferror(VLOOKUP($O365,$R368:$AH382,11,false),"")</f>
        <v/>
      </c>
      <c r="AC365" s="592" t="str">
        <f>iferror(VLOOKUP($O365,$R368:$AH382,12,false),"")</f>
        <v/>
      </c>
      <c r="AD365" s="592" t="str">
        <f>iferror(VLOOKUP($O365,$R368:$AH382,13,false),"")</f>
        <v/>
      </c>
      <c r="AE365" s="592" t="str">
        <f>iferror(VLOOKUP($O365,$R368:$AH382,14,false),"")</f>
        <v/>
      </c>
      <c r="AF365" s="592" t="str">
        <f>iferror(VLOOKUP($O365,$R368:$AH382,15,false),"")</f>
        <v/>
      </c>
      <c r="AG365" s="592" t="str">
        <f>iferror(VLOOKUP($O365,$R368:$AH382,16,false),"")</f>
        <v/>
      </c>
      <c r="AH365" s="593" t="str">
        <f>iferror(VLOOKUP($O365,$R368:$AH382,17,false),"")</f>
        <v/>
      </c>
    </row>
    <row r="366">
      <c r="A366" s="523"/>
      <c r="B366" s="512"/>
      <c r="C366" s="512"/>
      <c r="D366" s="512"/>
      <c r="E366" s="512"/>
      <c r="F366" s="512"/>
      <c r="G366" s="512"/>
      <c r="H366" s="512"/>
      <c r="I366" s="512"/>
      <c r="J366" s="512"/>
      <c r="K366" s="512"/>
      <c r="L366" s="512"/>
      <c r="M366" s="512"/>
      <c r="N366" s="512"/>
      <c r="O366" s="512"/>
      <c r="P366" s="524"/>
      <c r="Q366" s="512"/>
      <c r="R366" s="512"/>
      <c r="S366" s="512"/>
      <c r="T366" s="512"/>
      <c r="U366" s="512"/>
      <c r="V366" s="525"/>
      <c r="W366" s="512"/>
      <c r="X366" s="512"/>
      <c r="Y366" s="512"/>
      <c r="Z366" s="512"/>
      <c r="AA366" s="512"/>
      <c r="AB366" s="512"/>
      <c r="AC366" s="512"/>
      <c r="AD366" s="512"/>
      <c r="AE366" s="512"/>
      <c r="AF366" s="512"/>
      <c r="AH366" s="526"/>
    </row>
    <row r="367">
      <c r="A367" s="501" t="s">
        <v>296</v>
      </c>
      <c r="B367" s="502"/>
      <c r="C367" s="502"/>
      <c r="D367" s="502"/>
      <c r="E367" s="502"/>
      <c r="F367" s="502"/>
      <c r="G367" s="502"/>
      <c r="H367" s="502"/>
      <c r="I367" s="502"/>
      <c r="J367" s="502"/>
      <c r="K367" s="502"/>
      <c r="L367" s="502"/>
      <c r="M367" s="502"/>
      <c r="N367" s="502"/>
      <c r="O367" s="470"/>
      <c r="P367" s="524"/>
      <c r="Q367" s="527" t="s">
        <v>297</v>
      </c>
      <c r="R367" s="528" t="s">
        <v>298</v>
      </c>
      <c r="S367" s="512"/>
      <c r="T367" s="501" t="s">
        <v>299</v>
      </c>
      <c r="U367" s="502"/>
      <c r="V367" s="502"/>
      <c r="W367" s="502"/>
      <c r="X367" s="502"/>
      <c r="Y367" s="502"/>
      <c r="Z367" s="502"/>
      <c r="AA367" s="502"/>
      <c r="AB367" s="502"/>
      <c r="AC367" s="502"/>
      <c r="AD367" s="502"/>
      <c r="AE367" s="502"/>
      <c r="AF367" s="502"/>
      <c r="AG367" s="502"/>
      <c r="AH367" s="470"/>
    </row>
    <row r="368">
      <c r="A368" s="529">
        <f t="shared" ref="A368:O368" si="465">RANDBETWEEN(1,100)</f>
        <v>62</v>
      </c>
      <c r="B368" s="530">
        <f t="shared" si="465"/>
        <v>32</v>
      </c>
      <c r="C368" s="530">
        <f t="shared" si="465"/>
        <v>6</v>
      </c>
      <c r="D368" s="530">
        <f t="shared" si="465"/>
        <v>69</v>
      </c>
      <c r="E368" s="530">
        <f t="shared" si="465"/>
        <v>81</v>
      </c>
      <c r="F368" s="530">
        <f t="shared" si="465"/>
        <v>21</v>
      </c>
      <c r="G368" s="530">
        <f t="shared" si="465"/>
        <v>22</v>
      </c>
      <c r="H368" s="530">
        <f t="shared" si="465"/>
        <v>35</v>
      </c>
      <c r="I368" s="530">
        <f t="shared" si="465"/>
        <v>13</v>
      </c>
      <c r="J368" s="530">
        <f t="shared" si="465"/>
        <v>39</v>
      </c>
      <c r="K368" s="530">
        <f t="shared" si="465"/>
        <v>27</v>
      </c>
      <c r="L368" s="530">
        <f t="shared" si="465"/>
        <v>94</v>
      </c>
      <c r="M368" s="530">
        <f t="shared" si="465"/>
        <v>29</v>
      </c>
      <c r="N368" s="530">
        <f t="shared" si="465"/>
        <v>98</v>
      </c>
      <c r="O368" s="531">
        <f t="shared" si="465"/>
        <v>65</v>
      </c>
      <c r="P368" s="532"/>
      <c r="Q368" s="533">
        <f>VLOOKUP($O$34,Setup!$B$23:$C$29,2,false)</f>
        <v>65</v>
      </c>
      <c r="R368" s="534">
        <v>1.0</v>
      </c>
      <c r="S368" s="535"/>
      <c r="T368" s="536" t="str">
        <f t="shared" ref="T368:T382" si="467">IF(A368&lt;$Q368,"Hit","Miss")</f>
        <v>Hit</v>
      </c>
      <c r="U368" s="537"/>
      <c r="V368" s="537"/>
      <c r="W368" s="537"/>
      <c r="X368" s="537"/>
      <c r="Y368" s="537"/>
      <c r="Z368" s="537"/>
      <c r="AA368" s="537"/>
      <c r="AB368" s="537"/>
      <c r="AC368" s="537"/>
      <c r="AD368" s="537"/>
      <c r="AE368" s="537"/>
      <c r="AF368" s="537"/>
      <c r="AG368" s="537"/>
      <c r="AH368" s="538"/>
    </row>
    <row r="369">
      <c r="A369" s="529">
        <f t="shared" ref="A369:O369" si="466">RANDBETWEEN(1,100)</f>
        <v>79</v>
      </c>
      <c r="B369" s="530">
        <f t="shared" si="466"/>
        <v>83</v>
      </c>
      <c r="C369" s="530">
        <f t="shared" si="466"/>
        <v>46</v>
      </c>
      <c r="D369" s="530">
        <f t="shared" si="466"/>
        <v>53</v>
      </c>
      <c r="E369" s="530">
        <f t="shared" si="466"/>
        <v>70</v>
      </c>
      <c r="F369" s="530">
        <f t="shared" si="466"/>
        <v>60</v>
      </c>
      <c r="G369" s="530">
        <f t="shared" si="466"/>
        <v>12</v>
      </c>
      <c r="H369" s="530">
        <f t="shared" si="466"/>
        <v>5</v>
      </c>
      <c r="I369" s="530">
        <f t="shared" si="466"/>
        <v>79</v>
      </c>
      <c r="J369" s="530">
        <f t="shared" si="466"/>
        <v>29</v>
      </c>
      <c r="K369" s="530">
        <f t="shared" si="466"/>
        <v>6</v>
      </c>
      <c r="L369" s="530">
        <f t="shared" si="466"/>
        <v>36</v>
      </c>
      <c r="M369" s="530">
        <f t="shared" si="466"/>
        <v>26</v>
      </c>
      <c r="N369" s="530">
        <f t="shared" si="466"/>
        <v>48</v>
      </c>
      <c r="O369" s="531">
        <f t="shared" si="466"/>
        <v>14</v>
      </c>
      <c r="P369" s="532"/>
      <c r="Q369" s="533">
        <f>VLOOKUP($O$34,Setup!$B$23:$C$29,2,false)</f>
        <v>65</v>
      </c>
      <c r="R369" s="534">
        <v>2.0</v>
      </c>
      <c r="S369" s="535"/>
      <c r="T369" s="536" t="str">
        <f t="shared" si="467"/>
        <v>Miss</v>
      </c>
      <c r="U369" s="537" t="str">
        <f t="shared" ref="U369:U382" si="469">IF(B369&lt;$Q369,"Hit","Miss")</f>
        <v>Miss</v>
      </c>
      <c r="V369" s="537"/>
      <c r="W369" s="537"/>
      <c r="X369" s="537"/>
      <c r="Y369" s="537"/>
      <c r="Z369" s="537"/>
      <c r="AA369" s="537"/>
      <c r="AB369" s="537"/>
      <c r="AC369" s="537"/>
      <c r="AD369" s="537"/>
      <c r="AE369" s="537"/>
      <c r="AF369" s="537"/>
      <c r="AG369" s="537"/>
      <c r="AH369" s="538"/>
    </row>
    <row r="370">
      <c r="A370" s="529">
        <f t="shared" ref="A370:O370" si="468">RANDBETWEEN(1,100)</f>
        <v>84</v>
      </c>
      <c r="B370" s="530">
        <f t="shared" si="468"/>
        <v>32</v>
      </c>
      <c r="C370" s="530">
        <f t="shared" si="468"/>
        <v>73</v>
      </c>
      <c r="D370" s="530">
        <f t="shared" si="468"/>
        <v>12</v>
      </c>
      <c r="E370" s="530">
        <f t="shared" si="468"/>
        <v>74</v>
      </c>
      <c r="F370" s="530">
        <f t="shared" si="468"/>
        <v>11</v>
      </c>
      <c r="G370" s="530">
        <f t="shared" si="468"/>
        <v>49</v>
      </c>
      <c r="H370" s="530">
        <f t="shared" si="468"/>
        <v>44</v>
      </c>
      <c r="I370" s="530">
        <f t="shared" si="468"/>
        <v>8</v>
      </c>
      <c r="J370" s="530">
        <f t="shared" si="468"/>
        <v>62</v>
      </c>
      <c r="K370" s="530">
        <f t="shared" si="468"/>
        <v>60</v>
      </c>
      <c r="L370" s="530">
        <f t="shared" si="468"/>
        <v>76</v>
      </c>
      <c r="M370" s="530">
        <f t="shared" si="468"/>
        <v>27</v>
      </c>
      <c r="N370" s="530">
        <f t="shared" si="468"/>
        <v>4</v>
      </c>
      <c r="O370" s="531">
        <f t="shared" si="468"/>
        <v>23</v>
      </c>
      <c r="P370" s="532"/>
      <c r="Q370" s="533">
        <f>VLOOKUP($O$34,Setup!$B$23:$C$29,2,false)</f>
        <v>65</v>
      </c>
      <c r="R370" s="534">
        <v>3.0</v>
      </c>
      <c r="S370" s="535"/>
      <c r="T370" s="536" t="str">
        <f t="shared" si="467"/>
        <v>Miss</v>
      </c>
      <c r="U370" s="537" t="str">
        <f t="shared" si="469"/>
        <v>Hit</v>
      </c>
      <c r="V370" s="537" t="str">
        <f t="shared" ref="V370:V382" si="471">IF(C370&lt;$Q370,"Hit","Miss")</f>
        <v>Miss</v>
      </c>
      <c r="W370" s="537"/>
      <c r="X370" s="537"/>
      <c r="Y370" s="537"/>
      <c r="Z370" s="537"/>
      <c r="AA370" s="537"/>
      <c r="AB370" s="537"/>
      <c r="AC370" s="537"/>
      <c r="AD370" s="537"/>
      <c r="AE370" s="537"/>
      <c r="AF370" s="537"/>
      <c r="AG370" s="537"/>
      <c r="AH370" s="538"/>
    </row>
    <row r="371">
      <c r="A371" s="529">
        <f t="shared" ref="A371:O371" si="470">RANDBETWEEN(1,100)</f>
        <v>88</v>
      </c>
      <c r="B371" s="530">
        <f t="shared" si="470"/>
        <v>52</v>
      </c>
      <c r="C371" s="530">
        <f t="shared" si="470"/>
        <v>73</v>
      </c>
      <c r="D371" s="530">
        <f t="shared" si="470"/>
        <v>24</v>
      </c>
      <c r="E371" s="530">
        <f t="shared" si="470"/>
        <v>88</v>
      </c>
      <c r="F371" s="530">
        <f t="shared" si="470"/>
        <v>4</v>
      </c>
      <c r="G371" s="530">
        <f t="shared" si="470"/>
        <v>68</v>
      </c>
      <c r="H371" s="530">
        <f t="shared" si="470"/>
        <v>7</v>
      </c>
      <c r="I371" s="530">
        <f t="shared" si="470"/>
        <v>20</v>
      </c>
      <c r="J371" s="530">
        <f t="shared" si="470"/>
        <v>9</v>
      </c>
      <c r="K371" s="530">
        <f t="shared" si="470"/>
        <v>92</v>
      </c>
      <c r="L371" s="530">
        <f t="shared" si="470"/>
        <v>19</v>
      </c>
      <c r="M371" s="530">
        <f t="shared" si="470"/>
        <v>54</v>
      </c>
      <c r="N371" s="530">
        <f t="shared" si="470"/>
        <v>70</v>
      </c>
      <c r="O371" s="539">
        <f t="shared" si="470"/>
        <v>98</v>
      </c>
      <c r="P371" s="540"/>
      <c r="Q371" s="533">
        <f>VLOOKUP($O$34,Setup!$B$23:$C$29,2,false)</f>
        <v>65</v>
      </c>
      <c r="R371" s="542">
        <v>4.0</v>
      </c>
      <c r="S371" s="543"/>
      <c r="T371" s="536" t="str">
        <f t="shared" si="467"/>
        <v>Miss</v>
      </c>
      <c r="U371" s="537" t="str">
        <f t="shared" si="469"/>
        <v>Hit</v>
      </c>
      <c r="V371" s="537" t="str">
        <f t="shared" si="471"/>
        <v>Miss</v>
      </c>
      <c r="W371" s="537" t="str">
        <f t="shared" ref="W371:W382" si="473">IF(D371&lt;$Q371,"Hit","Miss")</f>
        <v>Hit</v>
      </c>
      <c r="X371" s="537"/>
      <c r="Y371" s="537"/>
      <c r="Z371" s="537"/>
      <c r="AA371" s="537"/>
      <c r="AB371" s="537"/>
      <c r="AC371" s="537"/>
      <c r="AD371" s="537"/>
      <c r="AE371" s="537"/>
      <c r="AF371" s="537"/>
      <c r="AG371" s="537"/>
      <c r="AH371" s="538"/>
    </row>
    <row r="372">
      <c r="A372" s="529">
        <f t="shared" ref="A372:O372" si="472">RANDBETWEEN(1,100)</f>
        <v>81</v>
      </c>
      <c r="B372" s="530">
        <f t="shared" si="472"/>
        <v>2</v>
      </c>
      <c r="C372" s="530">
        <f t="shared" si="472"/>
        <v>13</v>
      </c>
      <c r="D372" s="530">
        <f t="shared" si="472"/>
        <v>67</v>
      </c>
      <c r="E372" s="530">
        <f t="shared" si="472"/>
        <v>83</v>
      </c>
      <c r="F372" s="530">
        <f t="shared" si="472"/>
        <v>18</v>
      </c>
      <c r="G372" s="530">
        <f t="shared" si="472"/>
        <v>22</v>
      </c>
      <c r="H372" s="530">
        <f t="shared" si="472"/>
        <v>85</v>
      </c>
      <c r="I372" s="530">
        <f t="shared" si="472"/>
        <v>89</v>
      </c>
      <c r="J372" s="530">
        <f t="shared" si="472"/>
        <v>51</v>
      </c>
      <c r="K372" s="530">
        <f t="shared" si="472"/>
        <v>3</v>
      </c>
      <c r="L372" s="530">
        <f t="shared" si="472"/>
        <v>6</v>
      </c>
      <c r="M372" s="530">
        <f t="shared" si="472"/>
        <v>58</v>
      </c>
      <c r="N372" s="530">
        <f t="shared" si="472"/>
        <v>90</v>
      </c>
      <c r="O372" s="539">
        <f t="shared" si="472"/>
        <v>38</v>
      </c>
      <c r="P372" s="540"/>
      <c r="Q372" s="533">
        <f>VLOOKUP($O$34,Setup!$B$23:$C$29,2,false)</f>
        <v>65</v>
      </c>
      <c r="R372" s="544">
        <v>5.0</v>
      </c>
      <c r="S372" s="543"/>
      <c r="T372" s="536" t="str">
        <f t="shared" si="467"/>
        <v>Miss</v>
      </c>
      <c r="U372" s="537" t="str">
        <f t="shared" si="469"/>
        <v>Hit</v>
      </c>
      <c r="V372" s="537" t="str">
        <f t="shared" si="471"/>
        <v>Hit</v>
      </c>
      <c r="W372" s="537" t="str">
        <f t="shared" si="473"/>
        <v>Miss</v>
      </c>
      <c r="X372" s="537" t="str">
        <f t="shared" ref="X372:X382" si="475">IF(E372&lt;$Q372,"Hit","Miss")</f>
        <v>Miss</v>
      </c>
      <c r="Y372" s="537"/>
      <c r="Z372" s="537"/>
      <c r="AA372" s="537"/>
      <c r="AB372" s="537"/>
      <c r="AC372" s="537"/>
      <c r="AD372" s="537"/>
      <c r="AE372" s="537"/>
      <c r="AF372" s="537"/>
      <c r="AG372" s="537"/>
      <c r="AH372" s="538"/>
    </row>
    <row r="373">
      <c r="A373" s="529">
        <f t="shared" ref="A373:O373" si="474">RANDBETWEEN(1,100)</f>
        <v>64</v>
      </c>
      <c r="B373" s="530">
        <f t="shared" si="474"/>
        <v>27</v>
      </c>
      <c r="C373" s="530">
        <f t="shared" si="474"/>
        <v>18</v>
      </c>
      <c r="D373" s="530">
        <f t="shared" si="474"/>
        <v>70</v>
      </c>
      <c r="E373" s="530">
        <f t="shared" si="474"/>
        <v>84</v>
      </c>
      <c r="F373" s="530">
        <f t="shared" si="474"/>
        <v>35</v>
      </c>
      <c r="G373" s="530">
        <f t="shared" si="474"/>
        <v>54</v>
      </c>
      <c r="H373" s="530">
        <f t="shared" si="474"/>
        <v>75</v>
      </c>
      <c r="I373" s="530">
        <f t="shared" si="474"/>
        <v>29</v>
      </c>
      <c r="J373" s="530">
        <f t="shared" si="474"/>
        <v>78</v>
      </c>
      <c r="K373" s="530">
        <f t="shared" si="474"/>
        <v>60</v>
      </c>
      <c r="L373" s="530">
        <f t="shared" si="474"/>
        <v>23</v>
      </c>
      <c r="M373" s="530">
        <f t="shared" si="474"/>
        <v>34</v>
      </c>
      <c r="N373" s="530">
        <f t="shared" si="474"/>
        <v>100</v>
      </c>
      <c r="O373" s="539">
        <f t="shared" si="474"/>
        <v>5</v>
      </c>
      <c r="P373" s="540"/>
      <c r="Q373" s="533">
        <f>VLOOKUP($O$34,Setup!$B$23:$C$29,2,false)</f>
        <v>65</v>
      </c>
      <c r="R373" s="544">
        <v>6.0</v>
      </c>
      <c r="S373" s="543"/>
      <c r="T373" s="536" t="str">
        <f t="shared" si="467"/>
        <v>Hit</v>
      </c>
      <c r="U373" s="537" t="str">
        <f t="shared" si="469"/>
        <v>Hit</v>
      </c>
      <c r="V373" s="537" t="str">
        <f t="shared" si="471"/>
        <v>Hit</v>
      </c>
      <c r="W373" s="537" t="str">
        <f t="shared" si="473"/>
        <v>Miss</v>
      </c>
      <c r="X373" s="537" t="str">
        <f t="shared" si="475"/>
        <v>Miss</v>
      </c>
      <c r="Y373" s="537" t="str">
        <f t="shared" ref="Y373:Y382" si="477">IF(F373&lt;$Q373,"Hit","Miss")</f>
        <v>Hit</v>
      </c>
      <c r="Z373" s="537"/>
      <c r="AA373" s="537"/>
      <c r="AB373" s="537"/>
      <c r="AC373" s="537"/>
      <c r="AD373" s="537"/>
      <c r="AE373" s="537"/>
      <c r="AF373" s="537"/>
      <c r="AG373" s="537"/>
      <c r="AH373" s="538"/>
    </row>
    <row r="374">
      <c r="A374" s="529">
        <f t="shared" ref="A374:O374" si="476">RANDBETWEEN(1,100)</f>
        <v>92</v>
      </c>
      <c r="B374" s="530">
        <f t="shared" si="476"/>
        <v>66</v>
      </c>
      <c r="C374" s="530">
        <f t="shared" si="476"/>
        <v>6</v>
      </c>
      <c r="D374" s="530">
        <f t="shared" si="476"/>
        <v>62</v>
      </c>
      <c r="E374" s="530">
        <f t="shared" si="476"/>
        <v>97</v>
      </c>
      <c r="F374" s="530">
        <f t="shared" si="476"/>
        <v>1</v>
      </c>
      <c r="G374" s="530">
        <f t="shared" si="476"/>
        <v>67</v>
      </c>
      <c r="H374" s="530">
        <f t="shared" si="476"/>
        <v>45</v>
      </c>
      <c r="I374" s="530">
        <f t="shared" si="476"/>
        <v>22</v>
      </c>
      <c r="J374" s="530">
        <f t="shared" si="476"/>
        <v>46</v>
      </c>
      <c r="K374" s="530">
        <f t="shared" si="476"/>
        <v>100</v>
      </c>
      <c r="L374" s="530">
        <f t="shared" si="476"/>
        <v>36</v>
      </c>
      <c r="M374" s="530">
        <f t="shared" si="476"/>
        <v>66</v>
      </c>
      <c r="N374" s="530">
        <f t="shared" si="476"/>
        <v>6</v>
      </c>
      <c r="O374" s="539">
        <f t="shared" si="476"/>
        <v>31</v>
      </c>
      <c r="P374" s="540"/>
      <c r="Q374" s="533">
        <f>VLOOKUP($O$34,Setup!$B$23:$C$29,2,false)</f>
        <v>65</v>
      </c>
      <c r="R374" s="544">
        <v>7.0</v>
      </c>
      <c r="S374" s="543"/>
      <c r="T374" s="536" t="str">
        <f t="shared" si="467"/>
        <v>Miss</v>
      </c>
      <c r="U374" s="537" t="str">
        <f t="shared" si="469"/>
        <v>Miss</v>
      </c>
      <c r="V374" s="537" t="str">
        <f t="shared" si="471"/>
        <v>Hit</v>
      </c>
      <c r="W374" s="537" t="str">
        <f t="shared" si="473"/>
        <v>Hit</v>
      </c>
      <c r="X374" s="537" t="str">
        <f t="shared" si="475"/>
        <v>Miss</v>
      </c>
      <c r="Y374" s="537" t="str">
        <f t="shared" si="477"/>
        <v>Hit</v>
      </c>
      <c r="Z374" s="537" t="str">
        <f t="shared" ref="Z374:Z382" si="479">IF(G374&lt;$Q374,"Hit","Miss")</f>
        <v>Miss</v>
      </c>
      <c r="AA374" s="537"/>
      <c r="AB374" s="537"/>
      <c r="AC374" s="537"/>
      <c r="AD374" s="537"/>
      <c r="AE374" s="537"/>
      <c r="AF374" s="537"/>
      <c r="AG374" s="537"/>
      <c r="AH374" s="538"/>
    </row>
    <row r="375">
      <c r="A375" s="529">
        <f t="shared" ref="A375:O375" si="478">RANDBETWEEN(1,100)</f>
        <v>57</v>
      </c>
      <c r="B375" s="530">
        <f t="shared" si="478"/>
        <v>96</v>
      </c>
      <c r="C375" s="530">
        <f t="shared" si="478"/>
        <v>63</v>
      </c>
      <c r="D375" s="530">
        <f t="shared" si="478"/>
        <v>37</v>
      </c>
      <c r="E375" s="530">
        <f t="shared" si="478"/>
        <v>100</v>
      </c>
      <c r="F375" s="530">
        <f t="shared" si="478"/>
        <v>41</v>
      </c>
      <c r="G375" s="530">
        <f t="shared" si="478"/>
        <v>8</v>
      </c>
      <c r="H375" s="530">
        <f t="shared" si="478"/>
        <v>69</v>
      </c>
      <c r="I375" s="530">
        <f t="shared" si="478"/>
        <v>98</v>
      </c>
      <c r="J375" s="530">
        <f t="shared" si="478"/>
        <v>79</v>
      </c>
      <c r="K375" s="530">
        <f t="shared" si="478"/>
        <v>15</v>
      </c>
      <c r="L375" s="530">
        <f t="shared" si="478"/>
        <v>31</v>
      </c>
      <c r="M375" s="530">
        <f t="shared" si="478"/>
        <v>93</v>
      </c>
      <c r="N375" s="530">
        <f t="shared" si="478"/>
        <v>7</v>
      </c>
      <c r="O375" s="539">
        <f t="shared" si="478"/>
        <v>38</v>
      </c>
      <c r="P375" s="540"/>
      <c r="Q375" s="533">
        <f>VLOOKUP($O$34,Setup!$B$23:$C$29,2,false)</f>
        <v>65</v>
      </c>
      <c r="R375" s="544">
        <v>8.0</v>
      </c>
      <c r="S375" s="543"/>
      <c r="T375" s="536" t="str">
        <f t="shared" si="467"/>
        <v>Hit</v>
      </c>
      <c r="U375" s="537" t="str">
        <f t="shared" si="469"/>
        <v>Miss</v>
      </c>
      <c r="V375" s="537" t="str">
        <f t="shared" si="471"/>
        <v>Hit</v>
      </c>
      <c r="W375" s="537" t="str">
        <f t="shared" si="473"/>
        <v>Hit</v>
      </c>
      <c r="X375" s="537" t="str">
        <f t="shared" si="475"/>
        <v>Miss</v>
      </c>
      <c r="Y375" s="537" t="str">
        <f t="shared" si="477"/>
        <v>Hit</v>
      </c>
      <c r="Z375" s="537" t="str">
        <f t="shared" si="479"/>
        <v>Hit</v>
      </c>
      <c r="AA375" s="537" t="str">
        <f t="shared" ref="AA375:AA382" si="481">IF(H375&lt;$Q375,"Hit","Miss")</f>
        <v>Miss</v>
      </c>
      <c r="AB375" s="537"/>
      <c r="AC375" s="537"/>
      <c r="AD375" s="537"/>
      <c r="AE375" s="537"/>
      <c r="AF375" s="537"/>
      <c r="AG375" s="537"/>
      <c r="AH375" s="538"/>
    </row>
    <row r="376">
      <c r="A376" s="529">
        <f t="shared" ref="A376:O376" si="480">RANDBETWEEN(1,100)</f>
        <v>46</v>
      </c>
      <c r="B376" s="530">
        <f t="shared" si="480"/>
        <v>9</v>
      </c>
      <c r="C376" s="530">
        <f t="shared" si="480"/>
        <v>17</v>
      </c>
      <c r="D376" s="530">
        <f t="shared" si="480"/>
        <v>7</v>
      </c>
      <c r="E376" s="530">
        <f t="shared" si="480"/>
        <v>43</v>
      </c>
      <c r="F376" s="530">
        <f t="shared" si="480"/>
        <v>21</v>
      </c>
      <c r="G376" s="530">
        <f t="shared" si="480"/>
        <v>71</v>
      </c>
      <c r="H376" s="530">
        <f t="shared" si="480"/>
        <v>12</v>
      </c>
      <c r="I376" s="530">
        <f t="shared" si="480"/>
        <v>75</v>
      </c>
      <c r="J376" s="530">
        <f t="shared" si="480"/>
        <v>53</v>
      </c>
      <c r="K376" s="530">
        <f t="shared" si="480"/>
        <v>16</v>
      </c>
      <c r="L376" s="530">
        <f t="shared" si="480"/>
        <v>47</v>
      </c>
      <c r="M376" s="530">
        <f t="shared" si="480"/>
        <v>86</v>
      </c>
      <c r="N376" s="530">
        <f t="shared" si="480"/>
        <v>2</v>
      </c>
      <c r="O376" s="539">
        <f t="shared" si="480"/>
        <v>14</v>
      </c>
      <c r="P376" s="540"/>
      <c r="Q376" s="533">
        <f>VLOOKUP($O$34,Setup!$B$23:$C$29,2,false)</f>
        <v>65</v>
      </c>
      <c r="R376" s="544">
        <v>9.0</v>
      </c>
      <c r="S376" s="543"/>
      <c r="T376" s="536" t="str">
        <f t="shared" si="467"/>
        <v>Hit</v>
      </c>
      <c r="U376" s="537" t="str">
        <f t="shared" si="469"/>
        <v>Hit</v>
      </c>
      <c r="V376" s="537" t="str">
        <f t="shared" si="471"/>
        <v>Hit</v>
      </c>
      <c r="W376" s="537" t="str">
        <f t="shared" si="473"/>
        <v>Hit</v>
      </c>
      <c r="X376" s="537" t="str">
        <f t="shared" si="475"/>
        <v>Hit</v>
      </c>
      <c r="Y376" s="537" t="str">
        <f t="shared" si="477"/>
        <v>Hit</v>
      </c>
      <c r="Z376" s="537" t="str">
        <f t="shared" si="479"/>
        <v>Miss</v>
      </c>
      <c r="AA376" s="537" t="str">
        <f t="shared" si="481"/>
        <v>Hit</v>
      </c>
      <c r="AB376" s="537" t="str">
        <f t="shared" ref="AB376:AB382" si="483">IF(I376&lt;$Q376,"Hit","Miss")</f>
        <v>Miss</v>
      </c>
      <c r="AC376" s="537"/>
      <c r="AD376" s="537"/>
      <c r="AE376" s="537"/>
      <c r="AF376" s="537"/>
      <c r="AG376" s="537"/>
      <c r="AH376" s="538"/>
    </row>
    <row r="377">
      <c r="A377" s="529">
        <f t="shared" ref="A377:O377" si="482">RANDBETWEEN(1,100)</f>
        <v>78</v>
      </c>
      <c r="B377" s="530">
        <f t="shared" si="482"/>
        <v>6</v>
      </c>
      <c r="C377" s="530">
        <f t="shared" si="482"/>
        <v>57</v>
      </c>
      <c r="D377" s="530">
        <f t="shared" si="482"/>
        <v>67</v>
      </c>
      <c r="E377" s="530">
        <f t="shared" si="482"/>
        <v>84</v>
      </c>
      <c r="F377" s="530">
        <f t="shared" si="482"/>
        <v>41</v>
      </c>
      <c r="G377" s="530">
        <f t="shared" si="482"/>
        <v>77</v>
      </c>
      <c r="H377" s="530">
        <f t="shared" si="482"/>
        <v>25</v>
      </c>
      <c r="I377" s="530">
        <f t="shared" si="482"/>
        <v>14</v>
      </c>
      <c r="J377" s="530">
        <f t="shared" si="482"/>
        <v>97</v>
      </c>
      <c r="K377" s="530">
        <f t="shared" si="482"/>
        <v>46</v>
      </c>
      <c r="L377" s="530">
        <f t="shared" si="482"/>
        <v>20</v>
      </c>
      <c r="M377" s="530">
        <f t="shared" si="482"/>
        <v>87</v>
      </c>
      <c r="N377" s="530">
        <f t="shared" si="482"/>
        <v>28</v>
      </c>
      <c r="O377" s="539">
        <f t="shared" si="482"/>
        <v>93</v>
      </c>
      <c r="P377" s="540"/>
      <c r="Q377" s="533">
        <f>VLOOKUP($O$34,Setup!$B$23:$C$29,2,false)</f>
        <v>65</v>
      </c>
      <c r="R377" s="545">
        <v>10.0</v>
      </c>
      <c r="S377" s="543"/>
      <c r="T377" s="536" t="str">
        <f t="shared" si="467"/>
        <v>Miss</v>
      </c>
      <c r="U377" s="537" t="str">
        <f t="shared" si="469"/>
        <v>Hit</v>
      </c>
      <c r="V377" s="537" t="str">
        <f t="shared" si="471"/>
        <v>Hit</v>
      </c>
      <c r="W377" s="537" t="str">
        <f t="shared" si="473"/>
        <v>Miss</v>
      </c>
      <c r="X377" s="537" t="str">
        <f t="shared" si="475"/>
        <v>Miss</v>
      </c>
      <c r="Y377" s="537" t="str">
        <f t="shared" si="477"/>
        <v>Hit</v>
      </c>
      <c r="Z377" s="537" t="str">
        <f t="shared" si="479"/>
        <v>Miss</v>
      </c>
      <c r="AA377" s="537" t="str">
        <f t="shared" si="481"/>
        <v>Hit</v>
      </c>
      <c r="AB377" s="537" t="str">
        <f t="shared" si="483"/>
        <v>Hit</v>
      </c>
      <c r="AC377" s="537" t="str">
        <f t="shared" ref="AC377:AC382" si="485">IF(J377&lt;$Q377,"Hit","Miss")</f>
        <v>Miss</v>
      </c>
      <c r="AD377" s="537"/>
      <c r="AE377" s="537"/>
      <c r="AF377" s="537"/>
      <c r="AG377" s="537"/>
      <c r="AH377" s="538"/>
    </row>
    <row r="378">
      <c r="A378" s="529">
        <f t="shared" ref="A378:O378" si="484">RANDBETWEEN(1,100)</f>
        <v>89</v>
      </c>
      <c r="B378" s="530">
        <f t="shared" si="484"/>
        <v>30</v>
      </c>
      <c r="C378" s="530">
        <f t="shared" si="484"/>
        <v>34</v>
      </c>
      <c r="D378" s="530">
        <f t="shared" si="484"/>
        <v>76</v>
      </c>
      <c r="E378" s="530">
        <f t="shared" si="484"/>
        <v>24</v>
      </c>
      <c r="F378" s="530">
        <f t="shared" si="484"/>
        <v>64</v>
      </c>
      <c r="G378" s="530">
        <f t="shared" si="484"/>
        <v>79</v>
      </c>
      <c r="H378" s="530">
        <f t="shared" si="484"/>
        <v>95</v>
      </c>
      <c r="I378" s="530">
        <f t="shared" si="484"/>
        <v>61</v>
      </c>
      <c r="J378" s="530">
        <f t="shared" si="484"/>
        <v>96</v>
      </c>
      <c r="K378" s="530">
        <f t="shared" si="484"/>
        <v>85</v>
      </c>
      <c r="L378" s="530">
        <f t="shared" si="484"/>
        <v>54</v>
      </c>
      <c r="M378" s="530">
        <f t="shared" si="484"/>
        <v>93</v>
      </c>
      <c r="N378" s="530">
        <f t="shared" si="484"/>
        <v>40</v>
      </c>
      <c r="O378" s="539">
        <f t="shared" si="484"/>
        <v>17</v>
      </c>
      <c r="P378" s="540"/>
      <c r="Q378" s="533">
        <f>VLOOKUP($O$34,Setup!$B$23:$C$29,2,false)</f>
        <v>65</v>
      </c>
      <c r="R378" s="545">
        <v>11.0</v>
      </c>
      <c r="S378" s="543"/>
      <c r="T378" s="536" t="str">
        <f t="shared" si="467"/>
        <v>Miss</v>
      </c>
      <c r="U378" s="537" t="str">
        <f t="shared" si="469"/>
        <v>Hit</v>
      </c>
      <c r="V378" s="537" t="str">
        <f t="shared" si="471"/>
        <v>Hit</v>
      </c>
      <c r="W378" s="537" t="str">
        <f t="shared" si="473"/>
        <v>Miss</v>
      </c>
      <c r="X378" s="537" t="str">
        <f t="shared" si="475"/>
        <v>Hit</v>
      </c>
      <c r="Y378" s="537" t="str">
        <f t="shared" si="477"/>
        <v>Hit</v>
      </c>
      <c r="Z378" s="537" t="str">
        <f t="shared" si="479"/>
        <v>Miss</v>
      </c>
      <c r="AA378" s="537" t="str">
        <f t="shared" si="481"/>
        <v>Miss</v>
      </c>
      <c r="AB378" s="537" t="str">
        <f t="shared" si="483"/>
        <v>Hit</v>
      </c>
      <c r="AC378" s="537" t="str">
        <f t="shared" si="485"/>
        <v>Miss</v>
      </c>
      <c r="AD378" s="537" t="str">
        <f t="shared" ref="AD378:AD382" si="487">IF(K378&lt;$Q378,"Hit","Miss")</f>
        <v>Miss</v>
      </c>
      <c r="AE378" s="537"/>
      <c r="AF378" s="537"/>
      <c r="AG378" s="537"/>
      <c r="AH378" s="538"/>
    </row>
    <row r="379">
      <c r="A379" s="529">
        <f t="shared" ref="A379:O379" si="486">RANDBETWEEN(1,100)</f>
        <v>6</v>
      </c>
      <c r="B379" s="530">
        <f t="shared" si="486"/>
        <v>99</v>
      </c>
      <c r="C379" s="530">
        <f t="shared" si="486"/>
        <v>24</v>
      </c>
      <c r="D379" s="530">
        <f t="shared" si="486"/>
        <v>86</v>
      </c>
      <c r="E379" s="530">
        <f t="shared" si="486"/>
        <v>38</v>
      </c>
      <c r="F379" s="530">
        <f t="shared" si="486"/>
        <v>31</v>
      </c>
      <c r="G379" s="530">
        <f t="shared" si="486"/>
        <v>82</v>
      </c>
      <c r="H379" s="530">
        <f t="shared" si="486"/>
        <v>31</v>
      </c>
      <c r="I379" s="530">
        <f t="shared" si="486"/>
        <v>51</v>
      </c>
      <c r="J379" s="530">
        <f t="shared" si="486"/>
        <v>92</v>
      </c>
      <c r="K379" s="530">
        <f t="shared" si="486"/>
        <v>55</v>
      </c>
      <c r="L379" s="530">
        <f t="shared" si="486"/>
        <v>76</v>
      </c>
      <c r="M379" s="530">
        <f t="shared" si="486"/>
        <v>69</v>
      </c>
      <c r="N379" s="530">
        <f t="shared" si="486"/>
        <v>24</v>
      </c>
      <c r="O379" s="539">
        <f t="shared" si="486"/>
        <v>60</v>
      </c>
      <c r="P379" s="540"/>
      <c r="Q379" s="533">
        <f>VLOOKUP($O$34,Setup!$B$23:$C$29,2,false)</f>
        <v>65</v>
      </c>
      <c r="R379" s="545">
        <v>12.0</v>
      </c>
      <c r="S379" s="543"/>
      <c r="T379" s="536" t="str">
        <f t="shared" si="467"/>
        <v>Hit</v>
      </c>
      <c r="U379" s="537" t="str">
        <f t="shared" si="469"/>
        <v>Miss</v>
      </c>
      <c r="V379" s="537" t="str">
        <f t="shared" si="471"/>
        <v>Hit</v>
      </c>
      <c r="W379" s="537" t="str">
        <f t="shared" si="473"/>
        <v>Miss</v>
      </c>
      <c r="X379" s="537" t="str">
        <f t="shared" si="475"/>
        <v>Hit</v>
      </c>
      <c r="Y379" s="537" t="str">
        <f t="shared" si="477"/>
        <v>Hit</v>
      </c>
      <c r="Z379" s="537" t="str">
        <f t="shared" si="479"/>
        <v>Miss</v>
      </c>
      <c r="AA379" s="537" t="str">
        <f t="shared" si="481"/>
        <v>Hit</v>
      </c>
      <c r="AB379" s="537" t="str">
        <f t="shared" si="483"/>
        <v>Hit</v>
      </c>
      <c r="AC379" s="537" t="str">
        <f t="shared" si="485"/>
        <v>Miss</v>
      </c>
      <c r="AD379" s="537" t="str">
        <f t="shared" si="487"/>
        <v>Hit</v>
      </c>
      <c r="AE379" s="537" t="str">
        <f t="shared" ref="AE379:AE382" si="489">IF(L379&lt;$Q379,"Hit","Miss")</f>
        <v>Miss</v>
      </c>
      <c r="AF379" s="537"/>
      <c r="AG379" s="537"/>
      <c r="AH379" s="538"/>
    </row>
    <row r="380">
      <c r="A380" s="529">
        <f t="shared" ref="A380:O380" si="488">RANDBETWEEN(1,100)</f>
        <v>86</v>
      </c>
      <c r="B380" s="530">
        <f t="shared" si="488"/>
        <v>25</v>
      </c>
      <c r="C380" s="530">
        <f t="shared" si="488"/>
        <v>3</v>
      </c>
      <c r="D380" s="530">
        <f t="shared" si="488"/>
        <v>66</v>
      </c>
      <c r="E380" s="530">
        <f t="shared" si="488"/>
        <v>8</v>
      </c>
      <c r="F380" s="530">
        <f t="shared" si="488"/>
        <v>44</v>
      </c>
      <c r="G380" s="530">
        <f t="shared" si="488"/>
        <v>8</v>
      </c>
      <c r="H380" s="530">
        <f t="shared" si="488"/>
        <v>24</v>
      </c>
      <c r="I380" s="530">
        <f t="shared" si="488"/>
        <v>40</v>
      </c>
      <c r="J380" s="530">
        <f t="shared" si="488"/>
        <v>4</v>
      </c>
      <c r="K380" s="530">
        <f t="shared" si="488"/>
        <v>15</v>
      </c>
      <c r="L380" s="530">
        <f t="shared" si="488"/>
        <v>77</v>
      </c>
      <c r="M380" s="530">
        <f t="shared" si="488"/>
        <v>26</v>
      </c>
      <c r="N380" s="530">
        <f t="shared" si="488"/>
        <v>47</v>
      </c>
      <c r="O380" s="539">
        <f t="shared" si="488"/>
        <v>63</v>
      </c>
      <c r="P380" s="540"/>
      <c r="Q380" s="533">
        <f>VLOOKUP($O$34,Setup!$B$23:$C$29,2,false)</f>
        <v>65</v>
      </c>
      <c r="R380" s="545">
        <v>13.0</v>
      </c>
      <c r="S380" s="543"/>
      <c r="T380" s="536" t="str">
        <f t="shared" si="467"/>
        <v>Miss</v>
      </c>
      <c r="U380" s="537" t="str">
        <f t="shared" si="469"/>
        <v>Hit</v>
      </c>
      <c r="V380" s="537" t="str">
        <f t="shared" si="471"/>
        <v>Hit</v>
      </c>
      <c r="W380" s="537" t="str">
        <f t="shared" si="473"/>
        <v>Miss</v>
      </c>
      <c r="X380" s="537" t="str">
        <f t="shared" si="475"/>
        <v>Hit</v>
      </c>
      <c r="Y380" s="537" t="str">
        <f t="shared" si="477"/>
        <v>Hit</v>
      </c>
      <c r="Z380" s="537" t="str">
        <f t="shared" si="479"/>
        <v>Hit</v>
      </c>
      <c r="AA380" s="537" t="str">
        <f t="shared" si="481"/>
        <v>Hit</v>
      </c>
      <c r="AB380" s="537" t="str">
        <f t="shared" si="483"/>
        <v>Hit</v>
      </c>
      <c r="AC380" s="537" t="str">
        <f t="shared" si="485"/>
        <v>Hit</v>
      </c>
      <c r="AD380" s="537" t="str">
        <f t="shared" si="487"/>
        <v>Hit</v>
      </c>
      <c r="AE380" s="537" t="str">
        <f t="shared" si="489"/>
        <v>Miss</v>
      </c>
      <c r="AF380" s="537" t="str">
        <f t="shared" ref="AF380:AF382" si="491">IF(M380&lt;$Q380,"Hit","Miss")</f>
        <v>Hit</v>
      </c>
      <c r="AG380" s="537"/>
      <c r="AH380" s="538"/>
    </row>
    <row r="381">
      <c r="A381" s="529">
        <f t="shared" ref="A381:O381" si="490">RANDBETWEEN(1,100)</f>
        <v>1</v>
      </c>
      <c r="B381" s="530">
        <f t="shared" si="490"/>
        <v>67</v>
      </c>
      <c r="C381" s="530">
        <f t="shared" si="490"/>
        <v>43</v>
      </c>
      <c r="D381" s="530">
        <f t="shared" si="490"/>
        <v>6</v>
      </c>
      <c r="E381" s="530">
        <f t="shared" si="490"/>
        <v>60</v>
      </c>
      <c r="F381" s="530">
        <f t="shared" si="490"/>
        <v>63</v>
      </c>
      <c r="G381" s="530">
        <f t="shared" si="490"/>
        <v>2</v>
      </c>
      <c r="H381" s="530">
        <f t="shared" si="490"/>
        <v>38</v>
      </c>
      <c r="I381" s="530">
        <f t="shared" si="490"/>
        <v>93</v>
      </c>
      <c r="J381" s="530">
        <f t="shared" si="490"/>
        <v>82</v>
      </c>
      <c r="K381" s="530">
        <f t="shared" si="490"/>
        <v>7</v>
      </c>
      <c r="L381" s="530">
        <f t="shared" si="490"/>
        <v>73</v>
      </c>
      <c r="M381" s="530">
        <f t="shared" si="490"/>
        <v>11</v>
      </c>
      <c r="N381" s="530">
        <f t="shared" si="490"/>
        <v>33</v>
      </c>
      <c r="O381" s="539">
        <f t="shared" si="490"/>
        <v>47</v>
      </c>
      <c r="P381" s="540"/>
      <c r="Q381" s="533">
        <f>VLOOKUP($O$34,Setup!$B$23:$C$29,2,false)</f>
        <v>65</v>
      </c>
      <c r="R381" s="545">
        <v>14.0</v>
      </c>
      <c r="S381" s="543"/>
      <c r="T381" s="536" t="str">
        <f t="shared" si="467"/>
        <v>Hit</v>
      </c>
      <c r="U381" s="537" t="str">
        <f t="shared" si="469"/>
        <v>Miss</v>
      </c>
      <c r="V381" s="537" t="str">
        <f t="shared" si="471"/>
        <v>Hit</v>
      </c>
      <c r="W381" s="537" t="str">
        <f t="shared" si="473"/>
        <v>Hit</v>
      </c>
      <c r="X381" s="537" t="str">
        <f t="shared" si="475"/>
        <v>Hit</v>
      </c>
      <c r="Y381" s="537" t="str">
        <f t="shared" si="477"/>
        <v>Hit</v>
      </c>
      <c r="Z381" s="537" t="str">
        <f t="shared" si="479"/>
        <v>Hit</v>
      </c>
      <c r="AA381" s="537" t="str">
        <f t="shared" si="481"/>
        <v>Hit</v>
      </c>
      <c r="AB381" s="537" t="str">
        <f t="shared" si="483"/>
        <v>Miss</v>
      </c>
      <c r="AC381" s="537" t="str">
        <f t="shared" si="485"/>
        <v>Miss</v>
      </c>
      <c r="AD381" s="537" t="str">
        <f t="shared" si="487"/>
        <v>Hit</v>
      </c>
      <c r="AE381" s="537" t="str">
        <f t="shared" si="489"/>
        <v>Miss</v>
      </c>
      <c r="AF381" s="537" t="str">
        <f t="shared" si="491"/>
        <v>Hit</v>
      </c>
      <c r="AG381" s="537" t="str">
        <f t="shared" ref="AG381:AG382" si="493">IF(N381&lt;$Q381,"Hit","Miss")</f>
        <v>Hit</v>
      </c>
      <c r="AH381" s="538"/>
    </row>
    <row r="382">
      <c r="A382" s="546">
        <f t="shared" ref="A382:O382" si="492">RANDBETWEEN(1,100)</f>
        <v>72</v>
      </c>
      <c r="B382" s="547">
        <f t="shared" si="492"/>
        <v>23</v>
      </c>
      <c r="C382" s="547">
        <f t="shared" si="492"/>
        <v>86</v>
      </c>
      <c r="D382" s="547">
        <f t="shared" si="492"/>
        <v>35</v>
      </c>
      <c r="E382" s="547">
        <f t="shared" si="492"/>
        <v>3</v>
      </c>
      <c r="F382" s="547">
        <f t="shared" si="492"/>
        <v>66</v>
      </c>
      <c r="G382" s="547">
        <f t="shared" si="492"/>
        <v>91</v>
      </c>
      <c r="H382" s="547">
        <f t="shared" si="492"/>
        <v>57</v>
      </c>
      <c r="I382" s="547">
        <f t="shared" si="492"/>
        <v>59</v>
      </c>
      <c r="J382" s="547">
        <f t="shared" si="492"/>
        <v>9</v>
      </c>
      <c r="K382" s="547">
        <f t="shared" si="492"/>
        <v>86</v>
      </c>
      <c r="L382" s="547">
        <f t="shared" si="492"/>
        <v>78</v>
      </c>
      <c r="M382" s="547">
        <f t="shared" si="492"/>
        <v>6</v>
      </c>
      <c r="N382" s="547">
        <f t="shared" si="492"/>
        <v>28</v>
      </c>
      <c r="O382" s="548">
        <f t="shared" si="492"/>
        <v>94</v>
      </c>
      <c r="P382" s="549"/>
      <c r="Q382" s="533">
        <f>VLOOKUP($O$34,Setup!$B$23:$C$29,2,false)</f>
        <v>65</v>
      </c>
      <c r="R382" s="551">
        <v>15.0</v>
      </c>
      <c r="S382" s="552"/>
      <c r="T382" s="522" t="str">
        <f t="shared" si="467"/>
        <v>Miss</v>
      </c>
      <c r="U382" s="553" t="str">
        <f t="shared" si="469"/>
        <v>Hit</v>
      </c>
      <c r="V382" s="553" t="str">
        <f t="shared" si="471"/>
        <v>Miss</v>
      </c>
      <c r="W382" s="553" t="str">
        <f t="shared" si="473"/>
        <v>Hit</v>
      </c>
      <c r="X382" s="553" t="str">
        <f t="shared" si="475"/>
        <v>Hit</v>
      </c>
      <c r="Y382" s="553" t="str">
        <f t="shared" si="477"/>
        <v>Miss</v>
      </c>
      <c r="Z382" s="553" t="str">
        <f t="shared" si="479"/>
        <v>Miss</v>
      </c>
      <c r="AA382" s="553" t="str">
        <f t="shared" si="481"/>
        <v>Hit</v>
      </c>
      <c r="AB382" s="553" t="str">
        <f t="shared" si="483"/>
        <v>Hit</v>
      </c>
      <c r="AC382" s="553" t="str">
        <f t="shared" si="485"/>
        <v>Hit</v>
      </c>
      <c r="AD382" s="553" t="str">
        <f t="shared" si="487"/>
        <v>Miss</v>
      </c>
      <c r="AE382" s="553" t="str">
        <f t="shared" si="489"/>
        <v>Miss</v>
      </c>
      <c r="AF382" s="553" t="str">
        <f t="shared" si="491"/>
        <v>Hit</v>
      </c>
      <c r="AG382" s="553" t="str">
        <f t="shared" si="493"/>
        <v>Hit</v>
      </c>
      <c r="AH382" s="554" t="str">
        <f>IF(O382&lt;$Q382,"Hit","Miss")</f>
        <v>Miss</v>
      </c>
    </row>
    <row r="383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5"/>
      <c r="P383" s="555"/>
      <c r="Q383" s="555"/>
      <c r="R383" s="555"/>
      <c r="S383" s="555"/>
      <c r="T383" s="555"/>
      <c r="U383" s="555"/>
      <c r="V383" s="555"/>
      <c r="W383" s="555"/>
      <c r="X383" s="555"/>
      <c r="Y383" s="555"/>
      <c r="Z383" s="555"/>
      <c r="AA383" s="555"/>
      <c r="AB383" s="555"/>
      <c r="AC383" s="555"/>
      <c r="AD383" s="555"/>
      <c r="AE383" s="555"/>
      <c r="AF383" s="555"/>
      <c r="AG383" s="555"/>
      <c r="AH383" s="555"/>
    </row>
    <row r="384">
      <c r="A384" s="500"/>
      <c r="B384" s="456"/>
      <c r="C384" s="456"/>
      <c r="D384" s="456"/>
      <c r="E384" s="456"/>
      <c r="F384" s="456"/>
      <c r="G384" s="456"/>
      <c r="H384" s="456"/>
      <c r="I384" s="456"/>
      <c r="J384" s="456"/>
      <c r="K384" s="456"/>
      <c r="L384" s="456"/>
      <c r="M384" s="456"/>
      <c r="N384" s="456"/>
      <c r="O384" s="456"/>
      <c r="P384" s="456"/>
      <c r="Q384" s="456"/>
      <c r="R384" s="456"/>
      <c r="S384" s="456"/>
      <c r="T384" s="456"/>
      <c r="U384" s="456"/>
      <c r="V384" s="456"/>
      <c r="W384" s="456"/>
      <c r="X384" s="456"/>
      <c r="Y384" s="456"/>
      <c r="Z384" s="456"/>
      <c r="AA384" s="456"/>
      <c r="AB384" s="456"/>
      <c r="AC384" s="456"/>
      <c r="AD384" s="456"/>
      <c r="AE384" s="456"/>
      <c r="AF384" s="456"/>
      <c r="AG384" s="456"/>
      <c r="AH384" s="457"/>
    </row>
    <row r="385">
      <c r="A385" s="501"/>
      <c r="B385" s="502"/>
      <c r="C385" s="502"/>
      <c r="D385" s="503"/>
      <c r="E385" s="503"/>
      <c r="F385" s="503"/>
      <c r="G385" s="503"/>
      <c r="H385" s="503"/>
      <c r="I385" s="503"/>
      <c r="J385" s="503"/>
      <c r="K385" s="503"/>
      <c r="L385" s="578" t="s">
        <v>212</v>
      </c>
      <c r="M385" s="502"/>
      <c r="N385" s="470"/>
      <c r="O385" s="579" t="str">
        <f>VLOOKUP($L385,Setup!$B$9:$C$92,2,false)</f>
        <v/>
      </c>
      <c r="P385" s="502"/>
      <c r="Q385" s="470"/>
      <c r="R385" s="580"/>
      <c r="S385" s="581"/>
      <c r="T385" s="582" t="s">
        <v>204</v>
      </c>
      <c r="U385" s="583">
        <f>(Setup!$C$38)</f>
        <v>35</v>
      </c>
      <c r="V385" s="582" t="s">
        <v>293</v>
      </c>
      <c r="W385" s="583">
        <f>COUNTIF(T387:AH387,"Hit")</f>
        <v>0</v>
      </c>
      <c r="X385" s="582" t="s">
        <v>292</v>
      </c>
      <c r="Y385" s="584">
        <f>$U385*$W385</f>
        <v>0</v>
      </c>
      <c r="Z385" s="585"/>
      <c r="AA385" s="585"/>
      <c r="AB385" s="585"/>
      <c r="AC385" s="585"/>
      <c r="AD385" s="585"/>
      <c r="AE385" s="585"/>
      <c r="AF385" s="585"/>
      <c r="AG385" s="585"/>
      <c r="AH385" s="586"/>
    </row>
    <row r="386">
      <c r="A386" s="514"/>
      <c r="B386" s="482"/>
      <c r="C386" s="482"/>
      <c r="D386" s="515"/>
      <c r="E386" s="515"/>
      <c r="F386" s="515"/>
      <c r="G386" s="515"/>
      <c r="H386" s="515"/>
      <c r="I386" s="515"/>
      <c r="J386" s="515"/>
      <c r="K386" s="515"/>
      <c r="L386" s="587" t="s">
        <v>207</v>
      </c>
      <c r="M386" s="472"/>
      <c r="N386" s="566"/>
      <c r="O386" s="577" t="str">
        <f>(Setup!$C$83)</f>
        <v/>
      </c>
      <c r="P386" s="472"/>
      <c r="Q386" s="566"/>
      <c r="R386" s="588"/>
      <c r="S386" s="589"/>
      <c r="T386" s="590" t="s">
        <v>294</v>
      </c>
      <c r="U386" s="472"/>
      <c r="V386" s="472"/>
      <c r="W386" s="472"/>
      <c r="X386" s="472"/>
      <c r="Y386" s="472"/>
      <c r="Z386" s="472"/>
      <c r="AA386" s="472"/>
      <c r="AB386" s="472"/>
      <c r="AC386" s="472"/>
      <c r="AD386" s="472"/>
      <c r="AE386" s="472"/>
      <c r="AF386" s="472"/>
      <c r="AG386" s="472"/>
      <c r="AH386" s="566"/>
    </row>
    <row r="387">
      <c r="A387" s="519"/>
      <c r="B387" s="492"/>
      <c r="C387" s="492"/>
      <c r="D387" s="520"/>
      <c r="E387" s="520"/>
      <c r="F387" s="520"/>
      <c r="G387" s="520"/>
      <c r="H387" s="520"/>
      <c r="I387" s="520"/>
      <c r="J387" s="520"/>
      <c r="K387" s="520"/>
      <c r="L387" s="591" t="s">
        <v>295</v>
      </c>
      <c r="M387" s="571"/>
      <c r="N387" s="572"/>
      <c r="O387" s="595">
        <f>(Setup!$C$53*Setup!$C$55)</f>
        <v>0</v>
      </c>
      <c r="P387" s="571"/>
      <c r="Q387" s="572"/>
      <c r="R387" s="588"/>
      <c r="S387" s="589"/>
      <c r="T387" s="596" t="str">
        <f>iferror(VLOOKUP($O387,$R390:$AH404,3,false),"")</f>
        <v/>
      </c>
      <c r="U387" s="596" t="str">
        <f>iferror(VLOOKUP($O387,$R390:$AH404,4,false),"")</f>
        <v/>
      </c>
      <c r="V387" s="596" t="str">
        <f>iferror(VLOOKUP($O387,$R390:$AH404,5,false),"")</f>
        <v/>
      </c>
      <c r="W387" s="596" t="str">
        <f>iferror(VLOOKUP($O387,$R390:$AH404,6,false),"")</f>
        <v/>
      </c>
      <c r="X387" s="596" t="str">
        <f>iferror(VLOOKUP($O387,$R390:$AH404,7,false),"")</f>
        <v/>
      </c>
      <c r="Y387" s="596" t="str">
        <f>iferror(VLOOKUP($O387,$R390:$AH404,8,false),"")</f>
        <v/>
      </c>
      <c r="Z387" s="596" t="str">
        <f>iferror(VLOOKUP($O387,$R390:$AH404,9,false),"")</f>
        <v/>
      </c>
      <c r="AA387" s="596" t="str">
        <f>iferror(VLOOKUP($O387,$R390:$AH404,10,false),"")</f>
        <v/>
      </c>
      <c r="AB387" s="596" t="str">
        <f>iferror(VLOOKUP($O387,$R390:$AH404,11,false),"")</f>
        <v/>
      </c>
      <c r="AC387" s="596" t="str">
        <f>iferror(VLOOKUP($O387,$R390:$AH404,12,false),"")</f>
        <v/>
      </c>
      <c r="AD387" s="596" t="str">
        <f>iferror(VLOOKUP($O387,$R390:$AH404,13,false),"")</f>
        <v/>
      </c>
      <c r="AE387" s="596" t="str">
        <f>iferror(VLOOKUP($O387,$R390:$AH404,14,false),"")</f>
        <v/>
      </c>
      <c r="AF387" s="596" t="str">
        <f>iferror(VLOOKUP($O387,$R390:$AH404,15,false),"")</f>
        <v/>
      </c>
      <c r="AG387" s="596" t="str">
        <f>iferror(VLOOKUP($O387,$R390:$AH404,16,false),"")</f>
        <v/>
      </c>
      <c r="AH387" s="593" t="str">
        <f>iferror(VLOOKUP($O387,$R390:$AH404,17,false),"")</f>
        <v/>
      </c>
    </row>
    <row r="388">
      <c r="A388" s="523"/>
      <c r="B388" s="512"/>
      <c r="C388" s="512"/>
      <c r="D388" s="512"/>
      <c r="E388" s="512"/>
      <c r="F388" s="512"/>
      <c r="G388" s="512"/>
      <c r="H388" s="512"/>
      <c r="I388" s="512"/>
      <c r="J388" s="512"/>
      <c r="K388" s="512"/>
      <c r="L388" s="512"/>
      <c r="M388" s="512"/>
      <c r="N388" s="512"/>
      <c r="O388" s="512"/>
      <c r="P388" s="524"/>
      <c r="Q388" s="512"/>
      <c r="R388" s="512"/>
      <c r="S388" s="512"/>
      <c r="T388" s="512"/>
      <c r="U388" s="512"/>
      <c r="V388" s="525"/>
      <c r="W388" s="512"/>
      <c r="X388" s="512"/>
      <c r="Y388" s="512"/>
      <c r="Z388" s="512"/>
      <c r="AA388" s="512"/>
      <c r="AB388" s="512"/>
      <c r="AC388" s="512"/>
      <c r="AD388" s="512"/>
      <c r="AE388" s="512"/>
      <c r="AF388" s="512"/>
      <c r="AH388" s="526"/>
    </row>
    <row r="389">
      <c r="A389" s="501" t="s">
        <v>296</v>
      </c>
      <c r="B389" s="502"/>
      <c r="C389" s="502"/>
      <c r="D389" s="502"/>
      <c r="E389" s="502"/>
      <c r="F389" s="502"/>
      <c r="G389" s="502"/>
      <c r="H389" s="502"/>
      <c r="I389" s="502"/>
      <c r="J389" s="502"/>
      <c r="K389" s="502"/>
      <c r="L389" s="502"/>
      <c r="M389" s="502"/>
      <c r="N389" s="502"/>
      <c r="O389" s="470"/>
      <c r="P389" s="524"/>
      <c r="Q389" s="527" t="s">
        <v>297</v>
      </c>
      <c r="R389" s="528" t="s">
        <v>298</v>
      </c>
      <c r="S389" s="512"/>
      <c r="T389" s="501" t="s">
        <v>299</v>
      </c>
      <c r="U389" s="502"/>
      <c r="V389" s="502"/>
      <c r="W389" s="502"/>
      <c r="X389" s="502"/>
      <c r="Y389" s="502"/>
      <c r="Z389" s="502"/>
      <c r="AA389" s="502"/>
      <c r="AB389" s="502"/>
      <c r="AC389" s="502"/>
      <c r="AD389" s="502"/>
      <c r="AE389" s="502"/>
      <c r="AF389" s="502"/>
      <c r="AG389" s="502"/>
      <c r="AH389" s="470"/>
    </row>
    <row r="390">
      <c r="A390" s="529">
        <f t="shared" ref="A390:O390" si="494">RANDBETWEEN(1,100)</f>
        <v>58</v>
      </c>
      <c r="B390" s="530">
        <f t="shared" si="494"/>
        <v>95</v>
      </c>
      <c r="C390" s="530">
        <f t="shared" si="494"/>
        <v>37</v>
      </c>
      <c r="D390" s="530">
        <f t="shared" si="494"/>
        <v>100</v>
      </c>
      <c r="E390" s="530">
        <f t="shared" si="494"/>
        <v>64</v>
      </c>
      <c r="F390" s="530">
        <f t="shared" si="494"/>
        <v>30</v>
      </c>
      <c r="G390" s="530">
        <f t="shared" si="494"/>
        <v>57</v>
      </c>
      <c r="H390" s="530">
        <f t="shared" si="494"/>
        <v>58</v>
      </c>
      <c r="I390" s="530">
        <f t="shared" si="494"/>
        <v>94</v>
      </c>
      <c r="J390" s="530">
        <f t="shared" si="494"/>
        <v>75</v>
      </c>
      <c r="K390" s="530">
        <f t="shared" si="494"/>
        <v>81</v>
      </c>
      <c r="L390" s="530">
        <f t="shared" si="494"/>
        <v>2</v>
      </c>
      <c r="M390" s="530">
        <f t="shared" si="494"/>
        <v>91</v>
      </c>
      <c r="N390" s="530">
        <f t="shared" si="494"/>
        <v>33</v>
      </c>
      <c r="O390" s="531">
        <f t="shared" si="494"/>
        <v>49</v>
      </c>
      <c r="P390" s="532"/>
      <c r="Q390" s="533">
        <f>VLOOKUP($O$56,Setup!$B$23:$C$29,2,false)</f>
        <v>65</v>
      </c>
      <c r="R390" s="534">
        <v>1.0</v>
      </c>
      <c r="S390" s="535"/>
      <c r="T390" s="536" t="str">
        <f t="shared" ref="T390:T404" si="496">IF(A390&lt;$Q390,"Hit","Miss")</f>
        <v>Hit</v>
      </c>
      <c r="U390" s="537"/>
      <c r="V390" s="537"/>
      <c r="W390" s="537"/>
      <c r="X390" s="537"/>
      <c r="Y390" s="537"/>
      <c r="Z390" s="537"/>
      <c r="AA390" s="537"/>
      <c r="AB390" s="537"/>
      <c r="AC390" s="537"/>
      <c r="AD390" s="537"/>
      <c r="AE390" s="537"/>
      <c r="AF390" s="537"/>
      <c r="AG390" s="537"/>
      <c r="AH390" s="538"/>
    </row>
    <row r="391">
      <c r="A391" s="529">
        <f t="shared" ref="A391:O391" si="495">RANDBETWEEN(1,100)</f>
        <v>72</v>
      </c>
      <c r="B391" s="530">
        <f t="shared" si="495"/>
        <v>65</v>
      </c>
      <c r="C391" s="530">
        <f t="shared" si="495"/>
        <v>16</v>
      </c>
      <c r="D391" s="530">
        <f t="shared" si="495"/>
        <v>65</v>
      </c>
      <c r="E391" s="530">
        <f t="shared" si="495"/>
        <v>4</v>
      </c>
      <c r="F391" s="530">
        <f t="shared" si="495"/>
        <v>97</v>
      </c>
      <c r="G391" s="530">
        <f t="shared" si="495"/>
        <v>59</v>
      </c>
      <c r="H391" s="530">
        <f t="shared" si="495"/>
        <v>10</v>
      </c>
      <c r="I391" s="530">
        <f t="shared" si="495"/>
        <v>41</v>
      </c>
      <c r="J391" s="530">
        <f t="shared" si="495"/>
        <v>29</v>
      </c>
      <c r="K391" s="530">
        <f t="shared" si="495"/>
        <v>65</v>
      </c>
      <c r="L391" s="530">
        <f t="shared" si="495"/>
        <v>65</v>
      </c>
      <c r="M391" s="530">
        <f t="shared" si="495"/>
        <v>95</v>
      </c>
      <c r="N391" s="530">
        <f t="shared" si="495"/>
        <v>98</v>
      </c>
      <c r="O391" s="531">
        <f t="shared" si="495"/>
        <v>22</v>
      </c>
      <c r="P391" s="532"/>
      <c r="Q391" s="533">
        <f>VLOOKUP($O$56,Setup!$B$23:$C$29,2,false)</f>
        <v>65</v>
      </c>
      <c r="R391" s="534">
        <v>2.0</v>
      </c>
      <c r="S391" s="535"/>
      <c r="T391" s="536" t="str">
        <f t="shared" si="496"/>
        <v>Miss</v>
      </c>
      <c r="U391" s="537" t="str">
        <f t="shared" ref="U391:U404" si="498">IF(B391&lt;$Q391,"Hit","Miss")</f>
        <v>Miss</v>
      </c>
      <c r="V391" s="537"/>
      <c r="W391" s="537"/>
      <c r="X391" s="537"/>
      <c r="Y391" s="537"/>
      <c r="Z391" s="537"/>
      <c r="AA391" s="537"/>
      <c r="AB391" s="537"/>
      <c r="AC391" s="537"/>
      <c r="AD391" s="537"/>
      <c r="AE391" s="537"/>
      <c r="AF391" s="537"/>
      <c r="AG391" s="537"/>
      <c r="AH391" s="538"/>
    </row>
    <row r="392">
      <c r="A392" s="529">
        <f t="shared" ref="A392:O392" si="497">RANDBETWEEN(1,100)</f>
        <v>39</v>
      </c>
      <c r="B392" s="530">
        <f t="shared" si="497"/>
        <v>78</v>
      </c>
      <c r="C392" s="530">
        <f t="shared" si="497"/>
        <v>6</v>
      </c>
      <c r="D392" s="530">
        <f t="shared" si="497"/>
        <v>69</v>
      </c>
      <c r="E392" s="530">
        <f t="shared" si="497"/>
        <v>73</v>
      </c>
      <c r="F392" s="530">
        <f t="shared" si="497"/>
        <v>39</v>
      </c>
      <c r="G392" s="530">
        <f t="shared" si="497"/>
        <v>61</v>
      </c>
      <c r="H392" s="530">
        <f t="shared" si="497"/>
        <v>64</v>
      </c>
      <c r="I392" s="530">
        <f t="shared" si="497"/>
        <v>30</v>
      </c>
      <c r="J392" s="530">
        <f t="shared" si="497"/>
        <v>81</v>
      </c>
      <c r="K392" s="530">
        <f t="shared" si="497"/>
        <v>57</v>
      </c>
      <c r="L392" s="530">
        <f t="shared" si="497"/>
        <v>31</v>
      </c>
      <c r="M392" s="530">
        <f t="shared" si="497"/>
        <v>72</v>
      </c>
      <c r="N392" s="530">
        <f t="shared" si="497"/>
        <v>36</v>
      </c>
      <c r="O392" s="531">
        <f t="shared" si="497"/>
        <v>63</v>
      </c>
      <c r="P392" s="532"/>
      <c r="Q392" s="533">
        <f>VLOOKUP($O$56,Setup!$B$23:$C$29,2,false)</f>
        <v>65</v>
      </c>
      <c r="R392" s="534">
        <v>3.0</v>
      </c>
      <c r="S392" s="535"/>
      <c r="T392" s="536" t="str">
        <f t="shared" si="496"/>
        <v>Hit</v>
      </c>
      <c r="U392" s="537" t="str">
        <f t="shared" si="498"/>
        <v>Miss</v>
      </c>
      <c r="V392" s="537" t="str">
        <f t="shared" ref="V392:V404" si="500">IF(C392&lt;$Q392,"Hit","Miss")</f>
        <v>Hit</v>
      </c>
      <c r="W392" s="537"/>
      <c r="X392" s="537"/>
      <c r="Y392" s="537"/>
      <c r="Z392" s="537"/>
      <c r="AA392" s="537"/>
      <c r="AB392" s="537"/>
      <c r="AC392" s="537"/>
      <c r="AD392" s="537"/>
      <c r="AE392" s="537"/>
      <c r="AF392" s="537"/>
      <c r="AG392" s="537"/>
      <c r="AH392" s="538"/>
    </row>
    <row r="393">
      <c r="A393" s="529">
        <f t="shared" ref="A393:O393" si="499">RANDBETWEEN(1,100)</f>
        <v>75</v>
      </c>
      <c r="B393" s="530">
        <f t="shared" si="499"/>
        <v>5</v>
      </c>
      <c r="C393" s="530">
        <f t="shared" si="499"/>
        <v>36</v>
      </c>
      <c r="D393" s="530">
        <f t="shared" si="499"/>
        <v>72</v>
      </c>
      <c r="E393" s="530">
        <f t="shared" si="499"/>
        <v>97</v>
      </c>
      <c r="F393" s="530">
        <f t="shared" si="499"/>
        <v>26</v>
      </c>
      <c r="G393" s="530">
        <f t="shared" si="499"/>
        <v>44</v>
      </c>
      <c r="H393" s="530">
        <f t="shared" si="499"/>
        <v>7</v>
      </c>
      <c r="I393" s="530">
        <f t="shared" si="499"/>
        <v>21</v>
      </c>
      <c r="J393" s="530">
        <f t="shared" si="499"/>
        <v>84</v>
      </c>
      <c r="K393" s="530">
        <f t="shared" si="499"/>
        <v>70</v>
      </c>
      <c r="L393" s="530">
        <f t="shared" si="499"/>
        <v>51</v>
      </c>
      <c r="M393" s="530">
        <f t="shared" si="499"/>
        <v>28</v>
      </c>
      <c r="N393" s="530">
        <f t="shared" si="499"/>
        <v>2</v>
      </c>
      <c r="O393" s="539">
        <f t="shared" si="499"/>
        <v>65</v>
      </c>
      <c r="P393" s="540"/>
      <c r="Q393" s="533">
        <f>VLOOKUP($O$56,Setup!$B$23:$C$29,2,false)</f>
        <v>65</v>
      </c>
      <c r="R393" s="542">
        <v>4.0</v>
      </c>
      <c r="S393" s="543"/>
      <c r="T393" s="536" t="str">
        <f t="shared" si="496"/>
        <v>Miss</v>
      </c>
      <c r="U393" s="537" t="str">
        <f t="shared" si="498"/>
        <v>Hit</v>
      </c>
      <c r="V393" s="537" t="str">
        <f t="shared" si="500"/>
        <v>Hit</v>
      </c>
      <c r="W393" s="537" t="str">
        <f t="shared" ref="W393:W404" si="502">IF(D393&lt;$Q393,"Hit","Miss")</f>
        <v>Miss</v>
      </c>
      <c r="X393" s="537"/>
      <c r="Y393" s="537"/>
      <c r="Z393" s="537"/>
      <c r="AA393" s="537"/>
      <c r="AB393" s="537"/>
      <c r="AC393" s="537"/>
      <c r="AD393" s="537"/>
      <c r="AE393" s="537"/>
      <c r="AF393" s="537"/>
      <c r="AG393" s="537"/>
      <c r="AH393" s="538"/>
    </row>
    <row r="394">
      <c r="A394" s="529">
        <f t="shared" ref="A394:O394" si="501">RANDBETWEEN(1,100)</f>
        <v>81</v>
      </c>
      <c r="B394" s="530">
        <f t="shared" si="501"/>
        <v>100</v>
      </c>
      <c r="C394" s="530">
        <f t="shared" si="501"/>
        <v>96</v>
      </c>
      <c r="D394" s="530">
        <f t="shared" si="501"/>
        <v>86</v>
      </c>
      <c r="E394" s="530">
        <f t="shared" si="501"/>
        <v>93</v>
      </c>
      <c r="F394" s="530">
        <f t="shared" si="501"/>
        <v>43</v>
      </c>
      <c r="G394" s="530">
        <f t="shared" si="501"/>
        <v>91</v>
      </c>
      <c r="H394" s="530">
        <f t="shared" si="501"/>
        <v>17</v>
      </c>
      <c r="I394" s="530">
        <f t="shared" si="501"/>
        <v>28</v>
      </c>
      <c r="J394" s="530">
        <f t="shared" si="501"/>
        <v>86</v>
      </c>
      <c r="K394" s="530">
        <f t="shared" si="501"/>
        <v>12</v>
      </c>
      <c r="L394" s="530">
        <f t="shared" si="501"/>
        <v>78</v>
      </c>
      <c r="M394" s="530">
        <f t="shared" si="501"/>
        <v>67</v>
      </c>
      <c r="N394" s="530">
        <f t="shared" si="501"/>
        <v>45</v>
      </c>
      <c r="O394" s="539">
        <f t="shared" si="501"/>
        <v>72</v>
      </c>
      <c r="P394" s="540"/>
      <c r="Q394" s="533">
        <f>VLOOKUP($O$56,Setup!$B$23:$C$29,2,false)</f>
        <v>65</v>
      </c>
      <c r="R394" s="544">
        <v>5.0</v>
      </c>
      <c r="S394" s="543"/>
      <c r="T394" s="536" t="str">
        <f t="shared" si="496"/>
        <v>Miss</v>
      </c>
      <c r="U394" s="537" t="str">
        <f t="shared" si="498"/>
        <v>Miss</v>
      </c>
      <c r="V394" s="537" t="str">
        <f t="shared" si="500"/>
        <v>Miss</v>
      </c>
      <c r="W394" s="537" t="str">
        <f t="shared" si="502"/>
        <v>Miss</v>
      </c>
      <c r="X394" s="537" t="str">
        <f t="shared" ref="X394:X404" si="504">IF(E394&lt;$Q394,"Hit","Miss")</f>
        <v>Miss</v>
      </c>
      <c r="Y394" s="537"/>
      <c r="Z394" s="537"/>
      <c r="AA394" s="537"/>
      <c r="AB394" s="537"/>
      <c r="AC394" s="537"/>
      <c r="AD394" s="537"/>
      <c r="AE394" s="537"/>
      <c r="AF394" s="537"/>
      <c r="AG394" s="537"/>
      <c r="AH394" s="538"/>
    </row>
    <row r="395">
      <c r="A395" s="529">
        <f t="shared" ref="A395:O395" si="503">RANDBETWEEN(1,100)</f>
        <v>61</v>
      </c>
      <c r="B395" s="530">
        <f t="shared" si="503"/>
        <v>3</v>
      </c>
      <c r="C395" s="530">
        <f t="shared" si="503"/>
        <v>66</v>
      </c>
      <c r="D395" s="530">
        <f t="shared" si="503"/>
        <v>68</v>
      </c>
      <c r="E395" s="530">
        <f t="shared" si="503"/>
        <v>92</v>
      </c>
      <c r="F395" s="530">
        <f t="shared" si="503"/>
        <v>46</v>
      </c>
      <c r="G395" s="530">
        <f t="shared" si="503"/>
        <v>97</v>
      </c>
      <c r="H395" s="530">
        <f t="shared" si="503"/>
        <v>90</v>
      </c>
      <c r="I395" s="530">
        <f t="shared" si="503"/>
        <v>11</v>
      </c>
      <c r="J395" s="530">
        <f t="shared" si="503"/>
        <v>11</v>
      </c>
      <c r="K395" s="530">
        <f t="shared" si="503"/>
        <v>42</v>
      </c>
      <c r="L395" s="530">
        <f t="shared" si="503"/>
        <v>83</v>
      </c>
      <c r="M395" s="530">
        <f t="shared" si="503"/>
        <v>37</v>
      </c>
      <c r="N395" s="530">
        <f t="shared" si="503"/>
        <v>32</v>
      </c>
      <c r="O395" s="539">
        <f t="shared" si="503"/>
        <v>51</v>
      </c>
      <c r="P395" s="540"/>
      <c r="Q395" s="533">
        <f>VLOOKUP($O$56,Setup!$B$23:$C$29,2,false)</f>
        <v>65</v>
      </c>
      <c r="R395" s="544">
        <v>6.0</v>
      </c>
      <c r="S395" s="543"/>
      <c r="T395" s="536" t="str">
        <f t="shared" si="496"/>
        <v>Hit</v>
      </c>
      <c r="U395" s="537" t="str">
        <f t="shared" si="498"/>
        <v>Hit</v>
      </c>
      <c r="V395" s="537" t="str">
        <f t="shared" si="500"/>
        <v>Miss</v>
      </c>
      <c r="W395" s="537" t="str">
        <f t="shared" si="502"/>
        <v>Miss</v>
      </c>
      <c r="X395" s="537" t="str">
        <f t="shared" si="504"/>
        <v>Miss</v>
      </c>
      <c r="Y395" s="537" t="str">
        <f t="shared" ref="Y395:Y404" si="506">IF(F395&lt;$Q395,"Hit","Miss")</f>
        <v>Hit</v>
      </c>
      <c r="Z395" s="537"/>
      <c r="AA395" s="537"/>
      <c r="AB395" s="537"/>
      <c r="AC395" s="537"/>
      <c r="AD395" s="537"/>
      <c r="AE395" s="537"/>
      <c r="AF395" s="537"/>
      <c r="AG395" s="537"/>
      <c r="AH395" s="538"/>
    </row>
    <row r="396">
      <c r="A396" s="529">
        <f t="shared" ref="A396:O396" si="505">RANDBETWEEN(1,100)</f>
        <v>4</v>
      </c>
      <c r="B396" s="530">
        <f t="shared" si="505"/>
        <v>5</v>
      </c>
      <c r="C396" s="530">
        <f t="shared" si="505"/>
        <v>55</v>
      </c>
      <c r="D396" s="530">
        <f t="shared" si="505"/>
        <v>96</v>
      </c>
      <c r="E396" s="530">
        <f t="shared" si="505"/>
        <v>62</v>
      </c>
      <c r="F396" s="530">
        <f t="shared" si="505"/>
        <v>26</v>
      </c>
      <c r="G396" s="530">
        <f t="shared" si="505"/>
        <v>74</v>
      </c>
      <c r="H396" s="530">
        <f t="shared" si="505"/>
        <v>3</v>
      </c>
      <c r="I396" s="530">
        <f t="shared" si="505"/>
        <v>90</v>
      </c>
      <c r="J396" s="530">
        <f t="shared" si="505"/>
        <v>6</v>
      </c>
      <c r="K396" s="530">
        <f t="shared" si="505"/>
        <v>27</v>
      </c>
      <c r="L396" s="530">
        <f t="shared" si="505"/>
        <v>58</v>
      </c>
      <c r="M396" s="530">
        <f t="shared" si="505"/>
        <v>9</v>
      </c>
      <c r="N396" s="530">
        <f t="shared" si="505"/>
        <v>12</v>
      </c>
      <c r="O396" s="539">
        <f t="shared" si="505"/>
        <v>8</v>
      </c>
      <c r="P396" s="540"/>
      <c r="Q396" s="533">
        <f>VLOOKUP($O$56,Setup!$B$23:$C$29,2,false)</f>
        <v>65</v>
      </c>
      <c r="R396" s="544">
        <v>7.0</v>
      </c>
      <c r="S396" s="543"/>
      <c r="T396" s="536" t="str">
        <f t="shared" si="496"/>
        <v>Hit</v>
      </c>
      <c r="U396" s="537" t="str">
        <f t="shared" si="498"/>
        <v>Hit</v>
      </c>
      <c r="V396" s="537" t="str">
        <f t="shared" si="500"/>
        <v>Hit</v>
      </c>
      <c r="W396" s="537" t="str">
        <f t="shared" si="502"/>
        <v>Miss</v>
      </c>
      <c r="X396" s="537" t="str">
        <f t="shared" si="504"/>
        <v>Hit</v>
      </c>
      <c r="Y396" s="537" t="str">
        <f t="shared" si="506"/>
        <v>Hit</v>
      </c>
      <c r="Z396" s="537" t="str">
        <f t="shared" ref="Z396:Z404" si="508">IF(G396&lt;$Q396,"Hit","Miss")</f>
        <v>Miss</v>
      </c>
      <c r="AA396" s="537"/>
      <c r="AB396" s="537"/>
      <c r="AC396" s="537"/>
      <c r="AD396" s="537"/>
      <c r="AE396" s="537"/>
      <c r="AF396" s="537"/>
      <c r="AG396" s="537"/>
      <c r="AH396" s="538"/>
    </row>
    <row r="397">
      <c r="A397" s="529">
        <f t="shared" ref="A397:O397" si="507">RANDBETWEEN(1,100)</f>
        <v>67</v>
      </c>
      <c r="B397" s="530">
        <f t="shared" si="507"/>
        <v>32</v>
      </c>
      <c r="C397" s="530">
        <f t="shared" si="507"/>
        <v>59</v>
      </c>
      <c r="D397" s="530">
        <f t="shared" si="507"/>
        <v>86</v>
      </c>
      <c r="E397" s="530">
        <f t="shared" si="507"/>
        <v>76</v>
      </c>
      <c r="F397" s="530">
        <f t="shared" si="507"/>
        <v>66</v>
      </c>
      <c r="G397" s="530">
        <f t="shared" si="507"/>
        <v>30</v>
      </c>
      <c r="H397" s="530">
        <f t="shared" si="507"/>
        <v>45</v>
      </c>
      <c r="I397" s="530">
        <f t="shared" si="507"/>
        <v>93</v>
      </c>
      <c r="J397" s="530">
        <f t="shared" si="507"/>
        <v>94</v>
      </c>
      <c r="K397" s="530">
        <f t="shared" si="507"/>
        <v>75</v>
      </c>
      <c r="L397" s="530">
        <f t="shared" si="507"/>
        <v>64</v>
      </c>
      <c r="M397" s="530">
        <f t="shared" si="507"/>
        <v>98</v>
      </c>
      <c r="N397" s="530">
        <f t="shared" si="507"/>
        <v>52</v>
      </c>
      <c r="O397" s="539">
        <f t="shared" si="507"/>
        <v>6</v>
      </c>
      <c r="P397" s="540"/>
      <c r="Q397" s="533">
        <f>VLOOKUP($O$56,Setup!$B$23:$C$29,2,false)</f>
        <v>65</v>
      </c>
      <c r="R397" s="544">
        <v>8.0</v>
      </c>
      <c r="S397" s="543"/>
      <c r="T397" s="536" t="str">
        <f t="shared" si="496"/>
        <v>Miss</v>
      </c>
      <c r="U397" s="537" t="str">
        <f t="shared" si="498"/>
        <v>Hit</v>
      </c>
      <c r="V397" s="537" t="str">
        <f t="shared" si="500"/>
        <v>Hit</v>
      </c>
      <c r="W397" s="537" t="str">
        <f t="shared" si="502"/>
        <v>Miss</v>
      </c>
      <c r="X397" s="537" t="str">
        <f t="shared" si="504"/>
        <v>Miss</v>
      </c>
      <c r="Y397" s="537" t="str">
        <f t="shared" si="506"/>
        <v>Miss</v>
      </c>
      <c r="Z397" s="537" t="str">
        <f t="shared" si="508"/>
        <v>Hit</v>
      </c>
      <c r="AA397" s="537" t="str">
        <f t="shared" ref="AA397:AA404" si="510">IF(H397&lt;$Q397,"Hit","Miss")</f>
        <v>Hit</v>
      </c>
      <c r="AB397" s="537"/>
      <c r="AC397" s="537"/>
      <c r="AD397" s="537"/>
      <c r="AE397" s="537"/>
      <c r="AF397" s="537"/>
      <c r="AG397" s="537"/>
      <c r="AH397" s="538"/>
    </row>
    <row r="398">
      <c r="A398" s="529">
        <f t="shared" ref="A398:O398" si="509">RANDBETWEEN(1,100)</f>
        <v>24</v>
      </c>
      <c r="B398" s="530">
        <f t="shared" si="509"/>
        <v>19</v>
      </c>
      <c r="C398" s="530">
        <f t="shared" si="509"/>
        <v>35</v>
      </c>
      <c r="D398" s="530">
        <f t="shared" si="509"/>
        <v>89</v>
      </c>
      <c r="E398" s="530">
        <f t="shared" si="509"/>
        <v>43</v>
      </c>
      <c r="F398" s="530">
        <f t="shared" si="509"/>
        <v>78</v>
      </c>
      <c r="G398" s="530">
        <f t="shared" si="509"/>
        <v>69</v>
      </c>
      <c r="H398" s="530">
        <f t="shared" si="509"/>
        <v>23</v>
      </c>
      <c r="I398" s="530">
        <f t="shared" si="509"/>
        <v>73</v>
      </c>
      <c r="J398" s="530">
        <f t="shared" si="509"/>
        <v>36</v>
      </c>
      <c r="K398" s="530">
        <f t="shared" si="509"/>
        <v>13</v>
      </c>
      <c r="L398" s="530">
        <f t="shared" si="509"/>
        <v>91</v>
      </c>
      <c r="M398" s="530">
        <f t="shared" si="509"/>
        <v>68</v>
      </c>
      <c r="N398" s="530">
        <f t="shared" si="509"/>
        <v>35</v>
      </c>
      <c r="O398" s="539">
        <f t="shared" si="509"/>
        <v>83</v>
      </c>
      <c r="P398" s="540"/>
      <c r="Q398" s="533">
        <f>VLOOKUP($O$56,Setup!$B$23:$C$29,2,false)</f>
        <v>65</v>
      </c>
      <c r="R398" s="544">
        <v>9.0</v>
      </c>
      <c r="S398" s="543"/>
      <c r="T398" s="536" t="str">
        <f t="shared" si="496"/>
        <v>Hit</v>
      </c>
      <c r="U398" s="537" t="str">
        <f t="shared" si="498"/>
        <v>Hit</v>
      </c>
      <c r="V398" s="537" t="str">
        <f t="shared" si="500"/>
        <v>Hit</v>
      </c>
      <c r="W398" s="537" t="str">
        <f t="shared" si="502"/>
        <v>Miss</v>
      </c>
      <c r="X398" s="537" t="str">
        <f t="shared" si="504"/>
        <v>Hit</v>
      </c>
      <c r="Y398" s="537" t="str">
        <f t="shared" si="506"/>
        <v>Miss</v>
      </c>
      <c r="Z398" s="537" t="str">
        <f t="shared" si="508"/>
        <v>Miss</v>
      </c>
      <c r="AA398" s="537" t="str">
        <f t="shared" si="510"/>
        <v>Hit</v>
      </c>
      <c r="AB398" s="537" t="str">
        <f t="shared" ref="AB398:AB404" si="512">IF(I398&lt;$Q398,"Hit","Miss")</f>
        <v>Miss</v>
      </c>
      <c r="AC398" s="537"/>
      <c r="AD398" s="537"/>
      <c r="AE398" s="537"/>
      <c r="AF398" s="537"/>
      <c r="AG398" s="537"/>
      <c r="AH398" s="538"/>
    </row>
    <row r="399">
      <c r="A399" s="529">
        <f t="shared" ref="A399:O399" si="511">RANDBETWEEN(1,100)</f>
        <v>84</v>
      </c>
      <c r="B399" s="530">
        <f t="shared" si="511"/>
        <v>15</v>
      </c>
      <c r="C399" s="530">
        <f t="shared" si="511"/>
        <v>78</v>
      </c>
      <c r="D399" s="530">
        <f t="shared" si="511"/>
        <v>30</v>
      </c>
      <c r="E399" s="530">
        <f t="shared" si="511"/>
        <v>32</v>
      </c>
      <c r="F399" s="530">
        <f t="shared" si="511"/>
        <v>57</v>
      </c>
      <c r="G399" s="530">
        <f t="shared" si="511"/>
        <v>36</v>
      </c>
      <c r="H399" s="530">
        <f t="shared" si="511"/>
        <v>58</v>
      </c>
      <c r="I399" s="530">
        <f t="shared" si="511"/>
        <v>74</v>
      </c>
      <c r="J399" s="530">
        <f t="shared" si="511"/>
        <v>16</v>
      </c>
      <c r="K399" s="530">
        <f t="shared" si="511"/>
        <v>70</v>
      </c>
      <c r="L399" s="530">
        <f t="shared" si="511"/>
        <v>33</v>
      </c>
      <c r="M399" s="530">
        <f t="shared" si="511"/>
        <v>81</v>
      </c>
      <c r="N399" s="530">
        <f t="shared" si="511"/>
        <v>38</v>
      </c>
      <c r="O399" s="539">
        <f t="shared" si="511"/>
        <v>89</v>
      </c>
      <c r="P399" s="540"/>
      <c r="Q399" s="533">
        <f>VLOOKUP($O$56,Setup!$B$23:$C$29,2,false)</f>
        <v>65</v>
      </c>
      <c r="R399" s="545">
        <v>10.0</v>
      </c>
      <c r="S399" s="543"/>
      <c r="T399" s="536" t="str">
        <f t="shared" si="496"/>
        <v>Miss</v>
      </c>
      <c r="U399" s="537" t="str">
        <f t="shared" si="498"/>
        <v>Hit</v>
      </c>
      <c r="V399" s="537" t="str">
        <f t="shared" si="500"/>
        <v>Miss</v>
      </c>
      <c r="W399" s="537" t="str">
        <f t="shared" si="502"/>
        <v>Hit</v>
      </c>
      <c r="X399" s="537" t="str">
        <f t="shared" si="504"/>
        <v>Hit</v>
      </c>
      <c r="Y399" s="537" t="str">
        <f t="shared" si="506"/>
        <v>Hit</v>
      </c>
      <c r="Z399" s="537" t="str">
        <f t="shared" si="508"/>
        <v>Hit</v>
      </c>
      <c r="AA399" s="537" t="str">
        <f t="shared" si="510"/>
        <v>Hit</v>
      </c>
      <c r="AB399" s="537" t="str">
        <f t="shared" si="512"/>
        <v>Miss</v>
      </c>
      <c r="AC399" s="537" t="str">
        <f t="shared" ref="AC399:AC404" si="514">IF(J399&lt;$Q399,"Hit","Miss")</f>
        <v>Hit</v>
      </c>
      <c r="AD399" s="537"/>
      <c r="AE399" s="537"/>
      <c r="AF399" s="537"/>
      <c r="AG399" s="537"/>
      <c r="AH399" s="538"/>
    </row>
    <row r="400">
      <c r="A400" s="529">
        <f t="shared" ref="A400:O400" si="513">RANDBETWEEN(1,100)</f>
        <v>7</v>
      </c>
      <c r="B400" s="530">
        <f t="shared" si="513"/>
        <v>28</v>
      </c>
      <c r="C400" s="530">
        <f t="shared" si="513"/>
        <v>77</v>
      </c>
      <c r="D400" s="530">
        <f t="shared" si="513"/>
        <v>86</v>
      </c>
      <c r="E400" s="530">
        <f t="shared" si="513"/>
        <v>13</v>
      </c>
      <c r="F400" s="530">
        <f t="shared" si="513"/>
        <v>60</v>
      </c>
      <c r="G400" s="530">
        <f t="shared" si="513"/>
        <v>22</v>
      </c>
      <c r="H400" s="530">
        <f t="shared" si="513"/>
        <v>53</v>
      </c>
      <c r="I400" s="530">
        <f t="shared" si="513"/>
        <v>30</v>
      </c>
      <c r="J400" s="530">
        <f t="shared" si="513"/>
        <v>51</v>
      </c>
      <c r="K400" s="530">
        <f t="shared" si="513"/>
        <v>44</v>
      </c>
      <c r="L400" s="530">
        <f t="shared" si="513"/>
        <v>80</v>
      </c>
      <c r="M400" s="530">
        <f t="shared" si="513"/>
        <v>51</v>
      </c>
      <c r="N400" s="530">
        <f t="shared" si="513"/>
        <v>90</v>
      </c>
      <c r="O400" s="539">
        <f t="shared" si="513"/>
        <v>78</v>
      </c>
      <c r="P400" s="540"/>
      <c r="Q400" s="533">
        <f>VLOOKUP($O$56,Setup!$B$23:$C$29,2,false)</f>
        <v>65</v>
      </c>
      <c r="R400" s="545">
        <v>11.0</v>
      </c>
      <c r="S400" s="543"/>
      <c r="T400" s="536" t="str">
        <f t="shared" si="496"/>
        <v>Hit</v>
      </c>
      <c r="U400" s="537" t="str">
        <f t="shared" si="498"/>
        <v>Hit</v>
      </c>
      <c r="V400" s="537" t="str">
        <f t="shared" si="500"/>
        <v>Miss</v>
      </c>
      <c r="W400" s="537" t="str">
        <f t="shared" si="502"/>
        <v>Miss</v>
      </c>
      <c r="X400" s="537" t="str">
        <f t="shared" si="504"/>
        <v>Hit</v>
      </c>
      <c r="Y400" s="537" t="str">
        <f t="shared" si="506"/>
        <v>Hit</v>
      </c>
      <c r="Z400" s="537" t="str">
        <f t="shared" si="508"/>
        <v>Hit</v>
      </c>
      <c r="AA400" s="537" t="str">
        <f t="shared" si="510"/>
        <v>Hit</v>
      </c>
      <c r="AB400" s="537" t="str">
        <f t="shared" si="512"/>
        <v>Hit</v>
      </c>
      <c r="AC400" s="537" t="str">
        <f t="shared" si="514"/>
        <v>Hit</v>
      </c>
      <c r="AD400" s="537" t="str">
        <f t="shared" ref="AD400:AD404" si="516">IF(K400&lt;$Q400,"Hit","Miss")</f>
        <v>Hit</v>
      </c>
      <c r="AE400" s="537"/>
      <c r="AF400" s="537"/>
      <c r="AG400" s="537"/>
      <c r="AH400" s="538"/>
    </row>
    <row r="401">
      <c r="A401" s="529">
        <f t="shared" ref="A401:O401" si="515">RANDBETWEEN(1,100)</f>
        <v>44</v>
      </c>
      <c r="B401" s="530">
        <f t="shared" si="515"/>
        <v>21</v>
      </c>
      <c r="C401" s="530">
        <f t="shared" si="515"/>
        <v>78</v>
      </c>
      <c r="D401" s="530">
        <f t="shared" si="515"/>
        <v>99</v>
      </c>
      <c r="E401" s="530">
        <f t="shared" si="515"/>
        <v>62</v>
      </c>
      <c r="F401" s="530">
        <f t="shared" si="515"/>
        <v>88</v>
      </c>
      <c r="G401" s="530">
        <f t="shared" si="515"/>
        <v>45</v>
      </c>
      <c r="H401" s="530">
        <f t="shared" si="515"/>
        <v>80</v>
      </c>
      <c r="I401" s="530">
        <f t="shared" si="515"/>
        <v>89</v>
      </c>
      <c r="J401" s="530">
        <f t="shared" si="515"/>
        <v>24</v>
      </c>
      <c r="K401" s="530">
        <f t="shared" si="515"/>
        <v>51</v>
      </c>
      <c r="L401" s="530">
        <f t="shared" si="515"/>
        <v>13</v>
      </c>
      <c r="M401" s="530">
        <f t="shared" si="515"/>
        <v>48</v>
      </c>
      <c r="N401" s="530">
        <f t="shared" si="515"/>
        <v>40</v>
      </c>
      <c r="O401" s="539">
        <f t="shared" si="515"/>
        <v>20</v>
      </c>
      <c r="P401" s="540"/>
      <c r="Q401" s="533">
        <f>VLOOKUP($O$56,Setup!$B$23:$C$29,2,false)</f>
        <v>65</v>
      </c>
      <c r="R401" s="545">
        <v>12.0</v>
      </c>
      <c r="S401" s="543"/>
      <c r="T401" s="536" t="str">
        <f t="shared" si="496"/>
        <v>Hit</v>
      </c>
      <c r="U401" s="537" t="str">
        <f t="shared" si="498"/>
        <v>Hit</v>
      </c>
      <c r="V401" s="537" t="str">
        <f t="shared" si="500"/>
        <v>Miss</v>
      </c>
      <c r="W401" s="537" t="str">
        <f t="shared" si="502"/>
        <v>Miss</v>
      </c>
      <c r="X401" s="537" t="str">
        <f t="shared" si="504"/>
        <v>Hit</v>
      </c>
      <c r="Y401" s="537" t="str">
        <f t="shared" si="506"/>
        <v>Miss</v>
      </c>
      <c r="Z401" s="537" t="str">
        <f t="shared" si="508"/>
        <v>Hit</v>
      </c>
      <c r="AA401" s="537" t="str">
        <f t="shared" si="510"/>
        <v>Miss</v>
      </c>
      <c r="AB401" s="537" t="str">
        <f t="shared" si="512"/>
        <v>Miss</v>
      </c>
      <c r="AC401" s="537" t="str">
        <f t="shared" si="514"/>
        <v>Hit</v>
      </c>
      <c r="AD401" s="537" t="str">
        <f t="shared" si="516"/>
        <v>Hit</v>
      </c>
      <c r="AE401" s="537" t="str">
        <f t="shared" ref="AE401:AE404" si="518">IF(L401&lt;$Q401,"Hit","Miss")</f>
        <v>Hit</v>
      </c>
      <c r="AF401" s="537"/>
      <c r="AG401" s="537"/>
      <c r="AH401" s="538"/>
    </row>
    <row r="402">
      <c r="A402" s="529">
        <f t="shared" ref="A402:O402" si="517">RANDBETWEEN(1,100)</f>
        <v>68</v>
      </c>
      <c r="B402" s="530">
        <f t="shared" si="517"/>
        <v>22</v>
      </c>
      <c r="C402" s="530">
        <f t="shared" si="517"/>
        <v>76</v>
      </c>
      <c r="D402" s="530">
        <f t="shared" si="517"/>
        <v>41</v>
      </c>
      <c r="E402" s="530">
        <f t="shared" si="517"/>
        <v>80</v>
      </c>
      <c r="F402" s="530">
        <f t="shared" si="517"/>
        <v>15</v>
      </c>
      <c r="G402" s="530">
        <f t="shared" si="517"/>
        <v>55</v>
      </c>
      <c r="H402" s="530">
        <f t="shared" si="517"/>
        <v>59</v>
      </c>
      <c r="I402" s="530">
        <f t="shared" si="517"/>
        <v>13</v>
      </c>
      <c r="J402" s="530">
        <f t="shared" si="517"/>
        <v>37</v>
      </c>
      <c r="K402" s="530">
        <f t="shared" si="517"/>
        <v>100</v>
      </c>
      <c r="L402" s="530">
        <f t="shared" si="517"/>
        <v>17</v>
      </c>
      <c r="M402" s="530">
        <f t="shared" si="517"/>
        <v>22</v>
      </c>
      <c r="N402" s="530">
        <f t="shared" si="517"/>
        <v>85</v>
      </c>
      <c r="O402" s="539">
        <f t="shared" si="517"/>
        <v>5</v>
      </c>
      <c r="P402" s="540"/>
      <c r="Q402" s="533">
        <f>VLOOKUP($O$56,Setup!$B$23:$C$29,2,false)</f>
        <v>65</v>
      </c>
      <c r="R402" s="545">
        <v>13.0</v>
      </c>
      <c r="S402" s="543"/>
      <c r="T402" s="536" t="str">
        <f t="shared" si="496"/>
        <v>Miss</v>
      </c>
      <c r="U402" s="537" t="str">
        <f t="shared" si="498"/>
        <v>Hit</v>
      </c>
      <c r="V402" s="537" t="str">
        <f t="shared" si="500"/>
        <v>Miss</v>
      </c>
      <c r="W402" s="537" t="str">
        <f t="shared" si="502"/>
        <v>Hit</v>
      </c>
      <c r="X402" s="537" t="str">
        <f t="shared" si="504"/>
        <v>Miss</v>
      </c>
      <c r="Y402" s="537" t="str">
        <f t="shared" si="506"/>
        <v>Hit</v>
      </c>
      <c r="Z402" s="537" t="str">
        <f t="shared" si="508"/>
        <v>Hit</v>
      </c>
      <c r="AA402" s="537" t="str">
        <f t="shared" si="510"/>
        <v>Hit</v>
      </c>
      <c r="AB402" s="537" t="str">
        <f t="shared" si="512"/>
        <v>Hit</v>
      </c>
      <c r="AC402" s="537" t="str">
        <f t="shared" si="514"/>
        <v>Hit</v>
      </c>
      <c r="AD402" s="537" t="str">
        <f t="shared" si="516"/>
        <v>Miss</v>
      </c>
      <c r="AE402" s="537" t="str">
        <f t="shared" si="518"/>
        <v>Hit</v>
      </c>
      <c r="AF402" s="537" t="str">
        <f t="shared" ref="AF402:AF404" si="520">IF(M402&lt;$Q402,"Hit","Miss")</f>
        <v>Hit</v>
      </c>
      <c r="AG402" s="537"/>
      <c r="AH402" s="538"/>
    </row>
    <row r="403">
      <c r="A403" s="529">
        <f t="shared" ref="A403:O403" si="519">RANDBETWEEN(1,100)</f>
        <v>38</v>
      </c>
      <c r="B403" s="530">
        <f t="shared" si="519"/>
        <v>74</v>
      </c>
      <c r="C403" s="530">
        <f t="shared" si="519"/>
        <v>79</v>
      </c>
      <c r="D403" s="530">
        <f t="shared" si="519"/>
        <v>5</v>
      </c>
      <c r="E403" s="530">
        <f t="shared" si="519"/>
        <v>66</v>
      </c>
      <c r="F403" s="530">
        <f t="shared" si="519"/>
        <v>33</v>
      </c>
      <c r="G403" s="530">
        <f t="shared" si="519"/>
        <v>14</v>
      </c>
      <c r="H403" s="530">
        <f t="shared" si="519"/>
        <v>62</v>
      </c>
      <c r="I403" s="530">
        <f t="shared" si="519"/>
        <v>99</v>
      </c>
      <c r="J403" s="530">
        <f t="shared" si="519"/>
        <v>80</v>
      </c>
      <c r="K403" s="530">
        <f t="shared" si="519"/>
        <v>84</v>
      </c>
      <c r="L403" s="530">
        <f t="shared" si="519"/>
        <v>5</v>
      </c>
      <c r="M403" s="530">
        <f t="shared" si="519"/>
        <v>71</v>
      </c>
      <c r="N403" s="530">
        <f t="shared" si="519"/>
        <v>75</v>
      </c>
      <c r="O403" s="539">
        <f t="shared" si="519"/>
        <v>28</v>
      </c>
      <c r="P403" s="540"/>
      <c r="Q403" s="533">
        <f>VLOOKUP($O$56,Setup!$B$23:$C$29,2,false)</f>
        <v>65</v>
      </c>
      <c r="R403" s="545">
        <v>14.0</v>
      </c>
      <c r="S403" s="543"/>
      <c r="T403" s="536" t="str">
        <f t="shared" si="496"/>
        <v>Hit</v>
      </c>
      <c r="U403" s="537" t="str">
        <f t="shared" si="498"/>
        <v>Miss</v>
      </c>
      <c r="V403" s="537" t="str">
        <f t="shared" si="500"/>
        <v>Miss</v>
      </c>
      <c r="W403" s="537" t="str">
        <f t="shared" si="502"/>
        <v>Hit</v>
      </c>
      <c r="X403" s="537" t="str">
        <f t="shared" si="504"/>
        <v>Miss</v>
      </c>
      <c r="Y403" s="537" t="str">
        <f t="shared" si="506"/>
        <v>Hit</v>
      </c>
      <c r="Z403" s="537" t="str">
        <f t="shared" si="508"/>
        <v>Hit</v>
      </c>
      <c r="AA403" s="537" t="str">
        <f t="shared" si="510"/>
        <v>Hit</v>
      </c>
      <c r="AB403" s="537" t="str">
        <f t="shared" si="512"/>
        <v>Miss</v>
      </c>
      <c r="AC403" s="537" t="str">
        <f t="shared" si="514"/>
        <v>Miss</v>
      </c>
      <c r="AD403" s="537" t="str">
        <f t="shared" si="516"/>
        <v>Miss</v>
      </c>
      <c r="AE403" s="537" t="str">
        <f t="shared" si="518"/>
        <v>Hit</v>
      </c>
      <c r="AF403" s="537" t="str">
        <f t="shared" si="520"/>
        <v>Miss</v>
      </c>
      <c r="AG403" s="537" t="str">
        <f t="shared" ref="AG403:AG404" si="522">IF(N403&lt;$Q403,"Hit","Miss")</f>
        <v>Miss</v>
      </c>
      <c r="AH403" s="538"/>
    </row>
    <row r="404">
      <c r="A404" s="546">
        <f t="shared" ref="A404:O404" si="521">RANDBETWEEN(1,100)</f>
        <v>24</v>
      </c>
      <c r="B404" s="547">
        <f t="shared" si="521"/>
        <v>68</v>
      </c>
      <c r="C404" s="547">
        <f t="shared" si="521"/>
        <v>96</v>
      </c>
      <c r="D404" s="547">
        <f t="shared" si="521"/>
        <v>68</v>
      </c>
      <c r="E404" s="547">
        <f t="shared" si="521"/>
        <v>69</v>
      </c>
      <c r="F404" s="547">
        <f t="shared" si="521"/>
        <v>99</v>
      </c>
      <c r="G404" s="547">
        <f t="shared" si="521"/>
        <v>61</v>
      </c>
      <c r="H404" s="547">
        <f t="shared" si="521"/>
        <v>12</v>
      </c>
      <c r="I404" s="547">
        <f t="shared" si="521"/>
        <v>6</v>
      </c>
      <c r="J404" s="547">
        <f t="shared" si="521"/>
        <v>33</v>
      </c>
      <c r="K404" s="547">
        <f t="shared" si="521"/>
        <v>69</v>
      </c>
      <c r="L404" s="547">
        <f t="shared" si="521"/>
        <v>47</v>
      </c>
      <c r="M404" s="547">
        <f t="shared" si="521"/>
        <v>31</v>
      </c>
      <c r="N404" s="547">
        <f t="shared" si="521"/>
        <v>78</v>
      </c>
      <c r="O404" s="548">
        <f t="shared" si="521"/>
        <v>27</v>
      </c>
      <c r="P404" s="549"/>
      <c r="Q404" s="533">
        <f>VLOOKUP($O$56,Setup!$B$23:$C$29,2,false)</f>
        <v>65</v>
      </c>
      <c r="R404" s="551">
        <v>15.0</v>
      </c>
      <c r="S404" s="552"/>
      <c r="T404" s="522" t="str">
        <f t="shared" si="496"/>
        <v>Hit</v>
      </c>
      <c r="U404" s="553" t="str">
        <f t="shared" si="498"/>
        <v>Miss</v>
      </c>
      <c r="V404" s="553" t="str">
        <f t="shared" si="500"/>
        <v>Miss</v>
      </c>
      <c r="W404" s="553" t="str">
        <f t="shared" si="502"/>
        <v>Miss</v>
      </c>
      <c r="X404" s="553" t="str">
        <f t="shared" si="504"/>
        <v>Miss</v>
      </c>
      <c r="Y404" s="553" t="str">
        <f t="shared" si="506"/>
        <v>Miss</v>
      </c>
      <c r="Z404" s="553" t="str">
        <f t="shared" si="508"/>
        <v>Hit</v>
      </c>
      <c r="AA404" s="553" t="str">
        <f t="shared" si="510"/>
        <v>Hit</v>
      </c>
      <c r="AB404" s="553" t="str">
        <f t="shared" si="512"/>
        <v>Hit</v>
      </c>
      <c r="AC404" s="553" t="str">
        <f t="shared" si="514"/>
        <v>Hit</v>
      </c>
      <c r="AD404" s="553" t="str">
        <f t="shared" si="516"/>
        <v>Miss</v>
      </c>
      <c r="AE404" s="553" t="str">
        <f t="shared" si="518"/>
        <v>Hit</v>
      </c>
      <c r="AF404" s="553" t="str">
        <f t="shared" si="520"/>
        <v>Hit</v>
      </c>
      <c r="AG404" s="553" t="str">
        <f t="shared" si="522"/>
        <v>Miss</v>
      </c>
      <c r="AH404" s="554" t="str">
        <f>IF(O404&lt;$Q404,"Hit","Miss")</f>
        <v>Hit</v>
      </c>
    </row>
    <row r="405">
      <c r="A405" s="555"/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55"/>
      <c r="AB405" s="555"/>
      <c r="AC405" s="555"/>
      <c r="AD405" s="555"/>
      <c r="AE405" s="555"/>
      <c r="AF405" s="555"/>
      <c r="AG405" s="555"/>
      <c r="AH405" s="555"/>
    </row>
    <row r="406">
      <c r="A406" s="500"/>
      <c r="B406" s="456"/>
      <c r="C406" s="456"/>
      <c r="D406" s="456"/>
      <c r="E406" s="456"/>
      <c r="F406" s="456"/>
      <c r="G406" s="456"/>
      <c r="H406" s="456"/>
      <c r="I406" s="456"/>
      <c r="J406" s="456"/>
      <c r="K406" s="456"/>
      <c r="L406" s="456"/>
      <c r="M406" s="456"/>
      <c r="N406" s="456"/>
      <c r="O406" s="456"/>
      <c r="P406" s="456"/>
      <c r="Q406" s="456"/>
      <c r="R406" s="456"/>
      <c r="S406" s="456"/>
      <c r="T406" s="456"/>
      <c r="U406" s="456"/>
      <c r="V406" s="456"/>
      <c r="W406" s="456"/>
      <c r="X406" s="456"/>
      <c r="Y406" s="456"/>
      <c r="Z406" s="456"/>
      <c r="AA406" s="456"/>
      <c r="AB406" s="456"/>
      <c r="AC406" s="456"/>
      <c r="AD406" s="456"/>
      <c r="AE406" s="456"/>
      <c r="AF406" s="456"/>
      <c r="AG406" s="456"/>
      <c r="AH406" s="457"/>
    </row>
    <row r="407">
      <c r="A407" s="501"/>
      <c r="B407" s="502"/>
      <c r="C407" s="502"/>
      <c r="D407" s="503"/>
      <c r="E407" s="503"/>
      <c r="F407" s="503"/>
      <c r="G407" s="503"/>
      <c r="H407" s="503"/>
      <c r="I407" s="503"/>
      <c r="J407" s="503"/>
      <c r="K407" s="503"/>
      <c r="L407" s="578" t="s">
        <v>212</v>
      </c>
      <c r="M407" s="502"/>
      <c r="N407" s="470"/>
      <c r="O407" s="579" t="str">
        <f>VLOOKUP($L407,Setup!$B$9:$C$92,2,false)</f>
        <v/>
      </c>
      <c r="P407" s="502"/>
      <c r="Q407" s="470"/>
      <c r="R407" s="580"/>
      <c r="S407" s="581"/>
      <c r="T407" s="582" t="s">
        <v>204</v>
      </c>
      <c r="U407" s="583">
        <f>(Setup!$C$38)</f>
        <v>35</v>
      </c>
      <c r="V407" s="582" t="s">
        <v>293</v>
      </c>
      <c r="W407" s="583">
        <f>COUNTIF(T409:AH409,"Hit")</f>
        <v>0</v>
      </c>
      <c r="X407" s="582" t="s">
        <v>292</v>
      </c>
      <c r="Y407" s="584">
        <f>$U407*$W407</f>
        <v>0</v>
      </c>
      <c r="Z407" s="585"/>
      <c r="AA407" s="585"/>
      <c r="AB407" s="585"/>
      <c r="AC407" s="585"/>
      <c r="AD407" s="585"/>
      <c r="AE407" s="585"/>
      <c r="AF407" s="585"/>
      <c r="AG407" s="585"/>
      <c r="AH407" s="586"/>
    </row>
    <row r="408">
      <c r="A408" s="514"/>
      <c r="B408" s="482"/>
      <c r="C408" s="482"/>
      <c r="D408" s="515"/>
      <c r="E408" s="515"/>
      <c r="F408" s="515"/>
      <c r="G408" s="515"/>
      <c r="H408" s="515"/>
      <c r="I408" s="515"/>
      <c r="J408" s="515"/>
      <c r="K408" s="515"/>
      <c r="L408" s="587" t="s">
        <v>208</v>
      </c>
      <c r="M408" s="472"/>
      <c r="N408" s="566"/>
      <c r="O408" s="577" t="str">
        <f>(Setup!$C$84)</f>
        <v/>
      </c>
      <c r="P408" s="472"/>
      <c r="Q408" s="566"/>
      <c r="R408" s="588"/>
      <c r="S408" s="589"/>
      <c r="T408" s="590" t="s">
        <v>294</v>
      </c>
      <c r="U408" s="472"/>
      <c r="V408" s="472"/>
      <c r="W408" s="472"/>
      <c r="X408" s="472"/>
      <c r="Y408" s="472"/>
      <c r="Z408" s="472"/>
      <c r="AA408" s="472"/>
      <c r="AB408" s="472"/>
      <c r="AC408" s="472"/>
      <c r="AD408" s="472"/>
      <c r="AE408" s="472"/>
      <c r="AF408" s="472"/>
      <c r="AG408" s="472"/>
      <c r="AH408" s="566"/>
    </row>
    <row r="409">
      <c r="A409" s="519"/>
      <c r="B409" s="492"/>
      <c r="C409" s="492"/>
      <c r="D409" s="520"/>
      <c r="E409" s="520"/>
      <c r="F409" s="520"/>
      <c r="G409" s="520"/>
      <c r="H409" s="520"/>
      <c r="I409" s="520"/>
      <c r="J409" s="520"/>
      <c r="K409" s="520"/>
      <c r="L409" s="591" t="s">
        <v>295</v>
      </c>
      <c r="M409" s="571"/>
      <c r="N409" s="572"/>
      <c r="O409" s="595">
        <f>(Setup!$C$53*Setup!$C$55)</f>
        <v>0</v>
      </c>
      <c r="P409" s="571"/>
      <c r="Q409" s="572"/>
      <c r="R409" s="588"/>
      <c r="S409" s="589"/>
      <c r="T409" s="596" t="str">
        <f>iferror(VLOOKUP($O409,$R412:$AH426,3,false),"")</f>
        <v/>
      </c>
      <c r="U409" s="596" t="str">
        <f>iferror(VLOOKUP($O409,$R412:$AH426,4,false),"")</f>
        <v/>
      </c>
      <c r="V409" s="596" t="str">
        <f>iferror(VLOOKUP($O409,$R412:$AH426,5,false),"")</f>
        <v/>
      </c>
      <c r="W409" s="596" t="str">
        <f>iferror(VLOOKUP($O409,$R412:$AH426,6,false),"")</f>
        <v/>
      </c>
      <c r="X409" s="596" t="str">
        <f>iferror(VLOOKUP($O409,$R412:$AH426,7,false),"")</f>
        <v/>
      </c>
      <c r="Y409" s="596" t="str">
        <f>iferror(VLOOKUP($O409,$R412:$AH426,8,false),"")</f>
        <v/>
      </c>
      <c r="Z409" s="596" t="str">
        <f>iferror(VLOOKUP($O409,$R412:$AH426,9,false),"")</f>
        <v/>
      </c>
      <c r="AA409" s="596" t="str">
        <f>iferror(VLOOKUP($O409,$R412:$AH426,10,false),"")</f>
        <v/>
      </c>
      <c r="AB409" s="596" t="str">
        <f>iferror(VLOOKUP($O409,$R412:$AH426,11,false),"")</f>
        <v/>
      </c>
      <c r="AC409" s="596" t="str">
        <f>iferror(VLOOKUP($O409,$R412:$AH426,12,false),"")</f>
        <v/>
      </c>
      <c r="AD409" s="596" t="str">
        <f>iferror(VLOOKUP($O409,$R412:$AH426,13,false),"")</f>
        <v/>
      </c>
      <c r="AE409" s="596" t="str">
        <f>iferror(VLOOKUP($O409,$R412:$AH426,14,false),"")</f>
        <v/>
      </c>
      <c r="AF409" s="596" t="str">
        <f>iferror(VLOOKUP($O409,$R412:$AH426,15,false),"")</f>
        <v/>
      </c>
      <c r="AG409" s="596" t="str">
        <f>iferror(VLOOKUP($O409,$R412:$AH426,16,false),"")</f>
        <v/>
      </c>
      <c r="AH409" s="593" t="str">
        <f>iferror(VLOOKUP($O409,$R412:$AH426,17,false),"")</f>
        <v/>
      </c>
    </row>
    <row r="410">
      <c r="A410" s="523"/>
      <c r="B410" s="512"/>
      <c r="C410" s="512"/>
      <c r="D410" s="512"/>
      <c r="E410" s="512"/>
      <c r="F410" s="512"/>
      <c r="G410" s="512"/>
      <c r="H410" s="512"/>
      <c r="I410" s="512"/>
      <c r="J410" s="512"/>
      <c r="K410" s="512"/>
      <c r="L410" s="512"/>
      <c r="M410" s="512"/>
      <c r="N410" s="512"/>
      <c r="O410" s="512"/>
      <c r="P410" s="524"/>
      <c r="Q410" s="512"/>
      <c r="R410" s="512"/>
      <c r="S410" s="512"/>
      <c r="T410" s="512"/>
      <c r="U410" s="512"/>
      <c r="V410" s="525"/>
      <c r="W410" s="512"/>
      <c r="X410" s="512"/>
      <c r="Y410" s="512"/>
      <c r="Z410" s="512"/>
      <c r="AA410" s="512"/>
      <c r="AB410" s="512"/>
      <c r="AC410" s="512"/>
      <c r="AD410" s="512"/>
      <c r="AE410" s="512"/>
      <c r="AF410" s="512"/>
      <c r="AH410" s="526"/>
    </row>
    <row r="411">
      <c r="A411" s="501" t="s">
        <v>296</v>
      </c>
      <c r="B411" s="502"/>
      <c r="C411" s="502"/>
      <c r="D411" s="502"/>
      <c r="E411" s="502"/>
      <c r="F411" s="502"/>
      <c r="G411" s="502"/>
      <c r="H411" s="502"/>
      <c r="I411" s="502"/>
      <c r="J411" s="502"/>
      <c r="K411" s="502"/>
      <c r="L411" s="502"/>
      <c r="M411" s="502"/>
      <c r="N411" s="502"/>
      <c r="O411" s="470"/>
      <c r="P411" s="524"/>
      <c r="Q411" s="527" t="s">
        <v>297</v>
      </c>
      <c r="R411" s="528" t="s">
        <v>298</v>
      </c>
      <c r="S411" s="512"/>
      <c r="T411" s="501" t="s">
        <v>299</v>
      </c>
      <c r="U411" s="502"/>
      <c r="V411" s="502"/>
      <c r="W411" s="502"/>
      <c r="X411" s="502"/>
      <c r="Y411" s="502"/>
      <c r="Z411" s="502"/>
      <c r="AA411" s="502"/>
      <c r="AB411" s="502"/>
      <c r="AC411" s="502"/>
      <c r="AD411" s="502"/>
      <c r="AE411" s="502"/>
      <c r="AF411" s="502"/>
      <c r="AG411" s="502"/>
      <c r="AH411" s="470"/>
    </row>
    <row r="412">
      <c r="A412" s="529">
        <f t="shared" ref="A412:O412" si="523">RANDBETWEEN(1,100)</f>
        <v>40</v>
      </c>
      <c r="B412" s="530">
        <f t="shared" si="523"/>
        <v>17</v>
      </c>
      <c r="C412" s="530">
        <f t="shared" si="523"/>
        <v>53</v>
      </c>
      <c r="D412" s="530">
        <f t="shared" si="523"/>
        <v>85</v>
      </c>
      <c r="E412" s="530">
        <f t="shared" si="523"/>
        <v>34</v>
      </c>
      <c r="F412" s="530">
        <f t="shared" si="523"/>
        <v>87</v>
      </c>
      <c r="G412" s="530">
        <f t="shared" si="523"/>
        <v>18</v>
      </c>
      <c r="H412" s="530">
        <f t="shared" si="523"/>
        <v>93</v>
      </c>
      <c r="I412" s="530">
        <f t="shared" si="523"/>
        <v>56</v>
      </c>
      <c r="J412" s="530">
        <f t="shared" si="523"/>
        <v>5</v>
      </c>
      <c r="K412" s="530">
        <f t="shared" si="523"/>
        <v>50</v>
      </c>
      <c r="L412" s="530">
        <f t="shared" si="523"/>
        <v>66</v>
      </c>
      <c r="M412" s="530">
        <f t="shared" si="523"/>
        <v>61</v>
      </c>
      <c r="N412" s="530">
        <f t="shared" si="523"/>
        <v>27</v>
      </c>
      <c r="O412" s="531">
        <f t="shared" si="523"/>
        <v>69</v>
      </c>
      <c r="P412" s="532"/>
      <c r="Q412" s="533">
        <f>VLOOKUP($O$78,Setup!$B$23:$C$29,2,false)</f>
        <v>55</v>
      </c>
      <c r="R412" s="534">
        <v>1.0</v>
      </c>
      <c r="S412" s="535"/>
      <c r="T412" s="536" t="str">
        <f t="shared" ref="T412:T426" si="525">IF(A412&lt;$Q412,"Hit","Miss")</f>
        <v>Hit</v>
      </c>
      <c r="U412" s="537"/>
      <c r="V412" s="537"/>
      <c r="W412" s="537"/>
      <c r="X412" s="537"/>
      <c r="Y412" s="537"/>
      <c r="Z412" s="537"/>
      <c r="AA412" s="537"/>
      <c r="AB412" s="537"/>
      <c r="AC412" s="537"/>
      <c r="AD412" s="537"/>
      <c r="AE412" s="537"/>
      <c r="AF412" s="537"/>
      <c r="AG412" s="537"/>
      <c r="AH412" s="538"/>
    </row>
    <row r="413">
      <c r="A413" s="529">
        <f t="shared" ref="A413:O413" si="524">RANDBETWEEN(1,100)</f>
        <v>19</v>
      </c>
      <c r="B413" s="530">
        <f t="shared" si="524"/>
        <v>30</v>
      </c>
      <c r="C413" s="530">
        <f t="shared" si="524"/>
        <v>33</v>
      </c>
      <c r="D413" s="530">
        <f t="shared" si="524"/>
        <v>14</v>
      </c>
      <c r="E413" s="530">
        <f t="shared" si="524"/>
        <v>24</v>
      </c>
      <c r="F413" s="530">
        <f t="shared" si="524"/>
        <v>62</v>
      </c>
      <c r="G413" s="530">
        <f t="shared" si="524"/>
        <v>55</v>
      </c>
      <c r="H413" s="530">
        <f t="shared" si="524"/>
        <v>33</v>
      </c>
      <c r="I413" s="530">
        <f t="shared" si="524"/>
        <v>12</v>
      </c>
      <c r="J413" s="530">
        <f t="shared" si="524"/>
        <v>86</v>
      </c>
      <c r="K413" s="530">
        <f t="shared" si="524"/>
        <v>27</v>
      </c>
      <c r="L413" s="530">
        <f t="shared" si="524"/>
        <v>63</v>
      </c>
      <c r="M413" s="530">
        <f t="shared" si="524"/>
        <v>31</v>
      </c>
      <c r="N413" s="530">
        <f t="shared" si="524"/>
        <v>23</v>
      </c>
      <c r="O413" s="531">
        <f t="shared" si="524"/>
        <v>58</v>
      </c>
      <c r="P413" s="532"/>
      <c r="Q413" s="533">
        <f>VLOOKUP($O$78,Setup!$B$23:$C$29,2,false)</f>
        <v>55</v>
      </c>
      <c r="R413" s="534">
        <v>2.0</v>
      </c>
      <c r="S413" s="535"/>
      <c r="T413" s="536" t="str">
        <f t="shared" si="525"/>
        <v>Hit</v>
      </c>
      <c r="U413" s="537" t="str">
        <f t="shared" ref="U413:U426" si="527">IF(B413&lt;$Q413,"Hit","Miss")</f>
        <v>Hit</v>
      </c>
      <c r="V413" s="537"/>
      <c r="W413" s="537"/>
      <c r="X413" s="537"/>
      <c r="Y413" s="537"/>
      <c r="Z413" s="537"/>
      <c r="AA413" s="537"/>
      <c r="AB413" s="537"/>
      <c r="AC413" s="537"/>
      <c r="AD413" s="537"/>
      <c r="AE413" s="537"/>
      <c r="AF413" s="537"/>
      <c r="AG413" s="537"/>
      <c r="AH413" s="538"/>
    </row>
    <row r="414">
      <c r="A414" s="529">
        <f t="shared" ref="A414:O414" si="526">RANDBETWEEN(1,100)</f>
        <v>100</v>
      </c>
      <c r="B414" s="530">
        <f t="shared" si="526"/>
        <v>49</v>
      </c>
      <c r="C414" s="530">
        <f t="shared" si="526"/>
        <v>90</v>
      </c>
      <c r="D414" s="530">
        <f t="shared" si="526"/>
        <v>1</v>
      </c>
      <c r="E414" s="530">
        <f t="shared" si="526"/>
        <v>17</v>
      </c>
      <c r="F414" s="530">
        <f t="shared" si="526"/>
        <v>68</v>
      </c>
      <c r="G414" s="530">
        <f t="shared" si="526"/>
        <v>34</v>
      </c>
      <c r="H414" s="530">
        <f t="shared" si="526"/>
        <v>59</v>
      </c>
      <c r="I414" s="530">
        <f t="shared" si="526"/>
        <v>23</v>
      </c>
      <c r="J414" s="530">
        <f t="shared" si="526"/>
        <v>4</v>
      </c>
      <c r="K414" s="530">
        <f t="shared" si="526"/>
        <v>40</v>
      </c>
      <c r="L414" s="530">
        <f t="shared" si="526"/>
        <v>95</v>
      </c>
      <c r="M414" s="530">
        <f t="shared" si="526"/>
        <v>83</v>
      </c>
      <c r="N414" s="530">
        <f t="shared" si="526"/>
        <v>23</v>
      </c>
      <c r="O414" s="531">
        <f t="shared" si="526"/>
        <v>28</v>
      </c>
      <c r="P414" s="532"/>
      <c r="Q414" s="533">
        <f>VLOOKUP($O$78,Setup!$B$23:$C$29,2,false)</f>
        <v>55</v>
      </c>
      <c r="R414" s="534">
        <v>3.0</v>
      </c>
      <c r="S414" s="535"/>
      <c r="T414" s="536" t="str">
        <f t="shared" si="525"/>
        <v>Miss</v>
      </c>
      <c r="U414" s="537" t="str">
        <f t="shared" si="527"/>
        <v>Hit</v>
      </c>
      <c r="V414" s="537" t="str">
        <f t="shared" ref="V414:V426" si="529">IF(C414&lt;$Q414,"Hit","Miss")</f>
        <v>Miss</v>
      </c>
      <c r="W414" s="537"/>
      <c r="X414" s="537"/>
      <c r="Y414" s="537"/>
      <c r="Z414" s="537"/>
      <c r="AA414" s="537"/>
      <c r="AB414" s="537"/>
      <c r="AC414" s="537"/>
      <c r="AD414" s="537"/>
      <c r="AE414" s="537"/>
      <c r="AF414" s="537"/>
      <c r="AG414" s="537"/>
      <c r="AH414" s="538"/>
    </row>
    <row r="415">
      <c r="A415" s="529">
        <f t="shared" ref="A415:O415" si="528">RANDBETWEEN(1,100)</f>
        <v>73</v>
      </c>
      <c r="B415" s="530">
        <f t="shared" si="528"/>
        <v>26</v>
      </c>
      <c r="C415" s="530">
        <f t="shared" si="528"/>
        <v>81</v>
      </c>
      <c r="D415" s="530">
        <f t="shared" si="528"/>
        <v>97</v>
      </c>
      <c r="E415" s="530">
        <f t="shared" si="528"/>
        <v>33</v>
      </c>
      <c r="F415" s="530">
        <f t="shared" si="528"/>
        <v>95</v>
      </c>
      <c r="G415" s="530">
        <f t="shared" si="528"/>
        <v>88</v>
      </c>
      <c r="H415" s="530">
        <f t="shared" si="528"/>
        <v>39</v>
      </c>
      <c r="I415" s="530">
        <f t="shared" si="528"/>
        <v>2</v>
      </c>
      <c r="J415" s="530">
        <f t="shared" si="528"/>
        <v>17</v>
      </c>
      <c r="K415" s="530">
        <f t="shared" si="528"/>
        <v>33</v>
      </c>
      <c r="L415" s="530">
        <f t="shared" si="528"/>
        <v>97</v>
      </c>
      <c r="M415" s="530">
        <f t="shared" si="528"/>
        <v>33</v>
      </c>
      <c r="N415" s="530">
        <f t="shared" si="528"/>
        <v>64</v>
      </c>
      <c r="O415" s="539">
        <f t="shared" si="528"/>
        <v>41</v>
      </c>
      <c r="P415" s="540"/>
      <c r="Q415" s="533">
        <f>VLOOKUP($O$78,Setup!$B$23:$C$29,2,false)</f>
        <v>55</v>
      </c>
      <c r="R415" s="542">
        <v>4.0</v>
      </c>
      <c r="S415" s="543"/>
      <c r="T415" s="536" t="str">
        <f t="shared" si="525"/>
        <v>Miss</v>
      </c>
      <c r="U415" s="537" t="str">
        <f t="shared" si="527"/>
        <v>Hit</v>
      </c>
      <c r="V415" s="537" t="str">
        <f t="shared" si="529"/>
        <v>Miss</v>
      </c>
      <c r="W415" s="537" t="str">
        <f t="shared" ref="W415:W426" si="531">IF(D415&lt;$Q415,"Hit","Miss")</f>
        <v>Miss</v>
      </c>
      <c r="X415" s="537"/>
      <c r="Y415" s="537"/>
      <c r="Z415" s="537"/>
      <c r="AA415" s="537"/>
      <c r="AB415" s="537"/>
      <c r="AC415" s="537"/>
      <c r="AD415" s="537"/>
      <c r="AE415" s="537"/>
      <c r="AF415" s="537"/>
      <c r="AG415" s="537"/>
      <c r="AH415" s="538"/>
    </row>
    <row r="416">
      <c r="A416" s="529">
        <f t="shared" ref="A416:O416" si="530">RANDBETWEEN(1,100)</f>
        <v>40</v>
      </c>
      <c r="B416" s="530">
        <f t="shared" si="530"/>
        <v>30</v>
      </c>
      <c r="C416" s="530">
        <f t="shared" si="530"/>
        <v>81</v>
      </c>
      <c r="D416" s="530">
        <f t="shared" si="530"/>
        <v>10</v>
      </c>
      <c r="E416" s="530">
        <f t="shared" si="530"/>
        <v>74</v>
      </c>
      <c r="F416" s="530">
        <f t="shared" si="530"/>
        <v>68</v>
      </c>
      <c r="G416" s="530">
        <f t="shared" si="530"/>
        <v>3</v>
      </c>
      <c r="H416" s="530">
        <f t="shared" si="530"/>
        <v>42</v>
      </c>
      <c r="I416" s="530">
        <f t="shared" si="530"/>
        <v>78</v>
      </c>
      <c r="J416" s="530">
        <f t="shared" si="530"/>
        <v>13</v>
      </c>
      <c r="K416" s="530">
        <f t="shared" si="530"/>
        <v>62</v>
      </c>
      <c r="L416" s="530">
        <f t="shared" si="530"/>
        <v>84</v>
      </c>
      <c r="M416" s="530">
        <f t="shared" si="530"/>
        <v>4</v>
      </c>
      <c r="N416" s="530">
        <f t="shared" si="530"/>
        <v>55</v>
      </c>
      <c r="O416" s="539">
        <f t="shared" si="530"/>
        <v>17</v>
      </c>
      <c r="P416" s="540"/>
      <c r="Q416" s="533">
        <f>VLOOKUP($O$78,Setup!$B$23:$C$29,2,false)</f>
        <v>55</v>
      </c>
      <c r="R416" s="544">
        <v>5.0</v>
      </c>
      <c r="S416" s="543"/>
      <c r="T416" s="536" t="str">
        <f t="shared" si="525"/>
        <v>Hit</v>
      </c>
      <c r="U416" s="537" t="str">
        <f t="shared" si="527"/>
        <v>Hit</v>
      </c>
      <c r="V416" s="537" t="str">
        <f t="shared" si="529"/>
        <v>Miss</v>
      </c>
      <c r="W416" s="537" t="str">
        <f t="shared" si="531"/>
        <v>Hit</v>
      </c>
      <c r="X416" s="537" t="str">
        <f t="shared" ref="X416:X426" si="533">IF(E416&lt;$Q416,"Hit","Miss")</f>
        <v>Miss</v>
      </c>
      <c r="Y416" s="537"/>
      <c r="Z416" s="537"/>
      <c r="AA416" s="537"/>
      <c r="AB416" s="537"/>
      <c r="AC416" s="537"/>
      <c r="AD416" s="537"/>
      <c r="AE416" s="537"/>
      <c r="AF416" s="537"/>
      <c r="AG416" s="537"/>
      <c r="AH416" s="538"/>
    </row>
    <row r="417">
      <c r="A417" s="529">
        <f t="shared" ref="A417:O417" si="532">RANDBETWEEN(1,100)</f>
        <v>80</v>
      </c>
      <c r="B417" s="530">
        <f t="shared" si="532"/>
        <v>42</v>
      </c>
      <c r="C417" s="530">
        <f t="shared" si="532"/>
        <v>24</v>
      </c>
      <c r="D417" s="530">
        <f t="shared" si="532"/>
        <v>1</v>
      </c>
      <c r="E417" s="530">
        <f t="shared" si="532"/>
        <v>49</v>
      </c>
      <c r="F417" s="530">
        <f t="shared" si="532"/>
        <v>88</v>
      </c>
      <c r="G417" s="530">
        <f t="shared" si="532"/>
        <v>44</v>
      </c>
      <c r="H417" s="530">
        <f t="shared" si="532"/>
        <v>48</v>
      </c>
      <c r="I417" s="530">
        <f t="shared" si="532"/>
        <v>97</v>
      </c>
      <c r="J417" s="530">
        <f t="shared" si="532"/>
        <v>13</v>
      </c>
      <c r="K417" s="530">
        <f t="shared" si="532"/>
        <v>49</v>
      </c>
      <c r="L417" s="530">
        <f t="shared" si="532"/>
        <v>80</v>
      </c>
      <c r="M417" s="530">
        <f t="shared" si="532"/>
        <v>19</v>
      </c>
      <c r="N417" s="530">
        <f t="shared" si="532"/>
        <v>58</v>
      </c>
      <c r="O417" s="539">
        <f t="shared" si="532"/>
        <v>7</v>
      </c>
      <c r="P417" s="540"/>
      <c r="Q417" s="533">
        <f>VLOOKUP($O$78,Setup!$B$23:$C$29,2,false)</f>
        <v>55</v>
      </c>
      <c r="R417" s="544">
        <v>6.0</v>
      </c>
      <c r="S417" s="543"/>
      <c r="T417" s="536" t="str">
        <f t="shared" si="525"/>
        <v>Miss</v>
      </c>
      <c r="U417" s="537" t="str">
        <f t="shared" si="527"/>
        <v>Hit</v>
      </c>
      <c r="V417" s="537" t="str">
        <f t="shared" si="529"/>
        <v>Hit</v>
      </c>
      <c r="W417" s="537" t="str">
        <f t="shared" si="531"/>
        <v>Hit</v>
      </c>
      <c r="X417" s="537" t="str">
        <f t="shared" si="533"/>
        <v>Hit</v>
      </c>
      <c r="Y417" s="537" t="str">
        <f t="shared" ref="Y417:Y426" si="535">IF(F417&lt;$Q417,"Hit","Miss")</f>
        <v>Miss</v>
      </c>
      <c r="Z417" s="537"/>
      <c r="AA417" s="537"/>
      <c r="AB417" s="537"/>
      <c r="AC417" s="537"/>
      <c r="AD417" s="537"/>
      <c r="AE417" s="537"/>
      <c r="AF417" s="537"/>
      <c r="AG417" s="537"/>
      <c r="AH417" s="538"/>
    </row>
    <row r="418">
      <c r="A418" s="529">
        <f t="shared" ref="A418:O418" si="534">RANDBETWEEN(1,100)</f>
        <v>49</v>
      </c>
      <c r="B418" s="530">
        <f t="shared" si="534"/>
        <v>63</v>
      </c>
      <c r="C418" s="530">
        <f t="shared" si="534"/>
        <v>50</v>
      </c>
      <c r="D418" s="530">
        <f t="shared" si="534"/>
        <v>13</v>
      </c>
      <c r="E418" s="530">
        <f t="shared" si="534"/>
        <v>55</v>
      </c>
      <c r="F418" s="530">
        <f t="shared" si="534"/>
        <v>21</v>
      </c>
      <c r="G418" s="530">
        <f t="shared" si="534"/>
        <v>95</v>
      </c>
      <c r="H418" s="530">
        <f t="shared" si="534"/>
        <v>19</v>
      </c>
      <c r="I418" s="530">
        <f t="shared" si="534"/>
        <v>12</v>
      </c>
      <c r="J418" s="530">
        <f t="shared" si="534"/>
        <v>19</v>
      </c>
      <c r="K418" s="530">
        <f t="shared" si="534"/>
        <v>81</v>
      </c>
      <c r="L418" s="530">
        <f t="shared" si="534"/>
        <v>93</v>
      </c>
      <c r="M418" s="530">
        <f t="shared" si="534"/>
        <v>59</v>
      </c>
      <c r="N418" s="530">
        <f t="shared" si="534"/>
        <v>51</v>
      </c>
      <c r="O418" s="539">
        <f t="shared" si="534"/>
        <v>87</v>
      </c>
      <c r="P418" s="540"/>
      <c r="Q418" s="533">
        <f>VLOOKUP($O$78,Setup!$B$23:$C$29,2,false)</f>
        <v>55</v>
      </c>
      <c r="R418" s="544">
        <v>7.0</v>
      </c>
      <c r="S418" s="543"/>
      <c r="T418" s="536" t="str">
        <f t="shared" si="525"/>
        <v>Hit</v>
      </c>
      <c r="U418" s="537" t="str">
        <f t="shared" si="527"/>
        <v>Miss</v>
      </c>
      <c r="V418" s="537" t="str">
        <f t="shared" si="529"/>
        <v>Hit</v>
      </c>
      <c r="W418" s="537" t="str">
        <f t="shared" si="531"/>
        <v>Hit</v>
      </c>
      <c r="X418" s="537" t="str">
        <f t="shared" si="533"/>
        <v>Miss</v>
      </c>
      <c r="Y418" s="537" t="str">
        <f t="shared" si="535"/>
        <v>Hit</v>
      </c>
      <c r="Z418" s="537" t="str">
        <f t="shared" ref="Z418:Z426" si="537">IF(G418&lt;$Q418,"Hit","Miss")</f>
        <v>Miss</v>
      </c>
      <c r="AA418" s="537"/>
      <c r="AB418" s="537"/>
      <c r="AC418" s="537"/>
      <c r="AD418" s="537"/>
      <c r="AE418" s="537"/>
      <c r="AF418" s="537"/>
      <c r="AG418" s="537"/>
      <c r="AH418" s="538"/>
    </row>
    <row r="419">
      <c r="A419" s="529">
        <f t="shared" ref="A419:O419" si="536">RANDBETWEEN(1,100)</f>
        <v>13</v>
      </c>
      <c r="B419" s="530">
        <f t="shared" si="536"/>
        <v>52</v>
      </c>
      <c r="C419" s="530">
        <f t="shared" si="536"/>
        <v>20</v>
      </c>
      <c r="D419" s="530">
        <f t="shared" si="536"/>
        <v>56</v>
      </c>
      <c r="E419" s="530">
        <f t="shared" si="536"/>
        <v>57</v>
      </c>
      <c r="F419" s="530">
        <f t="shared" si="536"/>
        <v>71</v>
      </c>
      <c r="G419" s="530">
        <f t="shared" si="536"/>
        <v>26</v>
      </c>
      <c r="H419" s="530">
        <f t="shared" si="536"/>
        <v>89</v>
      </c>
      <c r="I419" s="530">
        <f t="shared" si="536"/>
        <v>66</v>
      </c>
      <c r="J419" s="530">
        <f t="shared" si="536"/>
        <v>29</v>
      </c>
      <c r="K419" s="530">
        <f t="shared" si="536"/>
        <v>56</v>
      </c>
      <c r="L419" s="530">
        <f t="shared" si="536"/>
        <v>20</v>
      </c>
      <c r="M419" s="530">
        <f t="shared" si="536"/>
        <v>16</v>
      </c>
      <c r="N419" s="530">
        <f t="shared" si="536"/>
        <v>64</v>
      </c>
      <c r="O419" s="539">
        <f t="shared" si="536"/>
        <v>27</v>
      </c>
      <c r="P419" s="540"/>
      <c r="Q419" s="533">
        <f>VLOOKUP($O$78,Setup!$B$23:$C$29,2,false)</f>
        <v>55</v>
      </c>
      <c r="R419" s="544">
        <v>8.0</v>
      </c>
      <c r="S419" s="543"/>
      <c r="T419" s="536" t="str">
        <f t="shared" si="525"/>
        <v>Hit</v>
      </c>
      <c r="U419" s="537" t="str">
        <f t="shared" si="527"/>
        <v>Hit</v>
      </c>
      <c r="V419" s="537" t="str">
        <f t="shared" si="529"/>
        <v>Hit</v>
      </c>
      <c r="W419" s="537" t="str">
        <f t="shared" si="531"/>
        <v>Miss</v>
      </c>
      <c r="X419" s="537" t="str">
        <f t="shared" si="533"/>
        <v>Miss</v>
      </c>
      <c r="Y419" s="537" t="str">
        <f t="shared" si="535"/>
        <v>Miss</v>
      </c>
      <c r="Z419" s="537" t="str">
        <f t="shared" si="537"/>
        <v>Hit</v>
      </c>
      <c r="AA419" s="537" t="str">
        <f t="shared" ref="AA419:AA426" si="539">IF(H419&lt;$Q419,"Hit","Miss")</f>
        <v>Miss</v>
      </c>
      <c r="AB419" s="537"/>
      <c r="AC419" s="537"/>
      <c r="AD419" s="537"/>
      <c r="AE419" s="537"/>
      <c r="AF419" s="537"/>
      <c r="AG419" s="537"/>
      <c r="AH419" s="538"/>
    </row>
    <row r="420">
      <c r="A420" s="529">
        <f t="shared" ref="A420:O420" si="538">RANDBETWEEN(1,100)</f>
        <v>26</v>
      </c>
      <c r="B420" s="530">
        <f t="shared" si="538"/>
        <v>85</v>
      </c>
      <c r="C420" s="530">
        <f t="shared" si="538"/>
        <v>6</v>
      </c>
      <c r="D420" s="530">
        <f t="shared" si="538"/>
        <v>96</v>
      </c>
      <c r="E420" s="530">
        <f t="shared" si="538"/>
        <v>78</v>
      </c>
      <c r="F420" s="530">
        <f t="shared" si="538"/>
        <v>27</v>
      </c>
      <c r="G420" s="530">
        <f t="shared" si="538"/>
        <v>28</v>
      </c>
      <c r="H420" s="530">
        <f t="shared" si="538"/>
        <v>64</v>
      </c>
      <c r="I420" s="530">
        <f t="shared" si="538"/>
        <v>36</v>
      </c>
      <c r="J420" s="530">
        <f t="shared" si="538"/>
        <v>72</v>
      </c>
      <c r="K420" s="530">
        <f t="shared" si="538"/>
        <v>34</v>
      </c>
      <c r="L420" s="530">
        <f t="shared" si="538"/>
        <v>100</v>
      </c>
      <c r="M420" s="530">
        <f t="shared" si="538"/>
        <v>26</v>
      </c>
      <c r="N420" s="530">
        <f t="shared" si="538"/>
        <v>4</v>
      </c>
      <c r="O420" s="539">
        <f t="shared" si="538"/>
        <v>71</v>
      </c>
      <c r="P420" s="540"/>
      <c r="Q420" s="533">
        <f>VLOOKUP($O$78,Setup!$B$23:$C$29,2,false)</f>
        <v>55</v>
      </c>
      <c r="R420" s="544">
        <v>9.0</v>
      </c>
      <c r="S420" s="543"/>
      <c r="T420" s="536" t="str">
        <f t="shared" si="525"/>
        <v>Hit</v>
      </c>
      <c r="U420" s="537" t="str">
        <f t="shared" si="527"/>
        <v>Miss</v>
      </c>
      <c r="V420" s="537" t="str">
        <f t="shared" si="529"/>
        <v>Hit</v>
      </c>
      <c r="W420" s="537" t="str">
        <f t="shared" si="531"/>
        <v>Miss</v>
      </c>
      <c r="X420" s="537" t="str">
        <f t="shared" si="533"/>
        <v>Miss</v>
      </c>
      <c r="Y420" s="537" t="str">
        <f t="shared" si="535"/>
        <v>Hit</v>
      </c>
      <c r="Z420" s="537" t="str">
        <f t="shared" si="537"/>
        <v>Hit</v>
      </c>
      <c r="AA420" s="537" t="str">
        <f t="shared" si="539"/>
        <v>Miss</v>
      </c>
      <c r="AB420" s="537" t="str">
        <f t="shared" ref="AB420:AB426" si="541">IF(I420&lt;$Q420,"Hit","Miss")</f>
        <v>Hit</v>
      </c>
      <c r="AC420" s="537"/>
      <c r="AD420" s="537"/>
      <c r="AE420" s="537"/>
      <c r="AF420" s="537"/>
      <c r="AG420" s="537"/>
      <c r="AH420" s="538"/>
    </row>
    <row r="421">
      <c r="A421" s="529">
        <f t="shared" ref="A421:O421" si="540">RANDBETWEEN(1,100)</f>
        <v>66</v>
      </c>
      <c r="B421" s="530">
        <f t="shared" si="540"/>
        <v>47</v>
      </c>
      <c r="C421" s="530">
        <f t="shared" si="540"/>
        <v>10</v>
      </c>
      <c r="D421" s="530">
        <f t="shared" si="540"/>
        <v>50</v>
      </c>
      <c r="E421" s="530">
        <f t="shared" si="540"/>
        <v>77</v>
      </c>
      <c r="F421" s="530">
        <f t="shared" si="540"/>
        <v>93</v>
      </c>
      <c r="G421" s="530">
        <f t="shared" si="540"/>
        <v>35</v>
      </c>
      <c r="H421" s="530">
        <f t="shared" si="540"/>
        <v>97</v>
      </c>
      <c r="I421" s="530">
        <f t="shared" si="540"/>
        <v>96</v>
      </c>
      <c r="J421" s="530">
        <f t="shared" si="540"/>
        <v>99</v>
      </c>
      <c r="K421" s="530">
        <f t="shared" si="540"/>
        <v>4</v>
      </c>
      <c r="L421" s="530">
        <f t="shared" si="540"/>
        <v>43</v>
      </c>
      <c r="M421" s="530">
        <f t="shared" si="540"/>
        <v>59</v>
      </c>
      <c r="N421" s="530">
        <f t="shared" si="540"/>
        <v>80</v>
      </c>
      <c r="O421" s="539">
        <f t="shared" si="540"/>
        <v>88</v>
      </c>
      <c r="P421" s="540"/>
      <c r="Q421" s="533">
        <f>VLOOKUP($O$78,Setup!$B$23:$C$29,2,false)</f>
        <v>55</v>
      </c>
      <c r="R421" s="545">
        <v>10.0</v>
      </c>
      <c r="S421" s="543"/>
      <c r="T421" s="536" t="str">
        <f t="shared" si="525"/>
        <v>Miss</v>
      </c>
      <c r="U421" s="537" t="str">
        <f t="shared" si="527"/>
        <v>Hit</v>
      </c>
      <c r="V421" s="537" t="str">
        <f t="shared" si="529"/>
        <v>Hit</v>
      </c>
      <c r="W421" s="537" t="str">
        <f t="shared" si="531"/>
        <v>Hit</v>
      </c>
      <c r="X421" s="537" t="str">
        <f t="shared" si="533"/>
        <v>Miss</v>
      </c>
      <c r="Y421" s="537" t="str">
        <f t="shared" si="535"/>
        <v>Miss</v>
      </c>
      <c r="Z421" s="537" t="str">
        <f t="shared" si="537"/>
        <v>Hit</v>
      </c>
      <c r="AA421" s="537" t="str">
        <f t="shared" si="539"/>
        <v>Miss</v>
      </c>
      <c r="AB421" s="537" t="str">
        <f t="shared" si="541"/>
        <v>Miss</v>
      </c>
      <c r="AC421" s="537" t="str">
        <f t="shared" ref="AC421:AC426" si="543">IF(J421&lt;$Q421,"Hit","Miss")</f>
        <v>Miss</v>
      </c>
      <c r="AD421" s="537"/>
      <c r="AE421" s="537"/>
      <c r="AF421" s="537"/>
      <c r="AG421" s="537"/>
      <c r="AH421" s="538"/>
    </row>
    <row r="422">
      <c r="A422" s="529">
        <f t="shared" ref="A422:O422" si="542">RANDBETWEEN(1,100)</f>
        <v>12</v>
      </c>
      <c r="B422" s="530">
        <f t="shared" si="542"/>
        <v>88</v>
      </c>
      <c r="C422" s="530">
        <f t="shared" si="542"/>
        <v>37</v>
      </c>
      <c r="D422" s="530">
        <f t="shared" si="542"/>
        <v>41</v>
      </c>
      <c r="E422" s="530">
        <f t="shared" si="542"/>
        <v>7</v>
      </c>
      <c r="F422" s="530">
        <f t="shared" si="542"/>
        <v>34</v>
      </c>
      <c r="G422" s="530">
        <f t="shared" si="542"/>
        <v>56</v>
      </c>
      <c r="H422" s="530">
        <f t="shared" si="542"/>
        <v>50</v>
      </c>
      <c r="I422" s="530">
        <f t="shared" si="542"/>
        <v>6</v>
      </c>
      <c r="J422" s="530">
        <f t="shared" si="542"/>
        <v>68</v>
      </c>
      <c r="K422" s="530">
        <f t="shared" si="542"/>
        <v>89</v>
      </c>
      <c r="L422" s="530">
        <f t="shared" si="542"/>
        <v>8</v>
      </c>
      <c r="M422" s="530">
        <f t="shared" si="542"/>
        <v>25</v>
      </c>
      <c r="N422" s="530">
        <f t="shared" si="542"/>
        <v>51</v>
      </c>
      <c r="O422" s="539">
        <f t="shared" si="542"/>
        <v>17</v>
      </c>
      <c r="P422" s="540"/>
      <c r="Q422" s="533">
        <f>VLOOKUP($O$78,Setup!$B$23:$C$29,2,false)</f>
        <v>55</v>
      </c>
      <c r="R422" s="545">
        <v>11.0</v>
      </c>
      <c r="S422" s="543"/>
      <c r="T422" s="536" t="str">
        <f t="shared" si="525"/>
        <v>Hit</v>
      </c>
      <c r="U422" s="537" t="str">
        <f t="shared" si="527"/>
        <v>Miss</v>
      </c>
      <c r="V422" s="537" t="str">
        <f t="shared" si="529"/>
        <v>Hit</v>
      </c>
      <c r="W422" s="537" t="str">
        <f t="shared" si="531"/>
        <v>Hit</v>
      </c>
      <c r="X422" s="537" t="str">
        <f t="shared" si="533"/>
        <v>Hit</v>
      </c>
      <c r="Y422" s="537" t="str">
        <f t="shared" si="535"/>
        <v>Hit</v>
      </c>
      <c r="Z422" s="537" t="str">
        <f t="shared" si="537"/>
        <v>Miss</v>
      </c>
      <c r="AA422" s="537" t="str">
        <f t="shared" si="539"/>
        <v>Hit</v>
      </c>
      <c r="AB422" s="537" t="str">
        <f t="shared" si="541"/>
        <v>Hit</v>
      </c>
      <c r="AC422" s="537" t="str">
        <f t="shared" si="543"/>
        <v>Miss</v>
      </c>
      <c r="AD422" s="537" t="str">
        <f t="shared" ref="AD422:AD426" si="545">IF(K422&lt;$Q422,"Hit","Miss")</f>
        <v>Miss</v>
      </c>
      <c r="AE422" s="537"/>
      <c r="AF422" s="537"/>
      <c r="AG422" s="537"/>
      <c r="AH422" s="538"/>
    </row>
    <row r="423">
      <c r="A423" s="529">
        <f t="shared" ref="A423:O423" si="544">RANDBETWEEN(1,100)</f>
        <v>52</v>
      </c>
      <c r="B423" s="530">
        <f t="shared" si="544"/>
        <v>16</v>
      </c>
      <c r="C423" s="530">
        <f t="shared" si="544"/>
        <v>5</v>
      </c>
      <c r="D423" s="530">
        <f t="shared" si="544"/>
        <v>44</v>
      </c>
      <c r="E423" s="530">
        <f t="shared" si="544"/>
        <v>58</v>
      </c>
      <c r="F423" s="530">
        <f t="shared" si="544"/>
        <v>20</v>
      </c>
      <c r="G423" s="530">
        <f t="shared" si="544"/>
        <v>38</v>
      </c>
      <c r="H423" s="530">
        <f t="shared" si="544"/>
        <v>4</v>
      </c>
      <c r="I423" s="530">
        <f t="shared" si="544"/>
        <v>53</v>
      </c>
      <c r="J423" s="530">
        <f t="shared" si="544"/>
        <v>42</v>
      </c>
      <c r="K423" s="530">
        <f t="shared" si="544"/>
        <v>90</v>
      </c>
      <c r="L423" s="530">
        <f t="shared" si="544"/>
        <v>26</v>
      </c>
      <c r="M423" s="530">
        <f t="shared" si="544"/>
        <v>60</v>
      </c>
      <c r="N423" s="530">
        <f t="shared" si="544"/>
        <v>54</v>
      </c>
      <c r="O423" s="539">
        <f t="shared" si="544"/>
        <v>99</v>
      </c>
      <c r="P423" s="540"/>
      <c r="Q423" s="533">
        <f>VLOOKUP($O$78,Setup!$B$23:$C$29,2,false)</f>
        <v>55</v>
      </c>
      <c r="R423" s="545">
        <v>12.0</v>
      </c>
      <c r="S423" s="543"/>
      <c r="T423" s="536" t="str">
        <f t="shared" si="525"/>
        <v>Hit</v>
      </c>
      <c r="U423" s="537" t="str">
        <f t="shared" si="527"/>
        <v>Hit</v>
      </c>
      <c r="V423" s="537" t="str">
        <f t="shared" si="529"/>
        <v>Hit</v>
      </c>
      <c r="W423" s="537" t="str">
        <f t="shared" si="531"/>
        <v>Hit</v>
      </c>
      <c r="X423" s="537" t="str">
        <f t="shared" si="533"/>
        <v>Miss</v>
      </c>
      <c r="Y423" s="537" t="str">
        <f t="shared" si="535"/>
        <v>Hit</v>
      </c>
      <c r="Z423" s="537" t="str">
        <f t="shared" si="537"/>
        <v>Hit</v>
      </c>
      <c r="AA423" s="537" t="str">
        <f t="shared" si="539"/>
        <v>Hit</v>
      </c>
      <c r="AB423" s="537" t="str">
        <f t="shared" si="541"/>
        <v>Hit</v>
      </c>
      <c r="AC423" s="537" t="str">
        <f t="shared" si="543"/>
        <v>Hit</v>
      </c>
      <c r="AD423" s="537" t="str">
        <f t="shared" si="545"/>
        <v>Miss</v>
      </c>
      <c r="AE423" s="537" t="str">
        <f t="shared" ref="AE423:AE426" si="547">IF(L423&lt;$Q423,"Hit","Miss")</f>
        <v>Hit</v>
      </c>
      <c r="AF423" s="537"/>
      <c r="AG423" s="537"/>
      <c r="AH423" s="538"/>
    </row>
    <row r="424">
      <c r="A424" s="529">
        <f t="shared" ref="A424:O424" si="546">RANDBETWEEN(1,100)</f>
        <v>71</v>
      </c>
      <c r="B424" s="530">
        <f t="shared" si="546"/>
        <v>83</v>
      </c>
      <c r="C424" s="530">
        <f t="shared" si="546"/>
        <v>19</v>
      </c>
      <c r="D424" s="530">
        <f t="shared" si="546"/>
        <v>74</v>
      </c>
      <c r="E424" s="530">
        <f t="shared" si="546"/>
        <v>90</v>
      </c>
      <c r="F424" s="530">
        <f t="shared" si="546"/>
        <v>15</v>
      </c>
      <c r="G424" s="530">
        <f t="shared" si="546"/>
        <v>51</v>
      </c>
      <c r="H424" s="530">
        <f t="shared" si="546"/>
        <v>17</v>
      </c>
      <c r="I424" s="530">
        <f t="shared" si="546"/>
        <v>95</v>
      </c>
      <c r="J424" s="530">
        <f t="shared" si="546"/>
        <v>49</v>
      </c>
      <c r="K424" s="530">
        <f t="shared" si="546"/>
        <v>73</v>
      </c>
      <c r="L424" s="530">
        <f t="shared" si="546"/>
        <v>23</v>
      </c>
      <c r="M424" s="530">
        <f t="shared" si="546"/>
        <v>31</v>
      </c>
      <c r="N424" s="530">
        <f t="shared" si="546"/>
        <v>97</v>
      </c>
      <c r="O424" s="539">
        <f t="shared" si="546"/>
        <v>48</v>
      </c>
      <c r="P424" s="540"/>
      <c r="Q424" s="533">
        <f>VLOOKUP($O$78,Setup!$B$23:$C$29,2,false)</f>
        <v>55</v>
      </c>
      <c r="R424" s="545">
        <v>13.0</v>
      </c>
      <c r="S424" s="543"/>
      <c r="T424" s="536" t="str">
        <f t="shared" si="525"/>
        <v>Miss</v>
      </c>
      <c r="U424" s="537" t="str">
        <f t="shared" si="527"/>
        <v>Miss</v>
      </c>
      <c r="V424" s="537" t="str">
        <f t="shared" si="529"/>
        <v>Hit</v>
      </c>
      <c r="W424" s="537" t="str">
        <f t="shared" si="531"/>
        <v>Miss</v>
      </c>
      <c r="X424" s="537" t="str">
        <f t="shared" si="533"/>
        <v>Miss</v>
      </c>
      <c r="Y424" s="537" t="str">
        <f t="shared" si="535"/>
        <v>Hit</v>
      </c>
      <c r="Z424" s="537" t="str">
        <f t="shared" si="537"/>
        <v>Hit</v>
      </c>
      <c r="AA424" s="537" t="str">
        <f t="shared" si="539"/>
        <v>Hit</v>
      </c>
      <c r="AB424" s="537" t="str">
        <f t="shared" si="541"/>
        <v>Miss</v>
      </c>
      <c r="AC424" s="537" t="str">
        <f t="shared" si="543"/>
        <v>Hit</v>
      </c>
      <c r="AD424" s="537" t="str">
        <f t="shared" si="545"/>
        <v>Miss</v>
      </c>
      <c r="AE424" s="537" t="str">
        <f t="shared" si="547"/>
        <v>Hit</v>
      </c>
      <c r="AF424" s="537" t="str">
        <f t="shared" ref="AF424:AF426" si="549">IF(M424&lt;$Q424,"Hit","Miss")</f>
        <v>Hit</v>
      </c>
      <c r="AG424" s="537"/>
      <c r="AH424" s="538"/>
    </row>
    <row r="425">
      <c r="A425" s="529">
        <f t="shared" ref="A425:O425" si="548">RANDBETWEEN(1,100)</f>
        <v>19</v>
      </c>
      <c r="B425" s="530">
        <f t="shared" si="548"/>
        <v>99</v>
      </c>
      <c r="C425" s="530">
        <f t="shared" si="548"/>
        <v>35</v>
      </c>
      <c r="D425" s="530">
        <f t="shared" si="548"/>
        <v>67</v>
      </c>
      <c r="E425" s="530">
        <f t="shared" si="548"/>
        <v>17</v>
      </c>
      <c r="F425" s="530">
        <f t="shared" si="548"/>
        <v>67</v>
      </c>
      <c r="G425" s="530">
        <f t="shared" si="548"/>
        <v>61</v>
      </c>
      <c r="H425" s="530">
        <f t="shared" si="548"/>
        <v>73</v>
      </c>
      <c r="I425" s="530">
        <f t="shared" si="548"/>
        <v>35</v>
      </c>
      <c r="J425" s="530">
        <f t="shared" si="548"/>
        <v>85</v>
      </c>
      <c r="K425" s="530">
        <f t="shared" si="548"/>
        <v>92</v>
      </c>
      <c r="L425" s="530">
        <f t="shared" si="548"/>
        <v>23</v>
      </c>
      <c r="M425" s="530">
        <f t="shared" si="548"/>
        <v>44</v>
      </c>
      <c r="N425" s="530">
        <f t="shared" si="548"/>
        <v>84</v>
      </c>
      <c r="O425" s="539">
        <f t="shared" si="548"/>
        <v>89</v>
      </c>
      <c r="P425" s="540"/>
      <c r="Q425" s="533">
        <f>VLOOKUP($O$78,Setup!$B$23:$C$29,2,false)</f>
        <v>55</v>
      </c>
      <c r="R425" s="545">
        <v>14.0</v>
      </c>
      <c r="S425" s="543"/>
      <c r="T425" s="536" t="str">
        <f t="shared" si="525"/>
        <v>Hit</v>
      </c>
      <c r="U425" s="537" t="str">
        <f t="shared" si="527"/>
        <v>Miss</v>
      </c>
      <c r="V425" s="537" t="str">
        <f t="shared" si="529"/>
        <v>Hit</v>
      </c>
      <c r="W425" s="537" t="str">
        <f t="shared" si="531"/>
        <v>Miss</v>
      </c>
      <c r="X425" s="537" t="str">
        <f t="shared" si="533"/>
        <v>Hit</v>
      </c>
      <c r="Y425" s="537" t="str">
        <f t="shared" si="535"/>
        <v>Miss</v>
      </c>
      <c r="Z425" s="537" t="str">
        <f t="shared" si="537"/>
        <v>Miss</v>
      </c>
      <c r="AA425" s="537" t="str">
        <f t="shared" si="539"/>
        <v>Miss</v>
      </c>
      <c r="AB425" s="537" t="str">
        <f t="shared" si="541"/>
        <v>Hit</v>
      </c>
      <c r="AC425" s="537" t="str">
        <f t="shared" si="543"/>
        <v>Miss</v>
      </c>
      <c r="AD425" s="537" t="str">
        <f t="shared" si="545"/>
        <v>Miss</v>
      </c>
      <c r="AE425" s="537" t="str">
        <f t="shared" si="547"/>
        <v>Hit</v>
      </c>
      <c r="AF425" s="537" t="str">
        <f t="shared" si="549"/>
        <v>Hit</v>
      </c>
      <c r="AG425" s="537" t="str">
        <f t="shared" ref="AG425:AG426" si="551">IF(N425&lt;$Q425,"Hit","Miss")</f>
        <v>Miss</v>
      </c>
      <c r="AH425" s="538"/>
    </row>
    <row r="426">
      <c r="A426" s="546">
        <f t="shared" ref="A426:O426" si="550">RANDBETWEEN(1,100)</f>
        <v>98</v>
      </c>
      <c r="B426" s="547">
        <f t="shared" si="550"/>
        <v>72</v>
      </c>
      <c r="C426" s="547">
        <f t="shared" si="550"/>
        <v>13</v>
      </c>
      <c r="D426" s="547">
        <f t="shared" si="550"/>
        <v>94</v>
      </c>
      <c r="E426" s="547">
        <f t="shared" si="550"/>
        <v>32</v>
      </c>
      <c r="F426" s="547">
        <f t="shared" si="550"/>
        <v>98</v>
      </c>
      <c r="G426" s="547">
        <f t="shared" si="550"/>
        <v>37</v>
      </c>
      <c r="H426" s="547">
        <f t="shared" si="550"/>
        <v>15</v>
      </c>
      <c r="I426" s="547">
        <f t="shared" si="550"/>
        <v>64</v>
      </c>
      <c r="J426" s="547">
        <f t="shared" si="550"/>
        <v>66</v>
      </c>
      <c r="K426" s="547">
        <f t="shared" si="550"/>
        <v>32</v>
      </c>
      <c r="L426" s="547">
        <f t="shared" si="550"/>
        <v>20</v>
      </c>
      <c r="M426" s="547">
        <f t="shared" si="550"/>
        <v>50</v>
      </c>
      <c r="N426" s="547">
        <f t="shared" si="550"/>
        <v>81</v>
      </c>
      <c r="O426" s="548">
        <f t="shared" si="550"/>
        <v>15</v>
      </c>
      <c r="P426" s="549"/>
      <c r="Q426" s="533">
        <f>VLOOKUP($O$78,Setup!$B$23:$C$29,2,false)</f>
        <v>55</v>
      </c>
      <c r="R426" s="551">
        <v>15.0</v>
      </c>
      <c r="S426" s="552"/>
      <c r="T426" s="522" t="str">
        <f t="shared" si="525"/>
        <v>Miss</v>
      </c>
      <c r="U426" s="553" t="str">
        <f t="shared" si="527"/>
        <v>Miss</v>
      </c>
      <c r="V426" s="553" t="str">
        <f t="shared" si="529"/>
        <v>Hit</v>
      </c>
      <c r="W426" s="553" t="str">
        <f t="shared" si="531"/>
        <v>Miss</v>
      </c>
      <c r="X426" s="553" t="str">
        <f t="shared" si="533"/>
        <v>Hit</v>
      </c>
      <c r="Y426" s="553" t="str">
        <f t="shared" si="535"/>
        <v>Miss</v>
      </c>
      <c r="Z426" s="553" t="str">
        <f t="shared" si="537"/>
        <v>Hit</v>
      </c>
      <c r="AA426" s="553" t="str">
        <f t="shared" si="539"/>
        <v>Hit</v>
      </c>
      <c r="AB426" s="553" t="str">
        <f t="shared" si="541"/>
        <v>Miss</v>
      </c>
      <c r="AC426" s="553" t="str">
        <f t="shared" si="543"/>
        <v>Miss</v>
      </c>
      <c r="AD426" s="553" t="str">
        <f t="shared" si="545"/>
        <v>Hit</v>
      </c>
      <c r="AE426" s="553" t="str">
        <f t="shared" si="547"/>
        <v>Hit</v>
      </c>
      <c r="AF426" s="553" t="str">
        <f t="shared" si="549"/>
        <v>Hit</v>
      </c>
      <c r="AG426" s="553" t="str">
        <f t="shared" si="551"/>
        <v>Miss</v>
      </c>
      <c r="AH426" s="554" t="str">
        <f>IF(O426&lt;$Q426,"Hit","Miss")</f>
        <v>Hit</v>
      </c>
    </row>
    <row r="427">
      <c r="A427" s="555"/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55"/>
      <c r="AB427" s="555"/>
      <c r="AC427" s="555"/>
      <c r="AD427" s="555"/>
      <c r="AE427" s="555"/>
      <c r="AF427" s="555"/>
      <c r="AG427" s="555"/>
      <c r="AH427" s="555"/>
    </row>
    <row r="428">
      <c r="A428" s="500"/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456"/>
      <c r="AA428" s="456"/>
      <c r="AB428" s="456"/>
      <c r="AC428" s="456"/>
      <c r="AD428" s="456"/>
      <c r="AE428" s="456"/>
      <c r="AF428" s="456"/>
      <c r="AG428" s="456"/>
      <c r="AH428" s="457"/>
    </row>
    <row r="429">
      <c r="A429" s="501"/>
      <c r="B429" s="502"/>
      <c r="C429" s="502"/>
      <c r="D429" s="503"/>
      <c r="E429" s="503"/>
      <c r="F429" s="503"/>
      <c r="G429" s="503"/>
      <c r="H429" s="503"/>
      <c r="I429" s="503"/>
      <c r="J429" s="503"/>
      <c r="K429" s="503"/>
      <c r="L429" s="578" t="s">
        <v>212</v>
      </c>
      <c r="M429" s="502"/>
      <c r="N429" s="470"/>
      <c r="O429" s="579" t="str">
        <f>VLOOKUP($L429,Setup!$B$9:$C$92,2,false)</f>
        <v/>
      </c>
      <c r="P429" s="502"/>
      <c r="Q429" s="470"/>
      <c r="R429" s="580"/>
      <c r="S429" s="581"/>
      <c r="T429" s="582" t="s">
        <v>204</v>
      </c>
      <c r="U429" s="583">
        <f>(Setup!$C$38)</f>
        <v>35</v>
      </c>
      <c r="V429" s="582" t="s">
        <v>293</v>
      </c>
      <c r="W429" s="583">
        <f>COUNTIF(T431:AH431,"Hit")</f>
        <v>0</v>
      </c>
      <c r="X429" s="582" t="s">
        <v>292</v>
      </c>
      <c r="Y429" s="584">
        <f>$U429*$W429</f>
        <v>0</v>
      </c>
      <c r="Z429" s="585"/>
      <c r="AA429" s="585"/>
      <c r="AB429" s="585"/>
      <c r="AC429" s="585"/>
      <c r="AD429" s="585"/>
      <c r="AE429" s="585"/>
      <c r="AF429" s="585"/>
      <c r="AG429" s="585"/>
      <c r="AH429" s="586"/>
    </row>
    <row r="430">
      <c r="A430" s="514"/>
      <c r="B430" s="482"/>
      <c r="C430" s="482"/>
      <c r="D430" s="515"/>
      <c r="E430" s="515"/>
      <c r="F430" s="515"/>
      <c r="G430" s="515"/>
      <c r="H430" s="515"/>
      <c r="I430" s="515"/>
      <c r="J430" s="515"/>
      <c r="K430" s="515"/>
      <c r="L430" s="587" t="s">
        <v>209</v>
      </c>
      <c r="M430" s="472"/>
      <c r="N430" s="566"/>
      <c r="O430" s="577" t="str">
        <f>(Setup!$C$85)</f>
        <v/>
      </c>
      <c r="P430" s="472"/>
      <c r="Q430" s="566"/>
      <c r="R430" s="588"/>
      <c r="S430" s="589"/>
      <c r="T430" s="590" t="s">
        <v>294</v>
      </c>
      <c r="U430" s="472"/>
      <c r="V430" s="472"/>
      <c r="W430" s="472"/>
      <c r="X430" s="472"/>
      <c r="Y430" s="472"/>
      <c r="Z430" s="472"/>
      <c r="AA430" s="472"/>
      <c r="AB430" s="472"/>
      <c r="AC430" s="472"/>
      <c r="AD430" s="472"/>
      <c r="AE430" s="472"/>
      <c r="AF430" s="472"/>
      <c r="AG430" s="472"/>
      <c r="AH430" s="566"/>
    </row>
    <row r="431">
      <c r="A431" s="519"/>
      <c r="B431" s="492"/>
      <c r="C431" s="492"/>
      <c r="D431" s="520"/>
      <c r="E431" s="520"/>
      <c r="F431" s="520"/>
      <c r="G431" s="520"/>
      <c r="H431" s="520"/>
      <c r="I431" s="520"/>
      <c r="J431" s="520"/>
      <c r="K431" s="520"/>
      <c r="L431" s="591" t="s">
        <v>295</v>
      </c>
      <c r="M431" s="571"/>
      <c r="N431" s="572"/>
      <c r="O431" s="595">
        <f>(Setup!$C$53*Setup!$C$55)</f>
        <v>0</v>
      </c>
      <c r="P431" s="571"/>
      <c r="Q431" s="572"/>
      <c r="R431" s="588"/>
      <c r="S431" s="589"/>
      <c r="T431" s="596" t="str">
        <f>iferror(VLOOKUP($O431,$R434:$AH448,3,false),"")</f>
        <v/>
      </c>
      <c r="U431" s="596" t="str">
        <f>iferror(VLOOKUP($O431,$R434:$AH448,4,false),"")</f>
        <v/>
      </c>
      <c r="V431" s="596" t="str">
        <f>iferror(VLOOKUP($O431,$R434:$AH448,5,false),"")</f>
        <v/>
      </c>
      <c r="W431" s="596" t="str">
        <f>iferror(VLOOKUP($O431,$R434:$AH448,6,false),"")</f>
        <v/>
      </c>
      <c r="X431" s="596" t="str">
        <f>iferror(VLOOKUP($O431,$R434:$AH448,7,false),"")</f>
        <v/>
      </c>
      <c r="Y431" s="596" t="str">
        <f>iferror(VLOOKUP($O431,$R434:$AH448,8,false),"")</f>
        <v/>
      </c>
      <c r="Z431" s="596" t="str">
        <f>iferror(VLOOKUP($O431,$R434:$AH448,9,false),"")</f>
        <v/>
      </c>
      <c r="AA431" s="596" t="str">
        <f>iferror(VLOOKUP($O431,$R434:$AH448,10,false),"")</f>
        <v/>
      </c>
      <c r="AB431" s="596" t="str">
        <f>iferror(VLOOKUP($O431,$R434:$AH448,11,false),"")</f>
        <v/>
      </c>
      <c r="AC431" s="596" t="str">
        <f>iferror(VLOOKUP($O431,$R434:$AH448,12,false),"")</f>
        <v/>
      </c>
      <c r="AD431" s="596" t="str">
        <f>iferror(VLOOKUP($O431,$R434:$AH448,13,false),"")</f>
        <v/>
      </c>
      <c r="AE431" s="596" t="str">
        <f>iferror(VLOOKUP($O431,$R434:$AH448,14,false),"")</f>
        <v/>
      </c>
      <c r="AF431" s="596" t="str">
        <f>iferror(VLOOKUP($O431,$R434:$AH448,15,false),"")</f>
        <v/>
      </c>
      <c r="AG431" s="596" t="str">
        <f>iferror(VLOOKUP($O431,$R434:$AH448,16,false),"")</f>
        <v/>
      </c>
      <c r="AH431" s="593" t="str">
        <f>iferror(VLOOKUP($O431,$R434:$AH448,17,false),"")</f>
        <v/>
      </c>
    </row>
    <row r="432">
      <c r="A432" s="523"/>
      <c r="B432" s="512"/>
      <c r="C432" s="512"/>
      <c r="D432" s="512"/>
      <c r="E432" s="512"/>
      <c r="F432" s="512"/>
      <c r="G432" s="512"/>
      <c r="H432" s="512"/>
      <c r="I432" s="512"/>
      <c r="J432" s="512"/>
      <c r="K432" s="512"/>
      <c r="L432" s="512"/>
      <c r="M432" s="512"/>
      <c r="N432" s="512"/>
      <c r="O432" s="512"/>
      <c r="P432" s="524"/>
      <c r="Q432" s="512"/>
      <c r="R432" s="512"/>
      <c r="S432" s="512"/>
      <c r="T432" s="512"/>
      <c r="U432" s="512"/>
      <c r="V432" s="525"/>
      <c r="W432" s="512"/>
      <c r="X432" s="512"/>
      <c r="Y432" s="512"/>
      <c r="Z432" s="512"/>
      <c r="AA432" s="512"/>
      <c r="AB432" s="512"/>
      <c r="AC432" s="512"/>
      <c r="AD432" s="512"/>
      <c r="AE432" s="512"/>
      <c r="AF432" s="512"/>
      <c r="AH432" s="526"/>
    </row>
    <row r="433">
      <c r="A433" s="501" t="s">
        <v>296</v>
      </c>
      <c r="B433" s="502"/>
      <c r="C433" s="502"/>
      <c r="D433" s="502"/>
      <c r="E433" s="502"/>
      <c r="F433" s="502"/>
      <c r="G433" s="502"/>
      <c r="H433" s="502"/>
      <c r="I433" s="502"/>
      <c r="J433" s="502"/>
      <c r="K433" s="502"/>
      <c r="L433" s="502"/>
      <c r="M433" s="502"/>
      <c r="N433" s="502"/>
      <c r="O433" s="470"/>
      <c r="P433" s="524"/>
      <c r="Q433" s="527" t="s">
        <v>297</v>
      </c>
      <c r="R433" s="528" t="s">
        <v>298</v>
      </c>
      <c r="S433" s="512"/>
      <c r="T433" s="501" t="s">
        <v>299</v>
      </c>
      <c r="U433" s="502"/>
      <c r="V433" s="502"/>
      <c r="W433" s="502"/>
      <c r="X433" s="502"/>
      <c r="Y433" s="502"/>
      <c r="Z433" s="502"/>
      <c r="AA433" s="502"/>
      <c r="AB433" s="502"/>
      <c r="AC433" s="502"/>
      <c r="AD433" s="502"/>
      <c r="AE433" s="502"/>
      <c r="AF433" s="502"/>
      <c r="AG433" s="502"/>
      <c r="AH433" s="470"/>
    </row>
    <row r="434">
      <c r="A434" s="529">
        <f t="shared" ref="A434:O434" si="552">RANDBETWEEN(1,100)</f>
        <v>1</v>
      </c>
      <c r="B434" s="530">
        <f t="shared" si="552"/>
        <v>55</v>
      </c>
      <c r="C434" s="530">
        <f t="shared" si="552"/>
        <v>92</v>
      </c>
      <c r="D434" s="530">
        <f t="shared" si="552"/>
        <v>32</v>
      </c>
      <c r="E434" s="530">
        <f t="shared" si="552"/>
        <v>10</v>
      </c>
      <c r="F434" s="530">
        <f t="shared" si="552"/>
        <v>73</v>
      </c>
      <c r="G434" s="530">
        <f t="shared" si="552"/>
        <v>1</v>
      </c>
      <c r="H434" s="530">
        <f t="shared" si="552"/>
        <v>54</v>
      </c>
      <c r="I434" s="530">
        <f t="shared" si="552"/>
        <v>6</v>
      </c>
      <c r="J434" s="530">
        <f t="shared" si="552"/>
        <v>56</v>
      </c>
      <c r="K434" s="530">
        <f t="shared" si="552"/>
        <v>34</v>
      </c>
      <c r="L434" s="530">
        <f t="shared" si="552"/>
        <v>53</v>
      </c>
      <c r="M434" s="530">
        <f t="shared" si="552"/>
        <v>16</v>
      </c>
      <c r="N434" s="530">
        <f t="shared" si="552"/>
        <v>37</v>
      </c>
      <c r="O434" s="531">
        <f t="shared" si="552"/>
        <v>79</v>
      </c>
      <c r="P434" s="532"/>
      <c r="Q434" s="533">
        <f>VLOOKUP($O$100,Setup!$B$23:$C$29,2,false)</f>
        <v>55</v>
      </c>
      <c r="R434" s="534">
        <v>1.0</v>
      </c>
      <c r="S434" s="535"/>
      <c r="T434" s="536" t="str">
        <f t="shared" ref="T434:T448" si="554">IF(A434&lt;$Q434,"Hit","Miss")</f>
        <v>Hit</v>
      </c>
      <c r="U434" s="537"/>
      <c r="V434" s="537"/>
      <c r="W434" s="537"/>
      <c r="X434" s="537"/>
      <c r="Y434" s="537"/>
      <c r="Z434" s="537"/>
      <c r="AA434" s="537"/>
      <c r="AB434" s="537"/>
      <c r="AC434" s="537"/>
      <c r="AD434" s="537"/>
      <c r="AE434" s="537"/>
      <c r="AF434" s="537"/>
      <c r="AG434" s="537"/>
      <c r="AH434" s="538"/>
    </row>
    <row r="435">
      <c r="A435" s="529">
        <f t="shared" ref="A435:O435" si="553">RANDBETWEEN(1,100)</f>
        <v>92</v>
      </c>
      <c r="B435" s="530">
        <f t="shared" si="553"/>
        <v>40</v>
      </c>
      <c r="C435" s="530">
        <f t="shared" si="553"/>
        <v>70</v>
      </c>
      <c r="D435" s="530">
        <f t="shared" si="553"/>
        <v>23</v>
      </c>
      <c r="E435" s="530">
        <f t="shared" si="553"/>
        <v>89</v>
      </c>
      <c r="F435" s="530">
        <f t="shared" si="553"/>
        <v>93</v>
      </c>
      <c r="G435" s="530">
        <f t="shared" si="553"/>
        <v>68</v>
      </c>
      <c r="H435" s="530">
        <f t="shared" si="553"/>
        <v>8</v>
      </c>
      <c r="I435" s="530">
        <f t="shared" si="553"/>
        <v>72</v>
      </c>
      <c r="J435" s="530">
        <f t="shared" si="553"/>
        <v>26</v>
      </c>
      <c r="K435" s="530">
        <f t="shared" si="553"/>
        <v>100</v>
      </c>
      <c r="L435" s="530">
        <f t="shared" si="553"/>
        <v>66</v>
      </c>
      <c r="M435" s="530">
        <f t="shared" si="553"/>
        <v>17</v>
      </c>
      <c r="N435" s="530">
        <f t="shared" si="553"/>
        <v>31</v>
      </c>
      <c r="O435" s="531">
        <f t="shared" si="553"/>
        <v>50</v>
      </c>
      <c r="P435" s="532"/>
      <c r="Q435" s="533">
        <f>VLOOKUP($O$100,Setup!$B$23:$C$29,2,false)</f>
        <v>55</v>
      </c>
      <c r="R435" s="534">
        <v>2.0</v>
      </c>
      <c r="S435" s="535"/>
      <c r="T435" s="536" t="str">
        <f t="shared" si="554"/>
        <v>Miss</v>
      </c>
      <c r="U435" s="537" t="str">
        <f t="shared" ref="U435:U448" si="556">IF(B435&lt;$Q435,"Hit","Miss")</f>
        <v>Hit</v>
      </c>
      <c r="V435" s="537"/>
      <c r="W435" s="537"/>
      <c r="X435" s="537"/>
      <c r="Y435" s="537"/>
      <c r="Z435" s="537"/>
      <c r="AA435" s="537"/>
      <c r="AB435" s="537"/>
      <c r="AC435" s="537"/>
      <c r="AD435" s="537"/>
      <c r="AE435" s="537"/>
      <c r="AF435" s="537"/>
      <c r="AG435" s="537"/>
      <c r="AH435" s="538"/>
    </row>
    <row r="436">
      <c r="A436" s="529">
        <f t="shared" ref="A436:O436" si="555">RANDBETWEEN(1,100)</f>
        <v>32</v>
      </c>
      <c r="B436" s="530">
        <f t="shared" si="555"/>
        <v>49</v>
      </c>
      <c r="C436" s="530">
        <f t="shared" si="555"/>
        <v>85</v>
      </c>
      <c r="D436" s="530">
        <f t="shared" si="555"/>
        <v>33</v>
      </c>
      <c r="E436" s="530">
        <f t="shared" si="555"/>
        <v>63</v>
      </c>
      <c r="F436" s="530">
        <f t="shared" si="555"/>
        <v>31</v>
      </c>
      <c r="G436" s="530">
        <f t="shared" si="555"/>
        <v>97</v>
      </c>
      <c r="H436" s="530">
        <f t="shared" si="555"/>
        <v>64</v>
      </c>
      <c r="I436" s="530">
        <f t="shared" si="555"/>
        <v>65</v>
      </c>
      <c r="J436" s="530">
        <f t="shared" si="555"/>
        <v>1</v>
      </c>
      <c r="K436" s="530">
        <f t="shared" si="555"/>
        <v>79</v>
      </c>
      <c r="L436" s="530">
        <f t="shared" si="555"/>
        <v>83</v>
      </c>
      <c r="M436" s="530">
        <f t="shared" si="555"/>
        <v>71</v>
      </c>
      <c r="N436" s="530">
        <f t="shared" si="555"/>
        <v>33</v>
      </c>
      <c r="O436" s="531">
        <f t="shared" si="555"/>
        <v>88</v>
      </c>
      <c r="P436" s="532"/>
      <c r="Q436" s="533">
        <f>VLOOKUP($O$100,Setup!$B$23:$C$29,2,false)</f>
        <v>55</v>
      </c>
      <c r="R436" s="534">
        <v>3.0</v>
      </c>
      <c r="S436" s="535"/>
      <c r="T436" s="536" t="str">
        <f t="shared" si="554"/>
        <v>Hit</v>
      </c>
      <c r="U436" s="537" t="str">
        <f t="shared" si="556"/>
        <v>Hit</v>
      </c>
      <c r="V436" s="537" t="str">
        <f t="shared" ref="V436:V448" si="558">IF(C436&lt;$Q436,"Hit","Miss")</f>
        <v>Miss</v>
      </c>
      <c r="W436" s="537"/>
      <c r="X436" s="537"/>
      <c r="Y436" s="537"/>
      <c r="Z436" s="537"/>
      <c r="AA436" s="537"/>
      <c r="AB436" s="537"/>
      <c r="AC436" s="537"/>
      <c r="AD436" s="537"/>
      <c r="AE436" s="537"/>
      <c r="AF436" s="537"/>
      <c r="AG436" s="537"/>
      <c r="AH436" s="538"/>
    </row>
    <row r="437">
      <c r="A437" s="529">
        <f t="shared" ref="A437:O437" si="557">RANDBETWEEN(1,100)</f>
        <v>51</v>
      </c>
      <c r="B437" s="530">
        <f t="shared" si="557"/>
        <v>72</v>
      </c>
      <c r="C437" s="530">
        <f t="shared" si="557"/>
        <v>25</v>
      </c>
      <c r="D437" s="530">
        <f t="shared" si="557"/>
        <v>7</v>
      </c>
      <c r="E437" s="530">
        <f t="shared" si="557"/>
        <v>47</v>
      </c>
      <c r="F437" s="530">
        <f t="shared" si="557"/>
        <v>81</v>
      </c>
      <c r="G437" s="530">
        <f t="shared" si="557"/>
        <v>8</v>
      </c>
      <c r="H437" s="530">
        <f t="shared" si="557"/>
        <v>28</v>
      </c>
      <c r="I437" s="530">
        <f t="shared" si="557"/>
        <v>79</v>
      </c>
      <c r="J437" s="530">
        <f t="shared" si="557"/>
        <v>8</v>
      </c>
      <c r="K437" s="530">
        <f t="shared" si="557"/>
        <v>33</v>
      </c>
      <c r="L437" s="530">
        <f t="shared" si="557"/>
        <v>36</v>
      </c>
      <c r="M437" s="530">
        <f t="shared" si="557"/>
        <v>13</v>
      </c>
      <c r="N437" s="530">
        <f t="shared" si="557"/>
        <v>76</v>
      </c>
      <c r="O437" s="539">
        <f t="shared" si="557"/>
        <v>81</v>
      </c>
      <c r="P437" s="540"/>
      <c r="Q437" s="533">
        <f>VLOOKUP($O$100,Setup!$B$23:$C$29,2,false)</f>
        <v>55</v>
      </c>
      <c r="R437" s="542">
        <v>4.0</v>
      </c>
      <c r="S437" s="543"/>
      <c r="T437" s="536" t="str">
        <f t="shared" si="554"/>
        <v>Hit</v>
      </c>
      <c r="U437" s="537" t="str">
        <f t="shared" si="556"/>
        <v>Miss</v>
      </c>
      <c r="V437" s="537" t="str">
        <f t="shared" si="558"/>
        <v>Hit</v>
      </c>
      <c r="W437" s="537" t="str">
        <f t="shared" ref="W437:W448" si="560">IF(D437&lt;$Q437,"Hit","Miss")</f>
        <v>Hit</v>
      </c>
      <c r="X437" s="537"/>
      <c r="Y437" s="537"/>
      <c r="Z437" s="537"/>
      <c r="AA437" s="537"/>
      <c r="AB437" s="537"/>
      <c r="AC437" s="537"/>
      <c r="AD437" s="537"/>
      <c r="AE437" s="537"/>
      <c r="AF437" s="537"/>
      <c r="AG437" s="537"/>
      <c r="AH437" s="538"/>
    </row>
    <row r="438">
      <c r="A438" s="529">
        <f t="shared" ref="A438:O438" si="559">RANDBETWEEN(1,100)</f>
        <v>27</v>
      </c>
      <c r="B438" s="530">
        <f t="shared" si="559"/>
        <v>79</v>
      </c>
      <c r="C438" s="530">
        <f t="shared" si="559"/>
        <v>68</v>
      </c>
      <c r="D438" s="530">
        <f t="shared" si="559"/>
        <v>20</v>
      </c>
      <c r="E438" s="530">
        <f t="shared" si="559"/>
        <v>74</v>
      </c>
      <c r="F438" s="530">
        <f t="shared" si="559"/>
        <v>78</v>
      </c>
      <c r="G438" s="530">
        <f t="shared" si="559"/>
        <v>40</v>
      </c>
      <c r="H438" s="530">
        <f t="shared" si="559"/>
        <v>39</v>
      </c>
      <c r="I438" s="530">
        <f t="shared" si="559"/>
        <v>92</v>
      </c>
      <c r="J438" s="530">
        <f t="shared" si="559"/>
        <v>95</v>
      </c>
      <c r="K438" s="530">
        <f t="shared" si="559"/>
        <v>50</v>
      </c>
      <c r="L438" s="530">
        <f t="shared" si="559"/>
        <v>12</v>
      </c>
      <c r="M438" s="530">
        <f t="shared" si="559"/>
        <v>26</v>
      </c>
      <c r="N438" s="530">
        <f t="shared" si="559"/>
        <v>20</v>
      </c>
      <c r="O438" s="539">
        <f t="shared" si="559"/>
        <v>71</v>
      </c>
      <c r="P438" s="540"/>
      <c r="Q438" s="533">
        <f>VLOOKUP($O$100,Setup!$B$23:$C$29,2,false)</f>
        <v>55</v>
      </c>
      <c r="R438" s="544">
        <v>5.0</v>
      </c>
      <c r="S438" s="543"/>
      <c r="T438" s="536" t="str">
        <f t="shared" si="554"/>
        <v>Hit</v>
      </c>
      <c r="U438" s="537" t="str">
        <f t="shared" si="556"/>
        <v>Miss</v>
      </c>
      <c r="V438" s="537" t="str">
        <f t="shared" si="558"/>
        <v>Miss</v>
      </c>
      <c r="W438" s="537" t="str">
        <f t="shared" si="560"/>
        <v>Hit</v>
      </c>
      <c r="X438" s="537" t="str">
        <f t="shared" ref="X438:X448" si="562">IF(E438&lt;$Q438,"Hit","Miss")</f>
        <v>Miss</v>
      </c>
      <c r="Y438" s="537"/>
      <c r="Z438" s="537"/>
      <c r="AA438" s="537"/>
      <c r="AB438" s="537"/>
      <c r="AC438" s="537"/>
      <c r="AD438" s="537"/>
      <c r="AE438" s="537"/>
      <c r="AF438" s="537"/>
      <c r="AG438" s="537"/>
      <c r="AH438" s="538"/>
    </row>
    <row r="439">
      <c r="A439" s="529">
        <f t="shared" ref="A439:O439" si="561">RANDBETWEEN(1,100)</f>
        <v>31</v>
      </c>
      <c r="B439" s="530">
        <f t="shared" si="561"/>
        <v>54</v>
      </c>
      <c r="C439" s="530">
        <f t="shared" si="561"/>
        <v>95</v>
      </c>
      <c r="D439" s="530">
        <f t="shared" si="561"/>
        <v>53</v>
      </c>
      <c r="E439" s="530">
        <f t="shared" si="561"/>
        <v>42</v>
      </c>
      <c r="F439" s="530">
        <f t="shared" si="561"/>
        <v>64</v>
      </c>
      <c r="G439" s="530">
        <f t="shared" si="561"/>
        <v>95</v>
      </c>
      <c r="H439" s="530">
        <f t="shared" si="561"/>
        <v>72</v>
      </c>
      <c r="I439" s="530">
        <f t="shared" si="561"/>
        <v>75</v>
      </c>
      <c r="J439" s="530">
        <f t="shared" si="561"/>
        <v>96</v>
      </c>
      <c r="K439" s="530">
        <f t="shared" si="561"/>
        <v>90</v>
      </c>
      <c r="L439" s="530">
        <f t="shared" si="561"/>
        <v>53</v>
      </c>
      <c r="M439" s="530">
        <f t="shared" si="561"/>
        <v>30</v>
      </c>
      <c r="N439" s="530">
        <f t="shared" si="561"/>
        <v>70</v>
      </c>
      <c r="O439" s="539">
        <f t="shared" si="561"/>
        <v>95</v>
      </c>
      <c r="P439" s="540"/>
      <c r="Q439" s="533">
        <f>VLOOKUP($O$100,Setup!$B$23:$C$29,2,false)</f>
        <v>55</v>
      </c>
      <c r="R439" s="544">
        <v>6.0</v>
      </c>
      <c r="S439" s="543"/>
      <c r="T439" s="536" t="str">
        <f t="shared" si="554"/>
        <v>Hit</v>
      </c>
      <c r="U439" s="537" t="str">
        <f t="shared" si="556"/>
        <v>Hit</v>
      </c>
      <c r="V439" s="537" t="str">
        <f t="shared" si="558"/>
        <v>Miss</v>
      </c>
      <c r="W439" s="537" t="str">
        <f t="shared" si="560"/>
        <v>Hit</v>
      </c>
      <c r="X439" s="537" t="str">
        <f t="shared" si="562"/>
        <v>Hit</v>
      </c>
      <c r="Y439" s="537" t="str">
        <f t="shared" ref="Y439:Y448" si="564">IF(F439&lt;$Q439,"Hit","Miss")</f>
        <v>Miss</v>
      </c>
      <c r="Z439" s="537"/>
      <c r="AA439" s="537"/>
      <c r="AB439" s="537"/>
      <c r="AC439" s="537"/>
      <c r="AD439" s="537"/>
      <c r="AE439" s="537"/>
      <c r="AF439" s="537"/>
      <c r="AG439" s="537"/>
      <c r="AH439" s="538"/>
    </row>
    <row r="440">
      <c r="A440" s="529">
        <f t="shared" ref="A440:O440" si="563">RANDBETWEEN(1,100)</f>
        <v>32</v>
      </c>
      <c r="B440" s="530">
        <f t="shared" si="563"/>
        <v>9</v>
      </c>
      <c r="C440" s="530">
        <f t="shared" si="563"/>
        <v>2</v>
      </c>
      <c r="D440" s="530">
        <f t="shared" si="563"/>
        <v>1</v>
      </c>
      <c r="E440" s="530">
        <f t="shared" si="563"/>
        <v>57</v>
      </c>
      <c r="F440" s="530">
        <f t="shared" si="563"/>
        <v>8</v>
      </c>
      <c r="G440" s="530">
        <f t="shared" si="563"/>
        <v>27</v>
      </c>
      <c r="H440" s="530">
        <f t="shared" si="563"/>
        <v>61</v>
      </c>
      <c r="I440" s="530">
        <f t="shared" si="563"/>
        <v>88</v>
      </c>
      <c r="J440" s="530">
        <f t="shared" si="563"/>
        <v>66</v>
      </c>
      <c r="K440" s="530">
        <f t="shared" si="563"/>
        <v>32</v>
      </c>
      <c r="L440" s="530">
        <f t="shared" si="563"/>
        <v>95</v>
      </c>
      <c r="M440" s="530">
        <f t="shared" si="563"/>
        <v>20</v>
      </c>
      <c r="N440" s="530">
        <f t="shared" si="563"/>
        <v>60</v>
      </c>
      <c r="O440" s="539">
        <f t="shared" si="563"/>
        <v>90</v>
      </c>
      <c r="P440" s="540"/>
      <c r="Q440" s="533">
        <f>VLOOKUP($O$100,Setup!$B$23:$C$29,2,false)</f>
        <v>55</v>
      </c>
      <c r="R440" s="544">
        <v>7.0</v>
      </c>
      <c r="S440" s="543"/>
      <c r="T440" s="536" t="str">
        <f t="shared" si="554"/>
        <v>Hit</v>
      </c>
      <c r="U440" s="537" t="str">
        <f t="shared" si="556"/>
        <v>Hit</v>
      </c>
      <c r="V440" s="537" t="str">
        <f t="shared" si="558"/>
        <v>Hit</v>
      </c>
      <c r="W440" s="537" t="str">
        <f t="shared" si="560"/>
        <v>Hit</v>
      </c>
      <c r="X440" s="537" t="str">
        <f t="shared" si="562"/>
        <v>Miss</v>
      </c>
      <c r="Y440" s="537" t="str">
        <f t="shared" si="564"/>
        <v>Hit</v>
      </c>
      <c r="Z440" s="537" t="str">
        <f t="shared" ref="Z440:Z448" si="566">IF(G440&lt;$Q440,"Hit","Miss")</f>
        <v>Hit</v>
      </c>
      <c r="AA440" s="537"/>
      <c r="AB440" s="537"/>
      <c r="AC440" s="537"/>
      <c r="AD440" s="537"/>
      <c r="AE440" s="537"/>
      <c r="AF440" s="537"/>
      <c r="AG440" s="537"/>
      <c r="AH440" s="538"/>
    </row>
    <row r="441">
      <c r="A441" s="529">
        <f t="shared" ref="A441:O441" si="565">RANDBETWEEN(1,100)</f>
        <v>58</v>
      </c>
      <c r="B441" s="530">
        <f t="shared" si="565"/>
        <v>49</v>
      </c>
      <c r="C441" s="530">
        <f t="shared" si="565"/>
        <v>81</v>
      </c>
      <c r="D441" s="530">
        <f t="shared" si="565"/>
        <v>34</v>
      </c>
      <c r="E441" s="530">
        <f t="shared" si="565"/>
        <v>70</v>
      </c>
      <c r="F441" s="530">
        <f t="shared" si="565"/>
        <v>58</v>
      </c>
      <c r="G441" s="530">
        <f t="shared" si="565"/>
        <v>24</v>
      </c>
      <c r="H441" s="530">
        <f t="shared" si="565"/>
        <v>4</v>
      </c>
      <c r="I441" s="530">
        <f t="shared" si="565"/>
        <v>95</v>
      </c>
      <c r="J441" s="530">
        <f t="shared" si="565"/>
        <v>19</v>
      </c>
      <c r="K441" s="530">
        <f t="shared" si="565"/>
        <v>72</v>
      </c>
      <c r="L441" s="530">
        <f t="shared" si="565"/>
        <v>36</v>
      </c>
      <c r="M441" s="530">
        <f t="shared" si="565"/>
        <v>26</v>
      </c>
      <c r="N441" s="530">
        <f t="shared" si="565"/>
        <v>92</v>
      </c>
      <c r="O441" s="539">
        <f t="shared" si="565"/>
        <v>78</v>
      </c>
      <c r="P441" s="540"/>
      <c r="Q441" s="533">
        <f>VLOOKUP($O$100,Setup!$B$23:$C$29,2,false)</f>
        <v>55</v>
      </c>
      <c r="R441" s="544">
        <v>8.0</v>
      </c>
      <c r="S441" s="543"/>
      <c r="T441" s="536" t="str">
        <f t="shared" si="554"/>
        <v>Miss</v>
      </c>
      <c r="U441" s="537" t="str">
        <f t="shared" si="556"/>
        <v>Hit</v>
      </c>
      <c r="V441" s="537" t="str">
        <f t="shared" si="558"/>
        <v>Miss</v>
      </c>
      <c r="W441" s="537" t="str">
        <f t="shared" si="560"/>
        <v>Hit</v>
      </c>
      <c r="X441" s="537" t="str">
        <f t="shared" si="562"/>
        <v>Miss</v>
      </c>
      <c r="Y441" s="537" t="str">
        <f t="shared" si="564"/>
        <v>Miss</v>
      </c>
      <c r="Z441" s="537" t="str">
        <f t="shared" si="566"/>
        <v>Hit</v>
      </c>
      <c r="AA441" s="537" t="str">
        <f t="shared" ref="AA441:AA448" si="568">IF(H441&lt;$Q441,"Hit","Miss")</f>
        <v>Hit</v>
      </c>
      <c r="AB441" s="537"/>
      <c r="AC441" s="537"/>
      <c r="AD441" s="537"/>
      <c r="AE441" s="537"/>
      <c r="AF441" s="537"/>
      <c r="AG441" s="537"/>
      <c r="AH441" s="538"/>
    </row>
    <row r="442">
      <c r="A442" s="529">
        <f t="shared" ref="A442:O442" si="567">RANDBETWEEN(1,100)</f>
        <v>65</v>
      </c>
      <c r="B442" s="530">
        <f t="shared" si="567"/>
        <v>69</v>
      </c>
      <c r="C442" s="530">
        <f t="shared" si="567"/>
        <v>21</v>
      </c>
      <c r="D442" s="530">
        <f t="shared" si="567"/>
        <v>9</v>
      </c>
      <c r="E442" s="530">
        <f t="shared" si="567"/>
        <v>74</v>
      </c>
      <c r="F442" s="530">
        <f t="shared" si="567"/>
        <v>28</v>
      </c>
      <c r="G442" s="530">
        <f t="shared" si="567"/>
        <v>41</v>
      </c>
      <c r="H442" s="530">
        <f t="shared" si="567"/>
        <v>42</v>
      </c>
      <c r="I442" s="530">
        <f t="shared" si="567"/>
        <v>78</v>
      </c>
      <c r="J442" s="530">
        <f t="shared" si="567"/>
        <v>50</v>
      </c>
      <c r="K442" s="530">
        <f t="shared" si="567"/>
        <v>1</v>
      </c>
      <c r="L442" s="530">
        <f t="shared" si="567"/>
        <v>76</v>
      </c>
      <c r="M442" s="530">
        <f t="shared" si="567"/>
        <v>43</v>
      </c>
      <c r="N442" s="530">
        <f t="shared" si="567"/>
        <v>94</v>
      </c>
      <c r="O442" s="539">
        <f t="shared" si="567"/>
        <v>10</v>
      </c>
      <c r="P442" s="540"/>
      <c r="Q442" s="533">
        <f>VLOOKUP($O$100,Setup!$B$23:$C$29,2,false)</f>
        <v>55</v>
      </c>
      <c r="R442" s="544">
        <v>9.0</v>
      </c>
      <c r="S442" s="543"/>
      <c r="T442" s="536" t="str">
        <f t="shared" si="554"/>
        <v>Miss</v>
      </c>
      <c r="U442" s="537" t="str">
        <f t="shared" si="556"/>
        <v>Miss</v>
      </c>
      <c r="V442" s="537" t="str">
        <f t="shared" si="558"/>
        <v>Hit</v>
      </c>
      <c r="W442" s="537" t="str">
        <f t="shared" si="560"/>
        <v>Hit</v>
      </c>
      <c r="X442" s="537" t="str">
        <f t="shared" si="562"/>
        <v>Miss</v>
      </c>
      <c r="Y442" s="537" t="str">
        <f t="shared" si="564"/>
        <v>Hit</v>
      </c>
      <c r="Z442" s="537" t="str">
        <f t="shared" si="566"/>
        <v>Hit</v>
      </c>
      <c r="AA442" s="537" t="str">
        <f t="shared" si="568"/>
        <v>Hit</v>
      </c>
      <c r="AB442" s="537" t="str">
        <f t="shared" ref="AB442:AB448" si="570">IF(I442&lt;$Q442,"Hit","Miss")</f>
        <v>Miss</v>
      </c>
      <c r="AC442" s="537"/>
      <c r="AD442" s="537"/>
      <c r="AE442" s="537"/>
      <c r="AF442" s="537"/>
      <c r="AG442" s="537"/>
      <c r="AH442" s="538"/>
    </row>
    <row r="443">
      <c r="A443" s="529">
        <f t="shared" ref="A443:O443" si="569">RANDBETWEEN(1,100)</f>
        <v>42</v>
      </c>
      <c r="B443" s="530">
        <f t="shared" si="569"/>
        <v>82</v>
      </c>
      <c r="C443" s="530">
        <f t="shared" si="569"/>
        <v>89</v>
      </c>
      <c r="D443" s="530">
        <f t="shared" si="569"/>
        <v>66</v>
      </c>
      <c r="E443" s="530">
        <f t="shared" si="569"/>
        <v>88</v>
      </c>
      <c r="F443" s="530">
        <f t="shared" si="569"/>
        <v>81</v>
      </c>
      <c r="G443" s="530">
        <f t="shared" si="569"/>
        <v>43</v>
      </c>
      <c r="H443" s="530">
        <f t="shared" si="569"/>
        <v>85</v>
      </c>
      <c r="I443" s="530">
        <f t="shared" si="569"/>
        <v>34</v>
      </c>
      <c r="J443" s="530">
        <f t="shared" si="569"/>
        <v>39</v>
      </c>
      <c r="K443" s="530">
        <f t="shared" si="569"/>
        <v>49</v>
      </c>
      <c r="L443" s="530">
        <f t="shared" si="569"/>
        <v>17</v>
      </c>
      <c r="M443" s="530">
        <f t="shared" si="569"/>
        <v>57</v>
      </c>
      <c r="N443" s="530">
        <f t="shared" si="569"/>
        <v>60</v>
      </c>
      <c r="O443" s="539">
        <f t="shared" si="569"/>
        <v>100</v>
      </c>
      <c r="P443" s="540"/>
      <c r="Q443" s="533">
        <f>VLOOKUP($O$100,Setup!$B$23:$C$29,2,false)</f>
        <v>55</v>
      </c>
      <c r="R443" s="545">
        <v>10.0</v>
      </c>
      <c r="S443" s="543"/>
      <c r="T443" s="536" t="str">
        <f t="shared" si="554"/>
        <v>Hit</v>
      </c>
      <c r="U443" s="537" t="str">
        <f t="shared" si="556"/>
        <v>Miss</v>
      </c>
      <c r="V443" s="537" t="str">
        <f t="shared" si="558"/>
        <v>Miss</v>
      </c>
      <c r="W443" s="537" t="str">
        <f t="shared" si="560"/>
        <v>Miss</v>
      </c>
      <c r="X443" s="537" t="str">
        <f t="shared" si="562"/>
        <v>Miss</v>
      </c>
      <c r="Y443" s="537" t="str">
        <f t="shared" si="564"/>
        <v>Miss</v>
      </c>
      <c r="Z443" s="537" t="str">
        <f t="shared" si="566"/>
        <v>Hit</v>
      </c>
      <c r="AA443" s="537" t="str">
        <f t="shared" si="568"/>
        <v>Miss</v>
      </c>
      <c r="AB443" s="537" t="str">
        <f t="shared" si="570"/>
        <v>Hit</v>
      </c>
      <c r="AC443" s="537" t="str">
        <f t="shared" ref="AC443:AC448" si="572">IF(J443&lt;$Q443,"Hit","Miss")</f>
        <v>Hit</v>
      </c>
      <c r="AD443" s="537"/>
      <c r="AE443" s="537"/>
      <c r="AF443" s="537"/>
      <c r="AG443" s="537"/>
      <c r="AH443" s="538"/>
    </row>
    <row r="444">
      <c r="A444" s="529">
        <f t="shared" ref="A444:O444" si="571">RANDBETWEEN(1,100)</f>
        <v>49</v>
      </c>
      <c r="B444" s="530">
        <f t="shared" si="571"/>
        <v>91</v>
      </c>
      <c r="C444" s="530">
        <f t="shared" si="571"/>
        <v>90</v>
      </c>
      <c r="D444" s="530">
        <f t="shared" si="571"/>
        <v>53</v>
      </c>
      <c r="E444" s="530">
        <f t="shared" si="571"/>
        <v>57</v>
      </c>
      <c r="F444" s="530">
        <f t="shared" si="571"/>
        <v>13</v>
      </c>
      <c r="G444" s="530">
        <f t="shared" si="571"/>
        <v>34</v>
      </c>
      <c r="H444" s="530">
        <f t="shared" si="571"/>
        <v>84</v>
      </c>
      <c r="I444" s="530">
        <f t="shared" si="571"/>
        <v>78</v>
      </c>
      <c r="J444" s="530">
        <f t="shared" si="571"/>
        <v>56</v>
      </c>
      <c r="K444" s="530">
        <f t="shared" si="571"/>
        <v>19</v>
      </c>
      <c r="L444" s="530">
        <f t="shared" si="571"/>
        <v>93</v>
      </c>
      <c r="M444" s="530">
        <f t="shared" si="571"/>
        <v>59</v>
      </c>
      <c r="N444" s="530">
        <f t="shared" si="571"/>
        <v>14</v>
      </c>
      <c r="O444" s="539">
        <f t="shared" si="571"/>
        <v>50</v>
      </c>
      <c r="P444" s="540"/>
      <c r="Q444" s="533">
        <f>VLOOKUP($O$100,Setup!$B$23:$C$29,2,false)</f>
        <v>55</v>
      </c>
      <c r="R444" s="545">
        <v>11.0</v>
      </c>
      <c r="S444" s="543"/>
      <c r="T444" s="536" t="str">
        <f t="shared" si="554"/>
        <v>Hit</v>
      </c>
      <c r="U444" s="537" t="str">
        <f t="shared" si="556"/>
        <v>Miss</v>
      </c>
      <c r="V444" s="537" t="str">
        <f t="shared" si="558"/>
        <v>Miss</v>
      </c>
      <c r="W444" s="537" t="str">
        <f t="shared" si="560"/>
        <v>Hit</v>
      </c>
      <c r="X444" s="537" t="str">
        <f t="shared" si="562"/>
        <v>Miss</v>
      </c>
      <c r="Y444" s="537" t="str">
        <f t="shared" si="564"/>
        <v>Hit</v>
      </c>
      <c r="Z444" s="537" t="str">
        <f t="shared" si="566"/>
        <v>Hit</v>
      </c>
      <c r="AA444" s="537" t="str">
        <f t="shared" si="568"/>
        <v>Miss</v>
      </c>
      <c r="AB444" s="537" t="str">
        <f t="shared" si="570"/>
        <v>Miss</v>
      </c>
      <c r="AC444" s="537" t="str">
        <f t="shared" si="572"/>
        <v>Miss</v>
      </c>
      <c r="AD444" s="537" t="str">
        <f t="shared" ref="AD444:AD448" si="574">IF(K444&lt;$Q444,"Hit","Miss")</f>
        <v>Hit</v>
      </c>
      <c r="AE444" s="537"/>
      <c r="AF444" s="537"/>
      <c r="AG444" s="537"/>
      <c r="AH444" s="538"/>
    </row>
    <row r="445">
      <c r="A445" s="529">
        <f t="shared" ref="A445:O445" si="573">RANDBETWEEN(1,100)</f>
        <v>50</v>
      </c>
      <c r="B445" s="530">
        <f t="shared" si="573"/>
        <v>89</v>
      </c>
      <c r="C445" s="530">
        <f t="shared" si="573"/>
        <v>20</v>
      </c>
      <c r="D445" s="530">
        <f t="shared" si="573"/>
        <v>56</v>
      </c>
      <c r="E445" s="530">
        <f t="shared" si="573"/>
        <v>97</v>
      </c>
      <c r="F445" s="530">
        <f t="shared" si="573"/>
        <v>36</v>
      </c>
      <c r="G445" s="530">
        <f t="shared" si="573"/>
        <v>28</v>
      </c>
      <c r="H445" s="530">
        <f t="shared" si="573"/>
        <v>81</v>
      </c>
      <c r="I445" s="530">
        <f t="shared" si="573"/>
        <v>5</v>
      </c>
      <c r="J445" s="530">
        <f t="shared" si="573"/>
        <v>68</v>
      </c>
      <c r="K445" s="530">
        <f t="shared" si="573"/>
        <v>58</v>
      </c>
      <c r="L445" s="530">
        <f t="shared" si="573"/>
        <v>13</v>
      </c>
      <c r="M445" s="530">
        <f t="shared" si="573"/>
        <v>79</v>
      </c>
      <c r="N445" s="530">
        <f t="shared" si="573"/>
        <v>74</v>
      </c>
      <c r="O445" s="539">
        <f t="shared" si="573"/>
        <v>90</v>
      </c>
      <c r="P445" s="540"/>
      <c r="Q445" s="533">
        <f>VLOOKUP($O$100,Setup!$B$23:$C$29,2,false)</f>
        <v>55</v>
      </c>
      <c r="R445" s="545">
        <v>12.0</v>
      </c>
      <c r="S445" s="543"/>
      <c r="T445" s="536" t="str">
        <f t="shared" si="554"/>
        <v>Hit</v>
      </c>
      <c r="U445" s="537" t="str">
        <f t="shared" si="556"/>
        <v>Miss</v>
      </c>
      <c r="V445" s="537" t="str">
        <f t="shared" si="558"/>
        <v>Hit</v>
      </c>
      <c r="W445" s="537" t="str">
        <f t="shared" si="560"/>
        <v>Miss</v>
      </c>
      <c r="X445" s="537" t="str">
        <f t="shared" si="562"/>
        <v>Miss</v>
      </c>
      <c r="Y445" s="537" t="str">
        <f t="shared" si="564"/>
        <v>Hit</v>
      </c>
      <c r="Z445" s="537" t="str">
        <f t="shared" si="566"/>
        <v>Hit</v>
      </c>
      <c r="AA445" s="537" t="str">
        <f t="shared" si="568"/>
        <v>Miss</v>
      </c>
      <c r="AB445" s="537" t="str">
        <f t="shared" si="570"/>
        <v>Hit</v>
      </c>
      <c r="AC445" s="537" t="str">
        <f t="shared" si="572"/>
        <v>Miss</v>
      </c>
      <c r="AD445" s="537" t="str">
        <f t="shared" si="574"/>
        <v>Miss</v>
      </c>
      <c r="AE445" s="537" t="str">
        <f t="shared" ref="AE445:AE448" si="576">IF(L445&lt;$Q445,"Hit","Miss")</f>
        <v>Hit</v>
      </c>
      <c r="AF445" s="537"/>
      <c r="AG445" s="537"/>
      <c r="AH445" s="538"/>
    </row>
    <row r="446">
      <c r="A446" s="529">
        <f t="shared" ref="A446:O446" si="575">RANDBETWEEN(1,100)</f>
        <v>65</v>
      </c>
      <c r="B446" s="530">
        <f t="shared" si="575"/>
        <v>84</v>
      </c>
      <c r="C446" s="530">
        <f t="shared" si="575"/>
        <v>96</v>
      </c>
      <c r="D446" s="530">
        <f t="shared" si="575"/>
        <v>59</v>
      </c>
      <c r="E446" s="530">
        <f t="shared" si="575"/>
        <v>23</v>
      </c>
      <c r="F446" s="530">
        <f t="shared" si="575"/>
        <v>90</v>
      </c>
      <c r="G446" s="530">
        <f t="shared" si="575"/>
        <v>66</v>
      </c>
      <c r="H446" s="530">
        <f t="shared" si="575"/>
        <v>3</v>
      </c>
      <c r="I446" s="530">
        <f t="shared" si="575"/>
        <v>38</v>
      </c>
      <c r="J446" s="530">
        <f t="shared" si="575"/>
        <v>65</v>
      </c>
      <c r="K446" s="530">
        <f t="shared" si="575"/>
        <v>99</v>
      </c>
      <c r="L446" s="530">
        <f t="shared" si="575"/>
        <v>39</v>
      </c>
      <c r="M446" s="530">
        <f t="shared" si="575"/>
        <v>28</v>
      </c>
      <c r="N446" s="530">
        <f t="shared" si="575"/>
        <v>97</v>
      </c>
      <c r="O446" s="539">
        <f t="shared" si="575"/>
        <v>33</v>
      </c>
      <c r="P446" s="540"/>
      <c r="Q446" s="533">
        <f>VLOOKUP($O$100,Setup!$B$23:$C$29,2,false)</f>
        <v>55</v>
      </c>
      <c r="R446" s="545">
        <v>13.0</v>
      </c>
      <c r="S446" s="543"/>
      <c r="T446" s="536" t="str">
        <f t="shared" si="554"/>
        <v>Miss</v>
      </c>
      <c r="U446" s="537" t="str">
        <f t="shared" si="556"/>
        <v>Miss</v>
      </c>
      <c r="V446" s="537" t="str">
        <f t="shared" si="558"/>
        <v>Miss</v>
      </c>
      <c r="W446" s="537" t="str">
        <f t="shared" si="560"/>
        <v>Miss</v>
      </c>
      <c r="X446" s="537" t="str">
        <f t="shared" si="562"/>
        <v>Hit</v>
      </c>
      <c r="Y446" s="537" t="str">
        <f t="shared" si="564"/>
        <v>Miss</v>
      </c>
      <c r="Z446" s="537" t="str">
        <f t="shared" si="566"/>
        <v>Miss</v>
      </c>
      <c r="AA446" s="537" t="str">
        <f t="shared" si="568"/>
        <v>Hit</v>
      </c>
      <c r="AB446" s="537" t="str">
        <f t="shared" si="570"/>
        <v>Hit</v>
      </c>
      <c r="AC446" s="537" t="str">
        <f t="shared" si="572"/>
        <v>Miss</v>
      </c>
      <c r="AD446" s="537" t="str">
        <f t="shared" si="574"/>
        <v>Miss</v>
      </c>
      <c r="AE446" s="537" t="str">
        <f t="shared" si="576"/>
        <v>Hit</v>
      </c>
      <c r="AF446" s="537" t="str">
        <f t="shared" ref="AF446:AF448" si="578">IF(M446&lt;$Q446,"Hit","Miss")</f>
        <v>Hit</v>
      </c>
      <c r="AG446" s="537"/>
      <c r="AH446" s="538"/>
    </row>
    <row r="447">
      <c r="A447" s="529">
        <f t="shared" ref="A447:O447" si="577">RANDBETWEEN(1,100)</f>
        <v>58</v>
      </c>
      <c r="B447" s="530">
        <f t="shared" si="577"/>
        <v>12</v>
      </c>
      <c r="C447" s="530">
        <f t="shared" si="577"/>
        <v>76</v>
      </c>
      <c r="D447" s="530">
        <f t="shared" si="577"/>
        <v>52</v>
      </c>
      <c r="E447" s="530">
        <f t="shared" si="577"/>
        <v>67</v>
      </c>
      <c r="F447" s="530">
        <f t="shared" si="577"/>
        <v>30</v>
      </c>
      <c r="G447" s="530">
        <f t="shared" si="577"/>
        <v>81</v>
      </c>
      <c r="H447" s="530">
        <f t="shared" si="577"/>
        <v>97</v>
      </c>
      <c r="I447" s="530">
        <f t="shared" si="577"/>
        <v>12</v>
      </c>
      <c r="J447" s="530">
        <f t="shared" si="577"/>
        <v>36</v>
      </c>
      <c r="K447" s="530">
        <f t="shared" si="577"/>
        <v>15</v>
      </c>
      <c r="L447" s="530">
        <f t="shared" si="577"/>
        <v>35</v>
      </c>
      <c r="M447" s="530">
        <f t="shared" si="577"/>
        <v>98</v>
      </c>
      <c r="N447" s="530">
        <f t="shared" si="577"/>
        <v>19</v>
      </c>
      <c r="O447" s="539">
        <f t="shared" si="577"/>
        <v>22</v>
      </c>
      <c r="P447" s="540"/>
      <c r="Q447" s="533">
        <f>VLOOKUP($O$100,Setup!$B$23:$C$29,2,false)</f>
        <v>55</v>
      </c>
      <c r="R447" s="545">
        <v>14.0</v>
      </c>
      <c r="S447" s="543"/>
      <c r="T447" s="536" t="str">
        <f t="shared" si="554"/>
        <v>Miss</v>
      </c>
      <c r="U447" s="537" t="str">
        <f t="shared" si="556"/>
        <v>Hit</v>
      </c>
      <c r="V447" s="537" t="str">
        <f t="shared" si="558"/>
        <v>Miss</v>
      </c>
      <c r="W447" s="537" t="str">
        <f t="shared" si="560"/>
        <v>Hit</v>
      </c>
      <c r="X447" s="537" t="str">
        <f t="shared" si="562"/>
        <v>Miss</v>
      </c>
      <c r="Y447" s="537" t="str">
        <f t="shared" si="564"/>
        <v>Hit</v>
      </c>
      <c r="Z447" s="537" t="str">
        <f t="shared" si="566"/>
        <v>Miss</v>
      </c>
      <c r="AA447" s="537" t="str">
        <f t="shared" si="568"/>
        <v>Miss</v>
      </c>
      <c r="AB447" s="537" t="str">
        <f t="shared" si="570"/>
        <v>Hit</v>
      </c>
      <c r="AC447" s="537" t="str">
        <f t="shared" si="572"/>
        <v>Hit</v>
      </c>
      <c r="AD447" s="537" t="str">
        <f t="shared" si="574"/>
        <v>Hit</v>
      </c>
      <c r="AE447" s="537" t="str">
        <f t="shared" si="576"/>
        <v>Hit</v>
      </c>
      <c r="AF447" s="537" t="str">
        <f t="shared" si="578"/>
        <v>Miss</v>
      </c>
      <c r="AG447" s="537" t="str">
        <f t="shared" ref="AG447:AG448" si="580">IF(N447&lt;$Q447,"Hit","Miss")</f>
        <v>Hit</v>
      </c>
      <c r="AH447" s="538"/>
    </row>
    <row r="448">
      <c r="A448" s="546">
        <f t="shared" ref="A448:O448" si="579">RANDBETWEEN(1,100)</f>
        <v>74</v>
      </c>
      <c r="B448" s="547">
        <f t="shared" si="579"/>
        <v>99</v>
      </c>
      <c r="C448" s="547">
        <f t="shared" si="579"/>
        <v>29</v>
      </c>
      <c r="D448" s="547">
        <f t="shared" si="579"/>
        <v>80</v>
      </c>
      <c r="E448" s="547">
        <f t="shared" si="579"/>
        <v>46</v>
      </c>
      <c r="F448" s="547">
        <f t="shared" si="579"/>
        <v>36</v>
      </c>
      <c r="G448" s="547">
        <f t="shared" si="579"/>
        <v>74</v>
      </c>
      <c r="H448" s="547">
        <f t="shared" si="579"/>
        <v>87</v>
      </c>
      <c r="I448" s="547">
        <f t="shared" si="579"/>
        <v>52</v>
      </c>
      <c r="J448" s="547">
        <f t="shared" si="579"/>
        <v>68</v>
      </c>
      <c r="K448" s="547">
        <f t="shared" si="579"/>
        <v>79</v>
      </c>
      <c r="L448" s="547">
        <f t="shared" si="579"/>
        <v>46</v>
      </c>
      <c r="M448" s="547">
        <f t="shared" si="579"/>
        <v>97</v>
      </c>
      <c r="N448" s="547">
        <f t="shared" si="579"/>
        <v>66</v>
      </c>
      <c r="O448" s="548">
        <f t="shared" si="579"/>
        <v>32</v>
      </c>
      <c r="P448" s="549"/>
      <c r="Q448" s="533">
        <f>VLOOKUP($O$100,Setup!$B$23:$C$29,2,false)</f>
        <v>55</v>
      </c>
      <c r="R448" s="551">
        <v>15.0</v>
      </c>
      <c r="S448" s="552"/>
      <c r="T448" s="522" t="str">
        <f t="shared" si="554"/>
        <v>Miss</v>
      </c>
      <c r="U448" s="553" t="str">
        <f t="shared" si="556"/>
        <v>Miss</v>
      </c>
      <c r="V448" s="553" t="str">
        <f t="shared" si="558"/>
        <v>Hit</v>
      </c>
      <c r="W448" s="553" t="str">
        <f t="shared" si="560"/>
        <v>Miss</v>
      </c>
      <c r="X448" s="553" t="str">
        <f t="shared" si="562"/>
        <v>Hit</v>
      </c>
      <c r="Y448" s="553" t="str">
        <f t="shared" si="564"/>
        <v>Hit</v>
      </c>
      <c r="Z448" s="553" t="str">
        <f t="shared" si="566"/>
        <v>Miss</v>
      </c>
      <c r="AA448" s="553" t="str">
        <f t="shared" si="568"/>
        <v>Miss</v>
      </c>
      <c r="AB448" s="553" t="str">
        <f t="shared" si="570"/>
        <v>Hit</v>
      </c>
      <c r="AC448" s="553" t="str">
        <f t="shared" si="572"/>
        <v>Miss</v>
      </c>
      <c r="AD448" s="553" t="str">
        <f t="shared" si="574"/>
        <v>Miss</v>
      </c>
      <c r="AE448" s="553" t="str">
        <f t="shared" si="576"/>
        <v>Hit</v>
      </c>
      <c r="AF448" s="553" t="str">
        <f t="shared" si="578"/>
        <v>Miss</v>
      </c>
      <c r="AG448" s="553" t="str">
        <f t="shared" si="580"/>
        <v>Miss</v>
      </c>
      <c r="AH448" s="554" t="str">
        <f>IF(O448&lt;$Q448,"Hit","Miss")</f>
        <v>Hit</v>
      </c>
    </row>
    <row r="449">
      <c r="A449" s="555"/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55"/>
      <c r="AB449" s="555"/>
      <c r="AC449" s="555"/>
      <c r="AD449" s="555"/>
      <c r="AE449" s="555"/>
      <c r="AF449" s="555"/>
      <c r="AG449" s="555"/>
      <c r="AH449" s="555"/>
    </row>
    <row r="450">
      <c r="A450" s="555"/>
      <c r="B450" s="555"/>
      <c r="C450" s="555"/>
      <c r="D450" s="555"/>
      <c r="E450" s="555"/>
      <c r="F450" s="555"/>
      <c r="G450" s="555"/>
      <c r="H450" s="555"/>
      <c r="I450" s="555"/>
      <c r="J450" s="555"/>
      <c r="K450" s="555"/>
      <c r="L450" s="555"/>
      <c r="M450" s="555"/>
      <c r="N450" s="555"/>
      <c r="O450" s="555"/>
      <c r="P450" s="555"/>
      <c r="Q450" s="555"/>
      <c r="R450" s="555"/>
      <c r="S450" s="555"/>
      <c r="T450" s="555"/>
      <c r="U450" s="555"/>
      <c r="V450" s="555"/>
      <c r="W450" s="555"/>
      <c r="X450" s="555"/>
      <c r="Y450" s="555"/>
      <c r="Z450" s="555"/>
      <c r="AA450" s="555"/>
      <c r="AB450" s="555"/>
      <c r="AC450" s="555"/>
      <c r="AD450" s="555"/>
      <c r="AE450" s="555"/>
      <c r="AF450" s="555"/>
      <c r="AG450" s="555"/>
      <c r="AH450" s="555"/>
    </row>
    <row r="451">
      <c r="A451" s="555"/>
      <c r="B451" s="555"/>
      <c r="C451" s="555"/>
      <c r="D451" s="555"/>
      <c r="E451" s="555"/>
      <c r="F451" s="555"/>
      <c r="G451" s="555"/>
      <c r="H451" s="555"/>
      <c r="I451" s="555"/>
      <c r="J451" s="555"/>
      <c r="K451" s="555"/>
      <c r="L451" s="555"/>
      <c r="M451" s="555"/>
      <c r="N451" s="555"/>
      <c r="O451" s="555"/>
      <c r="P451" s="555"/>
      <c r="Q451" s="555"/>
      <c r="R451" s="555"/>
      <c r="S451" s="555"/>
      <c r="T451" s="555"/>
      <c r="U451" s="555"/>
      <c r="V451" s="555"/>
      <c r="W451" s="555"/>
      <c r="X451" s="555"/>
      <c r="Y451" s="555"/>
      <c r="Z451" s="555"/>
      <c r="AA451" s="555"/>
      <c r="AB451" s="555"/>
      <c r="AC451" s="555"/>
      <c r="AD451" s="555"/>
      <c r="AE451" s="555"/>
      <c r="AF451" s="555"/>
      <c r="AG451" s="555"/>
      <c r="AH451" s="555"/>
    </row>
    <row r="452">
      <c r="A452" s="555"/>
      <c r="B452" s="555"/>
      <c r="C452" s="555"/>
      <c r="D452" s="555"/>
      <c r="E452" s="555"/>
      <c r="F452" s="555"/>
      <c r="G452" s="555"/>
      <c r="H452" s="555"/>
      <c r="I452" s="555"/>
      <c r="J452" s="555"/>
      <c r="K452" s="555"/>
      <c r="L452" s="555"/>
      <c r="M452" s="555"/>
      <c r="N452" s="555"/>
      <c r="O452" s="555"/>
      <c r="P452" s="555"/>
      <c r="Q452" s="555"/>
      <c r="R452" s="555"/>
      <c r="S452" s="555"/>
      <c r="T452" s="555"/>
      <c r="U452" s="555"/>
      <c r="V452" s="555"/>
      <c r="W452" s="555"/>
      <c r="X452" s="555"/>
      <c r="Y452" s="555"/>
      <c r="Z452" s="555"/>
      <c r="AA452" s="555"/>
      <c r="AB452" s="555"/>
      <c r="AC452" s="555"/>
      <c r="AD452" s="555"/>
      <c r="AE452" s="555"/>
      <c r="AF452" s="555"/>
      <c r="AG452" s="555"/>
      <c r="AH452" s="555"/>
    </row>
    <row r="453">
      <c r="A453" s="555"/>
      <c r="B453" s="555"/>
      <c r="C453" s="555"/>
      <c r="D453" s="555"/>
      <c r="E453" s="555"/>
      <c r="F453" s="555"/>
      <c r="G453" s="555"/>
      <c r="H453" s="555"/>
      <c r="I453" s="555"/>
      <c r="J453" s="555"/>
      <c r="K453" s="555"/>
      <c r="L453" s="555"/>
      <c r="M453" s="555"/>
      <c r="N453" s="555"/>
      <c r="O453" s="555"/>
      <c r="P453" s="555"/>
      <c r="Q453" s="555"/>
      <c r="R453" s="555"/>
      <c r="S453" s="555"/>
      <c r="T453" s="555"/>
      <c r="U453" s="555"/>
      <c r="V453" s="555"/>
      <c r="W453" s="555"/>
      <c r="X453" s="555"/>
      <c r="Y453" s="555"/>
      <c r="Z453" s="555"/>
      <c r="AA453" s="555"/>
      <c r="AB453" s="555"/>
      <c r="AC453" s="555"/>
      <c r="AD453" s="555"/>
      <c r="AE453" s="555"/>
      <c r="AF453" s="555"/>
      <c r="AG453" s="555"/>
      <c r="AH453" s="555"/>
    </row>
    <row r="454">
      <c r="A454" s="555"/>
      <c r="B454" s="555"/>
      <c r="C454" s="555"/>
      <c r="D454" s="555"/>
      <c r="E454" s="555"/>
      <c r="F454" s="555"/>
      <c r="G454" s="555"/>
      <c r="H454" s="555"/>
      <c r="I454" s="555"/>
      <c r="J454" s="555"/>
      <c r="K454" s="555"/>
      <c r="L454" s="555"/>
      <c r="M454" s="555"/>
      <c r="N454" s="555"/>
      <c r="O454" s="555"/>
      <c r="P454" s="555"/>
      <c r="Q454" s="555"/>
      <c r="R454" s="555"/>
      <c r="S454" s="555"/>
      <c r="T454" s="555"/>
      <c r="U454" s="555"/>
      <c r="V454" s="555"/>
      <c r="W454" s="555"/>
      <c r="X454" s="555"/>
      <c r="Y454" s="555"/>
      <c r="Z454" s="555"/>
      <c r="AA454" s="555"/>
      <c r="AB454" s="555"/>
      <c r="AC454" s="555"/>
      <c r="AD454" s="555"/>
      <c r="AE454" s="555"/>
      <c r="AF454" s="555"/>
      <c r="AG454" s="555"/>
      <c r="AH454" s="555"/>
    </row>
    <row r="455">
      <c r="A455" s="555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5"/>
      <c r="P455" s="555"/>
      <c r="Q455" s="555"/>
      <c r="R455" s="555"/>
      <c r="S455" s="555"/>
      <c r="T455" s="555"/>
      <c r="U455" s="555"/>
      <c r="V455" s="555"/>
      <c r="W455" s="555"/>
      <c r="X455" s="555"/>
      <c r="Y455" s="555"/>
      <c r="Z455" s="555"/>
      <c r="AA455" s="555"/>
      <c r="AB455" s="555"/>
      <c r="AC455" s="555"/>
      <c r="AD455" s="555"/>
      <c r="AE455" s="555"/>
      <c r="AF455" s="555"/>
      <c r="AG455" s="555"/>
      <c r="AH455" s="555"/>
    </row>
    <row r="456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5"/>
      <c r="P456" s="555"/>
      <c r="Q456" s="555"/>
      <c r="R456" s="555"/>
      <c r="S456" s="555"/>
      <c r="T456" s="555"/>
      <c r="U456" s="555"/>
      <c r="V456" s="555"/>
      <c r="W456" s="555"/>
      <c r="X456" s="555"/>
      <c r="Y456" s="555"/>
      <c r="Z456" s="555"/>
      <c r="AA456" s="555"/>
      <c r="AB456" s="555"/>
      <c r="AC456" s="555"/>
      <c r="AD456" s="555"/>
      <c r="AE456" s="555"/>
      <c r="AF456" s="555"/>
      <c r="AG456" s="555"/>
      <c r="AH456" s="555"/>
    </row>
    <row r="457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55"/>
      <c r="AB457" s="555"/>
      <c r="AC457" s="555"/>
      <c r="AD457" s="555"/>
      <c r="AE457" s="555"/>
      <c r="AF457" s="555"/>
      <c r="AG457" s="555"/>
      <c r="AH457" s="555"/>
    </row>
    <row r="458">
      <c r="A458" s="555"/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55"/>
      <c r="AB458" s="555"/>
      <c r="AC458" s="555"/>
      <c r="AD458" s="555"/>
      <c r="AE458" s="555"/>
      <c r="AF458" s="555"/>
      <c r="AG458" s="555"/>
      <c r="AH458" s="555"/>
    </row>
    <row r="459">
      <c r="A459" s="555"/>
      <c r="B459" s="555"/>
      <c r="C459" s="555"/>
      <c r="D459" s="555"/>
      <c r="E459" s="555"/>
      <c r="F459" s="555"/>
      <c r="G459" s="555"/>
      <c r="H459" s="555"/>
      <c r="I459" s="555"/>
      <c r="J459" s="555"/>
      <c r="K459" s="555"/>
      <c r="L459" s="555"/>
      <c r="M459" s="555"/>
      <c r="N459" s="555"/>
      <c r="O459" s="555"/>
      <c r="P459" s="555"/>
      <c r="Q459" s="555"/>
      <c r="R459" s="555"/>
      <c r="S459" s="555"/>
      <c r="T459" s="555"/>
      <c r="U459" s="555"/>
      <c r="V459" s="555"/>
      <c r="W459" s="555"/>
      <c r="X459" s="555"/>
      <c r="Y459" s="555"/>
      <c r="Z459" s="555"/>
      <c r="AA459" s="555"/>
      <c r="AB459" s="555"/>
      <c r="AC459" s="555"/>
      <c r="AD459" s="555"/>
      <c r="AE459" s="555"/>
      <c r="AF459" s="555"/>
      <c r="AG459" s="555"/>
      <c r="AH459" s="555"/>
    </row>
    <row r="460">
      <c r="A460" s="555"/>
      <c r="B460" s="555"/>
      <c r="C460" s="555"/>
      <c r="D460" s="555"/>
      <c r="E460" s="555"/>
      <c r="F460" s="555"/>
      <c r="G460" s="555"/>
      <c r="H460" s="555"/>
      <c r="I460" s="555"/>
      <c r="J460" s="555"/>
      <c r="K460" s="555"/>
      <c r="L460" s="555"/>
      <c r="M460" s="555"/>
      <c r="N460" s="555"/>
      <c r="O460" s="555"/>
      <c r="P460" s="555"/>
      <c r="Q460" s="555"/>
      <c r="R460" s="555"/>
      <c r="S460" s="555"/>
      <c r="T460" s="555"/>
      <c r="U460" s="555"/>
      <c r="V460" s="555"/>
      <c r="W460" s="555"/>
      <c r="X460" s="555"/>
      <c r="Y460" s="555"/>
      <c r="Z460" s="555"/>
      <c r="AA460" s="555"/>
      <c r="AB460" s="555"/>
      <c r="AC460" s="555"/>
      <c r="AD460" s="555"/>
      <c r="AE460" s="555"/>
      <c r="AF460" s="555"/>
      <c r="AG460" s="555"/>
      <c r="AH460" s="555"/>
    </row>
    <row r="461">
      <c r="A461" s="555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5"/>
      <c r="P461" s="555"/>
      <c r="Q461" s="555"/>
      <c r="R461" s="555"/>
      <c r="S461" s="555"/>
      <c r="T461" s="555"/>
      <c r="U461" s="555"/>
      <c r="V461" s="555"/>
      <c r="W461" s="555"/>
      <c r="X461" s="555"/>
      <c r="Y461" s="555"/>
      <c r="Z461" s="555"/>
      <c r="AA461" s="555"/>
      <c r="AB461" s="555"/>
      <c r="AC461" s="555"/>
      <c r="AD461" s="555"/>
      <c r="AE461" s="555"/>
      <c r="AF461" s="555"/>
      <c r="AG461" s="555"/>
      <c r="AH461" s="555"/>
    </row>
    <row r="46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5"/>
      <c r="P462" s="555"/>
      <c r="Q462" s="555"/>
      <c r="R462" s="555"/>
      <c r="S462" s="555"/>
      <c r="T462" s="555"/>
      <c r="U462" s="555"/>
      <c r="V462" s="555"/>
      <c r="W462" s="555"/>
      <c r="X462" s="555"/>
      <c r="Y462" s="555"/>
      <c r="Z462" s="555"/>
      <c r="AA462" s="555"/>
      <c r="AB462" s="555"/>
      <c r="AC462" s="555"/>
      <c r="AD462" s="555"/>
      <c r="AE462" s="555"/>
      <c r="AF462" s="555"/>
      <c r="AG462" s="555"/>
      <c r="AH462" s="555"/>
    </row>
    <row r="463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5"/>
      <c r="P463" s="555"/>
      <c r="Q463" s="555"/>
      <c r="R463" s="555"/>
      <c r="S463" s="555"/>
      <c r="T463" s="555"/>
      <c r="U463" s="555"/>
      <c r="V463" s="555"/>
      <c r="W463" s="555"/>
      <c r="X463" s="555"/>
      <c r="Y463" s="555"/>
      <c r="Z463" s="555"/>
      <c r="AA463" s="555"/>
      <c r="AB463" s="555"/>
      <c r="AC463" s="555"/>
      <c r="AD463" s="555"/>
      <c r="AE463" s="555"/>
      <c r="AF463" s="555"/>
      <c r="AG463" s="555"/>
      <c r="AH463" s="555"/>
    </row>
    <row r="464">
      <c r="A464" s="555"/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55"/>
      <c r="AB464" s="555"/>
      <c r="AC464" s="555"/>
      <c r="AD464" s="555"/>
      <c r="AE464" s="555"/>
      <c r="AF464" s="555"/>
      <c r="AG464" s="555"/>
      <c r="AH464" s="555"/>
    </row>
    <row r="465">
      <c r="A465" s="555"/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55"/>
      <c r="AB465" s="555"/>
      <c r="AC465" s="555"/>
      <c r="AD465" s="555"/>
      <c r="AE465" s="555"/>
      <c r="AF465" s="555"/>
      <c r="AG465" s="555"/>
      <c r="AH465" s="555"/>
    </row>
    <row r="466">
      <c r="A466" s="555"/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55"/>
      <c r="AB466" s="555"/>
      <c r="AC466" s="555"/>
      <c r="AD466" s="555"/>
      <c r="AE466" s="555"/>
      <c r="AF466" s="555"/>
      <c r="AG466" s="555"/>
      <c r="AH466" s="555"/>
    </row>
    <row r="467">
      <c r="A467" s="555"/>
      <c r="B467" s="555"/>
      <c r="C467" s="555"/>
      <c r="D467" s="555"/>
      <c r="E467" s="555"/>
      <c r="F467" s="555"/>
      <c r="G467" s="555"/>
      <c r="H467" s="555"/>
      <c r="I467" s="555"/>
      <c r="J467" s="555"/>
      <c r="K467" s="555"/>
      <c r="L467" s="555"/>
      <c r="M467" s="555"/>
      <c r="N467" s="555"/>
      <c r="O467" s="555"/>
      <c r="P467" s="555"/>
      <c r="Q467" s="555"/>
      <c r="R467" s="555"/>
      <c r="S467" s="555"/>
      <c r="T467" s="555"/>
      <c r="U467" s="555"/>
      <c r="V467" s="555"/>
      <c r="W467" s="555"/>
      <c r="X467" s="555"/>
      <c r="Y467" s="555"/>
      <c r="Z467" s="555"/>
      <c r="AA467" s="555"/>
      <c r="AB467" s="555"/>
      <c r="AC467" s="555"/>
      <c r="AD467" s="555"/>
      <c r="AE467" s="555"/>
      <c r="AF467" s="555"/>
      <c r="AG467" s="555"/>
      <c r="AH467" s="555"/>
    </row>
    <row r="468">
      <c r="A468" s="555"/>
      <c r="B468" s="555"/>
      <c r="C468" s="555"/>
      <c r="D468" s="555"/>
      <c r="E468" s="555"/>
      <c r="F468" s="555"/>
      <c r="G468" s="555"/>
      <c r="H468" s="555"/>
      <c r="I468" s="555"/>
      <c r="J468" s="555"/>
      <c r="K468" s="555"/>
      <c r="L468" s="555"/>
      <c r="M468" s="555"/>
      <c r="N468" s="555"/>
      <c r="O468" s="555"/>
      <c r="P468" s="555"/>
      <c r="Q468" s="555"/>
      <c r="R468" s="555"/>
      <c r="S468" s="555"/>
      <c r="T468" s="555"/>
      <c r="U468" s="555"/>
      <c r="V468" s="555"/>
      <c r="W468" s="555"/>
      <c r="X468" s="555"/>
      <c r="Y468" s="555"/>
      <c r="Z468" s="555"/>
      <c r="AA468" s="555"/>
      <c r="AB468" s="555"/>
      <c r="AC468" s="555"/>
      <c r="AD468" s="555"/>
      <c r="AE468" s="555"/>
      <c r="AF468" s="555"/>
      <c r="AG468" s="555"/>
      <c r="AH468" s="555"/>
    </row>
    <row r="469">
      <c r="A469" s="555"/>
      <c r="B469" s="555"/>
      <c r="C469" s="555"/>
      <c r="D469" s="555"/>
      <c r="E469" s="555"/>
      <c r="F469" s="555"/>
      <c r="G469" s="555"/>
      <c r="H469" s="555"/>
      <c r="I469" s="555"/>
      <c r="J469" s="555"/>
      <c r="K469" s="555"/>
      <c r="L469" s="555"/>
      <c r="M469" s="555"/>
      <c r="N469" s="555"/>
      <c r="O469" s="555"/>
      <c r="P469" s="555"/>
      <c r="Q469" s="555"/>
      <c r="R469" s="555"/>
      <c r="S469" s="555"/>
      <c r="T469" s="555"/>
      <c r="U469" s="555"/>
      <c r="V469" s="555"/>
      <c r="W469" s="555"/>
      <c r="X469" s="555"/>
      <c r="Y469" s="555"/>
      <c r="Z469" s="555"/>
      <c r="AA469" s="555"/>
      <c r="AB469" s="555"/>
      <c r="AC469" s="555"/>
      <c r="AD469" s="555"/>
      <c r="AE469" s="555"/>
      <c r="AF469" s="555"/>
      <c r="AG469" s="555"/>
      <c r="AH469" s="555"/>
    </row>
    <row r="470">
      <c r="A470" s="555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5"/>
      <c r="P470" s="555"/>
      <c r="Q470" s="555"/>
      <c r="R470" s="555"/>
      <c r="S470" s="555"/>
      <c r="T470" s="555"/>
      <c r="U470" s="555"/>
      <c r="V470" s="555"/>
      <c r="W470" s="555"/>
      <c r="X470" s="555"/>
      <c r="Y470" s="555"/>
      <c r="Z470" s="555"/>
      <c r="AA470" s="555"/>
      <c r="AB470" s="555"/>
      <c r="AC470" s="555"/>
      <c r="AD470" s="555"/>
      <c r="AE470" s="555"/>
      <c r="AF470" s="555"/>
      <c r="AG470" s="555"/>
      <c r="AH470" s="555"/>
    </row>
    <row r="471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5"/>
      <c r="P471" s="555"/>
      <c r="Q471" s="555"/>
      <c r="R471" s="555"/>
      <c r="S471" s="555"/>
      <c r="T471" s="555"/>
      <c r="U471" s="555"/>
      <c r="V471" s="555"/>
      <c r="W471" s="555"/>
      <c r="X471" s="555"/>
      <c r="Y471" s="555"/>
      <c r="Z471" s="555"/>
      <c r="AA471" s="555"/>
      <c r="AB471" s="555"/>
      <c r="AC471" s="555"/>
      <c r="AD471" s="555"/>
      <c r="AE471" s="555"/>
      <c r="AF471" s="555"/>
      <c r="AG471" s="555"/>
      <c r="AH471" s="555"/>
    </row>
    <row r="47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55"/>
      <c r="AB472" s="555"/>
      <c r="AC472" s="555"/>
      <c r="AD472" s="555"/>
      <c r="AE472" s="555"/>
      <c r="AF472" s="555"/>
      <c r="AG472" s="555"/>
      <c r="AH472" s="555"/>
    </row>
    <row r="473">
      <c r="A473" s="555"/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55"/>
      <c r="AB473" s="555"/>
      <c r="AC473" s="555"/>
      <c r="AD473" s="555"/>
      <c r="AE473" s="555"/>
      <c r="AF473" s="555"/>
      <c r="AG473" s="555"/>
      <c r="AH473" s="555"/>
    </row>
    <row r="474">
      <c r="A474" s="555"/>
      <c r="B474" s="555"/>
      <c r="C474" s="555"/>
      <c r="D474" s="555"/>
      <c r="E474" s="555"/>
      <c r="F474" s="555"/>
      <c r="G474" s="555"/>
      <c r="H474" s="555"/>
      <c r="I474" s="555"/>
      <c r="J474" s="555"/>
      <c r="K474" s="555"/>
      <c r="L474" s="555"/>
      <c r="M474" s="555"/>
      <c r="N474" s="555"/>
      <c r="O474" s="555"/>
      <c r="P474" s="555"/>
      <c r="Q474" s="555"/>
      <c r="R474" s="555"/>
      <c r="S474" s="555"/>
      <c r="T474" s="555"/>
      <c r="U474" s="555"/>
      <c r="V474" s="555"/>
      <c r="W474" s="555"/>
      <c r="X474" s="555"/>
      <c r="Y474" s="555"/>
      <c r="Z474" s="555"/>
      <c r="AA474" s="555"/>
      <c r="AB474" s="555"/>
      <c r="AC474" s="555"/>
      <c r="AD474" s="555"/>
      <c r="AE474" s="555"/>
      <c r="AF474" s="555"/>
      <c r="AG474" s="555"/>
      <c r="AH474" s="555"/>
    </row>
    <row r="475">
      <c r="A475" s="555"/>
      <c r="B475" s="555"/>
      <c r="C475" s="555"/>
      <c r="D475" s="555"/>
      <c r="E475" s="555"/>
      <c r="F475" s="555"/>
      <c r="G475" s="555"/>
      <c r="H475" s="555"/>
      <c r="I475" s="555"/>
      <c r="J475" s="555"/>
      <c r="K475" s="555"/>
      <c r="L475" s="555"/>
      <c r="M475" s="555"/>
      <c r="N475" s="555"/>
      <c r="O475" s="555"/>
      <c r="P475" s="555"/>
      <c r="Q475" s="555"/>
      <c r="R475" s="555"/>
      <c r="S475" s="555"/>
      <c r="T475" s="555"/>
      <c r="U475" s="555"/>
      <c r="V475" s="555"/>
      <c r="W475" s="555"/>
      <c r="X475" s="555"/>
      <c r="Y475" s="555"/>
      <c r="Z475" s="555"/>
      <c r="AA475" s="555"/>
      <c r="AB475" s="555"/>
      <c r="AC475" s="555"/>
      <c r="AD475" s="555"/>
      <c r="AE475" s="555"/>
      <c r="AF475" s="555"/>
      <c r="AG475" s="555"/>
      <c r="AH475" s="555"/>
    </row>
    <row r="476">
      <c r="A476" s="555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5"/>
      <c r="P476" s="555"/>
      <c r="Q476" s="555"/>
      <c r="R476" s="555"/>
      <c r="S476" s="555"/>
      <c r="T476" s="555"/>
      <c r="U476" s="555"/>
      <c r="V476" s="555"/>
      <c r="W476" s="555"/>
      <c r="X476" s="555"/>
      <c r="Y476" s="555"/>
      <c r="Z476" s="555"/>
      <c r="AA476" s="555"/>
      <c r="AB476" s="555"/>
      <c r="AC476" s="555"/>
      <c r="AD476" s="555"/>
      <c r="AE476" s="555"/>
      <c r="AF476" s="555"/>
      <c r="AG476" s="555"/>
      <c r="AH476" s="555"/>
    </row>
    <row r="477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5"/>
      <c r="P477" s="555"/>
      <c r="Q477" s="555"/>
      <c r="R477" s="555"/>
      <c r="S477" s="555"/>
      <c r="T477" s="555"/>
      <c r="U477" s="555"/>
      <c r="V477" s="555"/>
      <c r="W477" s="555"/>
      <c r="X477" s="555"/>
      <c r="Y477" s="555"/>
      <c r="Z477" s="555"/>
      <c r="AA477" s="555"/>
      <c r="AB477" s="555"/>
      <c r="AC477" s="555"/>
      <c r="AD477" s="555"/>
      <c r="AE477" s="555"/>
      <c r="AF477" s="555"/>
      <c r="AG477" s="555"/>
      <c r="AH477" s="555"/>
    </row>
    <row r="478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55"/>
      <c r="AB478" s="555"/>
      <c r="AC478" s="555"/>
      <c r="AD478" s="555"/>
      <c r="AE478" s="555"/>
      <c r="AF478" s="555"/>
      <c r="AG478" s="555"/>
      <c r="AH478" s="555"/>
    </row>
    <row r="479">
      <c r="A479" s="555"/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55"/>
      <c r="AB479" s="555"/>
      <c r="AC479" s="555"/>
      <c r="AD479" s="555"/>
      <c r="AE479" s="555"/>
      <c r="AF479" s="555"/>
      <c r="AG479" s="555"/>
      <c r="AH479" s="555"/>
    </row>
    <row r="480">
      <c r="A480" s="555"/>
      <c r="B480" s="555"/>
      <c r="C480" s="555"/>
      <c r="D480" s="555"/>
      <c r="E480" s="555"/>
      <c r="F480" s="555"/>
      <c r="G480" s="555"/>
      <c r="H480" s="555"/>
      <c r="I480" s="555"/>
      <c r="J480" s="555"/>
      <c r="K480" s="555"/>
      <c r="L480" s="555"/>
      <c r="M480" s="555"/>
      <c r="N480" s="555"/>
      <c r="O480" s="555"/>
      <c r="P480" s="555"/>
      <c r="Q480" s="555"/>
      <c r="R480" s="555"/>
      <c r="S480" s="555"/>
      <c r="T480" s="555"/>
      <c r="U480" s="555"/>
      <c r="V480" s="555"/>
      <c r="W480" s="555"/>
      <c r="X480" s="555"/>
      <c r="Y480" s="555"/>
      <c r="Z480" s="555"/>
      <c r="AA480" s="555"/>
      <c r="AB480" s="555"/>
      <c r="AC480" s="555"/>
      <c r="AD480" s="555"/>
      <c r="AE480" s="555"/>
      <c r="AF480" s="555"/>
      <c r="AG480" s="555"/>
      <c r="AH480" s="555"/>
    </row>
    <row r="481">
      <c r="A481" s="555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5"/>
      <c r="P481" s="555"/>
      <c r="Q481" s="555"/>
      <c r="R481" s="555"/>
      <c r="S481" s="555"/>
      <c r="T481" s="555"/>
      <c r="U481" s="555"/>
      <c r="V481" s="555"/>
      <c r="W481" s="555"/>
      <c r="X481" s="555"/>
      <c r="Y481" s="555"/>
      <c r="Z481" s="555"/>
      <c r="AA481" s="555"/>
      <c r="AB481" s="555"/>
      <c r="AC481" s="555"/>
      <c r="AD481" s="555"/>
      <c r="AE481" s="555"/>
      <c r="AF481" s="555"/>
      <c r="AG481" s="555"/>
      <c r="AH481" s="555"/>
    </row>
    <row r="48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5"/>
      <c r="P482" s="555"/>
      <c r="Q482" s="555"/>
      <c r="R482" s="555"/>
      <c r="S482" s="555"/>
      <c r="T482" s="555"/>
      <c r="U482" s="555"/>
      <c r="V482" s="555"/>
      <c r="W482" s="555"/>
      <c r="X482" s="555"/>
      <c r="Y482" s="555"/>
      <c r="Z482" s="555"/>
      <c r="AA482" s="555"/>
      <c r="AB482" s="555"/>
      <c r="AC482" s="555"/>
      <c r="AD482" s="555"/>
      <c r="AE482" s="555"/>
      <c r="AF482" s="555"/>
      <c r="AG482" s="555"/>
      <c r="AH482" s="555"/>
    </row>
    <row r="483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55"/>
      <c r="AB483" s="555"/>
      <c r="AC483" s="555"/>
      <c r="AD483" s="555"/>
      <c r="AE483" s="555"/>
      <c r="AF483" s="555"/>
      <c r="AG483" s="555"/>
      <c r="AH483" s="555"/>
    </row>
    <row r="484">
      <c r="A484" s="555"/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55"/>
      <c r="AB484" s="555"/>
      <c r="AC484" s="555"/>
      <c r="AD484" s="555"/>
      <c r="AE484" s="555"/>
      <c r="AF484" s="555"/>
      <c r="AG484" s="555"/>
      <c r="AH484" s="555"/>
    </row>
    <row r="485">
      <c r="A485" s="555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5"/>
      <c r="P485" s="555"/>
      <c r="Q485" s="555"/>
      <c r="R485" s="555"/>
      <c r="S485" s="555"/>
      <c r="T485" s="555"/>
      <c r="U485" s="555"/>
      <c r="V485" s="555"/>
      <c r="W485" s="555"/>
      <c r="X485" s="555"/>
      <c r="Y485" s="555"/>
      <c r="Z485" s="555"/>
      <c r="AA485" s="555"/>
      <c r="AB485" s="555"/>
      <c r="AC485" s="555"/>
      <c r="AD485" s="555"/>
      <c r="AE485" s="555"/>
      <c r="AF485" s="555"/>
      <c r="AG485" s="555"/>
      <c r="AH485" s="555"/>
    </row>
    <row r="486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5"/>
      <c r="P486" s="555"/>
      <c r="Q486" s="555"/>
      <c r="R486" s="555"/>
      <c r="S486" s="555"/>
      <c r="T486" s="555"/>
      <c r="U486" s="555"/>
      <c r="V486" s="555"/>
      <c r="W486" s="555"/>
      <c r="X486" s="555"/>
      <c r="Y486" s="555"/>
      <c r="Z486" s="555"/>
      <c r="AA486" s="555"/>
      <c r="AB486" s="555"/>
      <c r="AC486" s="555"/>
      <c r="AD486" s="555"/>
      <c r="AE486" s="555"/>
      <c r="AF486" s="555"/>
      <c r="AG486" s="555"/>
      <c r="AH486" s="555"/>
    </row>
    <row r="487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55"/>
      <c r="AB487" s="555"/>
      <c r="AC487" s="555"/>
      <c r="AD487" s="555"/>
      <c r="AE487" s="555"/>
      <c r="AF487" s="555"/>
      <c r="AG487" s="555"/>
      <c r="AH487" s="555"/>
    </row>
    <row r="488">
      <c r="A488" s="555"/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55"/>
      <c r="AB488" s="555"/>
      <c r="AC488" s="555"/>
      <c r="AD488" s="555"/>
      <c r="AE488" s="555"/>
      <c r="AF488" s="555"/>
      <c r="AG488" s="555"/>
      <c r="AH488" s="555"/>
    </row>
    <row r="489">
      <c r="A489" s="555"/>
      <c r="B489" s="555"/>
      <c r="C489" s="555"/>
      <c r="D489" s="555"/>
      <c r="E489" s="555"/>
      <c r="F489" s="555"/>
      <c r="G489" s="555"/>
      <c r="H489" s="555"/>
      <c r="I489" s="555"/>
      <c r="J489" s="555"/>
      <c r="K489" s="555"/>
      <c r="L489" s="555"/>
      <c r="M489" s="555"/>
      <c r="N489" s="555"/>
      <c r="O489" s="555"/>
      <c r="P489" s="555"/>
      <c r="Q489" s="555"/>
      <c r="R489" s="555"/>
      <c r="S489" s="555"/>
      <c r="T489" s="555"/>
      <c r="U489" s="555"/>
      <c r="V489" s="555"/>
      <c r="W489" s="555"/>
      <c r="X489" s="555"/>
      <c r="Y489" s="555"/>
      <c r="Z489" s="555"/>
      <c r="AA489" s="555"/>
      <c r="AB489" s="555"/>
      <c r="AC489" s="555"/>
      <c r="AD489" s="555"/>
      <c r="AE489" s="555"/>
      <c r="AF489" s="555"/>
      <c r="AG489" s="555"/>
      <c r="AH489" s="555"/>
    </row>
    <row r="490">
      <c r="A490" s="555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5"/>
      <c r="P490" s="555"/>
      <c r="Q490" s="555"/>
      <c r="R490" s="555"/>
      <c r="S490" s="555"/>
      <c r="T490" s="555"/>
      <c r="U490" s="555"/>
      <c r="V490" s="555"/>
      <c r="W490" s="555"/>
      <c r="X490" s="555"/>
      <c r="Y490" s="555"/>
      <c r="Z490" s="555"/>
      <c r="AA490" s="555"/>
      <c r="AB490" s="555"/>
      <c r="AC490" s="555"/>
      <c r="AD490" s="555"/>
      <c r="AE490" s="555"/>
      <c r="AF490" s="555"/>
      <c r="AG490" s="555"/>
      <c r="AH490" s="555"/>
    </row>
    <row r="491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5"/>
      <c r="P491" s="555"/>
      <c r="Q491" s="555"/>
      <c r="R491" s="555"/>
      <c r="S491" s="555"/>
      <c r="T491" s="555"/>
      <c r="U491" s="555"/>
      <c r="V491" s="555"/>
      <c r="W491" s="555"/>
      <c r="X491" s="555"/>
      <c r="Y491" s="555"/>
      <c r="Z491" s="555"/>
      <c r="AA491" s="555"/>
      <c r="AB491" s="555"/>
      <c r="AC491" s="555"/>
      <c r="AD491" s="555"/>
      <c r="AE491" s="555"/>
      <c r="AF491" s="555"/>
      <c r="AG491" s="555"/>
      <c r="AH491" s="555"/>
    </row>
    <row r="49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55"/>
      <c r="AB492" s="555"/>
      <c r="AC492" s="555"/>
      <c r="AD492" s="555"/>
      <c r="AE492" s="555"/>
      <c r="AF492" s="555"/>
      <c r="AG492" s="555"/>
      <c r="AH492" s="555"/>
    </row>
    <row r="493">
      <c r="A493" s="555"/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55"/>
      <c r="AB493" s="555"/>
      <c r="AC493" s="555"/>
      <c r="AD493" s="555"/>
      <c r="AE493" s="555"/>
      <c r="AF493" s="555"/>
      <c r="AG493" s="555"/>
      <c r="AH493" s="555"/>
    </row>
    <row r="494">
      <c r="A494" s="555"/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55"/>
      <c r="AB494" s="555"/>
      <c r="AC494" s="555"/>
      <c r="AD494" s="555"/>
      <c r="AE494" s="555"/>
      <c r="AF494" s="555"/>
      <c r="AG494" s="555"/>
      <c r="AH494" s="555"/>
    </row>
    <row r="495">
      <c r="A495" s="555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5"/>
      <c r="P495" s="555"/>
      <c r="Q495" s="555"/>
      <c r="R495" s="555"/>
      <c r="S495" s="555"/>
      <c r="T495" s="555"/>
      <c r="U495" s="555"/>
      <c r="V495" s="555"/>
      <c r="W495" s="555"/>
      <c r="X495" s="555"/>
      <c r="Y495" s="555"/>
      <c r="Z495" s="555"/>
      <c r="AA495" s="555"/>
      <c r="AB495" s="555"/>
      <c r="AC495" s="555"/>
      <c r="AD495" s="555"/>
      <c r="AE495" s="555"/>
      <c r="AF495" s="555"/>
      <c r="AG495" s="555"/>
      <c r="AH495" s="555"/>
    </row>
    <row r="496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5"/>
      <c r="P496" s="555"/>
      <c r="Q496" s="555"/>
      <c r="R496" s="555"/>
      <c r="S496" s="555"/>
      <c r="T496" s="555"/>
      <c r="U496" s="555"/>
      <c r="V496" s="555"/>
      <c r="W496" s="555"/>
      <c r="X496" s="555"/>
      <c r="Y496" s="555"/>
      <c r="Z496" s="555"/>
      <c r="AA496" s="555"/>
      <c r="AB496" s="555"/>
      <c r="AC496" s="555"/>
      <c r="AD496" s="555"/>
      <c r="AE496" s="555"/>
      <c r="AF496" s="555"/>
      <c r="AG496" s="555"/>
      <c r="AH496" s="555"/>
    </row>
    <row r="497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5"/>
      <c r="P497" s="555"/>
      <c r="Q497" s="555"/>
      <c r="R497" s="555"/>
      <c r="S497" s="555"/>
      <c r="T497" s="555"/>
      <c r="U497" s="555"/>
      <c r="V497" s="555"/>
      <c r="W497" s="555"/>
      <c r="X497" s="555"/>
      <c r="Y497" s="555"/>
      <c r="Z497" s="555"/>
      <c r="AA497" s="555"/>
      <c r="AB497" s="555"/>
      <c r="AC497" s="555"/>
      <c r="AD497" s="555"/>
      <c r="AE497" s="555"/>
      <c r="AF497" s="555"/>
      <c r="AG497" s="555"/>
      <c r="AH497" s="555"/>
    </row>
    <row r="498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555"/>
      <c r="P498" s="555"/>
      <c r="Q498" s="555"/>
      <c r="R498" s="555"/>
      <c r="S498" s="555"/>
      <c r="T498" s="555"/>
      <c r="U498" s="555"/>
      <c r="V498" s="555"/>
      <c r="W498" s="555"/>
      <c r="X498" s="555"/>
      <c r="Y498" s="555"/>
      <c r="Z498" s="555"/>
      <c r="AA498" s="555"/>
      <c r="AB498" s="555"/>
      <c r="AC498" s="555"/>
      <c r="AD498" s="555"/>
      <c r="AE498" s="555"/>
      <c r="AF498" s="555"/>
      <c r="AG498" s="555"/>
      <c r="AH498" s="555"/>
    </row>
    <row r="499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555"/>
      <c r="P499" s="555"/>
      <c r="Q499" s="555"/>
      <c r="R499" s="555"/>
      <c r="S499" s="555"/>
      <c r="T499" s="555"/>
      <c r="U499" s="555"/>
      <c r="V499" s="555"/>
      <c r="W499" s="555"/>
      <c r="X499" s="555"/>
      <c r="Y499" s="555"/>
      <c r="Z499" s="555"/>
      <c r="AA499" s="555"/>
      <c r="AB499" s="555"/>
      <c r="AC499" s="555"/>
      <c r="AD499" s="555"/>
      <c r="AE499" s="555"/>
      <c r="AF499" s="555"/>
      <c r="AG499" s="555"/>
      <c r="AH499" s="555"/>
    </row>
    <row r="500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555"/>
      <c r="P500" s="555"/>
      <c r="Q500" s="555"/>
      <c r="R500" s="555"/>
      <c r="S500" s="555"/>
      <c r="T500" s="555"/>
      <c r="U500" s="555"/>
      <c r="V500" s="555"/>
      <c r="W500" s="555"/>
      <c r="X500" s="555"/>
      <c r="Y500" s="555"/>
      <c r="Z500" s="555"/>
      <c r="AA500" s="555"/>
      <c r="AB500" s="555"/>
      <c r="AC500" s="555"/>
      <c r="AD500" s="555"/>
      <c r="AE500" s="555"/>
      <c r="AF500" s="555"/>
      <c r="AG500" s="555"/>
      <c r="AH500" s="555"/>
    </row>
    <row r="501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555"/>
      <c r="P501" s="555"/>
      <c r="Q501" s="555"/>
      <c r="R501" s="555"/>
      <c r="S501" s="555"/>
      <c r="T501" s="555"/>
      <c r="U501" s="555"/>
      <c r="V501" s="555"/>
      <c r="W501" s="555"/>
      <c r="X501" s="555"/>
      <c r="Y501" s="555"/>
      <c r="Z501" s="555"/>
      <c r="AA501" s="555"/>
      <c r="AB501" s="555"/>
      <c r="AC501" s="555"/>
      <c r="AD501" s="555"/>
      <c r="AE501" s="555"/>
      <c r="AF501" s="555"/>
      <c r="AG501" s="555"/>
      <c r="AH501" s="555"/>
    </row>
    <row r="50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555"/>
      <c r="P502" s="555"/>
      <c r="Q502" s="555"/>
      <c r="R502" s="555"/>
      <c r="S502" s="555"/>
      <c r="T502" s="555"/>
      <c r="U502" s="555"/>
      <c r="V502" s="555"/>
      <c r="W502" s="555"/>
      <c r="X502" s="555"/>
      <c r="Y502" s="555"/>
      <c r="Z502" s="555"/>
      <c r="AA502" s="555"/>
      <c r="AB502" s="555"/>
      <c r="AC502" s="555"/>
      <c r="AD502" s="555"/>
      <c r="AE502" s="555"/>
      <c r="AF502" s="555"/>
      <c r="AG502" s="555"/>
      <c r="AH502" s="555"/>
    </row>
    <row r="503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555"/>
      <c r="P503" s="555"/>
      <c r="Q503" s="555"/>
      <c r="R503" s="555"/>
      <c r="S503" s="555"/>
      <c r="T503" s="555"/>
      <c r="U503" s="555"/>
      <c r="V503" s="555"/>
      <c r="W503" s="555"/>
      <c r="X503" s="555"/>
      <c r="Y503" s="555"/>
      <c r="Z503" s="555"/>
      <c r="AA503" s="555"/>
      <c r="AB503" s="555"/>
      <c r="AC503" s="555"/>
      <c r="AD503" s="555"/>
      <c r="AE503" s="555"/>
      <c r="AF503" s="555"/>
      <c r="AG503" s="555"/>
      <c r="AH503" s="555"/>
    </row>
    <row r="504">
      <c r="A504" s="555"/>
      <c r="B504" s="555"/>
      <c r="C504" s="555"/>
      <c r="D504" s="555"/>
      <c r="E504" s="555"/>
      <c r="F504" s="555"/>
      <c r="G504" s="555"/>
      <c r="H504" s="555"/>
      <c r="I504" s="555"/>
      <c r="J504" s="555"/>
      <c r="K504" s="555"/>
      <c r="L504" s="555"/>
      <c r="M504" s="555"/>
      <c r="N504" s="555"/>
      <c r="O504" s="555"/>
      <c r="P504" s="555"/>
      <c r="Q504" s="555"/>
      <c r="R504" s="555"/>
      <c r="S504" s="555"/>
      <c r="T504" s="555"/>
      <c r="U504" s="555"/>
      <c r="V504" s="555"/>
      <c r="W504" s="555"/>
      <c r="X504" s="555"/>
      <c r="Y504" s="555"/>
      <c r="Z504" s="555"/>
      <c r="AA504" s="555"/>
      <c r="AB504" s="555"/>
      <c r="AC504" s="555"/>
      <c r="AD504" s="555"/>
      <c r="AE504" s="555"/>
      <c r="AF504" s="555"/>
      <c r="AG504" s="555"/>
      <c r="AH504" s="555"/>
    </row>
    <row r="505">
      <c r="A505" s="555"/>
      <c r="B505" s="555"/>
      <c r="C505" s="555"/>
      <c r="D505" s="555"/>
      <c r="E505" s="555"/>
      <c r="F505" s="555"/>
      <c r="G505" s="555"/>
      <c r="H505" s="555"/>
      <c r="I505" s="555"/>
      <c r="J505" s="555"/>
      <c r="K505" s="555"/>
      <c r="L505" s="555"/>
      <c r="M505" s="555"/>
      <c r="N505" s="555"/>
      <c r="O505" s="555"/>
      <c r="P505" s="555"/>
      <c r="Q505" s="555"/>
      <c r="R505" s="555"/>
      <c r="S505" s="555"/>
      <c r="T505" s="555"/>
      <c r="U505" s="555"/>
      <c r="V505" s="555"/>
      <c r="W505" s="555"/>
      <c r="X505" s="555"/>
      <c r="Y505" s="555"/>
      <c r="Z505" s="555"/>
      <c r="AA505" s="555"/>
      <c r="AB505" s="555"/>
      <c r="AC505" s="555"/>
      <c r="AD505" s="555"/>
      <c r="AE505" s="555"/>
      <c r="AF505" s="555"/>
      <c r="AG505" s="555"/>
      <c r="AH505" s="555"/>
    </row>
    <row r="506">
      <c r="A506" s="555"/>
      <c r="B506" s="555"/>
      <c r="C506" s="555"/>
      <c r="D506" s="555"/>
      <c r="E506" s="555"/>
      <c r="F506" s="555"/>
      <c r="G506" s="555"/>
      <c r="H506" s="555"/>
      <c r="I506" s="555"/>
      <c r="J506" s="555"/>
      <c r="K506" s="555"/>
      <c r="L506" s="555"/>
      <c r="M506" s="555"/>
      <c r="N506" s="555"/>
      <c r="O506" s="555"/>
      <c r="P506" s="555"/>
      <c r="Q506" s="555"/>
      <c r="R506" s="555"/>
      <c r="S506" s="555"/>
      <c r="T506" s="555"/>
      <c r="U506" s="555"/>
      <c r="V506" s="555"/>
      <c r="W506" s="555"/>
      <c r="X506" s="555"/>
      <c r="Y506" s="555"/>
      <c r="Z506" s="555"/>
      <c r="AA506" s="555"/>
      <c r="AB506" s="555"/>
      <c r="AC506" s="555"/>
      <c r="AD506" s="555"/>
      <c r="AE506" s="555"/>
      <c r="AF506" s="555"/>
      <c r="AG506" s="555"/>
      <c r="AH506" s="555"/>
    </row>
    <row r="507">
      <c r="A507" s="555"/>
      <c r="B507" s="555"/>
      <c r="C507" s="555"/>
      <c r="D507" s="555"/>
      <c r="E507" s="555"/>
      <c r="F507" s="555"/>
      <c r="G507" s="555"/>
      <c r="H507" s="555"/>
      <c r="I507" s="555"/>
      <c r="J507" s="555"/>
      <c r="K507" s="555"/>
      <c r="L507" s="555"/>
      <c r="M507" s="555"/>
      <c r="N507" s="555"/>
      <c r="O507" s="555"/>
      <c r="P507" s="555"/>
      <c r="Q507" s="555"/>
      <c r="R507" s="555"/>
      <c r="S507" s="555"/>
      <c r="T507" s="555"/>
      <c r="U507" s="555"/>
      <c r="V507" s="555"/>
      <c r="W507" s="555"/>
      <c r="X507" s="555"/>
      <c r="Y507" s="555"/>
      <c r="Z507" s="555"/>
      <c r="AA507" s="555"/>
      <c r="AB507" s="555"/>
      <c r="AC507" s="555"/>
      <c r="AD507" s="555"/>
      <c r="AE507" s="555"/>
      <c r="AF507" s="555"/>
      <c r="AG507" s="555"/>
      <c r="AH507" s="555"/>
    </row>
    <row r="508">
      <c r="A508" s="555"/>
      <c r="B508" s="555"/>
      <c r="C508" s="555"/>
      <c r="D508" s="555"/>
      <c r="E508" s="555"/>
      <c r="F508" s="555"/>
      <c r="G508" s="555"/>
      <c r="H508" s="555"/>
      <c r="I508" s="555"/>
      <c r="J508" s="555"/>
      <c r="K508" s="555"/>
      <c r="L508" s="555"/>
      <c r="M508" s="555"/>
      <c r="N508" s="555"/>
      <c r="O508" s="555"/>
      <c r="P508" s="555"/>
      <c r="Q508" s="555"/>
      <c r="R508" s="555"/>
      <c r="S508" s="555"/>
      <c r="T508" s="555"/>
      <c r="U508" s="555"/>
      <c r="V508" s="555"/>
      <c r="W508" s="555"/>
      <c r="X508" s="555"/>
      <c r="Y508" s="555"/>
      <c r="Z508" s="555"/>
      <c r="AA508" s="555"/>
      <c r="AB508" s="555"/>
      <c r="AC508" s="555"/>
      <c r="AD508" s="555"/>
      <c r="AE508" s="555"/>
      <c r="AF508" s="555"/>
      <c r="AG508" s="555"/>
      <c r="AH508" s="555"/>
    </row>
    <row r="509">
      <c r="A509" s="555"/>
      <c r="B509" s="555"/>
      <c r="C509" s="555"/>
      <c r="D509" s="555"/>
      <c r="E509" s="555"/>
      <c r="F509" s="555"/>
      <c r="G509" s="555"/>
      <c r="H509" s="555"/>
      <c r="I509" s="555"/>
      <c r="J509" s="555"/>
      <c r="K509" s="555"/>
      <c r="L509" s="555"/>
      <c r="M509" s="555"/>
      <c r="N509" s="555"/>
      <c r="O509" s="555"/>
      <c r="P509" s="555"/>
      <c r="Q509" s="555"/>
      <c r="R509" s="555"/>
      <c r="S509" s="555"/>
      <c r="T509" s="555"/>
      <c r="U509" s="555"/>
      <c r="V509" s="555"/>
      <c r="W509" s="555"/>
      <c r="X509" s="555"/>
      <c r="Y509" s="555"/>
      <c r="Z509" s="555"/>
      <c r="AA509" s="555"/>
      <c r="AB509" s="555"/>
      <c r="AC509" s="555"/>
      <c r="AD509" s="555"/>
      <c r="AE509" s="555"/>
      <c r="AF509" s="555"/>
      <c r="AG509" s="555"/>
      <c r="AH509" s="555"/>
    </row>
    <row r="510">
      <c r="A510" s="555"/>
      <c r="B510" s="555"/>
      <c r="C510" s="555"/>
      <c r="D510" s="555"/>
      <c r="E510" s="555"/>
      <c r="F510" s="555"/>
      <c r="G510" s="555"/>
      <c r="H510" s="555"/>
      <c r="I510" s="555"/>
      <c r="J510" s="555"/>
      <c r="K510" s="555"/>
      <c r="L510" s="555"/>
      <c r="M510" s="555"/>
      <c r="N510" s="555"/>
      <c r="O510" s="555"/>
      <c r="P510" s="555"/>
      <c r="Q510" s="555"/>
      <c r="R510" s="555"/>
      <c r="S510" s="555"/>
      <c r="T510" s="555"/>
      <c r="U510" s="555"/>
      <c r="V510" s="555"/>
      <c r="W510" s="555"/>
      <c r="X510" s="555"/>
      <c r="Y510" s="555"/>
      <c r="Z510" s="555"/>
      <c r="AA510" s="555"/>
      <c r="AB510" s="555"/>
      <c r="AC510" s="555"/>
      <c r="AD510" s="555"/>
      <c r="AE510" s="555"/>
      <c r="AF510" s="555"/>
      <c r="AG510" s="555"/>
      <c r="AH510" s="555"/>
    </row>
    <row r="511">
      <c r="A511" s="555"/>
      <c r="B511" s="555"/>
      <c r="C511" s="555"/>
      <c r="D511" s="555"/>
      <c r="E511" s="555"/>
      <c r="F511" s="555"/>
      <c r="G511" s="555"/>
      <c r="H511" s="555"/>
      <c r="I511" s="555"/>
      <c r="J511" s="555"/>
      <c r="K511" s="555"/>
      <c r="L511" s="555"/>
      <c r="M511" s="555"/>
      <c r="N511" s="555"/>
      <c r="O511" s="555"/>
      <c r="P511" s="555"/>
      <c r="Q511" s="555"/>
      <c r="R511" s="555"/>
      <c r="S511" s="555"/>
      <c r="T511" s="555"/>
      <c r="U511" s="555"/>
      <c r="V511" s="555"/>
      <c r="W511" s="555"/>
      <c r="X511" s="555"/>
      <c r="Y511" s="555"/>
      <c r="Z511" s="555"/>
      <c r="AA511" s="555"/>
      <c r="AB511" s="555"/>
      <c r="AC511" s="555"/>
      <c r="AD511" s="555"/>
      <c r="AE511" s="555"/>
      <c r="AF511" s="555"/>
      <c r="AG511" s="555"/>
      <c r="AH511" s="555"/>
    </row>
    <row r="512">
      <c r="A512" s="555"/>
      <c r="B512" s="555"/>
      <c r="C512" s="555"/>
      <c r="D512" s="555"/>
      <c r="E512" s="555"/>
      <c r="F512" s="555"/>
      <c r="G512" s="555"/>
      <c r="H512" s="555"/>
      <c r="I512" s="555"/>
      <c r="J512" s="555"/>
      <c r="K512" s="555"/>
      <c r="L512" s="555"/>
      <c r="M512" s="555"/>
      <c r="N512" s="555"/>
      <c r="O512" s="555"/>
      <c r="P512" s="555"/>
      <c r="Q512" s="555"/>
      <c r="R512" s="555"/>
      <c r="S512" s="555"/>
      <c r="T512" s="555"/>
      <c r="U512" s="555"/>
      <c r="V512" s="555"/>
      <c r="W512" s="555"/>
      <c r="X512" s="555"/>
      <c r="Y512" s="555"/>
      <c r="Z512" s="555"/>
      <c r="AA512" s="555"/>
      <c r="AB512" s="555"/>
      <c r="AC512" s="555"/>
      <c r="AD512" s="555"/>
      <c r="AE512" s="555"/>
      <c r="AF512" s="555"/>
      <c r="AG512" s="555"/>
      <c r="AH512" s="555"/>
    </row>
    <row r="513">
      <c r="A513" s="555"/>
      <c r="B513" s="555"/>
      <c r="C513" s="555"/>
      <c r="D513" s="555"/>
      <c r="E513" s="555"/>
      <c r="F513" s="555"/>
      <c r="G513" s="555"/>
      <c r="H513" s="555"/>
      <c r="I513" s="555"/>
      <c r="J513" s="555"/>
      <c r="K513" s="555"/>
      <c r="L513" s="555"/>
      <c r="M513" s="555"/>
      <c r="N513" s="555"/>
      <c r="O513" s="555"/>
      <c r="P513" s="555"/>
      <c r="Q513" s="555"/>
      <c r="R513" s="555"/>
      <c r="S513" s="555"/>
      <c r="T513" s="555"/>
      <c r="U513" s="555"/>
      <c r="V513" s="555"/>
      <c r="W513" s="555"/>
      <c r="X513" s="555"/>
      <c r="Y513" s="555"/>
      <c r="Z513" s="555"/>
      <c r="AA513" s="555"/>
      <c r="AB513" s="555"/>
      <c r="AC513" s="555"/>
      <c r="AD513" s="555"/>
      <c r="AE513" s="555"/>
      <c r="AF513" s="555"/>
      <c r="AG513" s="555"/>
      <c r="AH513" s="555"/>
    </row>
    <row r="514">
      <c r="A514" s="555"/>
      <c r="B514" s="555"/>
      <c r="C514" s="555"/>
      <c r="D514" s="555"/>
      <c r="E514" s="555"/>
      <c r="F514" s="555"/>
      <c r="G514" s="555"/>
      <c r="H514" s="555"/>
      <c r="I514" s="555"/>
      <c r="J514" s="555"/>
      <c r="K514" s="555"/>
      <c r="L514" s="555"/>
      <c r="M514" s="555"/>
      <c r="N514" s="555"/>
      <c r="O514" s="555"/>
      <c r="P514" s="555"/>
      <c r="Q514" s="555"/>
      <c r="R514" s="555"/>
      <c r="S514" s="555"/>
      <c r="T514" s="555"/>
      <c r="U514" s="555"/>
      <c r="V514" s="555"/>
      <c r="W514" s="555"/>
      <c r="X514" s="555"/>
      <c r="Y514" s="555"/>
      <c r="Z514" s="555"/>
      <c r="AA514" s="555"/>
      <c r="AB514" s="555"/>
      <c r="AC514" s="555"/>
      <c r="AD514" s="555"/>
      <c r="AE514" s="555"/>
      <c r="AF514" s="555"/>
      <c r="AG514" s="555"/>
      <c r="AH514" s="555"/>
    </row>
    <row r="515">
      <c r="A515" s="555"/>
      <c r="B515" s="555"/>
      <c r="C515" s="555"/>
      <c r="D515" s="555"/>
      <c r="E515" s="555"/>
      <c r="F515" s="555"/>
      <c r="G515" s="555"/>
      <c r="H515" s="555"/>
      <c r="I515" s="555"/>
      <c r="J515" s="555"/>
      <c r="K515" s="555"/>
      <c r="L515" s="555"/>
      <c r="M515" s="555"/>
      <c r="N515" s="555"/>
      <c r="O515" s="555"/>
      <c r="P515" s="555"/>
      <c r="Q515" s="555"/>
      <c r="R515" s="555"/>
      <c r="S515" s="555"/>
      <c r="T515" s="555"/>
      <c r="U515" s="555"/>
      <c r="V515" s="555"/>
      <c r="W515" s="555"/>
      <c r="X515" s="555"/>
      <c r="Y515" s="555"/>
      <c r="Z515" s="555"/>
      <c r="AA515" s="555"/>
      <c r="AB515" s="555"/>
      <c r="AC515" s="555"/>
      <c r="AD515" s="555"/>
      <c r="AE515" s="555"/>
      <c r="AF515" s="555"/>
      <c r="AG515" s="555"/>
      <c r="AH515" s="555"/>
    </row>
    <row r="516">
      <c r="A516" s="555"/>
      <c r="B516" s="555"/>
      <c r="C516" s="555"/>
      <c r="D516" s="555"/>
      <c r="E516" s="555"/>
      <c r="F516" s="555"/>
      <c r="G516" s="555"/>
      <c r="H516" s="555"/>
      <c r="I516" s="555"/>
      <c r="J516" s="555"/>
      <c r="K516" s="555"/>
      <c r="L516" s="555"/>
      <c r="M516" s="555"/>
      <c r="N516" s="555"/>
      <c r="O516" s="555"/>
      <c r="P516" s="555"/>
      <c r="Q516" s="555"/>
      <c r="R516" s="555"/>
      <c r="S516" s="555"/>
      <c r="T516" s="555"/>
      <c r="U516" s="555"/>
      <c r="V516" s="555"/>
      <c r="W516" s="555"/>
      <c r="X516" s="555"/>
      <c r="Y516" s="555"/>
      <c r="Z516" s="555"/>
      <c r="AA516" s="555"/>
      <c r="AB516" s="555"/>
      <c r="AC516" s="555"/>
      <c r="AD516" s="555"/>
      <c r="AE516" s="555"/>
      <c r="AF516" s="555"/>
      <c r="AG516" s="555"/>
      <c r="AH516" s="555"/>
    </row>
    <row r="517">
      <c r="A517" s="555"/>
      <c r="B517" s="555"/>
      <c r="C517" s="555"/>
      <c r="D517" s="555"/>
      <c r="E517" s="555"/>
      <c r="F517" s="555"/>
      <c r="G517" s="555"/>
      <c r="H517" s="555"/>
      <c r="I517" s="555"/>
      <c r="J517" s="555"/>
      <c r="K517" s="555"/>
      <c r="L517" s="555"/>
      <c r="M517" s="555"/>
      <c r="N517" s="555"/>
      <c r="O517" s="555"/>
      <c r="P517" s="555"/>
      <c r="Q517" s="555"/>
      <c r="R517" s="555"/>
      <c r="S517" s="555"/>
      <c r="T517" s="555"/>
      <c r="U517" s="555"/>
      <c r="V517" s="555"/>
      <c r="W517" s="555"/>
      <c r="X517" s="555"/>
      <c r="Y517" s="555"/>
      <c r="Z517" s="555"/>
      <c r="AA517" s="555"/>
      <c r="AB517" s="555"/>
      <c r="AC517" s="555"/>
      <c r="AD517" s="555"/>
      <c r="AE517" s="555"/>
      <c r="AF517" s="555"/>
      <c r="AG517" s="555"/>
      <c r="AH517" s="555"/>
    </row>
    <row r="518">
      <c r="A518" s="555"/>
      <c r="B518" s="555"/>
      <c r="C518" s="555"/>
      <c r="D518" s="555"/>
      <c r="E518" s="555"/>
      <c r="F518" s="555"/>
      <c r="G518" s="555"/>
      <c r="H518" s="555"/>
      <c r="I518" s="555"/>
      <c r="J518" s="555"/>
      <c r="K518" s="555"/>
      <c r="L518" s="555"/>
      <c r="M518" s="555"/>
      <c r="N518" s="555"/>
      <c r="O518" s="555"/>
      <c r="P518" s="555"/>
      <c r="Q518" s="555"/>
      <c r="R518" s="555"/>
      <c r="S518" s="555"/>
      <c r="T518" s="555"/>
      <c r="U518" s="555"/>
      <c r="V518" s="555"/>
      <c r="W518" s="555"/>
      <c r="X518" s="555"/>
      <c r="Y518" s="555"/>
      <c r="Z518" s="555"/>
      <c r="AA518" s="555"/>
      <c r="AB518" s="555"/>
      <c r="AC518" s="555"/>
      <c r="AD518" s="555"/>
      <c r="AE518" s="555"/>
      <c r="AF518" s="555"/>
      <c r="AG518" s="555"/>
      <c r="AH518" s="555"/>
    </row>
    <row r="519">
      <c r="A519" s="555"/>
      <c r="B519" s="555"/>
      <c r="C519" s="555"/>
      <c r="D519" s="555"/>
      <c r="E519" s="555"/>
      <c r="F519" s="555"/>
      <c r="G519" s="555"/>
      <c r="H519" s="555"/>
      <c r="I519" s="555"/>
      <c r="J519" s="555"/>
      <c r="K519" s="555"/>
      <c r="L519" s="555"/>
      <c r="M519" s="555"/>
      <c r="N519" s="555"/>
      <c r="O519" s="555"/>
      <c r="P519" s="555"/>
      <c r="Q519" s="555"/>
      <c r="R519" s="555"/>
      <c r="S519" s="555"/>
      <c r="T519" s="555"/>
      <c r="U519" s="555"/>
      <c r="V519" s="555"/>
      <c r="W519" s="555"/>
      <c r="X519" s="555"/>
      <c r="Y519" s="555"/>
      <c r="Z519" s="555"/>
      <c r="AA519" s="555"/>
      <c r="AB519" s="555"/>
      <c r="AC519" s="555"/>
      <c r="AD519" s="555"/>
      <c r="AE519" s="555"/>
      <c r="AF519" s="555"/>
      <c r="AG519" s="555"/>
      <c r="AH519" s="555"/>
    </row>
    <row r="520">
      <c r="A520" s="555"/>
      <c r="B520" s="555"/>
      <c r="C520" s="555"/>
      <c r="D520" s="555"/>
      <c r="E520" s="555"/>
      <c r="F520" s="555"/>
      <c r="G520" s="555"/>
      <c r="H520" s="555"/>
      <c r="I520" s="555"/>
      <c r="J520" s="555"/>
      <c r="K520" s="555"/>
      <c r="L520" s="555"/>
      <c r="M520" s="555"/>
      <c r="N520" s="555"/>
      <c r="O520" s="555"/>
      <c r="P520" s="555"/>
      <c r="Q520" s="555"/>
      <c r="R520" s="555"/>
      <c r="S520" s="555"/>
      <c r="T520" s="555"/>
      <c r="U520" s="555"/>
      <c r="V520" s="555"/>
      <c r="W520" s="555"/>
      <c r="X520" s="555"/>
      <c r="Y520" s="555"/>
      <c r="Z520" s="555"/>
      <c r="AA520" s="555"/>
      <c r="AB520" s="555"/>
      <c r="AC520" s="555"/>
      <c r="AD520" s="555"/>
      <c r="AE520" s="555"/>
      <c r="AF520" s="555"/>
      <c r="AG520" s="555"/>
      <c r="AH520" s="555"/>
    </row>
    <row r="521">
      <c r="A521" s="555"/>
      <c r="B521" s="555"/>
      <c r="C521" s="555"/>
      <c r="D521" s="555"/>
      <c r="E521" s="555"/>
      <c r="F521" s="555"/>
      <c r="G521" s="555"/>
      <c r="H521" s="555"/>
      <c r="I521" s="555"/>
      <c r="J521" s="555"/>
      <c r="K521" s="555"/>
      <c r="L521" s="555"/>
      <c r="M521" s="555"/>
      <c r="N521" s="555"/>
      <c r="O521" s="555"/>
      <c r="P521" s="555"/>
      <c r="Q521" s="555"/>
      <c r="R521" s="555"/>
      <c r="S521" s="555"/>
      <c r="T521" s="555"/>
      <c r="U521" s="555"/>
      <c r="V521" s="555"/>
      <c r="W521" s="555"/>
      <c r="X521" s="555"/>
      <c r="Y521" s="555"/>
      <c r="Z521" s="555"/>
      <c r="AA521" s="555"/>
      <c r="AB521" s="555"/>
      <c r="AC521" s="555"/>
      <c r="AD521" s="555"/>
      <c r="AE521" s="555"/>
      <c r="AF521" s="555"/>
      <c r="AG521" s="555"/>
      <c r="AH521" s="555"/>
    </row>
    <row r="522">
      <c r="A522" s="555"/>
      <c r="B522" s="555"/>
      <c r="C522" s="555"/>
      <c r="D522" s="555"/>
      <c r="E522" s="555"/>
      <c r="F522" s="555"/>
      <c r="G522" s="555"/>
      <c r="H522" s="555"/>
      <c r="I522" s="555"/>
      <c r="J522" s="555"/>
      <c r="K522" s="555"/>
      <c r="L522" s="555"/>
      <c r="M522" s="555"/>
      <c r="N522" s="555"/>
      <c r="O522" s="555"/>
      <c r="P522" s="555"/>
      <c r="Q522" s="555"/>
      <c r="R522" s="555"/>
      <c r="S522" s="555"/>
      <c r="T522" s="555"/>
      <c r="U522" s="555"/>
      <c r="V522" s="555"/>
      <c r="W522" s="555"/>
      <c r="X522" s="555"/>
      <c r="Y522" s="555"/>
      <c r="Z522" s="555"/>
      <c r="AA522" s="555"/>
      <c r="AB522" s="555"/>
      <c r="AC522" s="555"/>
      <c r="AD522" s="555"/>
      <c r="AE522" s="555"/>
      <c r="AF522" s="555"/>
      <c r="AG522" s="555"/>
      <c r="AH522" s="555"/>
    </row>
    <row r="523">
      <c r="A523" s="555"/>
      <c r="B523" s="555"/>
      <c r="C523" s="555"/>
      <c r="D523" s="555"/>
      <c r="E523" s="555"/>
      <c r="F523" s="555"/>
      <c r="G523" s="555"/>
      <c r="H523" s="555"/>
      <c r="I523" s="555"/>
      <c r="J523" s="555"/>
      <c r="K523" s="555"/>
      <c r="L523" s="555"/>
      <c r="M523" s="555"/>
      <c r="N523" s="555"/>
      <c r="O523" s="555"/>
      <c r="P523" s="555"/>
      <c r="Q523" s="555"/>
      <c r="R523" s="555"/>
      <c r="S523" s="555"/>
      <c r="T523" s="555"/>
      <c r="U523" s="555"/>
      <c r="V523" s="555"/>
      <c r="W523" s="555"/>
      <c r="X523" s="555"/>
      <c r="Y523" s="555"/>
      <c r="Z523" s="555"/>
      <c r="AA523" s="555"/>
      <c r="AB523" s="555"/>
      <c r="AC523" s="555"/>
      <c r="AD523" s="555"/>
      <c r="AE523" s="555"/>
      <c r="AF523" s="555"/>
      <c r="AG523" s="555"/>
      <c r="AH523" s="555"/>
    </row>
    <row r="524">
      <c r="A524" s="555"/>
      <c r="B524" s="555"/>
      <c r="C524" s="555"/>
      <c r="D524" s="555"/>
      <c r="E524" s="555"/>
      <c r="F524" s="555"/>
      <c r="G524" s="555"/>
      <c r="H524" s="555"/>
      <c r="I524" s="555"/>
      <c r="J524" s="555"/>
      <c r="K524" s="555"/>
      <c r="L524" s="555"/>
      <c r="M524" s="555"/>
      <c r="N524" s="555"/>
      <c r="O524" s="555"/>
      <c r="P524" s="555"/>
      <c r="Q524" s="555"/>
      <c r="R524" s="555"/>
      <c r="S524" s="555"/>
      <c r="T524" s="555"/>
      <c r="U524" s="555"/>
      <c r="V524" s="555"/>
      <c r="W524" s="555"/>
      <c r="X524" s="555"/>
      <c r="Y524" s="555"/>
      <c r="Z524" s="555"/>
      <c r="AA524" s="555"/>
      <c r="AB524" s="555"/>
      <c r="AC524" s="555"/>
      <c r="AD524" s="555"/>
      <c r="AE524" s="555"/>
      <c r="AF524" s="555"/>
      <c r="AG524" s="555"/>
      <c r="AH524" s="555"/>
    </row>
    <row r="525">
      <c r="A525" s="555"/>
      <c r="B525" s="555"/>
      <c r="C525" s="555"/>
      <c r="D525" s="555"/>
      <c r="E525" s="555"/>
      <c r="F525" s="555"/>
      <c r="G525" s="555"/>
      <c r="H525" s="555"/>
      <c r="I525" s="555"/>
      <c r="J525" s="555"/>
      <c r="K525" s="555"/>
      <c r="L525" s="555"/>
      <c r="M525" s="555"/>
      <c r="N525" s="555"/>
      <c r="O525" s="555"/>
      <c r="P525" s="555"/>
      <c r="Q525" s="555"/>
      <c r="R525" s="555"/>
      <c r="S525" s="555"/>
      <c r="T525" s="555"/>
      <c r="U525" s="555"/>
      <c r="V525" s="555"/>
      <c r="W525" s="555"/>
      <c r="X525" s="555"/>
      <c r="Y525" s="555"/>
      <c r="Z525" s="555"/>
      <c r="AA525" s="555"/>
      <c r="AB525" s="555"/>
      <c r="AC525" s="555"/>
      <c r="AD525" s="555"/>
      <c r="AE525" s="555"/>
      <c r="AF525" s="555"/>
      <c r="AG525" s="555"/>
      <c r="AH525" s="555"/>
    </row>
    <row r="526">
      <c r="A526" s="555"/>
      <c r="B526" s="555"/>
      <c r="C526" s="555"/>
      <c r="D526" s="555"/>
      <c r="E526" s="555"/>
      <c r="F526" s="555"/>
      <c r="G526" s="555"/>
      <c r="H526" s="555"/>
      <c r="I526" s="555"/>
      <c r="J526" s="555"/>
      <c r="K526" s="555"/>
      <c r="L526" s="555"/>
      <c r="M526" s="555"/>
      <c r="N526" s="555"/>
      <c r="O526" s="555"/>
      <c r="P526" s="555"/>
      <c r="Q526" s="555"/>
      <c r="R526" s="555"/>
      <c r="S526" s="555"/>
      <c r="T526" s="555"/>
      <c r="U526" s="555"/>
      <c r="V526" s="555"/>
      <c r="W526" s="555"/>
      <c r="X526" s="555"/>
      <c r="Y526" s="555"/>
      <c r="Z526" s="555"/>
      <c r="AA526" s="555"/>
      <c r="AB526" s="555"/>
      <c r="AC526" s="555"/>
      <c r="AD526" s="555"/>
      <c r="AE526" s="555"/>
      <c r="AF526" s="555"/>
      <c r="AG526" s="555"/>
      <c r="AH526" s="555"/>
    </row>
    <row r="527">
      <c r="A527" s="555"/>
      <c r="B527" s="555"/>
      <c r="C527" s="555"/>
      <c r="D527" s="555"/>
      <c r="E527" s="555"/>
      <c r="F527" s="555"/>
      <c r="G527" s="555"/>
      <c r="H527" s="555"/>
      <c r="I527" s="555"/>
      <c r="J527" s="555"/>
      <c r="K527" s="555"/>
      <c r="L527" s="555"/>
      <c r="M527" s="555"/>
      <c r="N527" s="555"/>
      <c r="O527" s="555"/>
      <c r="P527" s="555"/>
      <c r="Q527" s="555"/>
      <c r="R527" s="555"/>
      <c r="S527" s="555"/>
      <c r="T527" s="555"/>
      <c r="U527" s="555"/>
      <c r="V527" s="555"/>
      <c r="W527" s="555"/>
      <c r="X527" s="555"/>
      <c r="Y527" s="555"/>
      <c r="Z527" s="555"/>
      <c r="AA527" s="555"/>
      <c r="AB527" s="555"/>
      <c r="AC527" s="555"/>
      <c r="AD527" s="555"/>
      <c r="AE527" s="555"/>
      <c r="AF527" s="555"/>
      <c r="AG527" s="555"/>
      <c r="AH527" s="555"/>
    </row>
    <row r="528">
      <c r="A528" s="555"/>
      <c r="B528" s="555"/>
      <c r="C528" s="555"/>
      <c r="D528" s="555"/>
      <c r="E528" s="555"/>
      <c r="F528" s="555"/>
      <c r="G528" s="555"/>
      <c r="H528" s="555"/>
      <c r="I528" s="555"/>
      <c r="J528" s="555"/>
      <c r="K528" s="555"/>
      <c r="L528" s="555"/>
      <c r="M528" s="555"/>
      <c r="N528" s="555"/>
      <c r="O528" s="555"/>
      <c r="P528" s="555"/>
      <c r="Q528" s="555"/>
      <c r="R528" s="555"/>
      <c r="S528" s="555"/>
      <c r="T528" s="555"/>
      <c r="U528" s="555"/>
      <c r="V528" s="555"/>
      <c r="W528" s="555"/>
      <c r="X528" s="555"/>
      <c r="Y528" s="555"/>
      <c r="Z528" s="555"/>
      <c r="AA528" s="555"/>
      <c r="AB528" s="555"/>
      <c r="AC528" s="555"/>
      <c r="AD528" s="555"/>
      <c r="AE528" s="555"/>
      <c r="AF528" s="555"/>
      <c r="AG528" s="555"/>
      <c r="AH528" s="555"/>
    </row>
    <row r="529">
      <c r="A529" s="555"/>
      <c r="B529" s="555"/>
      <c r="C529" s="555"/>
      <c r="D529" s="555"/>
      <c r="E529" s="555"/>
      <c r="F529" s="555"/>
      <c r="G529" s="555"/>
      <c r="H529" s="555"/>
      <c r="I529" s="555"/>
      <c r="J529" s="555"/>
      <c r="K529" s="555"/>
      <c r="L529" s="555"/>
      <c r="M529" s="555"/>
      <c r="N529" s="555"/>
      <c r="O529" s="555"/>
      <c r="P529" s="555"/>
      <c r="Q529" s="555"/>
      <c r="R529" s="555"/>
      <c r="S529" s="555"/>
      <c r="T529" s="555"/>
      <c r="U529" s="555"/>
      <c r="V529" s="555"/>
      <c r="W529" s="555"/>
      <c r="X529" s="555"/>
      <c r="Y529" s="555"/>
      <c r="Z529" s="555"/>
      <c r="AA529" s="555"/>
      <c r="AB529" s="555"/>
      <c r="AC529" s="555"/>
      <c r="AD529" s="555"/>
      <c r="AE529" s="555"/>
      <c r="AF529" s="555"/>
      <c r="AG529" s="555"/>
      <c r="AH529" s="555"/>
    </row>
    <row r="530">
      <c r="A530" s="555"/>
      <c r="B530" s="555"/>
      <c r="C530" s="555"/>
      <c r="D530" s="555"/>
      <c r="E530" s="555"/>
      <c r="F530" s="555"/>
      <c r="G530" s="555"/>
      <c r="H530" s="555"/>
      <c r="I530" s="555"/>
      <c r="J530" s="555"/>
      <c r="K530" s="555"/>
      <c r="L530" s="555"/>
      <c r="M530" s="555"/>
      <c r="N530" s="555"/>
      <c r="O530" s="555"/>
      <c r="P530" s="555"/>
      <c r="Q530" s="555"/>
      <c r="R530" s="555"/>
      <c r="S530" s="555"/>
      <c r="T530" s="555"/>
      <c r="U530" s="555"/>
      <c r="V530" s="555"/>
      <c r="W530" s="555"/>
      <c r="X530" s="555"/>
      <c r="Y530" s="555"/>
      <c r="Z530" s="555"/>
      <c r="AA530" s="555"/>
      <c r="AB530" s="555"/>
      <c r="AC530" s="555"/>
      <c r="AD530" s="555"/>
      <c r="AE530" s="555"/>
      <c r="AF530" s="555"/>
      <c r="AG530" s="555"/>
      <c r="AH530" s="555"/>
    </row>
    <row r="531">
      <c r="A531" s="555"/>
      <c r="B531" s="555"/>
      <c r="C531" s="555"/>
      <c r="D531" s="555"/>
      <c r="E531" s="555"/>
      <c r="F531" s="555"/>
      <c r="G531" s="555"/>
      <c r="H531" s="555"/>
      <c r="I531" s="555"/>
      <c r="J531" s="555"/>
      <c r="K531" s="555"/>
      <c r="L531" s="555"/>
      <c r="M531" s="555"/>
      <c r="N531" s="555"/>
      <c r="O531" s="555"/>
      <c r="P531" s="555"/>
      <c r="Q531" s="555"/>
      <c r="R531" s="555"/>
      <c r="S531" s="555"/>
      <c r="T531" s="555"/>
      <c r="U531" s="555"/>
      <c r="V531" s="555"/>
      <c r="W531" s="555"/>
      <c r="X531" s="555"/>
      <c r="Y531" s="555"/>
      <c r="Z531" s="555"/>
      <c r="AA531" s="555"/>
      <c r="AB531" s="555"/>
      <c r="AC531" s="555"/>
      <c r="AD531" s="555"/>
      <c r="AE531" s="555"/>
      <c r="AF531" s="555"/>
      <c r="AG531" s="555"/>
      <c r="AH531" s="555"/>
    </row>
    <row r="532">
      <c r="A532" s="555"/>
      <c r="B532" s="555"/>
      <c r="C532" s="555"/>
      <c r="D532" s="555"/>
      <c r="E532" s="555"/>
      <c r="F532" s="555"/>
      <c r="G532" s="555"/>
      <c r="H532" s="555"/>
      <c r="I532" s="555"/>
      <c r="J532" s="555"/>
      <c r="K532" s="555"/>
      <c r="L532" s="555"/>
      <c r="M532" s="555"/>
      <c r="N532" s="555"/>
      <c r="O532" s="555"/>
      <c r="P532" s="555"/>
      <c r="Q532" s="555"/>
      <c r="R532" s="555"/>
      <c r="S532" s="555"/>
      <c r="T532" s="555"/>
      <c r="U532" s="555"/>
      <c r="V532" s="555"/>
      <c r="W532" s="555"/>
      <c r="X532" s="555"/>
      <c r="Y532" s="555"/>
      <c r="Z532" s="555"/>
      <c r="AA532" s="555"/>
      <c r="AB532" s="555"/>
      <c r="AC532" s="555"/>
      <c r="AD532" s="555"/>
      <c r="AE532" s="555"/>
      <c r="AF532" s="555"/>
      <c r="AG532" s="555"/>
      <c r="AH532" s="555"/>
    </row>
    <row r="533">
      <c r="A533" s="555"/>
      <c r="B533" s="555"/>
      <c r="C533" s="555"/>
      <c r="D533" s="555"/>
      <c r="E533" s="555"/>
      <c r="F533" s="555"/>
      <c r="G533" s="555"/>
      <c r="H533" s="555"/>
      <c r="I533" s="555"/>
      <c r="J533" s="555"/>
      <c r="K533" s="555"/>
      <c r="L533" s="555"/>
      <c r="M533" s="555"/>
      <c r="N533" s="555"/>
      <c r="O533" s="555"/>
      <c r="P533" s="555"/>
      <c r="Q533" s="555"/>
      <c r="R533" s="555"/>
      <c r="S533" s="555"/>
      <c r="T533" s="555"/>
      <c r="U533" s="555"/>
      <c r="V533" s="555"/>
      <c r="W533" s="555"/>
      <c r="X533" s="555"/>
      <c r="Y533" s="555"/>
      <c r="Z533" s="555"/>
      <c r="AA533" s="555"/>
      <c r="AB533" s="555"/>
      <c r="AC533" s="555"/>
      <c r="AD533" s="555"/>
      <c r="AE533" s="555"/>
      <c r="AF533" s="555"/>
      <c r="AG533" s="555"/>
      <c r="AH533" s="555"/>
    </row>
    <row r="534">
      <c r="A534" s="555"/>
      <c r="B534" s="555"/>
      <c r="C534" s="555"/>
      <c r="D534" s="555"/>
      <c r="E534" s="555"/>
      <c r="F534" s="555"/>
      <c r="G534" s="555"/>
      <c r="H534" s="555"/>
      <c r="I534" s="555"/>
      <c r="J534" s="555"/>
      <c r="K534" s="555"/>
      <c r="L534" s="555"/>
      <c r="M534" s="555"/>
      <c r="N534" s="555"/>
      <c r="O534" s="555"/>
      <c r="P534" s="555"/>
      <c r="Q534" s="555"/>
      <c r="R534" s="555"/>
      <c r="S534" s="555"/>
      <c r="T534" s="555"/>
      <c r="U534" s="555"/>
      <c r="V534" s="555"/>
      <c r="W534" s="555"/>
      <c r="X534" s="555"/>
      <c r="Y534" s="555"/>
      <c r="Z534" s="555"/>
      <c r="AA534" s="555"/>
      <c r="AB534" s="555"/>
      <c r="AC534" s="555"/>
      <c r="AD534" s="555"/>
      <c r="AE534" s="555"/>
      <c r="AF534" s="555"/>
      <c r="AG534" s="555"/>
      <c r="AH534" s="555"/>
    </row>
    <row r="535">
      <c r="A535" s="555"/>
      <c r="B535" s="555"/>
      <c r="C535" s="555"/>
      <c r="D535" s="555"/>
      <c r="E535" s="555"/>
      <c r="F535" s="555"/>
      <c r="G535" s="555"/>
      <c r="H535" s="555"/>
      <c r="I535" s="555"/>
      <c r="J535" s="555"/>
      <c r="K535" s="555"/>
      <c r="L535" s="555"/>
      <c r="M535" s="555"/>
      <c r="N535" s="555"/>
      <c r="O535" s="555"/>
      <c r="P535" s="555"/>
      <c r="Q535" s="555"/>
      <c r="R535" s="555"/>
      <c r="S535" s="555"/>
      <c r="T535" s="555"/>
      <c r="U535" s="555"/>
      <c r="V535" s="555"/>
      <c r="W535" s="555"/>
      <c r="X535" s="555"/>
      <c r="Y535" s="555"/>
      <c r="Z535" s="555"/>
      <c r="AA535" s="555"/>
      <c r="AB535" s="555"/>
      <c r="AC535" s="555"/>
      <c r="AD535" s="555"/>
      <c r="AE535" s="555"/>
      <c r="AF535" s="555"/>
      <c r="AG535" s="555"/>
      <c r="AH535" s="555"/>
    </row>
    <row r="536">
      <c r="A536" s="555"/>
      <c r="B536" s="555"/>
      <c r="C536" s="555"/>
      <c r="D536" s="555"/>
      <c r="E536" s="555"/>
      <c r="F536" s="555"/>
      <c r="G536" s="555"/>
      <c r="H536" s="555"/>
      <c r="I536" s="555"/>
      <c r="J536" s="555"/>
      <c r="K536" s="555"/>
      <c r="L536" s="555"/>
      <c r="M536" s="555"/>
      <c r="N536" s="555"/>
      <c r="O536" s="555"/>
      <c r="P536" s="555"/>
      <c r="Q536" s="555"/>
      <c r="R536" s="555"/>
      <c r="S536" s="555"/>
      <c r="T536" s="555"/>
      <c r="U536" s="555"/>
      <c r="V536" s="555"/>
      <c r="W536" s="555"/>
      <c r="X536" s="555"/>
      <c r="Y536" s="555"/>
      <c r="Z536" s="555"/>
      <c r="AA536" s="555"/>
      <c r="AB536" s="555"/>
      <c r="AC536" s="555"/>
      <c r="AD536" s="555"/>
      <c r="AE536" s="555"/>
      <c r="AF536" s="555"/>
      <c r="AG536" s="555"/>
      <c r="AH536" s="555"/>
    </row>
    <row r="537">
      <c r="A537" s="555"/>
      <c r="B537" s="555"/>
      <c r="C537" s="555"/>
      <c r="D537" s="555"/>
      <c r="E537" s="555"/>
      <c r="F537" s="555"/>
      <c r="G537" s="555"/>
      <c r="H537" s="555"/>
      <c r="I537" s="555"/>
      <c r="J537" s="555"/>
      <c r="K537" s="555"/>
      <c r="L537" s="555"/>
      <c r="M537" s="555"/>
      <c r="N537" s="555"/>
      <c r="O537" s="555"/>
      <c r="P537" s="555"/>
      <c r="Q537" s="555"/>
      <c r="R537" s="555"/>
      <c r="S537" s="555"/>
      <c r="T537" s="555"/>
      <c r="U537" s="555"/>
      <c r="V537" s="555"/>
      <c r="W537" s="555"/>
      <c r="X537" s="555"/>
      <c r="Y537" s="555"/>
      <c r="Z537" s="555"/>
      <c r="AA537" s="555"/>
      <c r="AB537" s="555"/>
      <c r="AC537" s="555"/>
      <c r="AD537" s="555"/>
      <c r="AE537" s="555"/>
      <c r="AF537" s="555"/>
      <c r="AG537" s="555"/>
      <c r="AH537" s="555"/>
    </row>
    <row r="538">
      <c r="A538" s="555"/>
      <c r="B538" s="555"/>
      <c r="C538" s="555"/>
      <c r="D538" s="555"/>
      <c r="E538" s="555"/>
      <c r="F538" s="555"/>
      <c r="G538" s="555"/>
      <c r="H538" s="555"/>
      <c r="I538" s="555"/>
      <c r="J538" s="555"/>
      <c r="K538" s="555"/>
      <c r="L538" s="555"/>
      <c r="M538" s="555"/>
      <c r="N538" s="555"/>
      <c r="O538" s="555"/>
      <c r="P538" s="555"/>
      <c r="Q538" s="555"/>
      <c r="R538" s="555"/>
      <c r="S538" s="555"/>
      <c r="T538" s="555"/>
      <c r="U538" s="555"/>
      <c r="V538" s="555"/>
      <c r="W538" s="555"/>
      <c r="X538" s="555"/>
      <c r="Y538" s="555"/>
      <c r="Z538" s="555"/>
      <c r="AA538" s="555"/>
      <c r="AB538" s="555"/>
      <c r="AC538" s="555"/>
      <c r="AD538" s="555"/>
      <c r="AE538" s="555"/>
      <c r="AF538" s="555"/>
      <c r="AG538" s="555"/>
      <c r="AH538" s="555"/>
    </row>
    <row r="539">
      <c r="A539" s="555"/>
      <c r="B539" s="555"/>
      <c r="C539" s="555"/>
      <c r="D539" s="555"/>
      <c r="E539" s="555"/>
      <c r="F539" s="555"/>
      <c r="G539" s="555"/>
      <c r="H539" s="555"/>
      <c r="I539" s="555"/>
      <c r="J539" s="555"/>
      <c r="K539" s="555"/>
      <c r="L539" s="555"/>
      <c r="M539" s="555"/>
      <c r="N539" s="555"/>
      <c r="O539" s="555"/>
      <c r="P539" s="555"/>
      <c r="Q539" s="555"/>
      <c r="R539" s="555"/>
      <c r="S539" s="555"/>
      <c r="T539" s="555"/>
      <c r="U539" s="555"/>
      <c r="V539" s="555"/>
      <c r="W539" s="555"/>
      <c r="X539" s="555"/>
      <c r="Y539" s="555"/>
      <c r="Z539" s="555"/>
      <c r="AA539" s="555"/>
      <c r="AB539" s="555"/>
      <c r="AC539" s="555"/>
      <c r="AD539" s="555"/>
      <c r="AE539" s="555"/>
      <c r="AF539" s="555"/>
      <c r="AG539" s="555"/>
      <c r="AH539" s="555"/>
    </row>
    <row r="540">
      <c r="A540" s="555"/>
      <c r="B540" s="555"/>
      <c r="C540" s="555"/>
      <c r="D540" s="555"/>
      <c r="E540" s="555"/>
      <c r="F540" s="555"/>
      <c r="G540" s="555"/>
      <c r="H540" s="555"/>
      <c r="I540" s="555"/>
      <c r="J540" s="555"/>
      <c r="K540" s="555"/>
      <c r="L540" s="555"/>
      <c r="M540" s="555"/>
      <c r="N540" s="555"/>
      <c r="O540" s="555"/>
      <c r="P540" s="555"/>
      <c r="Q540" s="555"/>
      <c r="R540" s="555"/>
      <c r="S540" s="555"/>
      <c r="T540" s="555"/>
      <c r="U540" s="555"/>
      <c r="V540" s="555"/>
      <c r="W540" s="555"/>
      <c r="X540" s="555"/>
      <c r="Y540" s="555"/>
      <c r="Z540" s="555"/>
      <c r="AA540" s="555"/>
      <c r="AB540" s="555"/>
      <c r="AC540" s="555"/>
      <c r="AD540" s="555"/>
      <c r="AE540" s="555"/>
      <c r="AF540" s="555"/>
      <c r="AG540" s="555"/>
      <c r="AH540" s="555"/>
    </row>
    <row r="541">
      <c r="A541" s="555"/>
      <c r="B541" s="555"/>
      <c r="C541" s="555"/>
      <c r="D541" s="555"/>
      <c r="E541" s="555"/>
      <c r="F541" s="555"/>
      <c r="G541" s="555"/>
      <c r="H541" s="555"/>
      <c r="I541" s="555"/>
      <c r="J541" s="555"/>
      <c r="K541" s="555"/>
      <c r="L541" s="555"/>
      <c r="M541" s="555"/>
      <c r="N541" s="555"/>
      <c r="O541" s="555"/>
      <c r="P541" s="555"/>
      <c r="Q541" s="555"/>
      <c r="R541" s="555"/>
      <c r="S541" s="555"/>
      <c r="T541" s="555"/>
      <c r="U541" s="555"/>
      <c r="V541" s="555"/>
      <c r="W541" s="555"/>
      <c r="X541" s="555"/>
      <c r="Y541" s="555"/>
      <c r="Z541" s="555"/>
      <c r="AA541" s="555"/>
      <c r="AB541" s="555"/>
      <c r="AC541" s="555"/>
      <c r="AD541" s="555"/>
      <c r="AE541" s="555"/>
      <c r="AF541" s="555"/>
      <c r="AG541" s="555"/>
      <c r="AH541" s="555"/>
    </row>
    <row r="542">
      <c r="A542" s="555"/>
      <c r="B542" s="555"/>
      <c r="C542" s="555"/>
      <c r="D542" s="555"/>
      <c r="E542" s="555"/>
      <c r="F542" s="555"/>
      <c r="G542" s="555"/>
      <c r="H542" s="555"/>
      <c r="I542" s="555"/>
      <c r="J542" s="555"/>
      <c r="K542" s="555"/>
      <c r="L542" s="555"/>
      <c r="M542" s="555"/>
      <c r="N542" s="555"/>
      <c r="O542" s="555"/>
      <c r="P542" s="555"/>
      <c r="Q542" s="555"/>
      <c r="R542" s="555"/>
      <c r="S542" s="555"/>
      <c r="T542" s="555"/>
      <c r="U542" s="555"/>
      <c r="V542" s="555"/>
      <c r="W542" s="555"/>
      <c r="X542" s="555"/>
      <c r="Y542" s="555"/>
      <c r="Z542" s="555"/>
      <c r="AA542" s="555"/>
      <c r="AB542" s="555"/>
      <c r="AC542" s="555"/>
      <c r="AD542" s="555"/>
      <c r="AE542" s="555"/>
      <c r="AF542" s="555"/>
      <c r="AG542" s="555"/>
      <c r="AH542" s="555"/>
    </row>
    <row r="543">
      <c r="A543" s="555"/>
      <c r="B543" s="555"/>
      <c r="C543" s="555"/>
      <c r="D543" s="555"/>
      <c r="E543" s="555"/>
      <c r="F543" s="555"/>
      <c r="G543" s="555"/>
      <c r="H543" s="555"/>
      <c r="I543" s="555"/>
      <c r="J543" s="555"/>
      <c r="K543" s="555"/>
      <c r="L543" s="555"/>
      <c r="M543" s="555"/>
      <c r="N543" s="555"/>
      <c r="O543" s="555"/>
      <c r="P543" s="555"/>
      <c r="Q543" s="555"/>
      <c r="R543" s="555"/>
      <c r="S543" s="555"/>
      <c r="T543" s="555"/>
      <c r="U543" s="555"/>
      <c r="V543" s="555"/>
      <c r="W543" s="555"/>
      <c r="X543" s="555"/>
      <c r="Y543" s="555"/>
      <c r="Z543" s="555"/>
      <c r="AA543" s="555"/>
      <c r="AB543" s="555"/>
      <c r="AC543" s="555"/>
      <c r="AD543" s="555"/>
      <c r="AE543" s="555"/>
      <c r="AF543" s="555"/>
      <c r="AG543" s="555"/>
      <c r="AH543" s="555"/>
    </row>
    <row r="544">
      <c r="A544" s="555"/>
      <c r="B544" s="555"/>
      <c r="C544" s="555"/>
      <c r="D544" s="555"/>
      <c r="E544" s="555"/>
      <c r="F544" s="555"/>
      <c r="G544" s="555"/>
      <c r="H544" s="555"/>
      <c r="I544" s="555"/>
      <c r="J544" s="555"/>
      <c r="K544" s="555"/>
      <c r="L544" s="555"/>
      <c r="M544" s="555"/>
      <c r="N544" s="555"/>
      <c r="O544" s="555"/>
      <c r="P544" s="555"/>
      <c r="Q544" s="555"/>
      <c r="R544" s="555"/>
      <c r="S544" s="555"/>
      <c r="T544" s="555"/>
      <c r="U544" s="555"/>
      <c r="V544" s="555"/>
      <c r="W544" s="555"/>
      <c r="X544" s="555"/>
      <c r="Y544" s="555"/>
      <c r="Z544" s="555"/>
      <c r="AA544" s="555"/>
      <c r="AB544" s="555"/>
      <c r="AC544" s="555"/>
      <c r="AD544" s="555"/>
      <c r="AE544" s="555"/>
      <c r="AF544" s="555"/>
      <c r="AG544" s="555"/>
      <c r="AH544" s="555"/>
    </row>
    <row r="545">
      <c r="A545" s="555"/>
      <c r="B545" s="555"/>
      <c r="C545" s="555"/>
      <c r="D545" s="555"/>
      <c r="E545" s="555"/>
      <c r="F545" s="555"/>
      <c r="G545" s="555"/>
      <c r="H545" s="555"/>
      <c r="I545" s="555"/>
      <c r="J545" s="555"/>
      <c r="K545" s="555"/>
      <c r="L545" s="555"/>
      <c r="M545" s="555"/>
      <c r="N545" s="555"/>
      <c r="O545" s="555"/>
      <c r="P545" s="555"/>
      <c r="Q545" s="555"/>
      <c r="R545" s="555"/>
      <c r="S545" s="555"/>
      <c r="T545" s="555"/>
      <c r="U545" s="555"/>
      <c r="V545" s="555"/>
      <c r="W545" s="555"/>
      <c r="X545" s="555"/>
      <c r="Y545" s="555"/>
      <c r="Z545" s="555"/>
      <c r="AA545" s="555"/>
      <c r="AB545" s="555"/>
      <c r="AC545" s="555"/>
      <c r="AD545" s="555"/>
      <c r="AE545" s="555"/>
      <c r="AF545" s="555"/>
      <c r="AG545" s="555"/>
      <c r="AH545" s="555"/>
    </row>
    <row r="546">
      <c r="A546" s="555"/>
      <c r="B546" s="555"/>
      <c r="C546" s="555"/>
      <c r="D546" s="555"/>
      <c r="E546" s="555"/>
      <c r="F546" s="555"/>
      <c r="G546" s="555"/>
      <c r="H546" s="555"/>
      <c r="I546" s="555"/>
      <c r="J546" s="555"/>
      <c r="K546" s="555"/>
      <c r="L546" s="555"/>
      <c r="M546" s="555"/>
      <c r="N546" s="555"/>
      <c r="O546" s="555"/>
      <c r="P546" s="555"/>
      <c r="Q546" s="555"/>
      <c r="R546" s="555"/>
      <c r="S546" s="555"/>
      <c r="T546" s="555"/>
      <c r="U546" s="555"/>
      <c r="V546" s="555"/>
      <c r="W546" s="555"/>
      <c r="X546" s="555"/>
      <c r="Y546" s="555"/>
      <c r="Z546" s="555"/>
      <c r="AA546" s="555"/>
      <c r="AB546" s="555"/>
      <c r="AC546" s="555"/>
      <c r="AD546" s="555"/>
      <c r="AE546" s="555"/>
      <c r="AF546" s="555"/>
      <c r="AG546" s="555"/>
      <c r="AH546" s="555"/>
    </row>
    <row r="547">
      <c r="A547" s="555"/>
      <c r="B547" s="555"/>
      <c r="C547" s="555"/>
      <c r="D547" s="555"/>
      <c r="E547" s="555"/>
      <c r="F547" s="555"/>
      <c r="G547" s="555"/>
      <c r="H547" s="555"/>
      <c r="I547" s="555"/>
      <c r="J547" s="555"/>
      <c r="K547" s="555"/>
      <c r="L547" s="555"/>
      <c r="M547" s="555"/>
      <c r="N547" s="555"/>
      <c r="O547" s="555"/>
      <c r="P547" s="555"/>
      <c r="Q547" s="555"/>
      <c r="R547" s="555"/>
      <c r="S547" s="555"/>
      <c r="T547" s="555"/>
      <c r="U547" s="555"/>
      <c r="V547" s="555"/>
      <c r="W547" s="555"/>
      <c r="X547" s="555"/>
      <c r="Y547" s="555"/>
      <c r="Z547" s="555"/>
      <c r="AA547" s="555"/>
      <c r="AB547" s="555"/>
      <c r="AC547" s="555"/>
      <c r="AD547" s="555"/>
      <c r="AE547" s="555"/>
      <c r="AF547" s="555"/>
      <c r="AG547" s="555"/>
      <c r="AH547" s="555"/>
    </row>
    <row r="548">
      <c r="A548" s="555"/>
      <c r="B548" s="555"/>
      <c r="C548" s="555"/>
      <c r="D548" s="555"/>
      <c r="E548" s="555"/>
      <c r="F548" s="555"/>
      <c r="G548" s="555"/>
      <c r="H548" s="555"/>
      <c r="I548" s="555"/>
      <c r="J548" s="555"/>
      <c r="K548" s="555"/>
      <c r="L548" s="555"/>
      <c r="M548" s="555"/>
      <c r="N548" s="555"/>
      <c r="O548" s="555"/>
      <c r="P548" s="555"/>
      <c r="Q548" s="555"/>
      <c r="R548" s="555"/>
      <c r="S548" s="555"/>
      <c r="T548" s="555"/>
      <c r="U548" s="555"/>
      <c r="V548" s="555"/>
      <c r="W548" s="555"/>
      <c r="X548" s="555"/>
      <c r="Y548" s="555"/>
      <c r="Z548" s="555"/>
      <c r="AA548" s="555"/>
      <c r="AB548" s="555"/>
      <c r="AC548" s="555"/>
      <c r="AD548" s="555"/>
      <c r="AE548" s="555"/>
      <c r="AF548" s="555"/>
      <c r="AG548" s="555"/>
      <c r="AH548" s="555"/>
    </row>
    <row r="549">
      <c r="A549" s="555"/>
      <c r="B549" s="555"/>
      <c r="C549" s="555"/>
      <c r="D549" s="555"/>
      <c r="E549" s="555"/>
      <c r="F549" s="555"/>
      <c r="G549" s="555"/>
      <c r="H549" s="555"/>
      <c r="I549" s="555"/>
      <c r="J549" s="555"/>
      <c r="K549" s="555"/>
      <c r="L549" s="555"/>
      <c r="M549" s="555"/>
      <c r="N549" s="555"/>
      <c r="O549" s="555"/>
      <c r="P549" s="555"/>
      <c r="Q549" s="555"/>
      <c r="R549" s="555"/>
      <c r="S549" s="555"/>
      <c r="T549" s="555"/>
      <c r="U549" s="555"/>
      <c r="V549" s="555"/>
      <c r="W549" s="555"/>
      <c r="X549" s="555"/>
      <c r="Y549" s="555"/>
      <c r="Z549" s="555"/>
      <c r="AA549" s="555"/>
      <c r="AB549" s="555"/>
      <c r="AC549" s="555"/>
      <c r="AD549" s="555"/>
      <c r="AE549" s="555"/>
      <c r="AF549" s="555"/>
      <c r="AG549" s="555"/>
      <c r="AH549" s="555"/>
    </row>
    <row r="550">
      <c r="A550" s="555"/>
      <c r="B550" s="555"/>
      <c r="C550" s="555"/>
      <c r="D550" s="555"/>
      <c r="E550" s="555"/>
      <c r="F550" s="555"/>
      <c r="G550" s="555"/>
      <c r="H550" s="555"/>
      <c r="I550" s="555"/>
      <c r="J550" s="555"/>
      <c r="K550" s="555"/>
      <c r="L550" s="555"/>
      <c r="M550" s="555"/>
      <c r="N550" s="555"/>
      <c r="O550" s="555"/>
      <c r="P550" s="555"/>
      <c r="Q550" s="555"/>
      <c r="R550" s="555"/>
      <c r="S550" s="555"/>
      <c r="T550" s="555"/>
      <c r="U550" s="555"/>
      <c r="V550" s="555"/>
      <c r="W550" s="555"/>
      <c r="X550" s="555"/>
      <c r="Y550" s="555"/>
      <c r="Z550" s="555"/>
      <c r="AA550" s="555"/>
      <c r="AB550" s="555"/>
      <c r="AC550" s="555"/>
      <c r="AD550" s="555"/>
      <c r="AE550" s="555"/>
      <c r="AF550" s="555"/>
      <c r="AG550" s="555"/>
      <c r="AH550" s="555"/>
    </row>
    <row r="551">
      <c r="A551" s="555"/>
      <c r="B551" s="555"/>
      <c r="C551" s="555"/>
      <c r="D551" s="555"/>
      <c r="E551" s="555"/>
      <c r="F551" s="555"/>
      <c r="G551" s="555"/>
      <c r="H551" s="555"/>
      <c r="I551" s="555"/>
      <c r="J551" s="555"/>
      <c r="K551" s="555"/>
      <c r="L551" s="555"/>
      <c r="M551" s="555"/>
      <c r="N551" s="555"/>
      <c r="O551" s="555"/>
      <c r="P551" s="555"/>
      <c r="Q551" s="555"/>
      <c r="R551" s="555"/>
      <c r="S551" s="555"/>
      <c r="T551" s="555"/>
      <c r="U551" s="555"/>
      <c r="V551" s="555"/>
      <c r="W551" s="555"/>
      <c r="X551" s="555"/>
      <c r="Y551" s="555"/>
      <c r="Z551" s="555"/>
      <c r="AA551" s="555"/>
      <c r="AB551" s="555"/>
      <c r="AC551" s="555"/>
      <c r="AD551" s="555"/>
      <c r="AE551" s="555"/>
      <c r="AF551" s="555"/>
      <c r="AG551" s="555"/>
      <c r="AH551" s="555"/>
    </row>
    <row r="552">
      <c r="A552" s="555"/>
      <c r="B552" s="555"/>
      <c r="C552" s="555"/>
      <c r="D552" s="555"/>
      <c r="E552" s="555"/>
      <c r="F552" s="555"/>
      <c r="G552" s="555"/>
      <c r="H552" s="555"/>
      <c r="I552" s="555"/>
      <c r="J552" s="555"/>
      <c r="K552" s="555"/>
      <c r="L552" s="555"/>
      <c r="M552" s="555"/>
      <c r="N552" s="555"/>
      <c r="O552" s="555"/>
      <c r="P552" s="555"/>
      <c r="Q552" s="555"/>
      <c r="R552" s="555"/>
      <c r="S552" s="555"/>
      <c r="T552" s="555"/>
      <c r="U552" s="555"/>
      <c r="V552" s="555"/>
      <c r="W552" s="555"/>
      <c r="X552" s="555"/>
      <c r="Y552" s="555"/>
      <c r="Z552" s="555"/>
      <c r="AA552" s="555"/>
      <c r="AB552" s="555"/>
      <c r="AC552" s="555"/>
      <c r="AD552" s="555"/>
      <c r="AE552" s="555"/>
      <c r="AF552" s="555"/>
      <c r="AG552" s="555"/>
      <c r="AH552" s="555"/>
    </row>
    <row r="553">
      <c r="A553" s="555"/>
      <c r="B553" s="555"/>
      <c r="C553" s="555"/>
      <c r="D553" s="555"/>
      <c r="E553" s="555"/>
      <c r="F553" s="555"/>
      <c r="G553" s="555"/>
      <c r="H553" s="555"/>
      <c r="I553" s="555"/>
      <c r="J553" s="555"/>
      <c r="K553" s="555"/>
      <c r="L553" s="555"/>
      <c r="M553" s="555"/>
      <c r="N553" s="555"/>
      <c r="O553" s="555"/>
      <c r="P553" s="555"/>
      <c r="Q553" s="555"/>
      <c r="R553" s="555"/>
      <c r="S553" s="555"/>
      <c r="T553" s="555"/>
      <c r="U553" s="555"/>
      <c r="V553" s="555"/>
      <c r="W553" s="555"/>
      <c r="X553" s="555"/>
      <c r="Y553" s="555"/>
      <c r="Z553" s="555"/>
      <c r="AA553" s="555"/>
      <c r="AB553" s="555"/>
      <c r="AC553" s="555"/>
      <c r="AD553" s="555"/>
      <c r="AE553" s="555"/>
      <c r="AF553" s="555"/>
      <c r="AG553" s="555"/>
      <c r="AH553" s="555"/>
    </row>
    <row r="554">
      <c r="A554" s="555"/>
      <c r="B554" s="555"/>
      <c r="C554" s="555"/>
      <c r="D554" s="555"/>
      <c r="E554" s="555"/>
      <c r="F554" s="555"/>
      <c r="G554" s="555"/>
      <c r="H554" s="555"/>
      <c r="I554" s="555"/>
      <c r="J554" s="555"/>
      <c r="K554" s="555"/>
      <c r="L554" s="555"/>
      <c r="M554" s="555"/>
      <c r="N554" s="555"/>
      <c r="O554" s="555"/>
      <c r="P554" s="555"/>
      <c r="Q554" s="555"/>
      <c r="R554" s="555"/>
      <c r="S554" s="555"/>
      <c r="T554" s="555"/>
      <c r="U554" s="555"/>
      <c r="V554" s="555"/>
      <c r="W554" s="555"/>
      <c r="X554" s="555"/>
      <c r="Y554" s="555"/>
      <c r="Z554" s="555"/>
      <c r="AA554" s="555"/>
      <c r="AB554" s="555"/>
      <c r="AC554" s="555"/>
      <c r="AD554" s="555"/>
      <c r="AE554" s="555"/>
      <c r="AF554" s="555"/>
      <c r="AG554" s="555"/>
      <c r="AH554" s="555"/>
    </row>
    <row r="555">
      <c r="A555" s="555"/>
      <c r="B555" s="555"/>
      <c r="C555" s="555"/>
      <c r="D555" s="555"/>
      <c r="E555" s="555"/>
      <c r="F555" s="555"/>
      <c r="G555" s="555"/>
      <c r="H555" s="555"/>
      <c r="I555" s="555"/>
      <c r="J555" s="555"/>
      <c r="K555" s="555"/>
      <c r="L555" s="555"/>
      <c r="M555" s="555"/>
      <c r="N555" s="555"/>
      <c r="O555" s="555"/>
      <c r="P555" s="555"/>
      <c r="Q555" s="555"/>
      <c r="R555" s="555"/>
      <c r="S555" s="555"/>
      <c r="T555" s="555"/>
      <c r="U555" s="555"/>
      <c r="V555" s="555"/>
      <c r="W555" s="555"/>
      <c r="X555" s="555"/>
      <c r="Y555" s="555"/>
      <c r="Z555" s="555"/>
      <c r="AA555" s="555"/>
      <c r="AB555" s="555"/>
      <c r="AC555" s="555"/>
      <c r="AD555" s="555"/>
      <c r="AE555" s="555"/>
      <c r="AF555" s="555"/>
      <c r="AG555" s="555"/>
      <c r="AH555" s="555"/>
    </row>
    <row r="556">
      <c r="A556" s="555"/>
      <c r="B556" s="555"/>
      <c r="C556" s="555"/>
      <c r="D556" s="555"/>
      <c r="E556" s="555"/>
      <c r="F556" s="555"/>
      <c r="G556" s="555"/>
      <c r="H556" s="555"/>
      <c r="I556" s="555"/>
      <c r="J556" s="555"/>
      <c r="K556" s="555"/>
      <c r="L556" s="555"/>
      <c r="M556" s="555"/>
      <c r="N556" s="555"/>
      <c r="O556" s="555"/>
      <c r="P556" s="555"/>
      <c r="Q556" s="555"/>
      <c r="R556" s="555"/>
      <c r="S556" s="555"/>
      <c r="T556" s="555"/>
      <c r="U556" s="555"/>
      <c r="V556" s="555"/>
      <c r="W556" s="555"/>
      <c r="X556" s="555"/>
      <c r="Y556" s="555"/>
      <c r="Z556" s="555"/>
      <c r="AA556" s="555"/>
      <c r="AB556" s="555"/>
      <c r="AC556" s="555"/>
      <c r="AD556" s="555"/>
      <c r="AE556" s="555"/>
      <c r="AF556" s="555"/>
      <c r="AG556" s="555"/>
      <c r="AH556" s="555"/>
    </row>
    <row r="557">
      <c r="A557" s="555"/>
      <c r="B557" s="555"/>
      <c r="C557" s="555"/>
      <c r="D557" s="555"/>
      <c r="E557" s="555"/>
      <c r="F557" s="555"/>
      <c r="G557" s="555"/>
      <c r="H557" s="555"/>
      <c r="I557" s="555"/>
      <c r="J557" s="555"/>
      <c r="K557" s="555"/>
      <c r="L557" s="555"/>
      <c r="M557" s="555"/>
      <c r="N557" s="555"/>
      <c r="O557" s="555"/>
      <c r="P557" s="555"/>
      <c r="Q557" s="555"/>
      <c r="R557" s="555"/>
      <c r="S557" s="555"/>
      <c r="T557" s="555"/>
      <c r="U557" s="555"/>
      <c r="V557" s="555"/>
      <c r="W557" s="555"/>
      <c r="X557" s="555"/>
      <c r="Y557" s="555"/>
      <c r="Z557" s="555"/>
      <c r="AA557" s="555"/>
      <c r="AB557" s="555"/>
      <c r="AC557" s="555"/>
      <c r="AD557" s="555"/>
      <c r="AE557" s="555"/>
      <c r="AF557" s="555"/>
      <c r="AG557" s="555"/>
      <c r="AH557" s="555"/>
    </row>
    <row r="558">
      <c r="A558" s="555"/>
      <c r="B558" s="555"/>
      <c r="C558" s="555"/>
      <c r="D558" s="555"/>
      <c r="E558" s="555"/>
      <c r="F558" s="555"/>
      <c r="G558" s="555"/>
      <c r="H558" s="555"/>
      <c r="I558" s="555"/>
      <c r="J558" s="555"/>
      <c r="K558" s="555"/>
      <c r="L558" s="555"/>
      <c r="M558" s="555"/>
      <c r="N558" s="555"/>
      <c r="O558" s="555"/>
      <c r="P558" s="555"/>
      <c r="Q558" s="555"/>
      <c r="R558" s="555"/>
      <c r="S558" s="555"/>
      <c r="T558" s="555"/>
      <c r="U558" s="555"/>
      <c r="V558" s="555"/>
      <c r="W558" s="555"/>
      <c r="X558" s="555"/>
      <c r="Y558" s="555"/>
      <c r="Z558" s="555"/>
      <c r="AA558" s="555"/>
      <c r="AB558" s="555"/>
      <c r="AC558" s="555"/>
      <c r="AD558" s="555"/>
      <c r="AE558" s="555"/>
      <c r="AF558" s="555"/>
      <c r="AG558" s="555"/>
      <c r="AH558" s="555"/>
    </row>
    <row r="559">
      <c r="A559" s="555"/>
      <c r="B559" s="555"/>
      <c r="C559" s="555"/>
      <c r="D559" s="555"/>
      <c r="E559" s="555"/>
      <c r="F559" s="555"/>
      <c r="G559" s="555"/>
      <c r="H559" s="555"/>
      <c r="I559" s="555"/>
      <c r="J559" s="555"/>
      <c r="K559" s="555"/>
      <c r="L559" s="555"/>
      <c r="M559" s="555"/>
      <c r="N559" s="555"/>
      <c r="O559" s="555"/>
      <c r="P559" s="555"/>
      <c r="Q559" s="555"/>
      <c r="R559" s="555"/>
      <c r="S559" s="555"/>
      <c r="T559" s="555"/>
      <c r="U559" s="555"/>
      <c r="V559" s="555"/>
      <c r="W559" s="555"/>
      <c r="X559" s="555"/>
      <c r="Y559" s="555"/>
      <c r="Z559" s="555"/>
      <c r="AA559" s="555"/>
      <c r="AB559" s="555"/>
      <c r="AC559" s="555"/>
      <c r="AD559" s="555"/>
      <c r="AE559" s="555"/>
      <c r="AF559" s="555"/>
      <c r="AG559" s="555"/>
      <c r="AH559" s="555"/>
    </row>
    <row r="560">
      <c r="A560" s="555"/>
      <c r="B560" s="555"/>
      <c r="C560" s="555"/>
      <c r="D560" s="555"/>
      <c r="E560" s="555"/>
      <c r="F560" s="555"/>
      <c r="G560" s="555"/>
      <c r="H560" s="555"/>
      <c r="I560" s="555"/>
      <c r="J560" s="555"/>
      <c r="K560" s="555"/>
      <c r="L560" s="555"/>
      <c r="M560" s="555"/>
      <c r="N560" s="555"/>
      <c r="O560" s="555"/>
      <c r="P560" s="555"/>
      <c r="Q560" s="555"/>
      <c r="R560" s="555"/>
      <c r="S560" s="555"/>
      <c r="T560" s="555"/>
      <c r="U560" s="555"/>
      <c r="V560" s="555"/>
      <c r="W560" s="555"/>
      <c r="X560" s="555"/>
      <c r="Y560" s="555"/>
      <c r="Z560" s="555"/>
      <c r="AA560" s="555"/>
      <c r="AB560" s="555"/>
      <c r="AC560" s="555"/>
      <c r="AD560" s="555"/>
      <c r="AE560" s="555"/>
      <c r="AF560" s="555"/>
      <c r="AG560" s="555"/>
      <c r="AH560" s="555"/>
    </row>
    <row r="561">
      <c r="A561" s="555"/>
      <c r="B561" s="555"/>
      <c r="C561" s="555"/>
      <c r="D561" s="555"/>
      <c r="E561" s="555"/>
      <c r="F561" s="555"/>
      <c r="G561" s="555"/>
      <c r="H561" s="555"/>
      <c r="I561" s="555"/>
      <c r="J561" s="555"/>
      <c r="K561" s="555"/>
      <c r="L561" s="555"/>
      <c r="M561" s="555"/>
      <c r="N561" s="555"/>
      <c r="O561" s="555"/>
      <c r="P561" s="555"/>
      <c r="Q561" s="555"/>
      <c r="R561" s="555"/>
      <c r="S561" s="555"/>
      <c r="T561" s="555"/>
      <c r="U561" s="555"/>
      <c r="V561" s="555"/>
      <c r="W561" s="555"/>
      <c r="X561" s="555"/>
      <c r="Y561" s="555"/>
      <c r="Z561" s="555"/>
      <c r="AA561" s="555"/>
      <c r="AB561" s="555"/>
      <c r="AC561" s="555"/>
      <c r="AD561" s="555"/>
      <c r="AE561" s="555"/>
      <c r="AF561" s="555"/>
      <c r="AG561" s="555"/>
      <c r="AH561" s="555"/>
    </row>
    <row r="562">
      <c r="A562" s="555"/>
      <c r="B562" s="555"/>
      <c r="C562" s="555"/>
      <c r="D562" s="555"/>
      <c r="E562" s="555"/>
      <c r="F562" s="555"/>
      <c r="G562" s="555"/>
      <c r="H562" s="555"/>
      <c r="I562" s="555"/>
      <c r="J562" s="555"/>
      <c r="K562" s="555"/>
      <c r="L562" s="555"/>
      <c r="M562" s="555"/>
      <c r="N562" s="555"/>
      <c r="O562" s="555"/>
      <c r="P562" s="555"/>
      <c r="Q562" s="555"/>
      <c r="R562" s="555"/>
      <c r="S562" s="555"/>
      <c r="T562" s="555"/>
      <c r="U562" s="555"/>
      <c r="V562" s="555"/>
      <c r="W562" s="555"/>
      <c r="X562" s="555"/>
      <c r="Y562" s="555"/>
      <c r="Z562" s="555"/>
      <c r="AA562" s="555"/>
      <c r="AB562" s="555"/>
      <c r="AC562" s="555"/>
      <c r="AD562" s="555"/>
      <c r="AE562" s="555"/>
      <c r="AF562" s="555"/>
      <c r="AG562" s="555"/>
      <c r="AH562" s="555"/>
    </row>
    <row r="563">
      <c r="A563" s="555"/>
      <c r="B563" s="555"/>
      <c r="C563" s="555"/>
      <c r="D563" s="555"/>
      <c r="E563" s="555"/>
      <c r="F563" s="555"/>
      <c r="G563" s="555"/>
      <c r="H563" s="555"/>
      <c r="I563" s="555"/>
      <c r="J563" s="555"/>
      <c r="K563" s="555"/>
      <c r="L563" s="555"/>
      <c r="M563" s="555"/>
      <c r="N563" s="555"/>
      <c r="O563" s="555"/>
      <c r="P563" s="555"/>
      <c r="Q563" s="555"/>
      <c r="R563" s="555"/>
      <c r="S563" s="555"/>
      <c r="T563" s="555"/>
      <c r="U563" s="555"/>
      <c r="V563" s="555"/>
      <c r="W563" s="555"/>
      <c r="X563" s="555"/>
      <c r="Y563" s="555"/>
      <c r="Z563" s="555"/>
      <c r="AA563" s="555"/>
      <c r="AB563" s="555"/>
      <c r="AC563" s="555"/>
      <c r="AD563" s="555"/>
      <c r="AE563" s="555"/>
      <c r="AF563" s="555"/>
      <c r="AG563" s="555"/>
      <c r="AH563" s="555"/>
    </row>
    <row r="564">
      <c r="A564" s="555"/>
      <c r="B564" s="555"/>
      <c r="C564" s="555"/>
      <c r="D564" s="555"/>
      <c r="E564" s="555"/>
      <c r="F564" s="555"/>
      <c r="G564" s="555"/>
      <c r="H564" s="555"/>
      <c r="I564" s="555"/>
      <c r="J564" s="555"/>
      <c r="K564" s="555"/>
      <c r="L564" s="555"/>
      <c r="M564" s="555"/>
      <c r="N564" s="555"/>
      <c r="O564" s="555"/>
      <c r="P564" s="555"/>
      <c r="Q564" s="555"/>
      <c r="R564" s="555"/>
      <c r="S564" s="555"/>
      <c r="T564" s="555"/>
      <c r="U564" s="555"/>
      <c r="V564" s="555"/>
      <c r="W564" s="555"/>
      <c r="X564" s="555"/>
      <c r="Y564" s="555"/>
      <c r="Z564" s="555"/>
      <c r="AA564" s="555"/>
      <c r="AB564" s="555"/>
      <c r="AC564" s="555"/>
      <c r="AD564" s="555"/>
      <c r="AE564" s="555"/>
      <c r="AF564" s="555"/>
      <c r="AG564" s="555"/>
      <c r="AH564" s="555"/>
    </row>
    <row r="565">
      <c r="A565" s="555"/>
      <c r="B565" s="555"/>
      <c r="C565" s="555"/>
      <c r="D565" s="555"/>
      <c r="E565" s="555"/>
      <c r="F565" s="555"/>
      <c r="G565" s="555"/>
      <c r="H565" s="555"/>
      <c r="I565" s="555"/>
      <c r="J565" s="555"/>
      <c r="K565" s="555"/>
      <c r="L565" s="555"/>
      <c r="M565" s="555"/>
      <c r="N565" s="555"/>
      <c r="O565" s="555"/>
      <c r="P565" s="555"/>
      <c r="Q565" s="555"/>
      <c r="R565" s="555"/>
      <c r="S565" s="555"/>
      <c r="T565" s="555"/>
      <c r="U565" s="555"/>
      <c r="V565" s="555"/>
      <c r="W565" s="555"/>
      <c r="X565" s="555"/>
      <c r="Y565" s="555"/>
      <c r="Z565" s="555"/>
      <c r="AA565" s="555"/>
      <c r="AB565" s="555"/>
      <c r="AC565" s="555"/>
      <c r="AD565" s="555"/>
      <c r="AE565" s="555"/>
      <c r="AF565" s="555"/>
      <c r="AG565" s="555"/>
      <c r="AH565" s="555"/>
    </row>
    <row r="566">
      <c r="A566" s="555"/>
      <c r="B566" s="555"/>
      <c r="C566" s="555"/>
      <c r="D566" s="555"/>
      <c r="E566" s="555"/>
      <c r="F566" s="555"/>
      <c r="G566" s="555"/>
      <c r="H566" s="555"/>
      <c r="I566" s="555"/>
      <c r="J566" s="555"/>
      <c r="K566" s="555"/>
      <c r="L566" s="555"/>
      <c r="M566" s="555"/>
      <c r="N566" s="555"/>
      <c r="O566" s="555"/>
      <c r="P566" s="555"/>
      <c r="Q566" s="555"/>
      <c r="R566" s="555"/>
      <c r="S566" s="555"/>
      <c r="T566" s="555"/>
      <c r="U566" s="555"/>
      <c r="V566" s="555"/>
      <c r="W566" s="555"/>
      <c r="X566" s="555"/>
      <c r="Y566" s="555"/>
      <c r="Z566" s="555"/>
      <c r="AA566" s="555"/>
      <c r="AB566" s="555"/>
      <c r="AC566" s="555"/>
      <c r="AD566" s="555"/>
      <c r="AE566" s="555"/>
      <c r="AF566" s="555"/>
      <c r="AG566" s="555"/>
      <c r="AH566" s="555"/>
    </row>
    <row r="567">
      <c r="A567" s="555"/>
      <c r="B567" s="555"/>
      <c r="C567" s="555"/>
      <c r="D567" s="555"/>
      <c r="E567" s="555"/>
      <c r="F567" s="555"/>
      <c r="G567" s="555"/>
      <c r="H567" s="555"/>
      <c r="I567" s="555"/>
      <c r="J567" s="555"/>
      <c r="K567" s="555"/>
      <c r="L567" s="555"/>
      <c r="M567" s="555"/>
      <c r="N567" s="555"/>
      <c r="O567" s="555"/>
      <c r="P567" s="555"/>
      <c r="Q567" s="555"/>
      <c r="R567" s="555"/>
      <c r="S567" s="555"/>
      <c r="T567" s="555"/>
      <c r="U567" s="555"/>
      <c r="V567" s="555"/>
      <c r="W567" s="555"/>
      <c r="X567" s="555"/>
      <c r="Y567" s="555"/>
      <c r="Z567" s="555"/>
      <c r="AA567" s="555"/>
      <c r="AB567" s="555"/>
      <c r="AC567" s="555"/>
      <c r="AD567" s="555"/>
      <c r="AE567" s="555"/>
      <c r="AF567" s="555"/>
      <c r="AG567" s="555"/>
      <c r="AH567" s="555"/>
    </row>
    <row r="568">
      <c r="A568" s="555"/>
      <c r="B568" s="555"/>
      <c r="C568" s="555"/>
      <c r="D568" s="555"/>
      <c r="E568" s="555"/>
      <c r="F568" s="555"/>
      <c r="G568" s="555"/>
      <c r="H568" s="555"/>
      <c r="I568" s="555"/>
      <c r="J568" s="555"/>
      <c r="K568" s="555"/>
      <c r="L568" s="555"/>
      <c r="M568" s="555"/>
      <c r="N568" s="555"/>
      <c r="O568" s="555"/>
      <c r="P568" s="555"/>
      <c r="Q568" s="555"/>
      <c r="R568" s="555"/>
      <c r="S568" s="555"/>
      <c r="T568" s="555"/>
      <c r="U568" s="555"/>
      <c r="V568" s="555"/>
      <c r="W568" s="555"/>
      <c r="X568" s="555"/>
      <c r="Y568" s="555"/>
      <c r="Z568" s="555"/>
      <c r="AA568" s="555"/>
      <c r="AB568" s="555"/>
      <c r="AC568" s="555"/>
      <c r="AD568" s="555"/>
      <c r="AE568" s="555"/>
      <c r="AF568" s="555"/>
      <c r="AG568" s="555"/>
      <c r="AH568" s="555"/>
    </row>
    <row r="569">
      <c r="A569" s="555"/>
      <c r="B569" s="555"/>
      <c r="C569" s="555"/>
      <c r="D569" s="555"/>
      <c r="E569" s="555"/>
      <c r="F569" s="555"/>
      <c r="G569" s="555"/>
      <c r="H569" s="555"/>
      <c r="I569" s="555"/>
      <c r="J569" s="555"/>
      <c r="K569" s="555"/>
      <c r="L569" s="555"/>
      <c r="M569" s="555"/>
      <c r="N569" s="555"/>
      <c r="O569" s="555"/>
      <c r="P569" s="555"/>
      <c r="Q569" s="555"/>
      <c r="R569" s="555"/>
      <c r="S569" s="555"/>
      <c r="T569" s="555"/>
      <c r="U569" s="555"/>
      <c r="V569" s="555"/>
      <c r="W569" s="555"/>
      <c r="X569" s="555"/>
      <c r="Y569" s="555"/>
      <c r="Z569" s="555"/>
      <c r="AA569" s="555"/>
      <c r="AB569" s="555"/>
      <c r="AC569" s="555"/>
      <c r="AD569" s="555"/>
      <c r="AE569" s="555"/>
      <c r="AF569" s="555"/>
      <c r="AG569" s="555"/>
      <c r="AH569" s="555"/>
    </row>
    <row r="570">
      <c r="A570" s="555"/>
      <c r="B570" s="555"/>
      <c r="C570" s="555"/>
      <c r="D570" s="555"/>
      <c r="E570" s="555"/>
      <c r="F570" s="555"/>
      <c r="G570" s="555"/>
      <c r="H570" s="555"/>
      <c r="I570" s="555"/>
      <c r="J570" s="555"/>
      <c r="K570" s="555"/>
      <c r="L570" s="555"/>
      <c r="M570" s="555"/>
      <c r="N570" s="555"/>
      <c r="O570" s="555"/>
      <c r="P570" s="555"/>
      <c r="Q570" s="555"/>
      <c r="R570" s="555"/>
      <c r="S570" s="555"/>
      <c r="T570" s="555"/>
      <c r="U570" s="555"/>
      <c r="V570" s="555"/>
      <c r="W570" s="555"/>
      <c r="X570" s="555"/>
      <c r="Y570" s="555"/>
      <c r="Z570" s="555"/>
      <c r="AA570" s="555"/>
      <c r="AB570" s="555"/>
      <c r="AC570" s="555"/>
      <c r="AD570" s="555"/>
      <c r="AE570" s="555"/>
      <c r="AF570" s="555"/>
      <c r="AG570" s="555"/>
      <c r="AH570" s="555"/>
    </row>
    <row r="571">
      <c r="A571" s="555"/>
      <c r="B571" s="555"/>
      <c r="C571" s="555"/>
      <c r="D571" s="555"/>
      <c r="E571" s="555"/>
      <c r="F571" s="555"/>
      <c r="G571" s="555"/>
      <c r="H571" s="555"/>
      <c r="I571" s="555"/>
      <c r="J571" s="555"/>
      <c r="K571" s="555"/>
      <c r="L571" s="555"/>
      <c r="M571" s="555"/>
      <c r="N571" s="555"/>
      <c r="O571" s="555"/>
      <c r="P571" s="555"/>
      <c r="Q571" s="555"/>
      <c r="R571" s="555"/>
      <c r="S571" s="555"/>
      <c r="T571" s="555"/>
      <c r="U571" s="555"/>
      <c r="V571" s="555"/>
      <c r="W571" s="555"/>
      <c r="X571" s="555"/>
      <c r="Y571" s="555"/>
      <c r="Z571" s="555"/>
      <c r="AA571" s="555"/>
      <c r="AB571" s="555"/>
      <c r="AC571" s="555"/>
      <c r="AD571" s="555"/>
      <c r="AE571" s="555"/>
      <c r="AF571" s="555"/>
      <c r="AG571" s="555"/>
      <c r="AH571" s="555"/>
    </row>
    <row r="572">
      <c r="A572" s="555"/>
      <c r="B572" s="555"/>
      <c r="C572" s="555"/>
      <c r="D572" s="555"/>
      <c r="E572" s="555"/>
      <c r="F572" s="555"/>
      <c r="G572" s="555"/>
      <c r="H572" s="555"/>
      <c r="I572" s="555"/>
      <c r="J572" s="555"/>
      <c r="K572" s="555"/>
      <c r="L572" s="555"/>
      <c r="M572" s="555"/>
      <c r="N572" s="555"/>
      <c r="O572" s="555"/>
      <c r="P572" s="555"/>
      <c r="Q572" s="555"/>
      <c r="R572" s="555"/>
      <c r="S572" s="555"/>
      <c r="T572" s="555"/>
      <c r="U572" s="555"/>
      <c r="V572" s="555"/>
      <c r="W572" s="555"/>
      <c r="X572" s="555"/>
      <c r="Y572" s="555"/>
      <c r="Z572" s="555"/>
      <c r="AA572" s="555"/>
      <c r="AB572" s="555"/>
      <c r="AC572" s="555"/>
      <c r="AD572" s="555"/>
      <c r="AE572" s="555"/>
      <c r="AF572" s="555"/>
      <c r="AG572" s="555"/>
      <c r="AH572" s="555"/>
    </row>
    <row r="573">
      <c r="A573" s="555"/>
      <c r="B573" s="555"/>
      <c r="C573" s="555"/>
      <c r="D573" s="555"/>
      <c r="E573" s="555"/>
      <c r="F573" s="555"/>
      <c r="G573" s="555"/>
      <c r="H573" s="555"/>
      <c r="I573" s="555"/>
      <c r="J573" s="555"/>
      <c r="K573" s="555"/>
      <c r="L573" s="555"/>
      <c r="M573" s="555"/>
      <c r="N573" s="555"/>
      <c r="O573" s="555"/>
      <c r="P573" s="555"/>
      <c r="Q573" s="555"/>
      <c r="R573" s="555"/>
      <c r="S573" s="555"/>
      <c r="T573" s="555"/>
      <c r="U573" s="555"/>
      <c r="V573" s="555"/>
      <c r="W573" s="555"/>
      <c r="X573" s="555"/>
      <c r="Y573" s="555"/>
      <c r="Z573" s="555"/>
      <c r="AA573" s="555"/>
      <c r="AB573" s="555"/>
      <c r="AC573" s="555"/>
      <c r="AD573" s="555"/>
      <c r="AE573" s="555"/>
      <c r="AF573" s="555"/>
      <c r="AG573" s="555"/>
      <c r="AH573" s="555"/>
    </row>
    <row r="574">
      <c r="A574" s="555"/>
      <c r="B574" s="555"/>
      <c r="C574" s="555"/>
      <c r="D574" s="555"/>
      <c r="E574" s="555"/>
      <c r="F574" s="555"/>
      <c r="G574" s="555"/>
      <c r="H574" s="555"/>
      <c r="I574" s="555"/>
      <c r="J574" s="555"/>
      <c r="K574" s="555"/>
      <c r="L574" s="555"/>
      <c r="M574" s="555"/>
      <c r="N574" s="555"/>
      <c r="O574" s="555"/>
      <c r="P574" s="555"/>
      <c r="Q574" s="555"/>
      <c r="R574" s="555"/>
      <c r="S574" s="555"/>
      <c r="T574" s="555"/>
      <c r="U574" s="555"/>
      <c r="V574" s="555"/>
      <c r="W574" s="555"/>
      <c r="X574" s="555"/>
      <c r="Y574" s="555"/>
      <c r="Z574" s="555"/>
      <c r="AA574" s="555"/>
      <c r="AB574" s="555"/>
      <c r="AC574" s="555"/>
      <c r="AD574" s="555"/>
      <c r="AE574" s="555"/>
      <c r="AF574" s="555"/>
      <c r="AG574" s="555"/>
      <c r="AH574" s="555"/>
    </row>
    <row r="575">
      <c r="A575" s="555"/>
      <c r="B575" s="555"/>
      <c r="C575" s="555"/>
      <c r="D575" s="555"/>
      <c r="E575" s="555"/>
      <c r="F575" s="555"/>
      <c r="G575" s="555"/>
      <c r="H575" s="555"/>
      <c r="I575" s="555"/>
      <c r="J575" s="555"/>
      <c r="K575" s="555"/>
      <c r="L575" s="555"/>
      <c r="M575" s="555"/>
      <c r="N575" s="555"/>
      <c r="O575" s="555"/>
      <c r="P575" s="555"/>
      <c r="Q575" s="555"/>
      <c r="R575" s="555"/>
      <c r="S575" s="555"/>
      <c r="T575" s="555"/>
      <c r="U575" s="555"/>
      <c r="V575" s="555"/>
      <c r="W575" s="555"/>
      <c r="X575" s="555"/>
      <c r="Y575" s="555"/>
      <c r="Z575" s="555"/>
      <c r="AA575" s="555"/>
      <c r="AB575" s="555"/>
      <c r="AC575" s="555"/>
      <c r="AD575" s="555"/>
      <c r="AE575" s="555"/>
      <c r="AF575" s="555"/>
      <c r="AG575" s="555"/>
      <c r="AH575" s="555"/>
    </row>
    <row r="576">
      <c r="A576" s="555"/>
      <c r="B576" s="555"/>
      <c r="C576" s="555"/>
      <c r="D576" s="555"/>
      <c r="E576" s="555"/>
      <c r="F576" s="555"/>
      <c r="G576" s="555"/>
      <c r="H576" s="555"/>
      <c r="I576" s="555"/>
      <c r="J576" s="555"/>
      <c r="K576" s="555"/>
      <c r="L576" s="555"/>
      <c r="M576" s="555"/>
      <c r="N576" s="555"/>
      <c r="O576" s="555"/>
      <c r="P576" s="555"/>
      <c r="Q576" s="555"/>
      <c r="R576" s="555"/>
      <c r="S576" s="555"/>
      <c r="T576" s="555"/>
      <c r="U576" s="555"/>
      <c r="V576" s="555"/>
      <c r="W576" s="555"/>
      <c r="X576" s="555"/>
      <c r="Y576" s="555"/>
      <c r="Z576" s="555"/>
      <c r="AA576" s="555"/>
      <c r="AB576" s="555"/>
      <c r="AC576" s="555"/>
      <c r="AD576" s="555"/>
      <c r="AE576" s="555"/>
      <c r="AF576" s="555"/>
      <c r="AG576" s="555"/>
      <c r="AH576" s="555"/>
    </row>
    <row r="577">
      <c r="A577" s="555"/>
      <c r="B577" s="555"/>
      <c r="C577" s="555"/>
      <c r="D577" s="555"/>
      <c r="E577" s="555"/>
      <c r="F577" s="555"/>
      <c r="G577" s="555"/>
      <c r="H577" s="555"/>
      <c r="I577" s="555"/>
      <c r="J577" s="555"/>
      <c r="K577" s="555"/>
      <c r="L577" s="555"/>
      <c r="M577" s="555"/>
      <c r="N577" s="555"/>
      <c r="O577" s="555"/>
      <c r="P577" s="555"/>
      <c r="Q577" s="555"/>
      <c r="R577" s="555"/>
      <c r="S577" s="555"/>
      <c r="T577" s="555"/>
      <c r="U577" s="555"/>
      <c r="V577" s="555"/>
      <c r="W577" s="555"/>
      <c r="X577" s="555"/>
      <c r="Y577" s="555"/>
      <c r="Z577" s="555"/>
      <c r="AA577" s="555"/>
      <c r="AB577" s="555"/>
      <c r="AC577" s="555"/>
      <c r="AD577" s="555"/>
      <c r="AE577" s="555"/>
      <c r="AF577" s="555"/>
      <c r="AG577" s="555"/>
      <c r="AH577" s="555"/>
    </row>
    <row r="578">
      <c r="A578" s="555"/>
      <c r="B578" s="555"/>
      <c r="C578" s="555"/>
      <c r="D578" s="555"/>
      <c r="E578" s="555"/>
      <c r="F578" s="555"/>
      <c r="G578" s="555"/>
      <c r="H578" s="555"/>
      <c r="I578" s="555"/>
      <c r="J578" s="555"/>
      <c r="K578" s="555"/>
      <c r="L578" s="555"/>
      <c r="M578" s="555"/>
      <c r="N578" s="555"/>
      <c r="O578" s="555"/>
      <c r="P578" s="555"/>
      <c r="Q578" s="555"/>
      <c r="R578" s="555"/>
      <c r="S578" s="555"/>
      <c r="T578" s="555"/>
      <c r="U578" s="555"/>
      <c r="V578" s="555"/>
      <c r="W578" s="555"/>
      <c r="X578" s="555"/>
      <c r="Y578" s="555"/>
      <c r="Z578" s="555"/>
      <c r="AA578" s="555"/>
      <c r="AB578" s="555"/>
      <c r="AC578" s="555"/>
      <c r="AD578" s="555"/>
      <c r="AE578" s="555"/>
      <c r="AF578" s="555"/>
      <c r="AG578" s="555"/>
      <c r="AH578" s="555"/>
    </row>
    <row r="579">
      <c r="A579" s="555"/>
      <c r="B579" s="555"/>
      <c r="C579" s="555"/>
      <c r="D579" s="555"/>
      <c r="E579" s="555"/>
      <c r="F579" s="555"/>
      <c r="G579" s="555"/>
      <c r="H579" s="555"/>
      <c r="I579" s="555"/>
      <c r="J579" s="555"/>
      <c r="K579" s="555"/>
      <c r="L579" s="555"/>
      <c r="M579" s="555"/>
      <c r="N579" s="555"/>
      <c r="O579" s="555"/>
      <c r="P579" s="555"/>
      <c r="Q579" s="555"/>
      <c r="R579" s="555"/>
      <c r="S579" s="555"/>
      <c r="T579" s="555"/>
      <c r="U579" s="555"/>
      <c r="V579" s="555"/>
      <c r="W579" s="555"/>
      <c r="X579" s="555"/>
      <c r="Y579" s="555"/>
      <c r="Z579" s="555"/>
      <c r="AA579" s="555"/>
      <c r="AB579" s="555"/>
      <c r="AC579" s="555"/>
      <c r="AD579" s="555"/>
      <c r="AE579" s="555"/>
      <c r="AF579" s="555"/>
      <c r="AG579" s="555"/>
      <c r="AH579" s="555"/>
    </row>
    <row r="580">
      <c r="A580" s="555"/>
      <c r="B580" s="555"/>
      <c r="C580" s="555"/>
      <c r="D580" s="555"/>
      <c r="E580" s="555"/>
      <c r="F580" s="555"/>
      <c r="G580" s="555"/>
      <c r="H580" s="555"/>
      <c r="I580" s="555"/>
      <c r="J580" s="555"/>
      <c r="K580" s="555"/>
      <c r="L580" s="555"/>
      <c r="M580" s="555"/>
      <c r="N580" s="555"/>
      <c r="O580" s="555"/>
      <c r="P580" s="555"/>
      <c r="Q580" s="555"/>
      <c r="R580" s="555"/>
      <c r="S580" s="555"/>
      <c r="T580" s="555"/>
      <c r="U580" s="555"/>
      <c r="V580" s="555"/>
      <c r="W580" s="555"/>
      <c r="X580" s="555"/>
      <c r="Y580" s="555"/>
      <c r="Z580" s="555"/>
      <c r="AA580" s="555"/>
      <c r="AB580" s="555"/>
      <c r="AC580" s="555"/>
      <c r="AD580" s="555"/>
      <c r="AE580" s="555"/>
      <c r="AF580" s="555"/>
      <c r="AG580" s="555"/>
      <c r="AH580" s="555"/>
    </row>
    <row r="581">
      <c r="A581" s="555"/>
      <c r="B581" s="555"/>
      <c r="C581" s="555"/>
      <c r="D581" s="555"/>
      <c r="E581" s="555"/>
      <c r="F581" s="555"/>
      <c r="G581" s="555"/>
      <c r="H581" s="555"/>
      <c r="I581" s="555"/>
      <c r="J581" s="555"/>
      <c r="K581" s="555"/>
      <c r="L581" s="555"/>
      <c r="M581" s="555"/>
      <c r="N581" s="555"/>
      <c r="O581" s="555"/>
      <c r="P581" s="555"/>
      <c r="Q581" s="555"/>
      <c r="R581" s="555"/>
      <c r="S581" s="555"/>
      <c r="T581" s="555"/>
      <c r="U581" s="555"/>
      <c r="V581" s="555"/>
      <c r="W581" s="555"/>
      <c r="X581" s="555"/>
      <c r="Y581" s="555"/>
      <c r="Z581" s="555"/>
      <c r="AA581" s="555"/>
      <c r="AB581" s="555"/>
      <c r="AC581" s="555"/>
      <c r="AD581" s="555"/>
      <c r="AE581" s="555"/>
      <c r="AF581" s="555"/>
      <c r="AG581" s="555"/>
      <c r="AH581" s="555"/>
    </row>
    <row r="582">
      <c r="A582" s="555"/>
      <c r="B582" s="555"/>
      <c r="C582" s="555"/>
      <c r="D582" s="555"/>
      <c r="E582" s="555"/>
      <c r="F582" s="555"/>
      <c r="G582" s="555"/>
      <c r="H582" s="555"/>
      <c r="I582" s="555"/>
      <c r="J582" s="555"/>
      <c r="K582" s="555"/>
      <c r="L582" s="555"/>
      <c r="M582" s="555"/>
      <c r="N582" s="555"/>
      <c r="O582" s="555"/>
      <c r="P582" s="555"/>
      <c r="Q582" s="555"/>
      <c r="R582" s="555"/>
      <c r="S582" s="555"/>
      <c r="T582" s="555"/>
      <c r="U582" s="555"/>
      <c r="V582" s="555"/>
      <c r="W582" s="555"/>
      <c r="X582" s="555"/>
      <c r="Y582" s="555"/>
      <c r="Z582" s="555"/>
      <c r="AA582" s="555"/>
      <c r="AB582" s="555"/>
      <c r="AC582" s="555"/>
      <c r="AD582" s="555"/>
      <c r="AE582" s="555"/>
      <c r="AF582" s="555"/>
      <c r="AG582" s="555"/>
      <c r="AH582" s="555"/>
    </row>
    <row r="583">
      <c r="A583" s="555"/>
      <c r="B583" s="555"/>
      <c r="C583" s="555"/>
      <c r="D583" s="555"/>
      <c r="E583" s="555"/>
      <c r="F583" s="555"/>
      <c r="G583" s="555"/>
      <c r="H583" s="555"/>
      <c r="I583" s="555"/>
      <c r="J583" s="555"/>
      <c r="K583" s="555"/>
      <c r="L583" s="555"/>
      <c r="M583" s="555"/>
      <c r="N583" s="555"/>
      <c r="O583" s="555"/>
      <c r="P583" s="555"/>
      <c r="Q583" s="555"/>
      <c r="R583" s="555"/>
      <c r="S583" s="555"/>
      <c r="T583" s="555"/>
      <c r="U583" s="555"/>
      <c r="V583" s="555"/>
      <c r="W583" s="555"/>
      <c r="X583" s="555"/>
      <c r="Y583" s="555"/>
      <c r="Z583" s="555"/>
      <c r="AA583" s="555"/>
      <c r="AB583" s="555"/>
      <c r="AC583" s="555"/>
      <c r="AD583" s="555"/>
      <c r="AE583" s="555"/>
      <c r="AF583" s="555"/>
      <c r="AG583" s="555"/>
      <c r="AH583" s="555"/>
    </row>
    <row r="584">
      <c r="A584" s="555"/>
      <c r="B584" s="555"/>
      <c r="C584" s="555"/>
      <c r="D584" s="555"/>
      <c r="E584" s="555"/>
      <c r="F584" s="555"/>
      <c r="G584" s="555"/>
      <c r="H584" s="555"/>
      <c r="I584" s="555"/>
      <c r="J584" s="555"/>
      <c r="K584" s="555"/>
      <c r="L584" s="555"/>
      <c r="M584" s="555"/>
      <c r="N584" s="555"/>
      <c r="O584" s="555"/>
      <c r="P584" s="555"/>
      <c r="Q584" s="555"/>
      <c r="R584" s="555"/>
      <c r="S584" s="555"/>
      <c r="T584" s="555"/>
      <c r="U584" s="555"/>
      <c r="V584" s="555"/>
      <c r="W584" s="555"/>
      <c r="X584" s="555"/>
      <c r="Y584" s="555"/>
      <c r="Z584" s="555"/>
      <c r="AA584" s="555"/>
      <c r="AB584" s="555"/>
      <c r="AC584" s="555"/>
      <c r="AD584" s="555"/>
      <c r="AE584" s="555"/>
      <c r="AF584" s="555"/>
      <c r="AG584" s="555"/>
      <c r="AH584" s="555"/>
    </row>
    <row r="585">
      <c r="A585" s="555"/>
      <c r="B585" s="555"/>
      <c r="C585" s="555"/>
      <c r="D585" s="555"/>
      <c r="E585" s="555"/>
      <c r="F585" s="555"/>
      <c r="G585" s="555"/>
      <c r="H585" s="555"/>
      <c r="I585" s="555"/>
      <c r="J585" s="555"/>
      <c r="K585" s="555"/>
      <c r="L585" s="555"/>
      <c r="M585" s="555"/>
      <c r="N585" s="555"/>
      <c r="O585" s="555"/>
      <c r="P585" s="555"/>
      <c r="Q585" s="555"/>
      <c r="R585" s="555"/>
      <c r="S585" s="555"/>
      <c r="T585" s="555"/>
      <c r="U585" s="555"/>
      <c r="V585" s="555"/>
      <c r="W585" s="555"/>
      <c r="X585" s="555"/>
      <c r="Y585" s="555"/>
      <c r="Z585" s="555"/>
      <c r="AA585" s="555"/>
      <c r="AB585" s="555"/>
      <c r="AC585" s="555"/>
      <c r="AD585" s="555"/>
      <c r="AE585" s="555"/>
      <c r="AF585" s="555"/>
      <c r="AG585" s="555"/>
      <c r="AH585" s="555"/>
    </row>
    <row r="586">
      <c r="A586" s="555"/>
      <c r="B586" s="555"/>
      <c r="C586" s="555"/>
      <c r="D586" s="555"/>
      <c r="E586" s="555"/>
      <c r="F586" s="555"/>
      <c r="G586" s="555"/>
      <c r="H586" s="555"/>
      <c r="I586" s="555"/>
      <c r="J586" s="555"/>
      <c r="K586" s="555"/>
      <c r="L586" s="555"/>
      <c r="M586" s="555"/>
      <c r="N586" s="555"/>
      <c r="O586" s="555"/>
      <c r="P586" s="555"/>
      <c r="Q586" s="555"/>
      <c r="R586" s="555"/>
      <c r="S586" s="555"/>
      <c r="T586" s="555"/>
      <c r="U586" s="555"/>
      <c r="V586" s="555"/>
      <c r="W586" s="555"/>
      <c r="X586" s="555"/>
      <c r="Y586" s="555"/>
      <c r="Z586" s="555"/>
      <c r="AA586" s="555"/>
      <c r="AB586" s="555"/>
      <c r="AC586" s="555"/>
      <c r="AD586" s="555"/>
      <c r="AE586" s="555"/>
      <c r="AF586" s="555"/>
      <c r="AG586" s="555"/>
      <c r="AH586" s="555"/>
    </row>
    <row r="587">
      <c r="A587" s="555"/>
      <c r="B587" s="555"/>
      <c r="C587" s="555"/>
      <c r="D587" s="555"/>
      <c r="E587" s="555"/>
      <c r="F587" s="555"/>
      <c r="G587" s="555"/>
      <c r="H587" s="555"/>
      <c r="I587" s="555"/>
      <c r="J587" s="555"/>
      <c r="K587" s="555"/>
      <c r="L587" s="555"/>
      <c r="M587" s="555"/>
      <c r="N587" s="555"/>
      <c r="O587" s="555"/>
      <c r="P587" s="555"/>
      <c r="Q587" s="555"/>
      <c r="R587" s="555"/>
      <c r="S587" s="555"/>
      <c r="T587" s="555"/>
      <c r="U587" s="555"/>
      <c r="V587" s="555"/>
      <c r="W587" s="555"/>
      <c r="X587" s="555"/>
      <c r="Y587" s="555"/>
      <c r="Z587" s="555"/>
      <c r="AA587" s="555"/>
      <c r="AB587" s="555"/>
      <c r="AC587" s="555"/>
      <c r="AD587" s="555"/>
      <c r="AE587" s="555"/>
      <c r="AF587" s="555"/>
      <c r="AG587" s="555"/>
      <c r="AH587" s="555"/>
    </row>
    <row r="588">
      <c r="A588" s="555"/>
      <c r="B588" s="555"/>
      <c r="C588" s="555"/>
      <c r="D588" s="555"/>
      <c r="E588" s="555"/>
      <c r="F588" s="555"/>
      <c r="G588" s="555"/>
      <c r="H588" s="555"/>
      <c r="I588" s="555"/>
      <c r="J588" s="555"/>
      <c r="K588" s="555"/>
      <c r="L588" s="555"/>
      <c r="M588" s="555"/>
      <c r="N588" s="555"/>
      <c r="O588" s="555"/>
      <c r="P588" s="555"/>
      <c r="Q588" s="555"/>
      <c r="R588" s="555"/>
      <c r="S588" s="555"/>
      <c r="T588" s="555"/>
      <c r="U588" s="555"/>
      <c r="V588" s="555"/>
      <c r="W588" s="555"/>
      <c r="X588" s="555"/>
      <c r="Y588" s="555"/>
      <c r="Z588" s="555"/>
      <c r="AA588" s="555"/>
      <c r="AB588" s="555"/>
      <c r="AC588" s="555"/>
      <c r="AD588" s="555"/>
      <c r="AE588" s="555"/>
      <c r="AF588" s="555"/>
      <c r="AG588" s="555"/>
      <c r="AH588" s="555"/>
    </row>
    <row r="589">
      <c r="A589" s="555"/>
      <c r="B589" s="555"/>
      <c r="C589" s="555"/>
      <c r="D589" s="555"/>
      <c r="E589" s="555"/>
      <c r="F589" s="555"/>
      <c r="G589" s="555"/>
      <c r="H589" s="555"/>
      <c r="I589" s="555"/>
      <c r="J589" s="555"/>
      <c r="K589" s="555"/>
      <c r="L589" s="555"/>
      <c r="M589" s="555"/>
      <c r="N589" s="555"/>
      <c r="O589" s="555"/>
      <c r="P589" s="555"/>
      <c r="Q589" s="555"/>
      <c r="R589" s="555"/>
      <c r="S589" s="555"/>
      <c r="T589" s="555"/>
      <c r="U589" s="555"/>
      <c r="V589" s="555"/>
      <c r="W589" s="555"/>
      <c r="X589" s="555"/>
      <c r="Y589" s="555"/>
      <c r="Z589" s="555"/>
      <c r="AA589" s="555"/>
      <c r="AB589" s="555"/>
      <c r="AC589" s="555"/>
      <c r="AD589" s="555"/>
      <c r="AE589" s="555"/>
      <c r="AF589" s="555"/>
      <c r="AG589" s="555"/>
      <c r="AH589" s="555"/>
    </row>
    <row r="590">
      <c r="A590" s="555"/>
      <c r="B590" s="555"/>
      <c r="C590" s="555"/>
      <c r="D590" s="555"/>
      <c r="E590" s="555"/>
      <c r="F590" s="555"/>
      <c r="G590" s="555"/>
      <c r="H590" s="555"/>
      <c r="I590" s="555"/>
      <c r="J590" s="555"/>
      <c r="K590" s="555"/>
      <c r="L590" s="555"/>
      <c r="M590" s="555"/>
      <c r="N590" s="555"/>
      <c r="O590" s="555"/>
      <c r="P590" s="555"/>
      <c r="Q590" s="555"/>
      <c r="R590" s="555"/>
      <c r="S590" s="555"/>
      <c r="T590" s="555"/>
      <c r="U590" s="555"/>
      <c r="V590" s="555"/>
      <c r="W590" s="555"/>
      <c r="X590" s="555"/>
      <c r="Y590" s="555"/>
      <c r="Z590" s="555"/>
      <c r="AA590" s="555"/>
      <c r="AB590" s="555"/>
      <c r="AC590" s="555"/>
      <c r="AD590" s="555"/>
      <c r="AE590" s="555"/>
      <c r="AF590" s="555"/>
      <c r="AG590" s="555"/>
      <c r="AH590" s="555"/>
    </row>
    <row r="591">
      <c r="A591" s="555"/>
      <c r="B591" s="555"/>
      <c r="C591" s="555"/>
      <c r="D591" s="555"/>
      <c r="E591" s="555"/>
      <c r="F591" s="555"/>
      <c r="G591" s="555"/>
      <c r="H591" s="555"/>
      <c r="I591" s="555"/>
      <c r="J591" s="555"/>
      <c r="K591" s="555"/>
      <c r="L591" s="555"/>
      <c r="M591" s="555"/>
      <c r="N591" s="555"/>
      <c r="O591" s="555"/>
      <c r="P591" s="555"/>
      <c r="Q591" s="555"/>
      <c r="R591" s="555"/>
      <c r="S591" s="555"/>
      <c r="T591" s="555"/>
      <c r="U591" s="555"/>
      <c r="V591" s="555"/>
      <c r="W591" s="555"/>
      <c r="X591" s="555"/>
      <c r="Y591" s="555"/>
      <c r="Z591" s="555"/>
      <c r="AA591" s="555"/>
      <c r="AB591" s="555"/>
      <c r="AC591" s="555"/>
      <c r="AD591" s="555"/>
      <c r="AE591" s="555"/>
      <c r="AF591" s="555"/>
      <c r="AG591" s="555"/>
      <c r="AH591" s="555"/>
    </row>
    <row r="592">
      <c r="A592" s="555"/>
      <c r="B592" s="555"/>
      <c r="C592" s="555"/>
      <c r="D592" s="555"/>
      <c r="E592" s="555"/>
      <c r="F592" s="555"/>
      <c r="G592" s="555"/>
      <c r="H592" s="555"/>
      <c r="I592" s="555"/>
      <c r="J592" s="555"/>
      <c r="K592" s="555"/>
      <c r="L592" s="555"/>
      <c r="M592" s="555"/>
      <c r="N592" s="555"/>
      <c r="O592" s="555"/>
      <c r="P592" s="555"/>
      <c r="Q592" s="555"/>
      <c r="R592" s="555"/>
      <c r="S592" s="555"/>
      <c r="T592" s="555"/>
      <c r="U592" s="555"/>
      <c r="V592" s="555"/>
      <c r="W592" s="555"/>
      <c r="X592" s="555"/>
      <c r="Y592" s="555"/>
      <c r="Z592" s="555"/>
      <c r="AA592" s="555"/>
      <c r="AB592" s="555"/>
      <c r="AC592" s="555"/>
      <c r="AD592" s="555"/>
      <c r="AE592" s="555"/>
      <c r="AF592" s="555"/>
      <c r="AG592" s="555"/>
      <c r="AH592" s="555"/>
    </row>
    <row r="593">
      <c r="A593" s="555"/>
      <c r="B593" s="555"/>
      <c r="C593" s="555"/>
      <c r="D593" s="555"/>
      <c r="E593" s="555"/>
      <c r="F593" s="555"/>
      <c r="G593" s="555"/>
      <c r="H593" s="555"/>
      <c r="I593" s="555"/>
      <c r="J593" s="555"/>
      <c r="K593" s="555"/>
      <c r="L593" s="555"/>
      <c r="M593" s="555"/>
      <c r="N593" s="555"/>
      <c r="O593" s="555"/>
      <c r="P593" s="555"/>
      <c r="Q593" s="555"/>
      <c r="R593" s="555"/>
      <c r="S593" s="555"/>
      <c r="T593" s="555"/>
      <c r="U593" s="555"/>
      <c r="V593" s="555"/>
      <c r="W593" s="555"/>
      <c r="X593" s="555"/>
      <c r="Y593" s="555"/>
      <c r="Z593" s="555"/>
      <c r="AA593" s="555"/>
      <c r="AB593" s="555"/>
      <c r="AC593" s="555"/>
      <c r="AD593" s="555"/>
      <c r="AE593" s="555"/>
      <c r="AF593" s="555"/>
      <c r="AG593" s="555"/>
      <c r="AH593" s="555"/>
    </row>
    <row r="594">
      <c r="A594" s="555"/>
      <c r="B594" s="555"/>
      <c r="C594" s="555"/>
      <c r="D594" s="555"/>
      <c r="E594" s="555"/>
      <c r="F594" s="555"/>
      <c r="G594" s="555"/>
      <c r="H594" s="555"/>
      <c r="I594" s="555"/>
      <c r="J594" s="555"/>
      <c r="K594" s="555"/>
      <c r="L594" s="555"/>
      <c r="M594" s="555"/>
      <c r="N594" s="555"/>
      <c r="O594" s="555"/>
      <c r="P594" s="555"/>
      <c r="Q594" s="555"/>
      <c r="R594" s="555"/>
      <c r="S594" s="555"/>
      <c r="T594" s="555"/>
      <c r="U594" s="555"/>
      <c r="V594" s="555"/>
      <c r="W594" s="555"/>
      <c r="X594" s="555"/>
      <c r="Y594" s="555"/>
      <c r="Z594" s="555"/>
      <c r="AA594" s="555"/>
      <c r="AB594" s="555"/>
      <c r="AC594" s="555"/>
      <c r="AD594" s="555"/>
      <c r="AE594" s="555"/>
      <c r="AF594" s="555"/>
      <c r="AG594" s="555"/>
      <c r="AH594" s="555"/>
    </row>
    <row r="595">
      <c r="A595" s="555"/>
      <c r="B595" s="555"/>
      <c r="C595" s="555"/>
      <c r="D595" s="555"/>
      <c r="E595" s="555"/>
      <c r="F595" s="555"/>
      <c r="G595" s="555"/>
      <c r="H595" s="555"/>
      <c r="I595" s="555"/>
      <c r="J595" s="555"/>
      <c r="K595" s="555"/>
      <c r="L595" s="555"/>
      <c r="M595" s="555"/>
      <c r="N595" s="555"/>
      <c r="O595" s="555"/>
      <c r="P595" s="555"/>
      <c r="Q595" s="555"/>
      <c r="R595" s="555"/>
      <c r="S595" s="555"/>
      <c r="T595" s="555"/>
      <c r="U595" s="555"/>
      <c r="V595" s="555"/>
      <c r="W595" s="555"/>
      <c r="X595" s="555"/>
      <c r="Y595" s="555"/>
      <c r="Z595" s="555"/>
      <c r="AA595" s="555"/>
      <c r="AB595" s="555"/>
      <c r="AC595" s="555"/>
      <c r="AD595" s="555"/>
      <c r="AE595" s="555"/>
      <c r="AF595" s="555"/>
      <c r="AG595" s="555"/>
      <c r="AH595" s="555"/>
    </row>
    <row r="596">
      <c r="A596" s="555"/>
      <c r="B596" s="555"/>
      <c r="C596" s="555"/>
      <c r="D596" s="555"/>
      <c r="E596" s="555"/>
      <c r="F596" s="555"/>
      <c r="G596" s="555"/>
      <c r="H596" s="555"/>
      <c r="I596" s="555"/>
      <c r="J596" s="555"/>
      <c r="K596" s="555"/>
      <c r="L596" s="555"/>
      <c r="M596" s="555"/>
      <c r="N596" s="555"/>
      <c r="O596" s="555"/>
      <c r="P596" s="555"/>
      <c r="Q596" s="555"/>
      <c r="R596" s="555"/>
      <c r="S596" s="555"/>
      <c r="T596" s="555"/>
      <c r="U596" s="555"/>
      <c r="V596" s="555"/>
      <c r="W596" s="555"/>
      <c r="X596" s="555"/>
      <c r="Y596" s="555"/>
      <c r="Z596" s="555"/>
      <c r="AA596" s="555"/>
      <c r="AB596" s="555"/>
      <c r="AC596" s="555"/>
      <c r="AD596" s="555"/>
      <c r="AE596" s="555"/>
      <c r="AF596" s="555"/>
      <c r="AG596" s="555"/>
      <c r="AH596" s="555"/>
    </row>
    <row r="597">
      <c r="A597" s="555"/>
      <c r="B597" s="555"/>
      <c r="C597" s="555"/>
      <c r="D597" s="555"/>
      <c r="E597" s="555"/>
      <c r="F597" s="555"/>
      <c r="G597" s="555"/>
      <c r="H597" s="555"/>
      <c r="I597" s="555"/>
      <c r="J597" s="555"/>
      <c r="K597" s="555"/>
      <c r="L597" s="555"/>
      <c r="M597" s="555"/>
      <c r="N597" s="555"/>
      <c r="O597" s="555"/>
      <c r="P597" s="555"/>
      <c r="Q597" s="555"/>
      <c r="R597" s="555"/>
      <c r="S597" s="555"/>
      <c r="T597" s="555"/>
      <c r="U597" s="555"/>
      <c r="V597" s="555"/>
      <c r="W597" s="555"/>
      <c r="X597" s="555"/>
      <c r="Y597" s="555"/>
      <c r="Z597" s="555"/>
      <c r="AA597" s="555"/>
      <c r="AB597" s="555"/>
      <c r="AC597" s="555"/>
      <c r="AD597" s="555"/>
      <c r="AE597" s="555"/>
      <c r="AF597" s="555"/>
      <c r="AG597" s="555"/>
      <c r="AH597" s="555"/>
    </row>
    <row r="598">
      <c r="A598" s="555"/>
      <c r="B598" s="555"/>
      <c r="C598" s="555"/>
      <c r="D598" s="555"/>
      <c r="E598" s="555"/>
      <c r="F598" s="555"/>
      <c r="G598" s="555"/>
      <c r="H598" s="555"/>
      <c r="I598" s="555"/>
      <c r="J598" s="555"/>
      <c r="K598" s="555"/>
      <c r="L598" s="555"/>
      <c r="M598" s="555"/>
      <c r="N598" s="555"/>
      <c r="O598" s="555"/>
      <c r="P598" s="555"/>
      <c r="Q598" s="555"/>
      <c r="R598" s="555"/>
      <c r="S598" s="555"/>
      <c r="T598" s="555"/>
      <c r="U598" s="555"/>
      <c r="V598" s="555"/>
      <c r="W598" s="555"/>
      <c r="X598" s="555"/>
      <c r="Y598" s="555"/>
      <c r="Z598" s="555"/>
      <c r="AA598" s="555"/>
      <c r="AB598" s="555"/>
      <c r="AC598" s="555"/>
      <c r="AD598" s="555"/>
      <c r="AE598" s="555"/>
      <c r="AF598" s="555"/>
      <c r="AG598" s="555"/>
      <c r="AH598" s="555"/>
    </row>
    <row r="599">
      <c r="A599" s="555"/>
      <c r="B599" s="555"/>
      <c r="C599" s="555"/>
      <c r="D599" s="555"/>
      <c r="E599" s="555"/>
      <c r="F599" s="555"/>
      <c r="G599" s="555"/>
      <c r="H599" s="555"/>
      <c r="I599" s="555"/>
      <c r="J599" s="555"/>
      <c r="K599" s="555"/>
      <c r="L599" s="555"/>
      <c r="M599" s="555"/>
      <c r="N599" s="555"/>
      <c r="O599" s="555"/>
      <c r="P599" s="555"/>
      <c r="Q599" s="555"/>
      <c r="R599" s="555"/>
      <c r="S599" s="555"/>
      <c r="T599" s="555"/>
      <c r="U599" s="555"/>
      <c r="V599" s="555"/>
      <c r="W599" s="555"/>
      <c r="X599" s="555"/>
      <c r="Y599" s="555"/>
      <c r="Z599" s="555"/>
      <c r="AA599" s="555"/>
      <c r="AB599" s="555"/>
      <c r="AC599" s="555"/>
      <c r="AD599" s="555"/>
      <c r="AE599" s="555"/>
      <c r="AF599" s="555"/>
      <c r="AG599" s="555"/>
      <c r="AH599" s="555"/>
    </row>
    <row r="600">
      <c r="A600" s="555"/>
      <c r="B600" s="555"/>
      <c r="C600" s="555"/>
      <c r="D600" s="555"/>
      <c r="E600" s="555"/>
      <c r="F600" s="555"/>
      <c r="G600" s="555"/>
      <c r="H600" s="555"/>
      <c r="I600" s="555"/>
      <c r="J600" s="555"/>
      <c r="K600" s="555"/>
      <c r="L600" s="555"/>
      <c r="M600" s="555"/>
      <c r="N600" s="555"/>
      <c r="O600" s="555"/>
      <c r="P600" s="555"/>
      <c r="Q600" s="555"/>
      <c r="R600" s="555"/>
      <c r="S600" s="555"/>
      <c r="T600" s="555"/>
      <c r="U600" s="555"/>
      <c r="V600" s="555"/>
      <c r="W600" s="555"/>
      <c r="X600" s="555"/>
      <c r="Y600" s="555"/>
      <c r="Z600" s="555"/>
      <c r="AA600" s="555"/>
      <c r="AB600" s="555"/>
      <c r="AC600" s="555"/>
      <c r="AD600" s="555"/>
      <c r="AE600" s="555"/>
      <c r="AF600" s="555"/>
      <c r="AG600" s="555"/>
      <c r="AH600" s="555"/>
    </row>
    <row r="601">
      <c r="A601" s="555"/>
      <c r="B601" s="555"/>
      <c r="C601" s="555"/>
      <c r="D601" s="555"/>
      <c r="E601" s="555"/>
      <c r="F601" s="555"/>
      <c r="G601" s="555"/>
      <c r="H601" s="555"/>
      <c r="I601" s="555"/>
      <c r="J601" s="555"/>
      <c r="K601" s="555"/>
      <c r="L601" s="555"/>
      <c r="M601" s="555"/>
      <c r="N601" s="555"/>
      <c r="O601" s="555"/>
      <c r="P601" s="555"/>
      <c r="Q601" s="555"/>
      <c r="R601" s="555"/>
      <c r="S601" s="555"/>
      <c r="T601" s="555"/>
      <c r="U601" s="555"/>
      <c r="V601" s="555"/>
      <c r="W601" s="555"/>
      <c r="X601" s="555"/>
      <c r="Y601" s="555"/>
      <c r="Z601" s="555"/>
      <c r="AA601" s="555"/>
      <c r="AB601" s="555"/>
      <c r="AC601" s="555"/>
      <c r="AD601" s="555"/>
      <c r="AE601" s="555"/>
      <c r="AF601" s="555"/>
      <c r="AG601" s="555"/>
      <c r="AH601" s="555"/>
    </row>
    <row r="602">
      <c r="A602" s="555"/>
      <c r="B602" s="555"/>
      <c r="C602" s="555"/>
      <c r="D602" s="555"/>
      <c r="E602" s="555"/>
      <c r="F602" s="555"/>
      <c r="G602" s="555"/>
      <c r="H602" s="555"/>
      <c r="I602" s="555"/>
      <c r="J602" s="555"/>
      <c r="K602" s="555"/>
      <c r="L602" s="555"/>
      <c r="M602" s="555"/>
      <c r="N602" s="555"/>
      <c r="O602" s="555"/>
      <c r="P602" s="555"/>
      <c r="Q602" s="555"/>
      <c r="R602" s="555"/>
      <c r="S602" s="555"/>
      <c r="T602" s="555"/>
      <c r="U602" s="555"/>
      <c r="V602" s="555"/>
      <c r="W602" s="555"/>
      <c r="X602" s="555"/>
      <c r="Y602" s="555"/>
      <c r="Z602" s="555"/>
      <c r="AA602" s="555"/>
      <c r="AB602" s="555"/>
      <c r="AC602" s="555"/>
      <c r="AD602" s="555"/>
      <c r="AE602" s="555"/>
      <c r="AF602" s="555"/>
      <c r="AG602" s="555"/>
      <c r="AH602" s="555"/>
    </row>
    <row r="603">
      <c r="A603" s="555"/>
      <c r="B603" s="555"/>
      <c r="C603" s="555"/>
      <c r="D603" s="555"/>
      <c r="E603" s="555"/>
      <c r="F603" s="555"/>
      <c r="G603" s="555"/>
      <c r="H603" s="555"/>
      <c r="I603" s="555"/>
      <c r="J603" s="555"/>
      <c r="K603" s="555"/>
      <c r="L603" s="555"/>
      <c r="M603" s="555"/>
      <c r="N603" s="555"/>
      <c r="O603" s="555"/>
      <c r="P603" s="555"/>
      <c r="Q603" s="555"/>
      <c r="R603" s="555"/>
      <c r="S603" s="555"/>
      <c r="T603" s="555"/>
      <c r="U603" s="555"/>
      <c r="V603" s="555"/>
      <c r="W603" s="555"/>
      <c r="X603" s="555"/>
      <c r="Y603" s="555"/>
      <c r="Z603" s="555"/>
      <c r="AA603" s="555"/>
      <c r="AB603" s="555"/>
      <c r="AC603" s="555"/>
      <c r="AD603" s="555"/>
      <c r="AE603" s="555"/>
      <c r="AF603" s="555"/>
      <c r="AG603" s="555"/>
      <c r="AH603" s="555"/>
    </row>
    <row r="604">
      <c r="A604" s="555"/>
      <c r="B604" s="555"/>
      <c r="C604" s="555"/>
      <c r="D604" s="555"/>
      <c r="E604" s="555"/>
      <c r="F604" s="555"/>
      <c r="G604" s="555"/>
      <c r="H604" s="555"/>
      <c r="I604" s="555"/>
      <c r="J604" s="555"/>
      <c r="K604" s="555"/>
      <c r="L604" s="555"/>
      <c r="M604" s="555"/>
      <c r="N604" s="555"/>
      <c r="O604" s="555"/>
      <c r="P604" s="555"/>
      <c r="Q604" s="555"/>
      <c r="R604" s="555"/>
      <c r="S604" s="555"/>
      <c r="T604" s="555"/>
      <c r="U604" s="555"/>
      <c r="V604" s="555"/>
      <c r="W604" s="555"/>
      <c r="X604" s="555"/>
      <c r="Y604" s="555"/>
      <c r="Z604" s="555"/>
      <c r="AA604" s="555"/>
      <c r="AB604" s="555"/>
      <c r="AC604" s="555"/>
      <c r="AD604" s="555"/>
      <c r="AE604" s="555"/>
      <c r="AF604" s="555"/>
      <c r="AG604" s="555"/>
      <c r="AH604" s="555"/>
    </row>
    <row r="605">
      <c r="A605" s="555"/>
      <c r="B605" s="555"/>
      <c r="C605" s="555"/>
      <c r="D605" s="555"/>
      <c r="E605" s="555"/>
      <c r="F605" s="555"/>
      <c r="G605" s="555"/>
      <c r="H605" s="555"/>
      <c r="I605" s="555"/>
      <c r="J605" s="555"/>
      <c r="K605" s="555"/>
      <c r="L605" s="555"/>
      <c r="M605" s="555"/>
      <c r="N605" s="555"/>
      <c r="O605" s="555"/>
      <c r="P605" s="555"/>
      <c r="Q605" s="555"/>
      <c r="R605" s="555"/>
      <c r="S605" s="555"/>
      <c r="T605" s="555"/>
      <c r="U605" s="555"/>
      <c r="V605" s="555"/>
      <c r="W605" s="555"/>
      <c r="X605" s="555"/>
      <c r="Y605" s="555"/>
      <c r="Z605" s="555"/>
      <c r="AA605" s="555"/>
      <c r="AB605" s="555"/>
      <c r="AC605" s="555"/>
      <c r="AD605" s="555"/>
      <c r="AE605" s="555"/>
      <c r="AF605" s="555"/>
      <c r="AG605" s="555"/>
      <c r="AH605" s="555"/>
    </row>
    <row r="606">
      <c r="A606" s="555"/>
      <c r="B606" s="555"/>
      <c r="C606" s="555"/>
      <c r="D606" s="555"/>
      <c r="E606" s="555"/>
      <c r="F606" s="555"/>
      <c r="G606" s="555"/>
      <c r="H606" s="555"/>
      <c r="I606" s="555"/>
      <c r="J606" s="555"/>
      <c r="K606" s="555"/>
      <c r="L606" s="555"/>
      <c r="M606" s="555"/>
      <c r="N606" s="555"/>
      <c r="O606" s="555"/>
      <c r="P606" s="555"/>
      <c r="Q606" s="555"/>
      <c r="R606" s="555"/>
      <c r="S606" s="555"/>
      <c r="T606" s="555"/>
      <c r="U606" s="555"/>
      <c r="V606" s="555"/>
      <c r="W606" s="555"/>
      <c r="X606" s="555"/>
      <c r="Y606" s="555"/>
      <c r="Z606" s="555"/>
      <c r="AA606" s="555"/>
      <c r="AB606" s="555"/>
      <c r="AC606" s="555"/>
      <c r="AD606" s="555"/>
      <c r="AE606" s="555"/>
      <c r="AF606" s="555"/>
      <c r="AG606" s="555"/>
      <c r="AH606" s="555"/>
    </row>
    <row r="607">
      <c r="A607" s="555"/>
      <c r="B607" s="555"/>
      <c r="C607" s="555"/>
      <c r="D607" s="555"/>
      <c r="E607" s="555"/>
      <c r="F607" s="555"/>
      <c r="G607" s="555"/>
      <c r="H607" s="555"/>
      <c r="I607" s="555"/>
      <c r="J607" s="555"/>
      <c r="K607" s="555"/>
      <c r="L607" s="555"/>
      <c r="M607" s="555"/>
      <c r="N607" s="555"/>
      <c r="O607" s="555"/>
      <c r="P607" s="555"/>
      <c r="Q607" s="555"/>
      <c r="R607" s="555"/>
      <c r="S607" s="555"/>
      <c r="T607" s="555"/>
      <c r="U607" s="555"/>
      <c r="V607" s="555"/>
      <c r="W607" s="555"/>
      <c r="X607" s="555"/>
      <c r="Y607" s="555"/>
      <c r="Z607" s="555"/>
      <c r="AA607" s="555"/>
      <c r="AB607" s="555"/>
      <c r="AC607" s="555"/>
      <c r="AD607" s="555"/>
      <c r="AE607" s="555"/>
      <c r="AF607" s="555"/>
      <c r="AG607" s="555"/>
      <c r="AH607" s="555"/>
    </row>
    <row r="608">
      <c r="A608" s="555"/>
      <c r="B608" s="555"/>
      <c r="C608" s="555"/>
      <c r="D608" s="555"/>
      <c r="E608" s="555"/>
      <c r="F608" s="555"/>
      <c r="G608" s="555"/>
      <c r="H608" s="555"/>
      <c r="I608" s="555"/>
      <c r="J608" s="555"/>
      <c r="K608" s="555"/>
      <c r="L608" s="555"/>
      <c r="M608" s="555"/>
      <c r="N608" s="555"/>
      <c r="O608" s="555"/>
      <c r="P608" s="555"/>
      <c r="Q608" s="555"/>
      <c r="R608" s="555"/>
      <c r="S608" s="555"/>
      <c r="T608" s="555"/>
      <c r="U608" s="555"/>
      <c r="V608" s="555"/>
      <c r="W608" s="555"/>
      <c r="X608" s="555"/>
      <c r="Y608" s="555"/>
      <c r="Z608" s="555"/>
      <c r="AA608" s="555"/>
      <c r="AB608" s="555"/>
      <c r="AC608" s="555"/>
      <c r="AD608" s="555"/>
      <c r="AE608" s="555"/>
      <c r="AF608" s="555"/>
      <c r="AG608" s="555"/>
      <c r="AH608" s="555"/>
    </row>
    <row r="609">
      <c r="A609" s="555"/>
      <c r="B609" s="555"/>
      <c r="C609" s="555"/>
      <c r="D609" s="555"/>
      <c r="E609" s="555"/>
      <c r="F609" s="555"/>
      <c r="G609" s="555"/>
      <c r="H609" s="555"/>
      <c r="I609" s="555"/>
      <c r="J609" s="555"/>
      <c r="K609" s="555"/>
      <c r="L609" s="555"/>
      <c r="M609" s="555"/>
      <c r="N609" s="555"/>
      <c r="O609" s="555"/>
      <c r="P609" s="555"/>
      <c r="Q609" s="555"/>
      <c r="R609" s="555"/>
      <c r="S609" s="555"/>
      <c r="T609" s="555"/>
      <c r="U609" s="555"/>
      <c r="V609" s="555"/>
      <c r="W609" s="555"/>
      <c r="X609" s="555"/>
      <c r="Y609" s="555"/>
      <c r="Z609" s="555"/>
      <c r="AA609" s="555"/>
      <c r="AB609" s="555"/>
      <c r="AC609" s="555"/>
      <c r="AD609" s="555"/>
      <c r="AE609" s="555"/>
      <c r="AF609" s="555"/>
      <c r="AG609" s="555"/>
      <c r="AH609" s="555"/>
    </row>
    <row r="610">
      <c r="A610" s="555"/>
      <c r="B610" s="555"/>
      <c r="C610" s="555"/>
      <c r="D610" s="555"/>
      <c r="E610" s="555"/>
      <c r="F610" s="555"/>
      <c r="G610" s="555"/>
      <c r="H610" s="555"/>
      <c r="I610" s="555"/>
      <c r="J610" s="555"/>
      <c r="K610" s="555"/>
      <c r="L610" s="555"/>
      <c r="M610" s="555"/>
      <c r="N610" s="555"/>
      <c r="O610" s="555"/>
      <c r="P610" s="555"/>
      <c r="Q610" s="555"/>
      <c r="R610" s="555"/>
      <c r="S610" s="555"/>
      <c r="T610" s="555"/>
      <c r="U610" s="555"/>
      <c r="V610" s="555"/>
      <c r="W610" s="555"/>
      <c r="X610" s="555"/>
      <c r="Y610" s="555"/>
      <c r="Z610" s="555"/>
      <c r="AA610" s="555"/>
      <c r="AB610" s="555"/>
      <c r="AC610" s="555"/>
      <c r="AD610" s="555"/>
      <c r="AE610" s="555"/>
      <c r="AF610" s="555"/>
      <c r="AG610" s="555"/>
      <c r="AH610" s="555"/>
    </row>
    <row r="611">
      <c r="A611" s="555"/>
      <c r="B611" s="555"/>
      <c r="C611" s="555"/>
      <c r="D611" s="555"/>
      <c r="E611" s="555"/>
      <c r="F611" s="555"/>
      <c r="G611" s="555"/>
      <c r="H611" s="555"/>
      <c r="I611" s="555"/>
      <c r="J611" s="555"/>
      <c r="K611" s="555"/>
      <c r="L611" s="555"/>
      <c r="M611" s="555"/>
      <c r="N611" s="555"/>
      <c r="O611" s="555"/>
      <c r="P611" s="555"/>
      <c r="Q611" s="555"/>
      <c r="R611" s="555"/>
      <c r="S611" s="555"/>
      <c r="T611" s="555"/>
      <c r="U611" s="555"/>
      <c r="V611" s="555"/>
      <c r="W611" s="555"/>
      <c r="X611" s="555"/>
      <c r="Y611" s="555"/>
      <c r="Z611" s="555"/>
      <c r="AA611" s="555"/>
      <c r="AB611" s="555"/>
      <c r="AC611" s="555"/>
      <c r="AD611" s="555"/>
      <c r="AE611" s="555"/>
      <c r="AF611" s="555"/>
      <c r="AG611" s="555"/>
      <c r="AH611" s="555"/>
    </row>
    <row r="612">
      <c r="A612" s="555"/>
      <c r="B612" s="555"/>
      <c r="C612" s="555"/>
      <c r="D612" s="555"/>
      <c r="E612" s="555"/>
      <c r="F612" s="555"/>
      <c r="G612" s="555"/>
      <c r="H612" s="555"/>
      <c r="I612" s="555"/>
      <c r="J612" s="555"/>
      <c r="K612" s="555"/>
      <c r="L612" s="555"/>
      <c r="M612" s="555"/>
      <c r="N612" s="555"/>
      <c r="O612" s="555"/>
      <c r="P612" s="555"/>
      <c r="Q612" s="555"/>
      <c r="R612" s="555"/>
      <c r="S612" s="555"/>
      <c r="T612" s="555"/>
      <c r="U612" s="555"/>
      <c r="V612" s="555"/>
      <c r="W612" s="555"/>
      <c r="X612" s="555"/>
      <c r="Y612" s="555"/>
      <c r="Z612" s="555"/>
      <c r="AA612" s="555"/>
      <c r="AB612" s="555"/>
      <c r="AC612" s="555"/>
      <c r="AD612" s="555"/>
      <c r="AE612" s="555"/>
      <c r="AF612" s="555"/>
      <c r="AG612" s="555"/>
      <c r="AH612" s="555"/>
    </row>
    <row r="613">
      <c r="A613" s="555"/>
      <c r="B613" s="555"/>
      <c r="C613" s="555"/>
      <c r="D613" s="555"/>
      <c r="E613" s="555"/>
      <c r="F613" s="555"/>
      <c r="G613" s="555"/>
      <c r="H613" s="555"/>
      <c r="I613" s="555"/>
      <c r="J613" s="555"/>
      <c r="K613" s="555"/>
      <c r="L613" s="555"/>
      <c r="M613" s="555"/>
      <c r="N613" s="555"/>
      <c r="O613" s="555"/>
      <c r="P613" s="555"/>
      <c r="Q613" s="555"/>
      <c r="R613" s="555"/>
      <c r="S613" s="555"/>
      <c r="T613" s="555"/>
      <c r="U613" s="555"/>
      <c r="V613" s="555"/>
      <c r="W613" s="555"/>
      <c r="X613" s="555"/>
      <c r="Y613" s="555"/>
      <c r="Z613" s="555"/>
      <c r="AA613" s="555"/>
      <c r="AB613" s="555"/>
      <c r="AC613" s="555"/>
      <c r="AD613" s="555"/>
      <c r="AE613" s="555"/>
      <c r="AF613" s="555"/>
      <c r="AG613" s="555"/>
      <c r="AH613" s="555"/>
    </row>
    <row r="614">
      <c r="A614" s="555"/>
      <c r="B614" s="555"/>
      <c r="C614" s="555"/>
      <c r="D614" s="555"/>
      <c r="E614" s="555"/>
      <c r="F614" s="555"/>
      <c r="G614" s="555"/>
      <c r="H614" s="555"/>
      <c r="I614" s="555"/>
      <c r="J614" s="555"/>
      <c r="K614" s="555"/>
      <c r="L614" s="555"/>
      <c r="M614" s="555"/>
      <c r="N614" s="555"/>
      <c r="O614" s="555"/>
      <c r="P614" s="555"/>
      <c r="Q614" s="555"/>
      <c r="R614" s="555"/>
      <c r="S614" s="555"/>
      <c r="T614" s="555"/>
      <c r="U614" s="555"/>
      <c r="V614" s="555"/>
      <c r="W614" s="555"/>
      <c r="X614" s="555"/>
      <c r="Y614" s="555"/>
      <c r="Z614" s="555"/>
      <c r="AA614" s="555"/>
      <c r="AB614" s="555"/>
      <c r="AC614" s="555"/>
      <c r="AD614" s="555"/>
      <c r="AE614" s="555"/>
      <c r="AF614" s="555"/>
      <c r="AG614" s="555"/>
      <c r="AH614" s="555"/>
    </row>
    <row r="615">
      <c r="A615" s="555"/>
      <c r="B615" s="555"/>
      <c r="C615" s="555"/>
      <c r="D615" s="555"/>
      <c r="E615" s="555"/>
      <c r="F615" s="555"/>
      <c r="G615" s="555"/>
      <c r="H615" s="555"/>
      <c r="I615" s="555"/>
      <c r="J615" s="555"/>
      <c r="K615" s="555"/>
      <c r="L615" s="555"/>
      <c r="M615" s="555"/>
      <c r="N615" s="555"/>
      <c r="O615" s="555"/>
      <c r="P615" s="555"/>
      <c r="Q615" s="555"/>
      <c r="R615" s="555"/>
      <c r="S615" s="555"/>
      <c r="T615" s="555"/>
      <c r="U615" s="555"/>
      <c r="V615" s="555"/>
      <c r="W615" s="555"/>
      <c r="X615" s="555"/>
      <c r="Y615" s="555"/>
      <c r="Z615" s="555"/>
      <c r="AA615" s="555"/>
      <c r="AB615" s="555"/>
      <c r="AC615" s="555"/>
      <c r="AD615" s="555"/>
      <c r="AE615" s="555"/>
      <c r="AF615" s="555"/>
      <c r="AG615" s="555"/>
      <c r="AH615" s="555"/>
    </row>
    <row r="616">
      <c r="A616" s="555"/>
      <c r="B616" s="555"/>
      <c r="C616" s="555"/>
      <c r="D616" s="555"/>
      <c r="E616" s="555"/>
      <c r="F616" s="555"/>
      <c r="G616" s="555"/>
      <c r="H616" s="555"/>
      <c r="I616" s="555"/>
      <c r="J616" s="555"/>
      <c r="K616" s="555"/>
      <c r="L616" s="555"/>
      <c r="M616" s="555"/>
      <c r="N616" s="555"/>
      <c r="O616" s="555"/>
      <c r="P616" s="555"/>
      <c r="Q616" s="555"/>
      <c r="R616" s="555"/>
      <c r="S616" s="555"/>
      <c r="T616" s="555"/>
      <c r="U616" s="555"/>
      <c r="V616" s="555"/>
      <c r="W616" s="555"/>
      <c r="X616" s="555"/>
      <c r="Y616" s="555"/>
      <c r="Z616" s="555"/>
      <c r="AA616" s="555"/>
      <c r="AB616" s="555"/>
      <c r="AC616" s="555"/>
      <c r="AD616" s="555"/>
      <c r="AE616" s="555"/>
      <c r="AF616" s="555"/>
      <c r="AG616" s="555"/>
      <c r="AH616" s="555"/>
    </row>
    <row r="617">
      <c r="A617" s="555"/>
      <c r="B617" s="555"/>
      <c r="C617" s="555"/>
      <c r="D617" s="555"/>
      <c r="E617" s="555"/>
      <c r="F617" s="555"/>
      <c r="G617" s="555"/>
      <c r="H617" s="555"/>
      <c r="I617" s="555"/>
      <c r="J617" s="555"/>
      <c r="K617" s="555"/>
      <c r="L617" s="555"/>
      <c r="M617" s="555"/>
      <c r="N617" s="555"/>
      <c r="O617" s="555"/>
      <c r="P617" s="555"/>
      <c r="Q617" s="555"/>
      <c r="R617" s="555"/>
      <c r="S617" s="555"/>
      <c r="T617" s="555"/>
      <c r="U617" s="555"/>
      <c r="V617" s="555"/>
      <c r="W617" s="555"/>
      <c r="X617" s="555"/>
      <c r="Y617" s="555"/>
      <c r="Z617" s="555"/>
      <c r="AA617" s="555"/>
      <c r="AB617" s="555"/>
      <c r="AC617" s="555"/>
      <c r="AD617" s="555"/>
      <c r="AE617" s="555"/>
      <c r="AF617" s="555"/>
      <c r="AG617" s="555"/>
      <c r="AH617" s="555"/>
    </row>
    <row r="618">
      <c r="A618" s="555"/>
      <c r="B618" s="555"/>
      <c r="C618" s="555"/>
      <c r="D618" s="555"/>
      <c r="E618" s="555"/>
      <c r="F618" s="555"/>
      <c r="G618" s="555"/>
      <c r="H618" s="555"/>
      <c r="I618" s="555"/>
      <c r="J618" s="555"/>
      <c r="K618" s="555"/>
      <c r="L618" s="555"/>
      <c r="M618" s="555"/>
      <c r="N618" s="555"/>
      <c r="O618" s="555"/>
      <c r="P618" s="555"/>
      <c r="Q618" s="555"/>
      <c r="R618" s="555"/>
      <c r="S618" s="555"/>
      <c r="T618" s="555"/>
      <c r="U618" s="555"/>
      <c r="V618" s="555"/>
      <c r="W618" s="555"/>
      <c r="X618" s="555"/>
      <c r="Y618" s="555"/>
      <c r="Z618" s="555"/>
      <c r="AA618" s="555"/>
      <c r="AB618" s="555"/>
      <c r="AC618" s="555"/>
      <c r="AD618" s="555"/>
      <c r="AE618" s="555"/>
      <c r="AF618" s="555"/>
      <c r="AG618" s="555"/>
      <c r="AH618" s="555"/>
    </row>
    <row r="619">
      <c r="A619" s="555"/>
      <c r="B619" s="555"/>
      <c r="C619" s="555"/>
      <c r="D619" s="555"/>
      <c r="E619" s="555"/>
      <c r="F619" s="555"/>
      <c r="G619" s="555"/>
      <c r="H619" s="555"/>
      <c r="I619" s="555"/>
      <c r="J619" s="555"/>
      <c r="K619" s="555"/>
      <c r="L619" s="555"/>
      <c r="M619" s="555"/>
      <c r="N619" s="555"/>
      <c r="O619" s="555"/>
      <c r="P619" s="555"/>
      <c r="Q619" s="555"/>
      <c r="R619" s="555"/>
      <c r="S619" s="555"/>
      <c r="T619" s="555"/>
      <c r="U619" s="555"/>
      <c r="V619" s="555"/>
      <c r="W619" s="555"/>
      <c r="X619" s="555"/>
      <c r="Y619" s="555"/>
      <c r="Z619" s="555"/>
      <c r="AA619" s="555"/>
      <c r="AB619" s="555"/>
      <c r="AC619" s="555"/>
      <c r="AD619" s="555"/>
      <c r="AE619" s="555"/>
      <c r="AF619" s="555"/>
      <c r="AG619" s="555"/>
      <c r="AH619" s="555"/>
    </row>
    <row r="620">
      <c r="A620" s="555"/>
      <c r="B620" s="555"/>
      <c r="C620" s="555"/>
      <c r="D620" s="555"/>
      <c r="E620" s="555"/>
      <c r="F620" s="555"/>
      <c r="G620" s="555"/>
      <c r="H620" s="555"/>
      <c r="I620" s="555"/>
      <c r="J620" s="555"/>
      <c r="K620" s="555"/>
      <c r="L620" s="555"/>
      <c r="M620" s="555"/>
      <c r="N620" s="555"/>
      <c r="O620" s="555"/>
      <c r="P620" s="555"/>
      <c r="Q620" s="555"/>
      <c r="R620" s="555"/>
      <c r="S620" s="555"/>
      <c r="T620" s="555"/>
      <c r="U620" s="555"/>
      <c r="V620" s="555"/>
      <c r="W620" s="555"/>
      <c r="X620" s="555"/>
      <c r="Y620" s="555"/>
      <c r="Z620" s="555"/>
      <c r="AA620" s="555"/>
      <c r="AB620" s="555"/>
      <c r="AC620" s="555"/>
      <c r="AD620" s="555"/>
      <c r="AE620" s="555"/>
      <c r="AF620" s="555"/>
      <c r="AG620" s="555"/>
      <c r="AH620" s="555"/>
    </row>
    <row r="621">
      <c r="A621" s="555"/>
      <c r="B621" s="555"/>
      <c r="C621" s="555"/>
      <c r="D621" s="555"/>
      <c r="E621" s="555"/>
      <c r="F621" s="555"/>
      <c r="G621" s="555"/>
      <c r="H621" s="555"/>
      <c r="I621" s="555"/>
      <c r="J621" s="555"/>
      <c r="K621" s="555"/>
      <c r="L621" s="555"/>
      <c r="M621" s="555"/>
      <c r="N621" s="555"/>
      <c r="O621" s="555"/>
      <c r="P621" s="555"/>
      <c r="Q621" s="555"/>
      <c r="R621" s="555"/>
      <c r="S621" s="555"/>
      <c r="T621" s="555"/>
      <c r="U621" s="555"/>
      <c r="V621" s="555"/>
      <c r="W621" s="555"/>
      <c r="X621" s="555"/>
      <c r="Y621" s="555"/>
      <c r="Z621" s="555"/>
      <c r="AA621" s="555"/>
      <c r="AB621" s="555"/>
      <c r="AC621" s="555"/>
      <c r="AD621" s="555"/>
      <c r="AE621" s="555"/>
      <c r="AF621" s="555"/>
      <c r="AG621" s="555"/>
      <c r="AH621" s="555"/>
    </row>
    <row r="622">
      <c r="A622" s="555"/>
      <c r="B622" s="555"/>
      <c r="C622" s="555"/>
      <c r="D622" s="555"/>
      <c r="E622" s="555"/>
      <c r="F622" s="555"/>
      <c r="G622" s="555"/>
      <c r="H622" s="555"/>
      <c r="I622" s="555"/>
      <c r="J622" s="555"/>
      <c r="K622" s="555"/>
      <c r="L622" s="555"/>
      <c r="M622" s="555"/>
      <c r="N622" s="555"/>
      <c r="O622" s="555"/>
      <c r="P622" s="555"/>
      <c r="Q622" s="555"/>
      <c r="R622" s="555"/>
      <c r="S622" s="555"/>
      <c r="T622" s="555"/>
      <c r="U622" s="555"/>
      <c r="V622" s="555"/>
      <c r="W622" s="555"/>
      <c r="X622" s="555"/>
      <c r="Y622" s="555"/>
      <c r="Z622" s="555"/>
      <c r="AA622" s="555"/>
      <c r="AB622" s="555"/>
      <c r="AC622" s="555"/>
      <c r="AD622" s="555"/>
      <c r="AE622" s="555"/>
      <c r="AF622" s="555"/>
      <c r="AG622" s="555"/>
      <c r="AH622" s="555"/>
    </row>
    <row r="623">
      <c r="A623" s="555"/>
      <c r="B623" s="555"/>
      <c r="C623" s="555"/>
      <c r="D623" s="555"/>
      <c r="E623" s="555"/>
      <c r="F623" s="555"/>
      <c r="G623" s="555"/>
      <c r="H623" s="555"/>
      <c r="I623" s="555"/>
      <c r="J623" s="555"/>
      <c r="K623" s="555"/>
      <c r="L623" s="555"/>
      <c r="M623" s="555"/>
      <c r="N623" s="555"/>
      <c r="O623" s="555"/>
      <c r="P623" s="555"/>
      <c r="Q623" s="555"/>
      <c r="R623" s="555"/>
      <c r="S623" s="555"/>
      <c r="T623" s="555"/>
      <c r="U623" s="555"/>
      <c r="V623" s="555"/>
      <c r="W623" s="555"/>
      <c r="X623" s="555"/>
      <c r="Y623" s="555"/>
      <c r="Z623" s="555"/>
      <c r="AA623" s="555"/>
      <c r="AB623" s="555"/>
      <c r="AC623" s="555"/>
      <c r="AD623" s="555"/>
      <c r="AE623" s="555"/>
      <c r="AF623" s="555"/>
      <c r="AG623" s="555"/>
      <c r="AH623" s="555"/>
    </row>
    <row r="624">
      <c r="A624" s="555"/>
      <c r="B624" s="555"/>
      <c r="C624" s="555"/>
      <c r="D624" s="555"/>
      <c r="E624" s="555"/>
      <c r="F624" s="555"/>
      <c r="G624" s="555"/>
      <c r="H624" s="555"/>
      <c r="I624" s="555"/>
      <c r="J624" s="555"/>
      <c r="K624" s="555"/>
      <c r="L624" s="555"/>
      <c r="M624" s="555"/>
      <c r="N624" s="555"/>
      <c r="O624" s="555"/>
      <c r="P624" s="555"/>
      <c r="Q624" s="555"/>
      <c r="R624" s="555"/>
      <c r="S624" s="555"/>
      <c r="T624" s="555"/>
      <c r="U624" s="555"/>
      <c r="V624" s="555"/>
      <c r="W624" s="555"/>
      <c r="X624" s="555"/>
      <c r="Y624" s="555"/>
      <c r="Z624" s="555"/>
      <c r="AA624" s="555"/>
      <c r="AB624" s="555"/>
      <c r="AC624" s="555"/>
      <c r="AD624" s="555"/>
      <c r="AE624" s="555"/>
      <c r="AF624" s="555"/>
      <c r="AG624" s="555"/>
      <c r="AH624" s="555"/>
    </row>
    <row r="625">
      <c r="A625" s="555"/>
      <c r="B625" s="555"/>
      <c r="C625" s="555"/>
      <c r="D625" s="555"/>
      <c r="E625" s="555"/>
      <c r="F625" s="555"/>
      <c r="G625" s="555"/>
      <c r="H625" s="555"/>
      <c r="I625" s="555"/>
      <c r="J625" s="555"/>
      <c r="K625" s="555"/>
      <c r="L625" s="555"/>
      <c r="M625" s="555"/>
      <c r="N625" s="555"/>
      <c r="O625" s="555"/>
      <c r="P625" s="555"/>
      <c r="Q625" s="555"/>
      <c r="R625" s="555"/>
      <c r="S625" s="555"/>
      <c r="T625" s="555"/>
      <c r="U625" s="555"/>
      <c r="V625" s="555"/>
      <c r="W625" s="555"/>
      <c r="X625" s="555"/>
      <c r="Y625" s="555"/>
      <c r="Z625" s="555"/>
      <c r="AA625" s="555"/>
      <c r="AB625" s="555"/>
      <c r="AC625" s="555"/>
      <c r="AD625" s="555"/>
      <c r="AE625" s="555"/>
      <c r="AF625" s="555"/>
      <c r="AG625" s="555"/>
      <c r="AH625" s="555"/>
    </row>
    <row r="626">
      <c r="A626" s="555"/>
      <c r="B626" s="555"/>
      <c r="C626" s="555"/>
      <c r="D626" s="555"/>
      <c r="E626" s="555"/>
      <c r="F626" s="555"/>
      <c r="G626" s="555"/>
      <c r="H626" s="555"/>
      <c r="I626" s="555"/>
      <c r="J626" s="555"/>
      <c r="K626" s="555"/>
      <c r="L626" s="555"/>
      <c r="M626" s="555"/>
      <c r="N626" s="555"/>
      <c r="O626" s="555"/>
      <c r="P626" s="555"/>
      <c r="Q626" s="555"/>
      <c r="R626" s="555"/>
      <c r="S626" s="555"/>
      <c r="T626" s="555"/>
      <c r="U626" s="555"/>
      <c r="V626" s="555"/>
      <c r="W626" s="555"/>
      <c r="X626" s="555"/>
      <c r="Y626" s="555"/>
      <c r="Z626" s="555"/>
      <c r="AA626" s="555"/>
      <c r="AB626" s="555"/>
      <c r="AC626" s="555"/>
      <c r="AD626" s="555"/>
      <c r="AE626" s="555"/>
      <c r="AF626" s="555"/>
      <c r="AG626" s="555"/>
      <c r="AH626" s="555"/>
    </row>
    <row r="627">
      <c r="A627" s="555"/>
      <c r="B627" s="555"/>
      <c r="C627" s="555"/>
      <c r="D627" s="555"/>
      <c r="E627" s="555"/>
      <c r="F627" s="555"/>
      <c r="G627" s="555"/>
      <c r="H627" s="555"/>
      <c r="I627" s="555"/>
      <c r="J627" s="555"/>
      <c r="K627" s="555"/>
      <c r="L627" s="555"/>
      <c r="M627" s="555"/>
      <c r="N627" s="555"/>
      <c r="O627" s="555"/>
      <c r="P627" s="555"/>
      <c r="Q627" s="555"/>
      <c r="R627" s="555"/>
      <c r="S627" s="555"/>
      <c r="T627" s="555"/>
      <c r="U627" s="555"/>
      <c r="V627" s="555"/>
      <c r="W627" s="555"/>
      <c r="X627" s="555"/>
      <c r="Y627" s="555"/>
      <c r="Z627" s="555"/>
      <c r="AA627" s="555"/>
      <c r="AB627" s="555"/>
      <c r="AC627" s="555"/>
      <c r="AD627" s="555"/>
      <c r="AE627" s="555"/>
      <c r="AF627" s="555"/>
      <c r="AG627" s="555"/>
      <c r="AH627" s="555"/>
    </row>
    <row r="628">
      <c r="A628" s="555"/>
      <c r="B628" s="555"/>
      <c r="C628" s="555"/>
      <c r="D628" s="555"/>
      <c r="E628" s="555"/>
      <c r="F628" s="555"/>
      <c r="G628" s="555"/>
      <c r="H628" s="555"/>
      <c r="I628" s="555"/>
      <c r="J628" s="555"/>
      <c r="K628" s="555"/>
      <c r="L628" s="555"/>
      <c r="M628" s="555"/>
      <c r="N628" s="555"/>
      <c r="O628" s="555"/>
      <c r="P628" s="555"/>
      <c r="Q628" s="555"/>
      <c r="R628" s="555"/>
      <c r="S628" s="555"/>
      <c r="T628" s="555"/>
      <c r="U628" s="555"/>
      <c r="V628" s="555"/>
      <c r="W628" s="555"/>
      <c r="X628" s="555"/>
      <c r="Y628" s="555"/>
      <c r="Z628" s="555"/>
      <c r="AA628" s="555"/>
      <c r="AB628" s="555"/>
      <c r="AC628" s="555"/>
      <c r="AD628" s="555"/>
      <c r="AE628" s="555"/>
      <c r="AF628" s="555"/>
      <c r="AG628" s="555"/>
      <c r="AH628" s="555"/>
    </row>
    <row r="629">
      <c r="A629" s="555"/>
      <c r="B629" s="555"/>
      <c r="C629" s="555"/>
      <c r="D629" s="555"/>
      <c r="E629" s="555"/>
      <c r="F629" s="555"/>
      <c r="G629" s="555"/>
      <c r="H629" s="555"/>
      <c r="I629" s="555"/>
      <c r="J629" s="555"/>
      <c r="K629" s="555"/>
      <c r="L629" s="555"/>
      <c r="M629" s="555"/>
      <c r="N629" s="555"/>
      <c r="O629" s="555"/>
      <c r="P629" s="555"/>
      <c r="Q629" s="555"/>
      <c r="R629" s="555"/>
      <c r="S629" s="555"/>
      <c r="T629" s="555"/>
      <c r="U629" s="555"/>
      <c r="V629" s="555"/>
      <c r="W629" s="555"/>
      <c r="X629" s="555"/>
      <c r="Y629" s="555"/>
      <c r="Z629" s="555"/>
      <c r="AA629" s="555"/>
      <c r="AB629" s="555"/>
      <c r="AC629" s="555"/>
      <c r="AD629" s="555"/>
      <c r="AE629" s="555"/>
      <c r="AF629" s="555"/>
      <c r="AG629" s="555"/>
      <c r="AH629" s="555"/>
    </row>
    <row r="630">
      <c r="A630" s="555"/>
      <c r="B630" s="555"/>
      <c r="C630" s="555"/>
      <c r="D630" s="555"/>
      <c r="E630" s="555"/>
      <c r="F630" s="555"/>
      <c r="G630" s="555"/>
      <c r="H630" s="555"/>
      <c r="I630" s="555"/>
      <c r="J630" s="555"/>
      <c r="K630" s="555"/>
      <c r="L630" s="555"/>
      <c r="M630" s="555"/>
      <c r="N630" s="555"/>
      <c r="O630" s="555"/>
      <c r="P630" s="555"/>
      <c r="Q630" s="555"/>
      <c r="R630" s="555"/>
      <c r="S630" s="555"/>
      <c r="T630" s="555"/>
      <c r="U630" s="555"/>
      <c r="V630" s="555"/>
      <c r="W630" s="555"/>
      <c r="X630" s="555"/>
      <c r="Y630" s="555"/>
      <c r="Z630" s="555"/>
      <c r="AA630" s="555"/>
      <c r="AB630" s="555"/>
      <c r="AC630" s="555"/>
      <c r="AD630" s="555"/>
      <c r="AE630" s="555"/>
      <c r="AF630" s="555"/>
      <c r="AG630" s="555"/>
      <c r="AH630" s="555"/>
    </row>
    <row r="631">
      <c r="A631" s="555"/>
      <c r="B631" s="555"/>
      <c r="C631" s="555"/>
      <c r="D631" s="555"/>
      <c r="E631" s="555"/>
      <c r="F631" s="555"/>
      <c r="G631" s="555"/>
      <c r="H631" s="555"/>
      <c r="I631" s="555"/>
      <c r="J631" s="555"/>
      <c r="K631" s="555"/>
      <c r="L631" s="555"/>
      <c r="M631" s="555"/>
      <c r="N631" s="555"/>
      <c r="O631" s="555"/>
      <c r="P631" s="555"/>
      <c r="Q631" s="555"/>
      <c r="R631" s="555"/>
      <c r="S631" s="555"/>
      <c r="T631" s="555"/>
      <c r="U631" s="555"/>
      <c r="V631" s="555"/>
      <c r="W631" s="555"/>
      <c r="X631" s="555"/>
      <c r="Y631" s="555"/>
      <c r="Z631" s="555"/>
      <c r="AA631" s="555"/>
      <c r="AB631" s="555"/>
      <c r="AC631" s="555"/>
      <c r="AD631" s="555"/>
      <c r="AE631" s="555"/>
      <c r="AF631" s="555"/>
      <c r="AG631" s="555"/>
      <c r="AH631" s="555"/>
    </row>
    <row r="632">
      <c r="A632" s="555"/>
      <c r="B632" s="555"/>
      <c r="C632" s="555"/>
      <c r="D632" s="555"/>
      <c r="E632" s="555"/>
      <c r="F632" s="555"/>
      <c r="G632" s="555"/>
      <c r="H632" s="555"/>
      <c r="I632" s="555"/>
      <c r="J632" s="555"/>
      <c r="K632" s="555"/>
      <c r="L632" s="555"/>
      <c r="M632" s="555"/>
      <c r="N632" s="555"/>
      <c r="O632" s="555"/>
      <c r="P632" s="555"/>
      <c r="Q632" s="555"/>
      <c r="R632" s="555"/>
      <c r="S632" s="555"/>
      <c r="T632" s="555"/>
      <c r="U632" s="555"/>
      <c r="V632" s="555"/>
      <c r="W632" s="555"/>
      <c r="X632" s="555"/>
      <c r="Y632" s="555"/>
      <c r="Z632" s="555"/>
      <c r="AA632" s="555"/>
      <c r="AB632" s="555"/>
      <c r="AC632" s="555"/>
      <c r="AD632" s="555"/>
      <c r="AE632" s="555"/>
      <c r="AF632" s="555"/>
      <c r="AG632" s="555"/>
      <c r="AH632" s="555"/>
    </row>
    <row r="633">
      <c r="A633" s="555"/>
      <c r="B633" s="555"/>
      <c r="C633" s="555"/>
      <c r="D633" s="555"/>
      <c r="E633" s="555"/>
      <c r="F633" s="555"/>
      <c r="G633" s="555"/>
      <c r="H633" s="555"/>
      <c r="I633" s="555"/>
      <c r="J633" s="555"/>
      <c r="K633" s="555"/>
      <c r="L633" s="555"/>
      <c r="M633" s="555"/>
      <c r="N633" s="555"/>
      <c r="O633" s="555"/>
      <c r="P633" s="555"/>
      <c r="Q633" s="555"/>
      <c r="R633" s="555"/>
      <c r="S633" s="555"/>
      <c r="T633" s="555"/>
      <c r="U633" s="555"/>
      <c r="V633" s="555"/>
      <c r="W633" s="555"/>
      <c r="X633" s="555"/>
      <c r="Y633" s="555"/>
      <c r="Z633" s="555"/>
      <c r="AA633" s="555"/>
      <c r="AB633" s="555"/>
      <c r="AC633" s="555"/>
      <c r="AD633" s="555"/>
      <c r="AE633" s="555"/>
      <c r="AF633" s="555"/>
      <c r="AG633" s="555"/>
      <c r="AH633" s="555"/>
    </row>
    <row r="634">
      <c r="A634" s="555"/>
      <c r="B634" s="555"/>
      <c r="C634" s="555"/>
      <c r="D634" s="555"/>
      <c r="E634" s="555"/>
      <c r="F634" s="555"/>
      <c r="G634" s="555"/>
      <c r="H634" s="555"/>
      <c r="I634" s="555"/>
      <c r="J634" s="555"/>
      <c r="K634" s="555"/>
      <c r="L634" s="555"/>
      <c r="M634" s="555"/>
      <c r="N634" s="555"/>
      <c r="O634" s="555"/>
      <c r="P634" s="555"/>
      <c r="Q634" s="555"/>
      <c r="R634" s="555"/>
      <c r="S634" s="555"/>
      <c r="T634" s="555"/>
      <c r="U634" s="555"/>
      <c r="V634" s="555"/>
      <c r="W634" s="555"/>
      <c r="X634" s="555"/>
      <c r="Y634" s="555"/>
      <c r="Z634" s="555"/>
      <c r="AA634" s="555"/>
      <c r="AB634" s="555"/>
      <c r="AC634" s="555"/>
      <c r="AD634" s="555"/>
      <c r="AE634" s="555"/>
      <c r="AF634" s="555"/>
      <c r="AG634" s="555"/>
      <c r="AH634" s="555"/>
    </row>
    <row r="635">
      <c r="A635" s="555"/>
      <c r="B635" s="555"/>
      <c r="C635" s="555"/>
      <c r="D635" s="555"/>
      <c r="E635" s="555"/>
      <c r="F635" s="555"/>
      <c r="G635" s="555"/>
      <c r="H635" s="555"/>
      <c r="I635" s="555"/>
      <c r="J635" s="555"/>
      <c r="K635" s="555"/>
      <c r="L635" s="555"/>
      <c r="M635" s="555"/>
      <c r="N635" s="555"/>
      <c r="O635" s="555"/>
      <c r="P635" s="555"/>
      <c r="Q635" s="555"/>
      <c r="R635" s="555"/>
      <c r="S635" s="555"/>
      <c r="T635" s="555"/>
      <c r="U635" s="555"/>
      <c r="V635" s="555"/>
      <c r="W635" s="555"/>
      <c r="X635" s="555"/>
      <c r="Y635" s="555"/>
      <c r="Z635" s="555"/>
      <c r="AA635" s="555"/>
      <c r="AB635" s="555"/>
      <c r="AC635" s="555"/>
      <c r="AD635" s="555"/>
      <c r="AE635" s="555"/>
      <c r="AF635" s="555"/>
      <c r="AG635" s="555"/>
      <c r="AH635" s="555"/>
    </row>
    <row r="636">
      <c r="A636" s="555"/>
      <c r="B636" s="555"/>
      <c r="C636" s="555"/>
      <c r="D636" s="555"/>
      <c r="E636" s="555"/>
      <c r="F636" s="555"/>
      <c r="G636" s="555"/>
      <c r="H636" s="555"/>
      <c r="I636" s="555"/>
      <c r="J636" s="555"/>
      <c r="K636" s="555"/>
      <c r="L636" s="555"/>
      <c r="M636" s="555"/>
      <c r="N636" s="555"/>
      <c r="O636" s="555"/>
      <c r="P636" s="555"/>
      <c r="Q636" s="555"/>
      <c r="R636" s="555"/>
      <c r="S636" s="555"/>
      <c r="T636" s="555"/>
      <c r="U636" s="555"/>
      <c r="V636" s="555"/>
      <c r="W636" s="555"/>
      <c r="X636" s="555"/>
      <c r="Y636" s="555"/>
      <c r="Z636" s="555"/>
      <c r="AA636" s="555"/>
      <c r="AB636" s="555"/>
      <c r="AC636" s="555"/>
      <c r="AD636" s="555"/>
      <c r="AE636" s="555"/>
      <c r="AF636" s="555"/>
      <c r="AG636" s="555"/>
      <c r="AH636" s="555"/>
    </row>
    <row r="637">
      <c r="A637" s="555"/>
      <c r="B637" s="555"/>
      <c r="C637" s="555"/>
      <c r="D637" s="555"/>
      <c r="E637" s="555"/>
      <c r="F637" s="555"/>
      <c r="G637" s="555"/>
      <c r="H637" s="555"/>
      <c r="I637" s="555"/>
      <c r="J637" s="555"/>
      <c r="K637" s="555"/>
      <c r="L637" s="555"/>
      <c r="M637" s="555"/>
      <c r="N637" s="555"/>
      <c r="O637" s="555"/>
      <c r="P637" s="555"/>
      <c r="Q637" s="555"/>
      <c r="R637" s="555"/>
      <c r="S637" s="555"/>
      <c r="T637" s="555"/>
      <c r="U637" s="555"/>
      <c r="V637" s="555"/>
      <c r="W637" s="555"/>
      <c r="X637" s="555"/>
      <c r="Y637" s="555"/>
      <c r="Z637" s="555"/>
      <c r="AA637" s="555"/>
      <c r="AB637" s="555"/>
      <c r="AC637" s="555"/>
      <c r="AD637" s="555"/>
      <c r="AE637" s="555"/>
      <c r="AF637" s="555"/>
      <c r="AG637" s="555"/>
      <c r="AH637" s="555"/>
    </row>
    <row r="638">
      <c r="A638" s="555"/>
      <c r="B638" s="555"/>
      <c r="C638" s="555"/>
      <c r="D638" s="555"/>
      <c r="E638" s="555"/>
      <c r="F638" s="555"/>
      <c r="G638" s="555"/>
      <c r="H638" s="555"/>
      <c r="I638" s="555"/>
      <c r="J638" s="555"/>
      <c r="K638" s="555"/>
      <c r="L638" s="555"/>
      <c r="M638" s="555"/>
      <c r="N638" s="555"/>
      <c r="O638" s="555"/>
      <c r="P638" s="555"/>
      <c r="Q638" s="555"/>
      <c r="R638" s="555"/>
      <c r="S638" s="555"/>
      <c r="T638" s="555"/>
      <c r="U638" s="555"/>
      <c r="V638" s="555"/>
      <c r="W638" s="555"/>
      <c r="X638" s="555"/>
      <c r="Y638" s="555"/>
      <c r="Z638" s="555"/>
      <c r="AA638" s="555"/>
      <c r="AB638" s="555"/>
      <c r="AC638" s="555"/>
      <c r="AD638" s="555"/>
      <c r="AE638" s="555"/>
      <c r="AF638" s="555"/>
      <c r="AG638" s="555"/>
      <c r="AH638" s="555"/>
    </row>
    <row r="639">
      <c r="A639" s="555"/>
      <c r="B639" s="555"/>
      <c r="C639" s="555"/>
      <c r="D639" s="555"/>
      <c r="E639" s="555"/>
      <c r="F639" s="555"/>
      <c r="G639" s="555"/>
      <c r="H639" s="555"/>
      <c r="I639" s="555"/>
      <c r="J639" s="555"/>
      <c r="K639" s="555"/>
      <c r="L639" s="555"/>
      <c r="M639" s="555"/>
      <c r="N639" s="555"/>
      <c r="O639" s="555"/>
      <c r="P639" s="555"/>
      <c r="Q639" s="555"/>
      <c r="R639" s="555"/>
      <c r="S639" s="555"/>
      <c r="T639" s="555"/>
      <c r="U639" s="555"/>
      <c r="V639" s="555"/>
      <c r="W639" s="555"/>
      <c r="X639" s="555"/>
      <c r="Y639" s="555"/>
      <c r="Z639" s="555"/>
      <c r="AA639" s="555"/>
      <c r="AB639" s="555"/>
      <c r="AC639" s="555"/>
      <c r="AD639" s="555"/>
      <c r="AE639" s="555"/>
      <c r="AF639" s="555"/>
      <c r="AG639" s="555"/>
      <c r="AH639" s="555"/>
    </row>
    <row r="640">
      <c r="A640" s="555"/>
      <c r="B640" s="555"/>
      <c r="C640" s="555"/>
      <c r="D640" s="555"/>
      <c r="E640" s="555"/>
      <c r="F640" s="555"/>
      <c r="G640" s="555"/>
      <c r="H640" s="555"/>
      <c r="I640" s="555"/>
      <c r="J640" s="555"/>
      <c r="K640" s="555"/>
      <c r="L640" s="555"/>
      <c r="M640" s="555"/>
      <c r="N640" s="555"/>
      <c r="O640" s="555"/>
      <c r="P640" s="555"/>
      <c r="Q640" s="555"/>
      <c r="R640" s="555"/>
      <c r="S640" s="555"/>
      <c r="T640" s="555"/>
      <c r="U640" s="555"/>
      <c r="V640" s="555"/>
      <c r="W640" s="555"/>
      <c r="X640" s="555"/>
      <c r="Y640" s="555"/>
      <c r="Z640" s="555"/>
      <c r="AA640" s="555"/>
      <c r="AB640" s="555"/>
      <c r="AC640" s="555"/>
      <c r="AD640" s="555"/>
      <c r="AE640" s="555"/>
      <c r="AF640" s="555"/>
      <c r="AG640" s="555"/>
      <c r="AH640" s="555"/>
    </row>
    <row r="641">
      <c r="A641" s="555"/>
      <c r="B641" s="555"/>
      <c r="C641" s="555"/>
      <c r="D641" s="555"/>
      <c r="E641" s="555"/>
      <c r="F641" s="555"/>
      <c r="G641" s="555"/>
      <c r="H641" s="555"/>
      <c r="I641" s="555"/>
      <c r="J641" s="555"/>
      <c r="K641" s="555"/>
      <c r="L641" s="555"/>
      <c r="M641" s="555"/>
      <c r="N641" s="555"/>
      <c r="O641" s="555"/>
      <c r="P641" s="555"/>
      <c r="Q641" s="555"/>
      <c r="R641" s="555"/>
      <c r="S641" s="555"/>
      <c r="T641" s="555"/>
      <c r="U641" s="555"/>
      <c r="V641" s="555"/>
      <c r="W641" s="555"/>
      <c r="X641" s="555"/>
      <c r="Y641" s="555"/>
      <c r="Z641" s="555"/>
      <c r="AA641" s="555"/>
      <c r="AB641" s="555"/>
      <c r="AC641" s="555"/>
      <c r="AD641" s="555"/>
      <c r="AE641" s="555"/>
      <c r="AF641" s="555"/>
      <c r="AG641" s="555"/>
      <c r="AH641" s="555"/>
    </row>
    <row r="642">
      <c r="A642" s="555"/>
      <c r="B642" s="555"/>
      <c r="C642" s="555"/>
      <c r="D642" s="555"/>
      <c r="E642" s="555"/>
      <c r="F642" s="555"/>
      <c r="G642" s="555"/>
      <c r="H642" s="555"/>
      <c r="I642" s="555"/>
      <c r="J642" s="555"/>
      <c r="K642" s="555"/>
      <c r="L642" s="555"/>
      <c r="M642" s="555"/>
      <c r="N642" s="555"/>
      <c r="O642" s="555"/>
      <c r="P642" s="555"/>
      <c r="Q642" s="555"/>
      <c r="R642" s="555"/>
      <c r="S642" s="555"/>
      <c r="T642" s="555"/>
      <c r="U642" s="555"/>
      <c r="V642" s="555"/>
      <c r="W642" s="555"/>
      <c r="X642" s="555"/>
      <c r="Y642" s="555"/>
      <c r="Z642" s="555"/>
      <c r="AA642" s="555"/>
      <c r="AB642" s="555"/>
      <c r="AC642" s="555"/>
      <c r="AD642" s="555"/>
      <c r="AE642" s="555"/>
      <c r="AF642" s="555"/>
      <c r="AG642" s="555"/>
      <c r="AH642" s="555"/>
    </row>
    <row r="643">
      <c r="A643" s="555"/>
      <c r="B643" s="555"/>
      <c r="C643" s="555"/>
      <c r="D643" s="555"/>
      <c r="E643" s="555"/>
      <c r="F643" s="555"/>
      <c r="G643" s="555"/>
      <c r="H643" s="555"/>
      <c r="I643" s="555"/>
      <c r="J643" s="555"/>
      <c r="K643" s="555"/>
      <c r="L643" s="555"/>
      <c r="M643" s="555"/>
      <c r="N643" s="555"/>
      <c r="O643" s="555"/>
      <c r="P643" s="555"/>
      <c r="Q643" s="555"/>
      <c r="R643" s="555"/>
      <c r="S643" s="555"/>
      <c r="T643" s="555"/>
      <c r="U643" s="555"/>
      <c r="V643" s="555"/>
      <c r="W643" s="555"/>
      <c r="X643" s="555"/>
      <c r="Y643" s="555"/>
      <c r="Z643" s="555"/>
      <c r="AA643" s="555"/>
      <c r="AB643" s="555"/>
      <c r="AC643" s="555"/>
      <c r="AD643" s="555"/>
      <c r="AE643" s="555"/>
      <c r="AF643" s="555"/>
      <c r="AG643" s="555"/>
      <c r="AH643" s="555"/>
    </row>
    <row r="644">
      <c r="A644" s="555"/>
      <c r="B644" s="555"/>
      <c r="C644" s="555"/>
      <c r="D644" s="555"/>
      <c r="E644" s="555"/>
      <c r="F644" s="555"/>
      <c r="G644" s="555"/>
      <c r="H644" s="555"/>
      <c r="I644" s="555"/>
      <c r="J644" s="555"/>
      <c r="K644" s="555"/>
      <c r="L644" s="555"/>
      <c r="M644" s="555"/>
      <c r="N644" s="555"/>
      <c r="O644" s="555"/>
      <c r="P644" s="555"/>
      <c r="Q644" s="555"/>
      <c r="R644" s="555"/>
      <c r="S644" s="555"/>
      <c r="T644" s="555"/>
      <c r="U644" s="555"/>
      <c r="V644" s="555"/>
      <c r="W644" s="555"/>
      <c r="X644" s="555"/>
      <c r="Y644" s="555"/>
      <c r="Z644" s="555"/>
      <c r="AA644" s="555"/>
      <c r="AB644" s="555"/>
      <c r="AC644" s="555"/>
      <c r="AD644" s="555"/>
      <c r="AE644" s="555"/>
      <c r="AF644" s="555"/>
      <c r="AG644" s="555"/>
      <c r="AH644" s="555"/>
    </row>
    <row r="645">
      <c r="A645" s="555"/>
      <c r="B645" s="555"/>
      <c r="C645" s="555"/>
      <c r="D645" s="555"/>
      <c r="E645" s="555"/>
      <c r="F645" s="555"/>
      <c r="G645" s="555"/>
      <c r="H645" s="555"/>
      <c r="I645" s="555"/>
      <c r="J645" s="555"/>
      <c r="K645" s="555"/>
      <c r="L645" s="555"/>
      <c r="M645" s="555"/>
      <c r="N645" s="555"/>
      <c r="O645" s="555"/>
      <c r="P645" s="555"/>
      <c r="Q645" s="555"/>
      <c r="R645" s="555"/>
      <c r="S645" s="555"/>
      <c r="T645" s="555"/>
      <c r="U645" s="555"/>
      <c r="V645" s="555"/>
      <c r="W645" s="555"/>
      <c r="X645" s="555"/>
      <c r="Y645" s="555"/>
      <c r="Z645" s="555"/>
      <c r="AA645" s="555"/>
      <c r="AB645" s="555"/>
      <c r="AC645" s="555"/>
      <c r="AD645" s="555"/>
      <c r="AE645" s="555"/>
      <c r="AF645" s="555"/>
      <c r="AG645" s="555"/>
      <c r="AH645" s="555"/>
    </row>
    <row r="646">
      <c r="A646" s="555"/>
      <c r="B646" s="555"/>
      <c r="C646" s="555"/>
      <c r="D646" s="555"/>
      <c r="E646" s="555"/>
      <c r="F646" s="555"/>
      <c r="G646" s="555"/>
      <c r="H646" s="555"/>
      <c r="I646" s="555"/>
      <c r="J646" s="555"/>
      <c r="K646" s="555"/>
      <c r="L646" s="555"/>
      <c r="M646" s="555"/>
      <c r="N646" s="555"/>
      <c r="O646" s="555"/>
      <c r="P646" s="555"/>
      <c r="Q646" s="555"/>
      <c r="R646" s="555"/>
      <c r="S646" s="555"/>
      <c r="T646" s="555"/>
      <c r="U646" s="555"/>
      <c r="V646" s="555"/>
      <c r="W646" s="555"/>
      <c r="X646" s="555"/>
      <c r="Y646" s="555"/>
      <c r="Z646" s="555"/>
      <c r="AA646" s="555"/>
      <c r="AB646" s="555"/>
      <c r="AC646" s="555"/>
      <c r="AD646" s="555"/>
      <c r="AE646" s="555"/>
      <c r="AF646" s="555"/>
      <c r="AG646" s="555"/>
      <c r="AH646" s="555"/>
    </row>
    <row r="647">
      <c r="A647" s="555"/>
      <c r="B647" s="555"/>
      <c r="C647" s="555"/>
      <c r="D647" s="555"/>
      <c r="E647" s="555"/>
      <c r="F647" s="555"/>
      <c r="G647" s="555"/>
      <c r="H647" s="555"/>
      <c r="I647" s="555"/>
      <c r="J647" s="555"/>
      <c r="K647" s="555"/>
      <c r="L647" s="555"/>
      <c r="M647" s="555"/>
      <c r="N647" s="555"/>
      <c r="O647" s="555"/>
      <c r="P647" s="555"/>
      <c r="Q647" s="555"/>
      <c r="R647" s="555"/>
      <c r="S647" s="555"/>
      <c r="T647" s="555"/>
      <c r="U647" s="555"/>
      <c r="V647" s="555"/>
      <c r="W647" s="555"/>
      <c r="X647" s="555"/>
      <c r="Y647" s="555"/>
      <c r="Z647" s="555"/>
      <c r="AA647" s="555"/>
      <c r="AB647" s="555"/>
      <c r="AC647" s="555"/>
      <c r="AD647" s="555"/>
      <c r="AE647" s="555"/>
      <c r="AF647" s="555"/>
      <c r="AG647" s="555"/>
      <c r="AH647" s="555"/>
    </row>
    <row r="648">
      <c r="A648" s="555"/>
      <c r="B648" s="555"/>
      <c r="C648" s="555"/>
      <c r="D648" s="555"/>
      <c r="E648" s="555"/>
      <c r="F648" s="555"/>
      <c r="G648" s="555"/>
      <c r="H648" s="555"/>
      <c r="I648" s="555"/>
      <c r="J648" s="555"/>
      <c r="K648" s="555"/>
      <c r="L648" s="555"/>
      <c r="M648" s="555"/>
      <c r="N648" s="555"/>
      <c r="O648" s="555"/>
      <c r="P648" s="555"/>
      <c r="Q648" s="555"/>
      <c r="R648" s="555"/>
      <c r="S648" s="555"/>
      <c r="T648" s="555"/>
      <c r="U648" s="555"/>
      <c r="V648" s="555"/>
      <c r="W648" s="555"/>
      <c r="X648" s="555"/>
      <c r="Y648" s="555"/>
      <c r="Z648" s="555"/>
      <c r="AA648" s="555"/>
      <c r="AB648" s="555"/>
      <c r="AC648" s="555"/>
      <c r="AD648" s="555"/>
      <c r="AE648" s="555"/>
      <c r="AF648" s="555"/>
      <c r="AG648" s="555"/>
      <c r="AH648" s="555"/>
    </row>
    <row r="649">
      <c r="A649" s="555"/>
      <c r="B649" s="555"/>
      <c r="C649" s="555"/>
      <c r="D649" s="555"/>
      <c r="E649" s="555"/>
      <c r="F649" s="555"/>
      <c r="G649" s="555"/>
      <c r="H649" s="555"/>
      <c r="I649" s="555"/>
      <c r="J649" s="555"/>
      <c r="K649" s="555"/>
      <c r="L649" s="555"/>
      <c r="M649" s="555"/>
      <c r="N649" s="555"/>
      <c r="O649" s="555"/>
      <c r="P649" s="555"/>
      <c r="Q649" s="555"/>
      <c r="R649" s="555"/>
      <c r="S649" s="555"/>
      <c r="T649" s="555"/>
      <c r="U649" s="555"/>
      <c r="V649" s="555"/>
      <c r="W649" s="555"/>
      <c r="X649" s="555"/>
      <c r="Y649" s="555"/>
      <c r="Z649" s="555"/>
      <c r="AA649" s="555"/>
      <c r="AB649" s="555"/>
      <c r="AC649" s="555"/>
      <c r="AD649" s="555"/>
      <c r="AE649" s="555"/>
      <c r="AF649" s="555"/>
      <c r="AG649" s="555"/>
      <c r="AH649" s="555"/>
    </row>
    <row r="650">
      <c r="A650" s="555"/>
      <c r="B650" s="555"/>
      <c r="C650" s="555"/>
      <c r="D650" s="555"/>
      <c r="E650" s="555"/>
      <c r="F650" s="555"/>
      <c r="G650" s="555"/>
      <c r="H650" s="555"/>
      <c r="I650" s="555"/>
      <c r="J650" s="555"/>
      <c r="K650" s="555"/>
      <c r="L650" s="555"/>
      <c r="M650" s="555"/>
      <c r="N650" s="555"/>
      <c r="O650" s="555"/>
      <c r="P650" s="555"/>
      <c r="Q650" s="555"/>
      <c r="R650" s="555"/>
      <c r="S650" s="555"/>
      <c r="T650" s="555"/>
      <c r="U650" s="555"/>
      <c r="V650" s="555"/>
      <c r="W650" s="555"/>
      <c r="X650" s="555"/>
      <c r="Y650" s="555"/>
      <c r="Z650" s="555"/>
      <c r="AA650" s="555"/>
      <c r="AB650" s="555"/>
      <c r="AC650" s="555"/>
      <c r="AD650" s="555"/>
      <c r="AE650" s="555"/>
      <c r="AF650" s="555"/>
      <c r="AG650" s="555"/>
      <c r="AH650" s="555"/>
    </row>
    <row r="651">
      <c r="A651" s="555"/>
      <c r="B651" s="555"/>
      <c r="C651" s="555"/>
      <c r="D651" s="555"/>
      <c r="E651" s="555"/>
      <c r="F651" s="555"/>
      <c r="G651" s="555"/>
      <c r="H651" s="555"/>
      <c r="I651" s="555"/>
      <c r="J651" s="555"/>
      <c r="K651" s="555"/>
      <c r="L651" s="555"/>
      <c r="M651" s="555"/>
      <c r="N651" s="555"/>
      <c r="O651" s="555"/>
      <c r="P651" s="555"/>
      <c r="Q651" s="555"/>
      <c r="R651" s="555"/>
      <c r="S651" s="555"/>
      <c r="T651" s="555"/>
      <c r="U651" s="555"/>
      <c r="V651" s="555"/>
      <c r="W651" s="555"/>
      <c r="X651" s="555"/>
      <c r="Y651" s="555"/>
      <c r="Z651" s="555"/>
      <c r="AA651" s="555"/>
      <c r="AB651" s="555"/>
      <c r="AC651" s="555"/>
      <c r="AD651" s="555"/>
      <c r="AE651" s="555"/>
      <c r="AF651" s="555"/>
      <c r="AG651" s="555"/>
      <c r="AH651" s="555"/>
    </row>
    <row r="652">
      <c r="A652" s="555"/>
      <c r="B652" s="555"/>
      <c r="C652" s="555"/>
      <c r="D652" s="555"/>
      <c r="E652" s="555"/>
      <c r="F652" s="555"/>
      <c r="G652" s="555"/>
      <c r="H652" s="555"/>
      <c r="I652" s="555"/>
      <c r="J652" s="555"/>
      <c r="K652" s="555"/>
      <c r="L652" s="555"/>
      <c r="M652" s="555"/>
      <c r="N652" s="555"/>
      <c r="O652" s="555"/>
      <c r="P652" s="555"/>
      <c r="Q652" s="555"/>
      <c r="R652" s="555"/>
      <c r="S652" s="555"/>
      <c r="T652" s="555"/>
      <c r="U652" s="555"/>
      <c r="V652" s="555"/>
      <c r="W652" s="555"/>
      <c r="X652" s="555"/>
      <c r="Y652" s="555"/>
      <c r="Z652" s="555"/>
      <c r="AA652" s="555"/>
      <c r="AB652" s="555"/>
      <c r="AC652" s="555"/>
      <c r="AD652" s="555"/>
      <c r="AE652" s="555"/>
      <c r="AF652" s="555"/>
      <c r="AG652" s="555"/>
      <c r="AH652" s="555"/>
    </row>
    <row r="653">
      <c r="A653" s="555"/>
      <c r="B653" s="555"/>
      <c r="C653" s="555"/>
      <c r="D653" s="555"/>
      <c r="E653" s="555"/>
      <c r="F653" s="555"/>
      <c r="G653" s="555"/>
      <c r="H653" s="555"/>
      <c r="I653" s="555"/>
      <c r="J653" s="555"/>
      <c r="K653" s="555"/>
      <c r="L653" s="555"/>
      <c r="M653" s="555"/>
      <c r="N653" s="555"/>
      <c r="O653" s="555"/>
      <c r="P653" s="555"/>
      <c r="Q653" s="555"/>
      <c r="R653" s="555"/>
      <c r="S653" s="555"/>
      <c r="T653" s="555"/>
      <c r="U653" s="555"/>
      <c r="V653" s="555"/>
      <c r="W653" s="555"/>
      <c r="X653" s="555"/>
      <c r="Y653" s="555"/>
      <c r="Z653" s="555"/>
      <c r="AA653" s="555"/>
      <c r="AB653" s="555"/>
      <c r="AC653" s="555"/>
      <c r="AD653" s="555"/>
      <c r="AE653" s="555"/>
      <c r="AF653" s="555"/>
      <c r="AG653" s="555"/>
      <c r="AH653" s="555"/>
    </row>
    <row r="654">
      <c r="A654" s="555"/>
      <c r="B654" s="555"/>
      <c r="C654" s="555"/>
      <c r="D654" s="555"/>
      <c r="E654" s="555"/>
      <c r="F654" s="555"/>
      <c r="G654" s="555"/>
      <c r="H654" s="555"/>
      <c r="I654" s="555"/>
      <c r="J654" s="555"/>
      <c r="K654" s="555"/>
      <c r="L654" s="555"/>
      <c r="M654" s="555"/>
      <c r="N654" s="555"/>
      <c r="O654" s="555"/>
      <c r="P654" s="555"/>
      <c r="Q654" s="555"/>
      <c r="R654" s="555"/>
      <c r="S654" s="555"/>
      <c r="T654" s="555"/>
      <c r="U654" s="555"/>
      <c r="V654" s="555"/>
      <c r="W654" s="555"/>
      <c r="X654" s="555"/>
      <c r="Y654" s="555"/>
      <c r="Z654" s="555"/>
      <c r="AA654" s="555"/>
      <c r="AB654" s="555"/>
      <c r="AC654" s="555"/>
      <c r="AD654" s="555"/>
      <c r="AE654" s="555"/>
      <c r="AF654" s="555"/>
      <c r="AG654" s="555"/>
      <c r="AH654" s="555"/>
    </row>
    <row r="655">
      <c r="A655" s="555"/>
      <c r="B655" s="555"/>
      <c r="C655" s="555"/>
      <c r="D655" s="555"/>
      <c r="E655" s="555"/>
      <c r="F655" s="555"/>
      <c r="G655" s="555"/>
      <c r="H655" s="555"/>
      <c r="I655" s="555"/>
      <c r="J655" s="555"/>
      <c r="K655" s="555"/>
      <c r="L655" s="555"/>
      <c r="M655" s="555"/>
      <c r="N655" s="555"/>
      <c r="O655" s="555"/>
      <c r="P655" s="555"/>
      <c r="Q655" s="555"/>
      <c r="R655" s="555"/>
      <c r="S655" s="555"/>
      <c r="T655" s="555"/>
      <c r="U655" s="555"/>
      <c r="V655" s="555"/>
      <c r="W655" s="555"/>
      <c r="X655" s="555"/>
      <c r="Y655" s="555"/>
      <c r="Z655" s="555"/>
      <c r="AA655" s="555"/>
      <c r="AB655" s="555"/>
      <c r="AC655" s="555"/>
      <c r="AD655" s="555"/>
      <c r="AE655" s="555"/>
      <c r="AF655" s="555"/>
      <c r="AG655" s="555"/>
      <c r="AH655" s="555"/>
    </row>
    <row r="656">
      <c r="A656" s="555"/>
      <c r="B656" s="555"/>
      <c r="C656" s="555"/>
      <c r="D656" s="555"/>
      <c r="E656" s="555"/>
      <c r="F656" s="555"/>
      <c r="G656" s="555"/>
      <c r="H656" s="555"/>
      <c r="I656" s="555"/>
      <c r="J656" s="555"/>
      <c r="K656" s="555"/>
      <c r="L656" s="555"/>
      <c r="M656" s="555"/>
      <c r="N656" s="555"/>
      <c r="O656" s="555"/>
      <c r="P656" s="555"/>
      <c r="Q656" s="555"/>
      <c r="R656" s="555"/>
      <c r="S656" s="555"/>
      <c r="T656" s="555"/>
      <c r="U656" s="555"/>
      <c r="V656" s="555"/>
      <c r="W656" s="555"/>
      <c r="X656" s="555"/>
      <c r="Y656" s="555"/>
      <c r="Z656" s="555"/>
      <c r="AA656" s="555"/>
      <c r="AB656" s="555"/>
      <c r="AC656" s="555"/>
      <c r="AD656" s="555"/>
      <c r="AE656" s="555"/>
      <c r="AF656" s="555"/>
      <c r="AG656" s="555"/>
      <c r="AH656" s="555"/>
    </row>
    <row r="657">
      <c r="A657" s="555"/>
      <c r="B657" s="555"/>
      <c r="C657" s="555"/>
      <c r="D657" s="555"/>
      <c r="E657" s="555"/>
      <c r="F657" s="555"/>
      <c r="G657" s="555"/>
      <c r="H657" s="555"/>
      <c r="I657" s="555"/>
      <c r="J657" s="555"/>
      <c r="K657" s="555"/>
      <c r="L657" s="555"/>
      <c r="M657" s="555"/>
      <c r="N657" s="555"/>
      <c r="O657" s="555"/>
      <c r="P657" s="555"/>
      <c r="Q657" s="555"/>
      <c r="R657" s="555"/>
      <c r="S657" s="555"/>
      <c r="T657" s="555"/>
      <c r="U657" s="555"/>
      <c r="V657" s="555"/>
      <c r="W657" s="555"/>
      <c r="X657" s="555"/>
      <c r="Y657" s="555"/>
      <c r="Z657" s="555"/>
      <c r="AA657" s="555"/>
      <c r="AB657" s="555"/>
      <c r="AC657" s="555"/>
      <c r="AD657" s="555"/>
      <c r="AE657" s="555"/>
      <c r="AF657" s="555"/>
      <c r="AG657" s="555"/>
      <c r="AH657" s="555"/>
    </row>
    <row r="658">
      <c r="A658" s="555"/>
      <c r="B658" s="555"/>
      <c r="C658" s="555"/>
      <c r="D658" s="555"/>
      <c r="E658" s="555"/>
      <c r="F658" s="555"/>
      <c r="G658" s="555"/>
      <c r="H658" s="555"/>
      <c r="I658" s="555"/>
      <c r="J658" s="555"/>
      <c r="K658" s="555"/>
      <c r="L658" s="555"/>
      <c r="M658" s="555"/>
      <c r="N658" s="555"/>
      <c r="O658" s="555"/>
      <c r="P658" s="555"/>
      <c r="Q658" s="555"/>
      <c r="R658" s="555"/>
      <c r="S658" s="555"/>
      <c r="T658" s="555"/>
      <c r="U658" s="555"/>
      <c r="V658" s="555"/>
      <c r="W658" s="555"/>
      <c r="X658" s="555"/>
      <c r="Y658" s="555"/>
      <c r="Z658" s="555"/>
      <c r="AA658" s="555"/>
      <c r="AB658" s="555"/>
      <c r="AC658" s="555"/>
      <c r="AD658" s="555"/>
      <c r="AE658" s="555"/>
      <c r="AF658" s="555"/>
      <c r="AG658" s="555"/>
      <c r="AH658" s="555"/>
    </row>
    <row r="659">
      <c r="A659" s="555"/>
      <c r="B659" s="555"/>
      <c r="C659" s="555"/>
      <c r="D659" s="555"/>
      <c r="E659" s="555"/>
      <c r="F659" s="555"/>
      <c r="G659" s="555"/>
      <c r="H659" s="555"/>
      <c r="I659" s="555"/>
      <c r="J659" s="555"/>
      <c r="K659" s="555"/>
      <c r="L659" s="555"/>
      <c r="M659" s="555"/>
      <c r="N659" s="555"/>
      <c r="O659" s="555"/>
      <c r="P659" s="555"/>
      <c r="Q659" s="555"/>
      <c r="R659" s="555"/>
      <c r="S659" s="555"/>
      <c r="T659" s="555"/>
      <c r="U659" s="555"/>
      <c r="V659" s="555"/>
      <c r="W659" s="555"/>
      <c r="X659" s="555"/>
      <c r="Y659" s="555"/>
      <c r="Z659" s="555"/>
      <c r="AA659" s="555"/>
      <c r="AB659" s="555"/>
      <c r="AC659" s="555"/>
      <c r="AD659" s="555"/>
      <c r="AE659" s="555"/>
      <c r="AF659" s="555"/>
      <c r="AG659" s="555"/>
      <c r="AH659" s="555"/>
    </row>
    <row r="660">
      <c r="A660" s="555"/>
      <c r="B660" s="555"/>
      <c r="C660" s="555"/>
      <c r="D660" s="555"/>
      <c r="E660" s="555"/>
      <c r="F660" s="555"/>
      <c r="G660" s="555"/>
      <c r="H660" s="555"/>
      <c r="I660" s="555"/>
      <c r="J660" s="555"/>
      <c r="K660" s="555"/>
      <c r="L660" s="555"/>
      <c r="M660" s="555"/>
      <c r="N660" s="555"/>
      <c r="O660" s="555"/>
      <c r="P660" s="555"/>
      <c r="Q660" s="555"/>
      <c r="R660" s="555"/>
      <c r="S660" s="555"/>
      <c r="T660" s="555"/>
      <c r="U660" s="555"/>
      <c r="V660" s="555"/>
      <c r="W660" s="555"/>
      <c r="X660" s="555"/>
      <c r="Y660" s="555"/>
      <c r="Z660" s="555"/>
      <c r="AA660" s="555"/>
      <c r="AB660" s="555"/>
      <c r="AC660" s="555"/>
      <c r="AD660" s="555"/>
      <c r="AE660" s="555"/>
      <c r="AF660" s="555"/>
      <c r="AG660" s="555"/>
      <c r="AH660" s="555"/>
    </row>
    <row r="661">
      <c r="A661" s="555"/>
      <c r="B661" s="555"/>
      <c r="C661" s="555"/>
      <c r="D661" s="555"/>
      <c r="E661" s="555"/>
      <c r="F661" s="555"/>
      <c r="G661" s="555"/>
      <c r="H661" s="555"/>
      <c r="I661" s="555"/>
      <c r="J661" s="555"/>
      <c r="K661" s="555"/>
      <c r="L661" s="555"/>
      <c r="M661" s="555"/>
      <c r="N661" s="555"/>
      <c r="O661" s="555"/>
      <c r="P661" s="555"/>
      <c r="Q661" s="555"/>
      <c r="R661" s="555"/>
      <c r="S661" s="555"/>
      <c r="T661" s="555"/>
      <c r="U661" s="555"/>
      <c r="V661" s="555"/>
      <c r="W661" s="555"/>
      <c r="X661" s="555"/>
      <c r="Y661" s="555"/>
      <c r="Z661" s="555"/>
      <c r="AA661" s="555"/>
      <c r="AB661" s="555"/>
      <c r="AC661" s="555"/>
      <c r="AD661" s="555"/>
      <c r="AE661" s="555"/>
      <c r="AF661" s="555"/>
      <c r="AG661" s="555"/>
      <c r="AH661" s="555"/>
    </row>
    <row r="662">
      <c r="A662" s="555"/>
      <c r="B662" s="555"/>
      <c r="C662" s="555"/>
      <c r="D662" s="555"/>
      <c r="E662" s="555"/>
      <c r="F662" s="555"/>
      <c r="G662" s="555"/>
      <c r="H662" s="555"/>
      <c r="I662" s="555"/>
      <c r="J662" s="555"/>
      <c r="K662" s="555"/>
      <c r="L662" s="555"/>
      <c r="M662" s="555"/>
      <c r="N662" s="555"/>
      <c r="O662" s="555"/>
      <c r="P662" s="555"/>
      <c r="Q662" s="555"/>
      <c r="R662" s="555"/>
      <c r="S662" s="555"/>
      <c r="T662" s="555"/>
      <c r="U662" s="555"/>
      <c r="V662" s="555"/>
      <c r="W662" s="555"/>
      <c r="X662" s="555"/>
      <c r="Y662" s="555"/>
      <c r="Z662" s="555"/>
      <c r="AA662" s="555"/>
      <c r="AB662" s="555"/>
      <c r="AC662" s="555"/>
      <c r="AD662" s="555"/>
      <c r="AE662" s="555"/>
      <c r="AF662" s="555"/>
      <c r="AG662" s="555"/>
      <c r="AH662" s="555"/>
    </row>
    <row r="663">
      <c r="A663" s="555"/>
      <c r="B663" s="555"/>
      <c r="C663" s="555"/>
      <c r="D663" s="555"/>
      <c r="E663" s="555"/>
      <c r="F663" s="555"/>
      <c r="G663" s="555"/>
      <c r="H663" s="555"/>
      <c r="I663" s="555"/>
      <c r="J663" s="555"/>
      <c r="K663" s="555"/>
      <c r="L663" s="555"/>
      <c r="M663" s="555"/>
      <c r="N663" s="555"/>
      <c r="O663" s="555"/>
      <c r="P663" s="555"/>
      <c r="Q663" s="555"/>
      <c r="R663" s="555"/>
      <c r="S663" s="555"/>
      <c r="T663" s="555"/>
      <c r="U663" s="555"/>
      <c r="V663" s="555"/>
      <c r="W663" s="555"/>
      <c r="X663" s="555"/>
      <c r="Y663" s="555"/>
      <c r="Z663" s="555"/>
      <c r="AA663" s="555"/>
      <c r="AB663" s="555"/>
      <c r="AC663" s="555"/>
      <c r="AD663" s="555"/>
      <c r="AE663" s="555"/>
      <c r="AF663" s="555"/>
      <c r="AG663" s="555"/>
      <c r="AH663" s="555"/>
    </row>
    <row r="664">
      <c r="A664" s="555"/>
      <c r="B664" s="555"/>
      <c r="C664" s="555"/>
      <c r="D664" s="555"/>
      <c r="E664" s="555"/>
      <c r="F664" s="555"/>
      <c r="G664" s="555"/>
      <c r="H664" s="555"/>
      <c r="I664" s="555"/>
      <c r="J664" s="555"/>
      <c r="K664" s="555"/>
      <c r="L664" s="555"/>
      <c r="M664" s="555"/>
      <c r="N664" s="555"/>
      <c r="O664" s="555"/>
      <c r="P664" s="555"/>
      <c r="Q664" s="555"/>
      <c r="R664" s="555"/>
      <c r="S664" s="555"/>
      <c r="T664" s="555"/>
      <c r="U664" s="555"/>
      <c r="V664" s="555"/>
      <c r="W664" s="555"/>
      <c r="X664" s="555"/>
      <c r="Y664" s="555"/>
      <c r="Z664" s="555"/>
      <c r="AA664" s="555"/>
      <c r="AB664" s="555"/>
      <c r="AC664" s="555"/>
      <c r="AD664" s="555"/>
      <c r="AE664" s="555"/>
      <c r="AF664" s="555"/>
      <c r="AG664" s="555"/>
      <c r="AH664" s="555"/>
    </row>
    <row r="665">
      <c r="A665" s="555"/>
      <c r="B665" s="555"/>
      <c r="C665" s="555"/>
      <c r="D665" s="555"/>
      <c r="E665" s="555"/>
      <c r="F665" s="555"/>
      <c r="G665" s="555"/>
      <c r="H665" s="555"/>
      <c r="I665" s="555"/>
      <c r="J665" s="555"/>
      <c r="K665" s="555"/>
      <c r="L665" s="555"/>
      <c r="M665" s="555"/>
      <c r="N665" s="555"/>
      <c r="O665" s="555"/>
      <c r="P665" s="555"/>
      <c r="Q665" s="555"/>
      <c r="R665" s="555"/>
      <c r="S665" s="555"/>
      <c r="T665" s="555"/>
      <c r="U665" s="555"/>
      <c r="V665" s="555"/>
      <c r="W665" s="555"/>
      <c r="X665" s="555"/>
      <c r="Y665" s="555"/>
      <c r="Z665" s="555"/>
      <c r="AA665" s="555"/>
      <c r="AB665" s="555"/>
      <c r="AC665" s="555"/>
      <c r="AD665" s="555"/>
      <c r="AE665" s="555"/>
      <c r="AF665" s="555"/>
      <c r="AG665" s="555"/>
      <c r="AH665" s="555"/>
    </row>
    <row r="666">
      <c r="A666" s="555"/>
      <c r="B666" s="555"/>
      <c r="C666" s="555"/>
      <c r="D666" s="555"/>
      <c r="E666" s="555"/>
      <c r="F666" s="555"/>
      <c r="G666" s="555"/>
      <c r="H666" s="555"/>
      <c r="I666" s="555"/>
      <c r="J666" s="555"/>
      <c r="K666" s="555"/>
      <c r="L666" s="555"/>
      <c r="M666" s="555"/>
      <c r="N666" s="555"/>
      <c r="O666" s="555"/>
      <c r="P666" s="555"/>
      <c r="Q666" s="555"/>
      <c r="R666" s="555"/>
      <c r="S666" s="555"/>
      <c r="T666" s="555"/>
      <c r="U666" s="555"/>
      <c r="V666" s="555"/>
      <c r="W666" s="555"/>
      <c r="X666" s="555"/>
      <c r="Y666" s="555"/>
      <c r="Z666" s="555"/>
      <c r="AA666" s="555"/>
      <c r="AB666" s="555"/>
      <c r="AC666" s="555"/>
      <c r="AD666" s="555"/>
      <c r="AE666" s="555"/>
      <c r="AF666" s="555"/>
      <c r="AG666" s="555"/>
      <c r="AH666" s="555"/>
    </row>
    <row r="667">
      <c r="A667" s="555"/>
      <c r="B667" s="555"/>
      <c r="C667" s="555"/>
      <c r="D667" s="555"/>
      <c r="E667" s="555"/>
      <c r="F667" s="555"/>
      <c r="G667" s="555"/>
      <c r="H667" s="555"/>
      <c r="I667" s="555"/>
      <c r="J667" s="555"/>
      <c r="K667" s="555"/>
      <c r="L667" s="555"/>
      <c r="M667" s="555"/>
      <c r="N667" s="555"/>
      <c r="O667" s="555"/>
      <c r="P667" s="555"/>
      <c r="Q667" s="555"/>
      <c r="R667" s="555"/>
      <c r="S667" s="555"/>
      <c r="T667" s="555"/>
      <c r="U667" s="555"/>
      <c r="V667" s="555"/>
      <c r="W667" s="555"/>
      <c r="X667" s="555"/>
      <c r="Y667" s="555"/>
      <c r="Z667" s="555"/>
      <c r="AA667" s="555"/>
      <c r="AB667" s="555"/>
      <c r="AC667" s="555"/>
      <c r="AD667" s="555"/>
      <c r="AE667" s="555"/>
      <c r="AF667" s="555"/>
      <c r="AG667" s="555"/>
      <c r="AH667" s="555"/>
    </row>
    <row r="668">
      <c r="A668" s="555"/>
      <c r="B668" s="555"/>
      <c r="C668" s="555"/>
      <c r="D668" s="555"/>
      <c r="E668" s="555"/>
      <c r="F668" s="555"/>
      <c r="G668" s="555"/>
      <c r="H668" s="555"/>
      <c r="I668" s="555"/>
      <c r="J668" s="555"/>
      <c r="K668" s="555"/>
      <c r="L668" s="555"/>
      <c r="M668" s="555"/>
      <c r="N668" s="555"/>
      <c r="O668" s="555"/>
      <c r="P668" s="555"/>
      <c r="Q668" s="555"/>
      <c r="R668" s="555"/>
      <c r="S668" s="555"/>
      <c r="T668" s="555"/>
      <c r="U668" s="555"/>
      <c r="V668" s="555"/>
      <c r="W668" s="555"/>
      <c r="X668" s="555"/>
      <c r="Y668" s="555"/>
      <c r="Z668" s="555"/>
      <c r="AA668" s="555"/>
      <c r="AB668" s="555"/>
      <c r="AC668" s="555"/>
      <c r="AD668" s="555"/>
      <c r="AE668" s="555"/>
      <c r="AF668" s="555"/>
      <c r="AG668" s="555"/>
      <c r="AH668" s="555"/>
    </row>
    <row r="669">
      <c r="A669" s="555"/>
      <c r="B669" s="555"/>
      <c r="C669" s="555"/>
      <c r="D669" s="555"/>
      <c r="E669" s="555"/>
      <c r="F669" s="555"/>
      <c r="G669" s="555"/>
      <c r="H669" s="555"/>
      <c r="I669" s="555"/>
      <c r="J669" s="555"/>
      <c r="K669" s="555"/>
      <c r="L669" s="555"/>
      <c r="M669" s="555"/>
      <c r="N669" s="555"/>
      <c r="O669" s="555"/>
      <c r="P669" s="555"/>
      <c r="Q669" s="555"/>
      <c r="R669" s="555"/>
      <c r="S669" s="555"/>
      <c r="T669" s="555"/>
      <c r="U669" s="555"/>
      <c r="V669" s="555"/>
      <c r="W669" s="555"/>
      <c r="X669" s="555"/>
      <c r="Y669" s="555"/>
      <c r="Z669" s="555"/>
      <c r="AA669" s="555"/>
      <c r="AB669" s="555"/>
      <c r="AC669" s="555"/>
      <c r="AD669" s="555"/>
      <c r="AE669" s="555"/>
      <c r="AF669" s="555"/>
      <c r="AG669" s="555"/>
      <c r="AH669" s="555"/>
    </row>
    <row r="670">
      <c r="A670" s="555"/>
      <c r="B670" s="555"/>
      <c r="C670" s="555"/>
      <c r="D670" s="555"/>
      <c r="E670" s="555"/>
      <c r="F670" s="555"/>
      <c r="G670" s="555"/>
      <c r="H670" s="555"/>
      <c r="I670" s="555"/>
      <c r="J670" s="555"/>
      <c r="K670" s="555"/>
      <c r="L670" s="555"/>
      <c r="M670" s="555"/>
      <c r="N670" s="555"/>
      <c r="O670" s="555"/>
      <c r="P670" s="555"/>
      <c r="Q670" s="555"/>
      <c r="R670" s="555"/>
      <c r="S670" s="555"/>
      <c r="T670" s="555"/>
      <c r="U670" s="555"/>
      <c r="V670" s="555"/>
      <c r="W670" s="555"/>
      <c r="X670" s="555"/>
      <c r="Y670" s="555"/>
      <c r="Z670" s="555"/>
      <c r="AA670" s="555"/>
      <c r="AB670" s="555"/>
      <c r="AC670" s="555"/>
      <c r="AD670" s="555"/>
      <c r="AE670" s="555"/>
      <c r="AF670" s="555"/>
      <c r="AG670" s="555"/>
      <c r="AH670" s="555"/>
    </row>
    <row r="671">
      <c r="A671" s="555"/>
      <c r="B671" s="555"/>
      <c r="C671" s="555"/>
      <c r="D671" s="555"/>
      <c r="E671" s="555"/>
      <c r="F671" s="555"/>
      <c r="G671" s="555"/>
      <c r="H671" s="555"/>
      <c r="I671" s="555"/>
      <c r="J671" s="555"/>
      <c r="K671" s="555"/>
      <c r="L671" s="555"/>
      <c r="M671" s="555"/>
      <c r="N671" s="555"/>
      <c r="O671" s="555"/>
      <c r="P671" s="555"/>
      <c r="Q671" s="555"/>
      <c r="R671" s="555"/>
      <c r="S671" s="555"/>
      <c r="T671" s="555"/>
      <c r="U671" s="555"/>
      <c r="V671" s="555"/>
      <c r="W671" s="555"/>
      <c r="X671" s="555"/>
      <c r="Y671" s="555"/>
      <c r="Z671" s="555"/>
      <c r="AA671" s="555"/>
      <c r="AB671" s="555"/>
      <c r="AC671" s="555"/>
      <c r="AD671" s="555"/>
      <c r="AE671" s="555"/>
      <c r="AF671" s="555"/>
      <c r="AG671" s="555"/>
      <c r="AH671" s="555"/>
    </row>
    <row r="672">
      <c r="A672" s="555"/>
      <c r="B672" s="555"/>
      <c r="C672" s="555"/>
      <c r="D672" s="555"/>
      <c r="E672" s="555"/>
      <c r="F672" s="555"/>
      <c r="G672" s="555"/>
      <c r="H672" s="555"/>
      <c r="I672" s="555"/>
      <c r="J672" s="555"/>
      <c r="K672" s="555"/>
      <c r="L672" s="555"/>
      <c r="M672" s="555"/>
      <c r="N672" s="555"/>
      <c r="O672" s="555"/>
      <c r="P672" s="555"/>
      <c r="Q672" s="555"/>
      <c r="R672" s="555"/>
      <c r="S672" s="555"/>
      <c r="T672" s="555"/>
      <c r="U672" s="555"/>
      <c r="V672" s="555"/>
      <c r="W672" s="555"/>
      <c r="X672" s="555"/>
      <c r="Y672" s="555"/>
      <c r="Z672" s="555"/>
      <c r="AA672" s="555"/>
      <c r="AB672" s="555"/>
      <c r="AC672" s="555"/>
      <c r="AD672" s="555"/>
      <c r="AE672" s="555"/>
      <c r="AF672" s="555"/>
      <c r="AG672" s="555"/>
      <c r="AH672" s="555"/>
    </row>
    <row r="673">
      <c r="A673" s="555"/>
      <c r="B673" s="555"/>
      <c r="C673" s="555"/>
      <c r="D673" s="555"/>
      <c r="E673" s="555"/>
      <c r="F673" s="555"/>
      <c r="G673" s="555"/>
      <c r="H673" s="555"/>
      <c r="I673" s="555"/>
      <c r="J673" s="555"/>
      <c r="K673" s="555"/>
      <c r="L673" s="555"/>
      <c r="M673" s="555"/>
      <c r="N673" s="555"/>
      <c r="O673" s="555"/>
      <c r="P673" s="555"/>
      <c r="Q673" s="555"/>
      <c r="R673" s="555"/>
      <c r="S673" s="555"/>
      <c r="T673" s="555"/>
      <c r="U673" s="555"/>
      <c r="V673" s="555"/>
      <c r="W673" s="555"/>
      <c r="X673" s="555"/>
      <c r="Y673" s="555"/>
      <c r="Z673" s="555"/>
      <c r="AA673" s="555"/>
      <c r="AB673" s="555"/>
      <c r="AC673" s="555"/>
      <c r="AD673" s="555"/>
      <c r="AE673" s="555"/>
      <c r="AF673" s="555"/>
      <c r="AG673" s="555"/>
      <c r="AH673" s="555"/>
    </row>
    <row r="674">
      <c r="A674" s="555"/>
      <c r="B674" s="555"/>
      <c r="C674" s="555"/>
      <c r="D674" s="555"/>
      <c r="E674" s="555"/>
      <c r="F674" s="555"/>
      <c r="G674" s="555"/>
      <c r="H674" s="555"/>
      <c r="I674" s="555"/>
      <c r="J674" s="555"/>
      <c r="K674" s="555"/>
      <c r="L674" s="555"/>
      <c r="M674" s="555"/>
      <c r="N674" s="555"/>
      <c r="O674" s="555"/>
      <c r="P674" s="555"/>
      <c r="Q674" s="555"/>
      <c r="R674" s="555"/>
      <c r="S674" s="555"/>
      <c r="T674" s="555"/>
      <c r="U674" s="555"/>
      <c r="V674" s="555"/>
      <c r="W674" s="555"/>
      <c r="X674" s="555"/>
      <c r="Y674" s="555"/>
      <c r="Z674" s="555"/>
      <c r="AA674" s="555"/>
      <c r="AB674" s="555"/>
      <c r="AC674" s="555"/>
      <c r="AD674" s="555"/>
      <c r="AE674" s="555"/>
      <c r="AF674" s="555"/>
      <c r="AG674" s="555"/>
      <c r="AH674" s="555"/>
    </row>
    <row r="675">
      <c r="A675" s="555"/>
      <c r="B675" s="555"/>
      <c r="C675" s="555"/>
      <c r="D675" s="555"/>
      <c r="E675" s="555"/>
      <c r="F675" s="555"/>
      <c r="G675" s="555"/>
      <c r="H675" s="555"/>
      <c r="I675" s="555"/>
      <c r="J675" s="555"/>
      <c r="K675" s="555"/>
      <c r="L675" s="555"/>
      <c r="M675" s="555"/>
      <c r="N675" s="555"/>
      <c r="O675" s="555"/>
      <c r="P675" s="555"/>
      <c r="Q675" s="555"/>
      <c r="R675" s="555"/>
      <c r="S675" s="555"/>
      <c r="T675" s="555"/>
      <c r="U675" s="555"/>
      <c r="V675" s="555"/>
      <c r="W675" s="555"/>
      <c r="X675" s="555"/>
      <c r="Y675" s="555"/>
      <c r="Z675" s="555"/>
      <c r="AA675" s="555"/>
      <c r="AB675" s="555"/>
      <c r="AC675" s="555"/>
      <c r="AD675" s="555"/>
      <c r="AE675" s="555"/>
      <c r="AF675" s="555"/>
      <c r="AG675" s="555"/>
      <c r="AH675" s="555"/>
    </row>
    <row r="676">
      <c r="A676" s="555"/>
      <c r="B676" s="555"/>
      <c r="C676" s="555"/>
      <c r="D676" s="555"/>
      <c r="E676" s="555"/>
      <c r="F676" s="555"/>
      <c r="G676" s="555"/>
      <c r="H676" s="555"/>
      <c r="I676" s="555"/>
      <c r="J676" s="555"/>
      <c r="K676" s="555"/>
      <c r="L676" s="555"/>
      <c r="M676" s="555"/>
      <c r="N676" s="555"/>
      <c r="O676" s="555"/>
      <c r="P676" s="555"/>
      <c r="Q676" s="555"/>
      <c r="R676" s="555"/>
      <c r="S676" s="555"/>
      <c r="T676" s="555"/>
      <c r="U676" s="555"/>
      <c r="V676" s="555"/>
      <c r="W676" s="555"/>
      <c r="X676" s="555"/>
      <c r="Y676" s="555"/>
      <c r="Z676" s="555"/>
      <c r="AA676" s="555"/>
      <c r="AB676" s="555"/>
      <c r="AC676" s="555"/>
      <c r="AD676" s="555"/>
      <c r="AE676" s="555"/>
      <c r="AF676" s="555"/>
      <c r="AG676" s="555"/>
      <c r="AH676" s="555"/>
    </row>
    <row r="677">
      <c r="A677" s="555"/>
      <c r="B677" s="555"/>
      <c r="C677" s="555"/>
      <c r="D677" s="555"/>
      <c r="E677" s="555"/>
      <c r="F677" s="555"/>
      <c r="G677" s="555"/>
      <c r="H677" s="555"/>
      <c r="I677" s="555"/>
      <c r="J677" s="555"/>
      <c r="K677" s="555"/>
      <c r="L677" s="555"/>
      <c r="M677" s="555"/>
      <c r="N677" s="555"/>
      <c r="O677" s="555"/>
      <c r="P677" s="555"/>
      <c r="Q677" s="555"/>
      <c r="R677" s="555"/>
      <c r="S677" s="555"/>
      <c r="T677" s="555"/>
      <c r="U677" s="555"/>
      <c r="V677" s="555"/>
      <c r="W677" s="555"/>
      <c r="X677" s="555"/>
      <c r="Y677" s="555"/>
      <c r="Z677" s="555"/>
      <c r="AA677" s="555"/>
      <c r="AB677" s="555"/>
      <c r="AC677" s="555"/>
      <c r="AD677" s="555"/>
      <c r="AE677" s="555"/>
      <c r="AF677" s="555"/>
      <c r="AG677" s="555"/>
      <c r="AH677" s="555"/>
    </row>
    <row r="678">
      <c r="A678" s="555"/>
      <c r="B678" s="555"/>
      <c r="C678" s="555"/>
      <c r="D678" s="555"/>
      <c r="E678" s="555"/>
      <c r="F678" s="555"/>
      <c r="G678" s="555"/>
      <c r="H678" s="555"/>
      <c r="I678" s="555"/>
      <c r="J678" s="555"/>
      <c r="K678" s="555"/>
      <c r="L678" s="555"/>
      <c r="M678" s="555"/>
      <c r="N678" s="555"/>
      <c r="O678" s="555"/>
      <c r="P678" s="555"/>
      <c r="Q678" s="555"/>
      <c r="R678" s="555"/>
      <c r="S678" s="555"/>
      <c r="T678" s="555"/>
      <c r="U678" s="555"/>
      <c r="V678" s="555"/>
      <c r="W678" s="555"/>
      <c r="X678" s="555"/>
      <c r="Y678" s="555"/>
      <c r="Z678" s="555"/>
      <c r="AA678" s="555"/>
      <c r="AB678" s="555"/>
      <c r="AC678" s="555"/>
      <c r="AD678" s="555"/>
      <c r="AE678" s="555"/>
      <c r="AF678" s="555"/>
      <c r="AG678" s="555"/>
      <c r="AH678" s="555"/>
    </row>
    <row r="679">
      <c r="A679" s="555"/>
      <c r="B679" s="555"/>
      <c r="C679" s="555"/>
      <c r="D679" s="555"/>
      <c r="E679" s="555"/>
      <c r="F679" s="555"/>
      <c r="G679" s="555"/>
      <c r="H679" s="555"/>
      <c r="I679" s="555"/>
      <c r="J679" s="555"/>
      <c r="K679" s="555"/>
      <c r="L679" s="555"/>
      <c r="M679" s="555"/>
      <c r="N679" s="555"/>
      <c r="O679" s="555"/>
      <c r="P679" s="555"/>
      <c r="Q679" s="555"/>
      <c r="R679" s="555"/>
      <c r="S679" s="555"/>
      <c r="T679" s="555"/>
      <c r="U679" s="555"/>
      <c r="V679" s="555"/>
      <c r="W679" s="555"/>
      <c r="X679" s="555"/>
      <c r="Y679" s="555"/>
      <c r="Z679" s="555"/>
      <c r="AA679" s="555"/>
      <c r="AB679" s="555"/>
      <c r="AC679" s="555"/>
      <c r="AD679" s="555"/>
      <c r="AE679" s="555"/>
      <c r="AF679" s="555"/>
      <c r="AG679" s="555"/>
      <c r="AH679" s="555"/>
    </row>
    <row r="680">
      <c r="A680" s="555"/>
      <c r="B680" s="555"/>
      <c r="C680" s="555"/>
      <c r="D680" s="555"/>
      <c r="E680" s="555"/>
      <c r="F680" s="555"/>
      <c r="G680" s="555"/>
      <c r="H680" s="555"/>
      <c r="I680" s="555"/>
      <c r="J680" s="555"/>
      <c r="K680" s="555"/>
      <c r="L680" s="555"/>
      <c r="M680" s="555"/>
      <c r="N680" s="555"/>
      <c r="O680" s="555"/>
      <c r="P680" s="555"/>
      <c r="Q680" s="555"/>
      <c r="R680" s="555"/>
      <c r="S680" s="555"/>
      <c r="T680" s="555"/>
      <c r="U680" s="555"/>
      <c r="V680" s="555"/>
      <c r="W680" s="555"/>
      <c r="X680" s="555"/>
      <c r="Y680" s="555"/>
      <c r="Z680" s="555"/>
      <c r="AA680" s="555"/>
      <c r="AB680" s="555"/>
      <c r="AC680" s="555"/>
      <c r="AD680" s="555"/>
      <c r="AE680" s="555"/>
      <c r="AF680" s="555"/>
      <c r="AG680" s="555"/>
      <c r="AH680" s="555"/>
    </row>
    <row r="681">
      <c r="A681" s="555"/>
      <c r="B681" s="555"/>
      <c r="C681" s="555"/>
      <c r="D681" s="555"/>
      <c r="E681" s="555"/>
      <c r="F681" s="555"/>
      <c r="G681" s="555"/>
      <c r="H681" s="555"/>
      <c r="I681" s="555"/>
      <c r="J681" s="555"/>
      <c r="K681" s="555"/>
      <c r="L681" s="555"/>
      <c r="M681" s="555"/>
      <c r="N681" s="555"/>
      <c r="O681" s="555"/>
      <c r="P681" s="555"/>
      <c r="Q681" s="555"/>
      <c r="R681" s="555"/>
      <c r="S681" s="555"/>
      <c r="T681" s="555"/>
      <c r="U681" s="555"/>
      <c r="V681" s="555"/>
      <c r="W681" s="555"/>
      <c r="X681" s="555"/>
      <c r="Y681" s="555"/>
      <c r="Z681" s="555"/>
      <c r="AA681" s="555"/>
      <c r="AB681" s="555"/>
      <c r="AC681" s="555"/>
      <c r="AD681" s="555"/>
      <c r="AE681" s="555"/>
      <c r="AF681" s="555"/>
      <c r="AG681" s="555"/>
      <c r="AH681" s="555"/>
    </row>
    <row r="682">
      <c r="A682" s="555"/>
      <c r="B682" s="555"/>
      <c r="C682" s="555"/>
      <c r="D682" s="555"/>
      <c r="E682" s="555"/>
      <c r="F682" s="555"/>
      <c r="G682" s="555"/>
      <c r="H682" s="555"/>
      <c r="I682" s="555"/>
      <c r="J682" s="555"/>
      <c r="K682" s="555"/>
      <c r="L682" s="555"/>
      <c r="M682" s="555"/>
      <c r="N682" s="555"/>
      <c r="O682" s="555"/>
      <c r="P682" s="555"/>
      <c r="Q682" s="555"/>
      <c r="R682" s="555"/>
      <c r="S682" s="555"/>
      <c r="T682" s="555"/>
      <c r="U682" s="555"/>
      <c r="V682" s="555"/>
      <c r="W682" s="555"/>
      <c r="X682" s="555"/>
      <c r="Y682" s="555"/>
      <c r="Z682" s="555"/>
      <c r="AA682" s="555"/>
      <c r="AB682" s="555"/>
      <c r="AC682" s="555"/>
      <c r="AD682" s="555"/>
      <c r="AE682" s="555"/>
      <c r="AF682" s="555"/>
      <c r="AG682" s="555"/>
      <c r="AH682" s="555"/>
    </row>
    <row r="683">
      <c r="A683" s="555"/>
      <c r="B683" s="555"/>
      <c r="C683" s="555"/>
      <c r="D683" s="555"/>
      <c r="E683" s="555"/>
      <c r="F683" s="555"/>
      <c r="G683" s="555"/>
      <c r="H683" s="555"/>
      <c r="I683" s="555"/>
      <c r="J683" s="555"/>
      <c r="K683" s="555"/>
      <c r="L683" s="555"/>
      <c r="M683" s="555"/>
      <c r="N683" s="555"/>
      <c r="O683" s="555"/>
      <c r="P683" s="555"/>
      <c r="Q683" s="555"/>
      <c r="R683" s="555"/>
      <c r="S683" s="555"/>
      <c r="T683" s="555"/>
      <c r="U683" s="555"/>
      <c r="V683" s="555"/>
      <c r="W683" s="555"/>
      <c r="X683" s="555"/>
      <c r="Y683" s="555"/>
      <c r="Z683" s="555"/>
      <c r="AA683" s="555"/>
      <c r="AB683" s="555"/>
      <c r="AC683" s="555"/>
      <c r="AD683" s="555"/>
      <c r="AE683" s="555"/>
      <c r="AF683" s="555"/>
      <c r="AG683" s="555"/>
      <c r="AH683" s="555"/>
    </row>
    <row r="684">
      <c r="A684" s="555"/>
      <c r="B684" s="555"/>
      <c r="C684" s="555"/>
      <c r="D684" s="555"/>
      <c r="E684" s="555"/>
      <c r="F684" s="555"/>
      <c r="G684" s="555"/>
      <c r="H684" s="555"/>
      <c r="I684" s="555"/>
      <c r="J684" s="555"/>
      <c r="K684" s="555"/>
      <c r="L684" s="555"/>
      <c r="M684" s="555"/>
      <c r="N684" s="555"/>
      <c r="O684" s="555"/>
      <c r="P684" s="555"/>
      <c r="Q684" s="555"/>
      <c r="R684" s="555"/>
      <c r="S684" s="555"/>
      <c r="T684" s="555"/>
      <c r="U684" s="555"/>
      <c r="V684" s="555"/>
      <c r="W684" s="555"/>
      <c r="X684" s="555"/>
      <c r="Y684" s="555"/>
      <c r="Z684" s="555"/>
      <c r="AA684" s="555"/>
      <c r="AB684" s="555"/>
      <c r="AC684" s="555"/>
      <c r="AD684" s="555"/>
      <c r="AE684" s="555"/>
      <c r="AF684" s="555"/>
      <c r="AG684" s="555"/>
      <c r="AH684" s="555"/>
    </row>
    <row r="685">
      <c r="A685" s="555"/>
      <c r="B685" s="555"/>
      <c r="C685" s="555"/>
      <c r="D685" s="555"/>
      <c r="E685" s="555"/>
      <c r="F685" s="555"/>
      <c r="G685" s="555"/>
      <c r="H685" s="555"/>
      <c r="I685" s="555"/>
      <c r="J685" s="555"/>
      <c r="K685" s="555"/>
      <c r="L685" s="555"/>
      <c r="M685" s="555"/>
      <c r="N685" s="555"/>
      <c r="O685" s="555"/>
      <c r="P685" s="555"/>
      <c r="Q685" s="555"/>
      <c r="R685" s="555"/>
      <c r="S685" s="555"/>
      <c r="T685" s="555"/>
      <c r="U685" s="555"/>
      <c r="V685" s="555"/>
      <c r="W685" s="555"/>
      <c r="X685" s="555"/>
      <c r="Y685" s="555"/>
      <c r="Z685" s="555"/>
      <c r="AA685" s="555"/>
      <c r="AB685" s="555"/>
      <c r="AC685" s="555"/>
      <c r="AD685" s="555"/>
      <c r="AE685" s="555"/>
      <c r="AF685" s="555"/>
      <c r="AG685" s="555"/>
      <c r="AH685" s="555"/>
    </row>
    <row r="686">
      <c r="A686" s="555"/>
      <c r="B686" s="555"/>
      <c r="C686" s="555"/>
      <c r="D686" s="555"/>
      <c r="E686" s="555"/>
      <c r="F686" s="555"/>
      <c r="G686" s="555"/>
      <c r="H686" s="555"/>
      <c r="I686" s="555"/>
      <c r="J686" s="555"/>
      <c r="K686" s="555"/>
      <c r="L686" s="555"/>
      <c r="M686" s="555"/>
      <c r="N686" s="555"/>
      <c r="O686" s="555"/>
      <c r="P686" s="555"/>
      <c r="Q686" s="555"/>
      <c r="R686" s="555"/>
      <c r="S686" s="555"/>
      <c r="T686" s="555"/>
      <c r="U686" s="555"/>
      <c r="V686" s="555"/>
      <c r="W686" s="555"/>
      <c r="X686" s="555"/>
      <c r="Y686" s="555"/>
      <c r="Z686" s="555"/>
      <c r="AA686" s="555"/>
      <c r="AB686" s="555"/>
      <c r="AC686" s="555"/>
      <c r="AD686" s="555"/>
      <c r="AE686" s="555"/>
      <c r="AF686" s="555"/>
      <c r="AG686" s="555"/>
      <c r="AH686" s="555"/>
    </row>
    <row r="687">
      <c r="A687" s="555"/>
      <c r="B687" s="555"/>
      <c r="C687" s="555"/>
      <c r="D687" s="555"/>
      <c r="E687" s="555"/>
      <c r="F687" s="555"/>
      <c r="G687" s="555"/>
      <c r="H687" s="555"/>
      <c r="I687" s="555"/>
      <c r="J687" s="555"/>
      <c r="K687" s="555"/>
      <c r="L687" s="555"/>
      <c r="M687" s="555"/>
      <c r="N687" s="555"/>
      <c r="O687" s="555"/>
      <c r="P687" s="555"/>
      <c r="Q687" s="555"/>
      <c r="R687" s="555"/>
      <c r="S687" s="555"/>
      <c r="T687" s="555"/>
      <c r="U687" s="555"/>
      <c r="V687" s="555"/>
      <c r="W687" s="555"/>
      <c r="X687" s="555"/>
      <c r="Y687" s="555"/>
      <c r="Z687" s="555"/>
      <c r="AA687" s="555"/>
      <c r="AB687" s="555"/>
      <c r="AC687" s="555"/>
      <c r="AD687" s="555"/>
      <c r="AE687" s="555"/>
      <c r="AF687" s="555"/>
      <c r="AG687" s="555"/>
      <c r="AH687" s="555"/>
    </row>
    <row r="688">
      <c r="A688" s="555"/>
      <c r="B688" s="555"/>
      <c r="C688" s="555"/>
      <c r="D688" s="555"/>
      <c r="E688" s="555"/>
      <c r="F688" s="555"/>
      <c r="G688" s="555"/>
      <c r="H688" s="555"/>
      <c r="I688" s="555"/>
      <c r="J688" s="555"/>
      <c r="K688" s="555"/>
      <c r="L688" s="555"/>
      <c r="M688" s="555"/>
      <c r="N688" s="555"/>
      <c r="O688" s="555"/>
      <c r="P688" s="555"/>
      <c r="Q688" s="555"/>
      <c r="R688" s="555"/>
      <c r="S688" s="555"/>
      <c r="T688" s="555"/>
      <c r="U688" s="555"/>
      <c r="V688" s="555"/>
      <c r="W688" s="555"/>
      <c r="X688" s="555"/>
      <c r="Y688" s="555"/>
      <c r="Z688" s="555"/>
      <c r="AA688" s="555"/>
      <c r="AB688" s="555"/>
      <c r="AC688" s="555"/>
      <c r="AD688" s="555"/>
      <c r="AE688" s="555"/>
      <c r="AF688" s="555"/>
      <c r="AG688" s="555"/>
      <c r="AH688" s="555"/>
    </row>
    <row r="689">
      <c r="A689" s="555"/>
      <c r="B689" s="555"/>
      <c r="C689" s="555"/>
      <c r="D689" s="555"/>
      <c r="E689" s="555"/>
      <c r="F689" s="555"/>
      <c r="G689" s="555"/>
      <c r="H689" s="555"/>
      <c r="I689" s="555"/>
      <c r="J689" s="555"/>
      <c r="K689" s="555"/>
      <c r="L689" s="555"/>
      <c r="M689" s="555"/>
      <c r="N689" s="555"/>
      <c r="O689" s="555"/>
      <c r="P689" s="555"/>
      <c r="Q689" s="555"/>
      <c r="R689" s="555"/>
      <c r="S689" s="555"/>
      <c r="T689" s="555"/>
      <c r="U689" s="555"/>
      <c r="V689" s="555"/>
      <c r="W689" s="555"/>
      <c r="X689" s="555"/>
      <c r="Y689" s="555"/>
      <c r="Z689" s="555"/>
      <c r="AA689" s="555"/>
      <c r="AB689" s="555"/>
      <c r="AC689" s="555"/>
      <c r="AD689" s="555"/>
      <c r="AE689" s="555"/>
      <c r="AF689" s="555"/>
      <c r="AG689" s="555"/>
      <c r="AH689" s="555"/>
    </row>
    <row r="690">
      <c r="A690" s="555"/>
      <c r="B690" s="555"/>
      <c r="C690" s="555"/>
      <c r="D690" s="555"/>
      <c r="E690" s="555"/>
      <c r="F690" s="555"/>
      <c r="G690" s="555"/>
      <c r="H690" s="555"/>
      <c r="I690" s="555"/>
      <c r="J690" s="555"/>
      <c r="K690" s="555"/>
      <c r="L690" s="555"/>
      <c r="M690" s="555"/>
      <c r="N690" s="555"/>
      <c r="O690" s="555"/>
      <c r="P690" s="555"/>
      <c r="Q690" s="555"/>
      <c r="R690" s="555"/>
      <c r="S690" s="555"/>
      <c r="T690" s="555"/>
      <c r="U690" s="555"/>
      <c r="V690" s="555"/>
      <c r="W690" s="555"/>
      <c r="X690" s="555"/>
      <c r="Y690" s="555"/>
      <c r="Z690" s="555"/>
      <c r="AA690" s="555"/>
      <c r="AB690" s="555"/>
      <c r="AC690" s="555"/>
      <c r="AD690" s="555"/>
      <c r="AE690" s="555"/>
      <c r="AF690" s="555"/>
      <c r="AG690" s="555"/>
      <c r="AH690" s="555"/>
    </row>
    <row r="691">
      <c r="A691" s="555"/>
      <c r="B691" s="555"/>
      <c r="C691" s="555"/>
      <c r="D691" s="555"/>
      <c r="E691" s="555"/>
      <c r="F691" s="555"/>
      <c r="G691" s="555"/>
      <c r="H691" s="555"/>
      <c r="I691" s="555"/>
      <c r="J691" s="555"/>
      <c r="K691" s="555"/>
      <c r="L691" s="555"/>
      <c r="M691" s="555"/>
      <c r="N691" s="555"/>
      <c r="O691" s="555"/>
      <c r="P691" s="555"/>
      <c r="Q691" s="555"/>
      <c r="R691" s="555"/>
      <c r="S691" s="555"/>
      <c r="T691" s="555"/>
      <c r="U691" s="555"/>
      <c r="V691" s="555"/>
      <c r="W691" s="555"/>
      <c r="X691" s="555"/>
      <c r="Y691" s="555"/>
      <c r="Z691" s="555"/>
      <c r="AA691" s="555"/>
      <c r="AB691" s="555"/>
      <c r="AC691" s="555"/>
      <c r="AD691" s="555"/>
      <c r="AE691" s="555"/>
      <c r="AF691" s="555"/>
      <c r="AG691" s="555"/>
      <c r="AH691" s="555"/>
    </row>
    <row r="692">
      <c r="A692" s="555"/>
      <c r="B692" s="555"/>
      <c r="C692" s="555"/>
      <c r="D692" s="555"/>
      <c r="E692" s="555"/>
      <c r="F692" s="555"/>
      <c r="G692" s="555"/>
      <c r="H692" s="555"/>
      <c r="I692" s="555"/>
      <c r="J692" s="555"/>
      <c r="K692" s="555"/>
      <c r="L692" s="555"/>
      <c r="M692" s="555"/>
      <c r="N692" s="555"/>
      <c r="O692" s="555"/>
      <c r="P692" s="555"/>
      <c r="Q692" s="555"/>
      <c r="R692" s="555"/>
      <c r="S692" s="555"/>
      <c r="T692" s="555"/>
      <c r="U692" s="555"/>
      <c r="V692" s="555"/>
      <c r="W692" s="555"/>
      <c r="X692" s="555"/>
      <c r="Y692" s="555"/>
      <c r="Z692" s="555"/>
      <c r="AA692" s="555"/>
      <c r="AB692" s="555"/>
      <c r="AC692" s="555"/>
      <c r="AD692" s="555"/>
      <c r="AE692" s="555"/>
      <c r="AF692" s="555"/>
      <c r="AG692" s="555"/>
      <c r="AH692" s="555"/>
    </row>
    <row r="693">
      <c r="A693" s="555"/>
      <c r="B693" s="555"/>
      <c r="C693" s="555"/>
      <c r="D693" s="555"/>
      <c r="E693" s="555"/>
      <c r="F693" s="555"/>
      <c r="G693" s="555"/>
      <c r="H693" s="555"/>
      <c r="I693" s="555"/>
      <c r="J693" s="555"/>
      <c r="K693" s="555"/>
      <c r="L693" s="555"/>
      <c r="M693" s="555"/>
      <c r="N693" s="555"/>
      <c r="O693" s="555"/>
      <c r="P693" s="555"/>
      <c r="Q693" s="555"/>
      <c r="R693" s="555"/>
      <c r="S693" s="555"/>
      <c r="T693" s="555"/>
      <c r="U693" s="555"/>
      <c r="V693" s="555"/>
      <c r="W693" s="555"/>
      <c r="X693" s="555"/>
      <c r="Y693" s="555"/>
      <c r="Z693" s="555"/>
      <c r="AA693" s="555"/>
      <c r="AB693" s="555"/>
      <c r="AC693" s="555"/>
      <c r="AD693" s="555"/>
      <c r="AE693" s="555"/>
      <c r="AF693" s="555"/>
      <c r="AG693" s="555"/>
      <c r="AH693" s="555"/>
    </row>
    <row r="694">
      <c r="A694" s="555"/>
      <c r="B694" s="555"/>
      <c r="C694" s="555"/>
      <c r="D694" s="555"/>
      <c r="E694" s="555"/>
      <c r="F694" s="555"/>
      <c r="G694" s="555"/>
      <c r="H694" s="555"/>
      <c r="I694" s="555"/>
      <c r="J694" s="555"/>
      <c r="K694" s="555"/>
      <c r="L694" s="555"/>
      <c r="M694" s="555"/>
      <c r="N694" s="555"/>
      <c r="O694" s="555"/>
      <c r="P694" s="555"/>
      <c r="Q694" s="555"/>
      <c r="R694" s="555"/>
      <c r="S694" s="555"/>
      <c r="T694" s="555"/>
      <c r="U694" s="555"/>
      <c r="V694" s="555"/>
      <c r="W694" s="555"/>
      <c r="X694" s="555"/>
      <c r="Y694" s="555"/>
      <c r="Z694" s="555"/>
      <c r="AA694" s="555"/>
      <c r="AB694" s="555"/>
      <c r="AC694" s="555"/>
      <c r="AD694" s="555"/>
      <c r="AE694" s="555"/>
      <c r="AF694" s="555"/>
      <c r="AG694" s="555"/>
      <c r="AH694" s="555"/>
    </row>
    <row r="695">
      <c r="A695" s="555"/>
      <c r="B695" s="555"/>
      <c r="C695" s="555"/>
      <c r="D695" s="555"/>
      <c r="E695" s="555"/>
      <c r="F695" s="555"/>
      <c r="G695" s="555"/>
      <c r="H695" s="555"/>
      <c r="I695" s="555"/>
      <c r="J695" s="555"/>
      <c r="K695" s="555"/>
      <c r="L695" s="555"/>
      <c r="M695" s="555"/>
      <c r="N695" s="555"/>
      <c r="O695" s="555"/>
      <c r="P695" s="555"/>
      <c r="Q695" s="555"/>
      <c r="R695" s="555"/>
      <c r="S695" s="555"/>
      <c r="T695" s="555"/>
      <c r="U695" s="555"/>
      <c r="V695" s="555"/>
      <c r="W695" s="555"/>
      <c r="X695" s="555"/>
      <c r="Y695" s="555"/>
      <c r="Z695" s="555"/>
      <c r="AA695" s="555"/>
      <c r="AB695" s="555"/>
      <c r="AC695" s="555"/>
      <c r="AD695" s="555"/>
      <c r="AE695" s="555"/>
      <c r="AF695" s="555"/>
      <c r="AG695" s="555"/>
      <c r="AH695" s="555"/>
    </row>
    <row r="696">
      <c r="A696" s="555"/>
      <c r="B696" s="555"/>
      <c r="C696" s="555"/>
      <c r="D696" s="555"/>
      <c r="E696" s="555"/>
      <c r="F696" s="555"/>
      <c r="G696" s="555"/>
      <c r="H696" s="555"/>
      <c r="I696" s="555"/>
      <c r="J696" s="555"/>
      <c r="K696" s="555"/>
      <c r="L696" s="555"/>
      <c r="M696" s="555"/>
      <c r="N696" s="555"/>
      <c r="O696" s="555"/>
      <c r="P696" s="555"/>
      <c r="Q696" s="555"/>
      <c r="R696" s="555"/>
      <c r="S696" s="555"/>
      <c r="T696" s="555"/>
      <c r="U696" s="555"/>
      <c r="V696" s="555"/>
      <c r="W696" s="555"/>
      <c r="X696" s="555"/>
      <c r="Y696" s="555"/>
      <c r="Z696" s="555"/>
      <c r="AA696" s="555"/>
      <c r="AB696" s="555"/>
      <c r="AC696" s="555"/>
      <c r="AD696" s="555"/>
      <c r="AE696" s="555"/>
      <c r="AF696" s="555"/>
      <c r="AG696" s="555"/>
      <c r="AH696" s="555"/>
    </row>
    <row r="697">
      <c r="A697" s="555"/>
      <c r="B697" s="555"/>
      <c r="C697" s="555"/>
      <c r="D697" s="555"/>
      <c r="E697" s="555"/>
      <c r="F697" s="555"/>
      <c r="G697" s="555"/>
      <c r="H697" s="555"/>
      <c r="I697" s="555"/>
      <c r="J697" s="555"/>
      <c r="K697" s="555"/>
      <c r="L697" s="555"/>
      <c r="M697" s="555"/>
      <c r="N697" s="555"/>
      <c r="O697" s="555"/>
      <c r="P697" s="555"/>
      <c r="Q697" s="555"/>
      <c r="R697" s="555"/>
      <c r="S697" s="555"/>
      <c r="T697" s="555"/>
      <c r="U697" s="555"/>
      <c r="V697" s="555"/>
      <c r="W697" s="555"/>
      <c r="X697" s="555"/>
      <c r="Y697" s="555"/>
      <c r="Z697" s="555"/>
      <c r="AA697" s="555"/>
      <c r="AB697" s="555"/>
      <c r="AC697" s="555"/>
      <c r="AD697" s="555"/>
      <c r="AE697" s="555"/>
      <c r="AF697" s="555"/>
      <c r="AG697" s="555"/>
      <c r="AH697" s="555"/>
    </row>
    <row r="698">
      <c r="A698" s="555"/>
      <c r="B698" s="555"/>
      <c r="C698" s="555"/>
      <c r="D698" s="555"/>
      <c r="E698" s="555"/>
      <c r="F698" s="555"/>
      <c r="G698" s="555"/>
      <c r="H698" s="555"/>
      <c r="I698" s="555"/>
      <c r="J698" s="555"/>
      <c r="K698" s="555"/>
      <c r="L698" s="555"/>
      <c r="M698" s="555"/>
      <c r="N698" s="555"/>
      <c r="O698" s="555"/>
      <c r="P698" s="555"/>
      <c r="Q698" s="555"/>
      <c r="R698" s="555"/>
      <c r="S698" s="555"/>
      <c r="T698" s="555"/>
      <c r="U698" s="555"/>
      <c r="V698" s="555"/>
      <c r="W698" s="555"/>
      <c r="X698" s="555"/>
      <c r="Y698" s="555"/>
      <c r="Z698" s="555"/>
      <c r="AA698" s="555"/>
      <c r="AB698" s="555"/>
      <c r="AC698" s="555"/>
      <c r="AD698" s="555"/>
      <c r="AE698" s="555"/>
      <c r="AF698" s="555"/>
      <c r="AG698" s="555"/>
      <c r="AH698" s="555"/>
    </row>
    <row r="699">
      <c r="A699" s="555"/>
      <c r="B699" s="555"/>
      <c r="C699" s="555"/>
      <c r="D699" s="555"/>
      <c r="E699" s="555"/>
      <c r="F699" s="555"/>
      <c r="G699" s="555"/>
      <c r="H699" s="555"/>
      <c r="I699" s="555"/>
      <c r="J699" s="555"/>
      <c r="K699" s="555"/>
      <c r="L699" s="555"/>
      <c r="M699" s="555"/>
      <c r="N699" s="555"/>
      <c r="O699" s="555"/>
      <c r="P699" s="555"/>
      <c r="Q699" s="555"/>
      <c r="R699" s="555"/>
      <c r="S699" s="555"/>
      <c r="T699" s="555"/>
      <c r="U699" s="555"/>
      <c r="V699" s="555"/>
      <c r="W699" s="555"/>
      <c r="X699" s="555"/>
      <c r="Y699" s="555"/>
      <c r="Z699" s="555"/>
      <c r="AA699" s="555"/>
      <c r="AB699" s="555"/>
      <c r="AC699" s="555"/>
      <c r="AD699" s="555"/>
      <c r="AE699" s="555"/>
      <c r="AF699" s="555"/>
      <c r="AG699" s="555"/>
      <c r="AH699" s="555"/>
    </row>
    <row r="700">
      <c r="A700" s="555"/>
      <c r="B700" s="555"/>
      <c r="C700" s="555"/>
      <c r="D700" s="555"/>
      <c r="E700" s="555"/>
      <c r="F700" s="555"/>
      <c r="G700" s="555"/>
      <c r="H700" s="555"/>
      <c r="I700" s="555"/>
      <c r="J700" s="555"/>
      <c r="K700" s="555"/>
      <c r="L700" s="555"/>
      <c r="M700" s="555"/>
      <c r="N700" s="555"/>
      <c r="O700" s="555"/>
      <c r="P700" s="555"/>
      <c r="Q700" s="555"/>
      <c r="R700" s="555"/>
      <c r="S700" s="555"/>
      <c r="T700" s="555"/>
      <c r="U700" s="555"/>
      <c r="V700" s="555"/>
      <c r="W700" s="555"/>
      <c r="X700" s="555"/>
      <c r="Y700" s="555"/>
      <c r="Z700" s="555"/>
      <c r="AA700" s="555"/>
      <c r="AB700" s="555"/>
      <c r="AC700" s="555"/>
      <c r="AD700" s="555"/>
      <c r="AE700" s="555"/>
      <c r="AF700" s="555"/>
      <c r="AG700" s="555"/>
      <c r="AH700" s="555"/>
    </row>
    <row r="701">
      <c r="A701" s="555"/>
      <c r="B701" s="555"/>
      <c r="C701" s="555"/>
      <c r="D701" s="555"/>
      <c r="E701" s="555"/>
      <c r="F701" s="555"/>
      <c r="G701" s="555"/>
      <c r="H701" s="555"/>
      <c r="I701" s="555"/>
      <c r="J701" s="555"/>
      <c r="K701" s="555"/>
      <c r="L701" s="555"/>
      <c r="M701" s="555"/>
      <c r="N701" s="555"/>
      <c r="O701" s="555"/>
      <c r="P701" s="555"/>
      <c r="Q701" s="555"/>
      <c r="R701" s="555"/>
      <c r="S701" s="555"/>
      <c r="T701" s="555"/>
      <c r="U701" s="555"/>
      <c r="V701" s="555"/>
      <c r="W701" s="555"/>
      <c r="X701" s="555"/>
      <c r="Y701" s="555"/>
      <c r="Z701" s="555"/>
      <c r="AA701" s="555"/>
      <c r="AB701" s="555"/>
      <c r="AC701" s="555"/>
      <c r="AD701" s="555"/>
      <c r="AE701" s="555"/>
      <c r="AF701" s="555"/>
      <c r="AG701" s="555"/>
      <c r="AH701" s="555"/>
    </row>
    <row r="702">
      <c r="A702" s="555"/>
      <c r="B702" s="555"/>
      <c r="C702" s="555"/>
      <c r="D702" s="555"/>
      <c r="E702" s="555"/>
      <c r="F702" s="555"/>
      <c r="G702" s="555"/>
      <c r="H702" s="555"/>
      <c r="I702" s="555"/>
      <c r="J702" s="555"/>
      <c r="K702" s="555"/>
      <c r="L702" s="555"/>
      <c r="M702" s="555"/>
      <c r="N702" s="555"/>
      <c r="O702" s="555"/>
      <c r="P702" s="555"/>
      <c r="Q702" s="555"/>
      <c r="R702" s="555"/>
      <c r="S702" s="555"/>
      <c r="T702" s="555"/>
      <c r="U702" s="555"/>
      <c r="V702" s="555"/>
      <c r="W702" s="555"/>
      <c r="X702" s="555"/>
      <c r="Y702" s="555"/>
      <c r="Z702" s="555"/>
      <c r="AA702" s="555"/>
      <c r="AB702" s="555"/>
      <c r="AC702" s="555"/>
      <c r="AD702" s="555"/>
      <c r="AE702" s="555"/>
      <c r="AF702" s="555"/>
      <c r="AG702" s="555"/>
      <c r="AH702" s="555"/>
    </row>
    <row r="703">
      <c r="A703" s="555"/>
      <c r="B703" s="555"/>
      <c r="C703" s="555"/>
      <c r="D703" s="555"/>
      <c r="E703" s="555"/>
      <c r="F703" s="555"/>
      <c r="G703" s="555"/>
      <c r="H703" s="555"/>
      <c r="I703" s="555"/>
      <c r="J703" s="555"/>
      <c r="K703" s="555"/>
      <c r="L703" s="555"/>
      <c r="M703" s="555"/>
      <c r="N703" s="555"/>
      <c r="O703" s="555"/>
      <c r="P703" s="555"/>
      <c r="Q703" s="555"/>
      <c r="R703" s="555"/>
      <c r="S703" s="555"/>
      <c r="T703" s="555"/>
      <c r="U703" s="555"/>
      <c r="V703" s="555"/>
      <c r="W703" s="555"/>
      <c r="X703" s="555"/>
      <c r="Y703" s="555"/>
      <c r="Z703" s="555"/>
      <c r="AA703" s="555"/>
      <c r="AB703" s="555"/>
      <c r="AC703" s="555"/>
      <c r="AD703" s="555"/>
      <c r="AE703" s="555"/>
      <c r="AF703" s="555"/>
      <c r="AG703" s="555"/>
      <c r="AH703" s="555"/>
    </row>
    <row r="704">
      <c r="A704" s="555"/>
      <c r="B704" s="555"/>
      <c r="C704" s="555"/>
      <c r="D704" s="555"/>
      <c r="E704" s="555"/>
      <c r="F704" s="555"/>
      <c r="G704" s="555"/>
      <c r="H704" s="555"/>
      <c r="I704" s="555"/>
      <c r="J704" s="555"/>
      <c r="K704" s="555"/>
      <c r="L704" s="555"/>
      <c r="M704" s="555"/>
      <c r="N704" s="555"/>
      <c r="O704" s="555"/>
      <c r="P704" s="555"/>
      <c r="Q704" s="555"/>
      <c r="R704" s="555"/>
      <c r="S704" s="555"/>
      <c r="T704" s="555"/>
      <c r="U704" s="555"/>
      <c r="V704" s="555"/>
      <c r="W704" s="555"/>
      <c r="X704" s="555"/>
      <c r="Y704" s="555"/>
      <c r="Z704" s="555"/>
      <c r="AA704" s="555"/>
      <c r="AB704" s="555"/>
      <c r="AC704" s="555"/>
      <c r="AD704" s="555"/>
      <c r="AE704" s="555"/>
      <c r="AF704" s="555"/>
      <c r="AG704" s="555"/>
      <c r="AH704" s="555"/>
    </row>
    <row r="705">
      <c r="A705" s="555"/>
      <c r="B705" s="555"/>
      <c r="C705" s="555"/>
      <c r="D705" s="555"/>
      <c r="E705" s="555"/>
      <c r="F705" s="555"/>
      <c r="G705" s="555"/>
      <c r="H705" s="555"/>
      <c r="I705" s="555"/>
      <c r="J705" s="555"/>
      <c r="K705" s="555"/>
      <c r="L705" s="555"/>
      <c r="M705" s="555"/>
      <c r="N705" s="555"/>
      <c r="O705" s="555"/>
      <c r="P705" s="555"/>
      <c r="Q705" s="555"/>
      <c r="R705" s="555"/>
      <c r="S705" s="555"/>
      <c r="T705" s="555"/>
      <c r="U705" s="555"/>
      <c r="V705" s="555"/>
      <c r="W705" s="555"/>
      <c r="X705" s="555"/>
      <c r="Y705" s="555"/>
      <c r="Z705" s="555"/>
      <c r="AA705" s="555"/>
      <c r="AB705" s="555"/>
      <c r="AC705" s="555"/>
      <c r="AD705" s="555"/>
      <c r="AE705" s="555"/>
      <c r="AF705" s="555"/>
      <c r="AG705" s="555"/>
      <c r="AH705" s="555"/>
    </row>
    <row r="706">
      <c r="A706" s="555"/>
      <c r="B706" s="555"/>
      <c r="C706" s="555"/>
      <c r="D706" s="555"/>
      <c r="E706" s="555"/>
      <c r="F706" s="555"/>
      <c r="G706" s="555"/>
      <c r="H706" s="555"/>
      <c r="I706" s="555"/>
      <c r="J706" s="555"/>
      <c r="K706" s="555"/>
      <c r="L706" s="555"/>
      <c r="M706" s="555"/>
      <c r="N706" s="555"/>
      <c r="O706" s="555"/>
      <c r="P706" s="555"/>
      <c r="Q706" s="555"/>
      <c r="R706" s="555"/>
      <c r="S706" s="555"/>
      <c r="T706" s="555"/>
      <c r="U706" s="555"/>
      <c r="V706" s="555"/>
      <c r="W706" s="555"/>
      <c r="X706" s="555"/>
      <c r="Y706" s="555"/>
      <c r="Z706" s="555"/>
      <c r="AA706" s="555"/>
      <c r="AB706" s="555"/>
      <c r="AC706" s="555"/>
      <c r="AD706" s="555"/>
      <c r="AE706" s="555"/>
      <c r="AF706" s="555"/>
      <c r="AG706" s="555"/>
      <c r="AH706" s="555"/>
    </row>
    <row r="707">
      <c r="A707" s="555"/>
      <c r="B707" s="555"/>
      <c r="C707" s="555"/>
      <c r="D707" s="555"/>
      <c r="E707" s="555"/>
      <c r="F707" s="555"/>
      <c r="G707" s="555"/>
      <c r="H707" s="555"/>
      <c r="I707" s="555"/>
      <c r="J707" s="555"/>
      <c r="K707" s="555"/>
      <c r="L707" s="555"/>
      <c r="M707" s="555"/>
      <c r="N707" s="555"/>
      <c r="O707" s="555"/>
      <c r="P707" s="555"/>
      <c r="Q707" s="555"/>
      <c r="R707" s="555"/>
      <c r="S707" s="555"/>
      <c r="T707" s="555"/>
      <c r="U707" s="555"/>
      <c r="V707" s="555"/>
      <c r="W707" s="555"/>
      <c r="X707" s="555"/>
      <c r="Y707" s="555"/>
      <c r="Z707" s="555"/>
      <c r="AA707" s="555"/>
      <c r="AB707" s="555"/>
      <c r="AC707" s="555"/>
      <c r="AD707" s="555"/>
      <c r="AE707" s="555"/>
      <c r="AF707" s="555"/>
      <c r="AG707" s="555"/>
      <c r="AH707" s="555"/>
    </row>
    <row r="708">
      <c r="A708" s="555"/>
      <c r="B708" s="555"/>
      <c r="C708" s="555"/>
      <c r="D708" s="555"/>
      <c r="E708" s="555"/>
      <c r="F708" s="555"/>
      <c r="G708" s="555"/>
      <c r="H708" s="555"/>
      <c r="I708" s="555"/>
      <c r="J708" s="555"/>
      <c r="K708" s="555"/>
      <c r="L708" s="555"/>
      <c r="M708" s="555"/>
      <c r="N708" s="555"/>
      <c r="O708" s="555"/>
      <c r="P708" s="555"/>
      <c r="Q708" s="555"/>
      <c r="R708" s="555"/>
      <c r="S708" s="555"/>
      <c r="T708" s="555"/>
      <c r="U708" s="555"/>
      <c r="V708" s="555"/>
      <c r="W708" s="555"/>
      <c r="X708" s="555"/>
      <c r="Y708" s="555"/>
      <c r="Z708" s="555"/>
      <c r="AA708" s="555"/>
      <c r="AB708" s="555"/>
      <c r="AC708" s="555"/>
      <c r="AD708" s="555"/>
      <c r="AE708" s="555"/>
      <c r="AF708" s="555"/>
      <c r="AG708" s="555"/>
      <c r="AH708" s="555"/>
    </row>
    <row r="709">
      <c r="A709" s="555"/>
      <c r="B709" s="555"/>
      <c r="C709" s="555"/>
      <c r="D709" s="555"/>
      <c r="E709" s="555"/>
      <c r="F709" s="555"/>
      <c r="G709" s="555"/>
      <c r="H709" s="555"/>
      <c r="I709" s="555"/>
      <c r="J709" s="555"/>
      <c r="K709" s="555"/>
      <c r="L709" s="555"/>
      <c r="M709" s="555"/>
      <c r="N709" s="555"/>
      <c r="O709" s="555"/>
      <c r="P709" s="555"/>
      <c r="Q709" s="555"/>
      <c r="R709" s="555"/>
      <c r="S709" s="555"/>
      <c r="T709" s="555"/>
      <c r="U709" s="555"/>
      <c r="V709" s="555"/>
      <c r="W709" s="555"/>
      <c r="X709" s="555"/>
      <c r="Y709" s="555"/>
      <c r="Z709" s="555"/>
      <c r="AA709" s="555"/>
      <c r="AB709" s="555"/>
      <c r="AC709" s="555"/>
      <c r="AD709" s="555"/>
      <c r="AE709" s="555"/>
      <c r="AF709" s="555"/>
      <c r="AG709" s="555"/>
      <c r="AH709" s="555"/>
    </row>
    <row r="710">
      <c r="A710" s="555"/>
      <c r="B710" s="555"/>
      <c r="C710" s="555"/>
      <c r="D710" s="555"/>
      <c r="E710" s="555"/>
      <c r="F710" s="555"/>
      <c r="G710" s="555"/>
      <c r="H710" s="555"/>
      <c r="I710" s="555"/>
      <c r="J710" s="555"/>
      <c r="K710" s="555"/>
      <c r="L710" s="555"/>
      <c r="M710" s="555"/>
      <c r="N710" s="555"/>
      <c r="O710" s="555"/>
      <c r="P710" s="555"/>
      <c r="Q710" s="555"/>
      <c r="R710" s="555"/>
      <c r="S710" s="555"/>
      <c r="T710" s="555"/>
      <c r="U710" s="555"/>
      <c r="V710" s="555"/>
      <c r="W710" s="555"/>
      <c r="X710" s="555"/>
      <c r="Y710" s="555"/>
      <c r="Z710" s="555"/>
      <c r="AA710" s="555"/>
      <c r="AB710" s="555"/>
      <c r="AC710" s="555"/>
      <c r="AD710" s="555"/>
      <c r="AE710" s="555"/>
      <c r="AF710" s="555"/>
      <c r="AG710" s="555"/>
      <c r="AH710" s="555"/>
    </row>
    <row r="711">
      <c r="A711" s="555"/>
      <c r="B711" s="555"/>
      <c r="C711" s="555"/>
      <c r="D711" s="555"/>
      <c r="E711" s="555"/>
      <c r="F711" s="555"/>
      <c r="G711" s="555"/>
      <c r="H711" s="555"/>
      <c r="I711" s="555"/>
      <c r="J711" s="555"/>
      <c r="K711" s="555"/>
      <c r="L711" s="555"/>
      <c r="M711" s="555"/>
      <c r="N711" s="555"/>
      <c r="O711" s="555"/>
      <c r="P711" s="555"/>
      <c r="Q711" s="555"/>
      <c r="R711" s="555"/>
      <c r="S711" s="555"/>
      <c r="T711" s="555"/>
      <c r="U711" s="555"/>
      <c r="V711" s="555"/>
      <c r="W711" s="555"/>
      <c r="X711" s="555"/>
      <c r="Y711" s="555"/>
      <c r="Z711" s="555"/>
      <c r="AA711" s="555"/>
      <c r="AB711" s="555"/>
      <c r="AC711" s="555"/>
      <c r="AD711" s="555"/>
      <c r="AE711" s="555"/>
      <c r="AF711" s="555"/>
      <c r="AG711" s="555"/>
      <c r="AH711" s="555"/>
    </row>
    <row r="712">
      <c r="A712" s="555"/>
      <c r="B712" s="555"/>
      <c r="C712" s="555"/>
      <c r="D712" s="555"/>
      <c r="E712" s="555"/>
      <c r="F712" s="555"/>
      <c r="G712" s="555"/>
      <c r="H712" s="555"/>
      <c r="I712" s="555"/>
      <c r="J712" s="555"/>
      <c r="K712" s="555"/>
      <c r="L712" s="555"/>
      <c r="M712" s="555"/>
      <c r="N712" s="555"/>
      <c r="O712" s="555"/>
      <c r="P712" s="555"/>
      <c r="Q712" s="555"/>
      <c r="R712" s="555"/>
      <c r="S712" s="555"/>
      <c r="T712" s="555"/>
      <c r="U712" s="555"/>
      <c r="V712" s="555"/>
      <c r="W712" s="555"/>
      <c r="X712" s="555"/>
      <c r="Y712" s="555"/>
      <c r="Z712" s="555"/>
      <c r="AA712" s="555"/>
      <c r="AB712" s="555"/>
      <c r="AC712" s="555"/>
      <c r="AD712" s="555"/>
      <c r="AE712" s="555"/>
      <c r="AF712" s="555"/>
      <c r="AG712" s="555"/>
      <c r="AH712" s="555"/>
    </row>
    <row r="713">
      <c r="A713" s="555"/>
      <c r="B713" s="555"/>
      <c r="C713" s="555"/>
      <c r="D713" s="555"/>
      <c r="E713" s="555"/>
      <c r="F713" s="555"/>
      <c r="G713" s="555"/>
      <c r="H713" s="555"/>
      <c r="I713" s="555"/>
      <c r="J713" s="555"/>
      <c r="K713" s="555"/>
      <c r="L713" s="555"/>
      <c r="M713" s="555"/>
      <c r="N713" s="555"/>
      <c r="O713" s="555"/>
      <c r="P713" s="555"/>
      <c r="Q713" s="555"/>
      <c r="R713" s="555"/>
      <c r="S713" s="555"/>
      <c r="T713" s="555"/>
      <c r="U713" s="555"/>
      <c r="V713" s="555"/>
      <c r="W713" s="555"/>
      <c r="X713" s="555"/>
      <c r="Y713" s="555"/>
      <c r="Z713" s="555"/>
      <c r="AA713" s="555"/>
      <c r="AB713" s="555"/>
      <c r="AC713" s="555"/>
      <c r="AD713" s="555"/>
      <c r="AE713" s="555"/>
      <c r="AF713" s="555"/>
      <c r="AG713" s="555"/>
      <c r="AH713" s="555"/>
    </row>
    <row r="714">
      <c r="A714" s="555"/>
      <c r="B714" s="555"/>
      <c r="C714" s="555"/>
      <c r="D714" s="555"/>
      <c r="E714" s="555"/>
      <c r="F714" s="555"/>
      <c r="G714" s="555"/>
      <c r="H714" s="555"/>
      <c r="I714" s="555"/>
      <c r="J714" s="555"/>
      <c r="K714" s="555"/>
      <c r="L714" s="555"/>
      <c r="M714" s="555"/>
      <c r="N714" s="555"/>
      <c r="O714" s="555"/>
      <c r="P714" s="555"/>
      <c r="Q714" s="555"/>
      <c r="R714" s="555"/>
      <c r="S714" s="555"/>
      <c r="T714" s="555"/>
      <c r="U714" s="555"/>
      <c r="V714" s="555"/>
      <c r="W714" s="555"/>
      <c r="X714" s="555"/>
      <c r="Y714" s="555"/>
      <c r="Z714" s="555"/>
      <c r="AA714" s="555"/>
      <c r="AB714" s="555"/>
      <c r="AC714" s="555"/>
      <c r="AD714" s="555"/>
      <c r="AE714" s="555"/>
      <c r="AF714" s="555"/>
      <c r="AG714" s="555"/>
      <c r="AH714" s="555"/>
    </row>
    <row r="715">
      <c r="A715" s="555"/>
      <c r="B715" s="555"/>
      <c r="C715" s="555"/>
      <c r="D715" s="555"/>
      <c r="E715" s="555"/>
      <c r="F715" s="555"/>
      <c r="G715" s="555"/>
      <c r="H715" s="555"/>
      <c r="I715" s="555"/>
      <c r="J715" s="555"/>
      <c r="K715" s="555"/>
      <c r="L715" s="555"/>
      <c r="M715" s="555"/>
      <c r="N715" s="555"/>
      <c r="O715" s="555"/>
      <c r="P715" s="555"/>
      <c r="Q715" s="555"/>
      <c r="R715" s="555"/>
      <c r="S715" s="555"/>
      <c r="T715" s="555"/>
      <c r="U715" s="555"/>
      <c r="V715" s="555"/>
      <c r="W715" s="555"/>
      <c r="X715" s="555"/>
      <c r="Y715" s="555"/>
      <c r="Z715" s="555"/>
      <c r="AA715" s="555"/>
      <c r="AB715" s="555"/>
      <c r="AC715" s="555"/>
      <c r="AD715" s="555"/>
      <c r="AE715" s="555"/>
      <c r="AF715" s="555"/>
      <c r="AG715" s="555"/>
      <c r="AH715" s="555"/>
    </row>
    <row r="716">
      <c r="A716" s="555"/>
      <c r="B716" s="555"/>
      <c r="C716" s="555"/>
      <c r="D716" s="555"/>
      <c r="E716" s="555"/>
      <c r="F716" s="555"/>
      <c r="G716" s="555"/>
      <c r="H716" s="555"/>
      <c r="I716" s="555"/>
      <c r="J716" s="555"/>
      <c r="K716" s="555"/>
      <c r="L716" s="555"/>
      <c r="M716" s="555"/>
      <c r="N716" s="555"/>
      <c r="O716" s="555"/>
      <c r="P716" s="555"/>
      <c r="Q716" s="555"/>
      <c r="R716" s="555"/>
      <c r="S716" s="555"/>
      <c r="T716" s="555"/>
      <c r="U716" s="555"/>
      <c r="V716" s="555"/>
      <c r="W716" s="555"/>
      <c r="X716" s="555"/>
      <c r="Y716" s="555"/>
      <c r="Z716" s="555"/>
      <c r="AA716" s="555"/>
      <c r="AB716" s="555"/>
      <c r="AC716" s="555"/>
      <c r="AD716" s="555"/>
      <c r="AE716" s="555"/>
      <c r="AF716" s="555"/>
      <c r="AG716" s="555"/>
      <c r="AH716" s="555"/>
    </row>
    <row r="717">
      <c r="A717" s="555"/>
      <c r="B717" s="555"/>
      <c r="C717" s="555"/>
      <c r="D717" s="555"/>
      <c r="E717" s="555"/>
      <c r="F717" s="555"/>
      <c r="G717" s="555"/>
      <c r="H717" s="555"/>
      <c r="I717" s="555"/>
      <c r="J717" s="555"/>
      <c r="K717" s="555"/>
      <c r="L717" s="555"/>
      <c r="M717" s="555"/>
      <c r="N717" s="555"/>
      <c r="O717" s="555"/>
      <c r="P717" s="555"/>
      <c r="Q717" s="555"/>
      <c r="R717" s="555"/>
      <c r="S717" s="555"/>
      <c r="T717" s="555"/>
      <c r="U717" s="555"/>
      <c r="V717" s="555"/>
      <c r="W717" s="555"/>
      <c r="X717" s="555"/>
      <c r="Y717" s="555"/>
      <c r="Z717" s="555"/>
      <c r="AA717" s="555"/>
      <c r="AB717" s="555"/>
      <c r="AC717" s="555"/>
      <c r="AD717" s="555"/>
      <c r="AE717" s="555"/>
      <c r="AF717" s="555"/>
      <c r="AG717" s="555"/>
      <c r="AH717" s="555"/>
    </row>
    <row r="718">
      <c r="A718" s="555"/>
      <c r="B718" s="555"/>
      <c r="C718" s="555"/>
      <c r="D718" s="555"/>
      <c r="E718" s="555"/>
      <c r="F718" s="555"/>
      <c r="G718" s="555"/>
      <c r="H718" s="555"/>
      <c r="I718" s="555"/>
      <c r="J718" s="555"/>
      <c r="K718" s="555"/>
      <c r="L718" s="555"/>
      <c r="M718" s="555"/>
      <c r="N718" s="555"/>
      <c r="O718" s="555"/>
      <c r="P718" s="555"/>
      <c r="Q718" s="555"/>
      <c r="R718" s="555"/>
      <c r="S718" s="555"/>
      <c r="T718" s="555"/>
      <c r="U718" s="555"/>
      <c r="V718" s="555"/>
      <c r="W718" s="555"/>
      <c r="X718" s="555"/>
      <c r="Y718" s="555"/>
      <c r="Z718" s="555"/>
      <c r="AA718" s="555"/>
      <c r="AB718" s="555"/>
      <c r="AC718" s="555"/>
      <c r="AD718" s="555"/>
      <c r="AE718" s="555"/>
      <c r="AF718" s="555"/>
      <c r="AG718" s="555"/>
      <c r="AH718" s="555"/>
    </row>
    <row r="719">
      <c r="A719" s="555"/>
      <c r="B719" s="555"/>
      <c r="C719" s="555"/>
      <c r="D719" s="555"/>
      <c r="E719" s="555"/>
      <c r="F719" s="555"/>
      <c r="G719" s="555"/>
      <c r="H719" s="555"/>
      <c r="I719" s="555"/>
      <c r="J719" s="555"/>
      <c r="K719" s="555"/>
      <c r="L719" s="555"/>
      <c r="M719" s="555"/>
      <c r="N719" s="555"/>
      <c r="O719" s="555"/>
      <c r="P719" s="555"/>
      <c r="Q719" s="555"/>
      <c r="R719" s="555"/>
      <c r="S719" s="555"/>
      <c r="T719" s="555"/>
      <c r="U719" s="555"/>
      <c r="V719" s="555"/>
      <c r="W719" s="555"/>
      <c r="X719" s="555"/>
      <c r="Y719" s="555"/>
      <c r="Z719" s="555"/>
      <c r="AA719" s="555"/>
      <c r="AB719" s="555"/>
      <c r="AC719" s="555"/>
      <c r="AD719" s="555"/>
      <c r="AE719" s="555"/>
      <c r="AF719" s="555"/>
      <c r="AG719" s="555"/>
      <c r="AH719" s="555"/>
    </row>
    <row r="720">
      <c r="A720" s="555"/>
      <c r="B720" s="555"/>
      <c r="C720" s="555"/>
      <c r="D720" s="555"/>
      <c r="E720" s="555"/>
      <c r="F720" s="555"/>
      <c r="G720" s="555"/>
      <c r="H720" s="555"/>
      <c r="I720" s="555"/>
      <c r="J720" s="555"/>
      <c r="K720" s="555"/>
      <c r="L720" s="555"/>
      <c r="M720" s="555"/>
      <c r="N720" s="555"/>
      <c r="O720" s="555"/>
      <c r="P720" s="555"/>
      <c r="Q720" s="555"/>
      <c r="R720" s="555"/>
      <c r="S720" s="555"/>
      <c r="T720" s="555"/>
      <c r="U720" s="555"/>
      <c r="V720" s="555"/>
      <c r="W720" s="555"/>
      <c r="X720" s="555"/>
      <c r="Y720" s="555"/>
      <c r="Z720" s="555"/>
      <c r="AA720" s="555"/>
      <c r="AB720" s="555"/>
      <c r="AC720" s="555"/>
      <c r="AD720" s="555"/>
      <c r="AE720" s="555"/>
      <c r="AF720" s="555"/>
      <c r="AG720" s="555"/>
      <c r="AH720" s="555"/>
    </row>
    <row r="721">
      <c r="A721" s="555"/>
      <c r="B721" s="555"/>
      <c r="C721" s="555"/>
      <c r="D721" s="555"/>
      <c r="E721" s="555"/>
      <c r="F721" s="555"/>
      <c r="G721" s="555"/>
      <c r="H721" s="555"/>
      <c r="I721" s="555"/>
      <c r="J721" s="555"/>
      <c r="K721" s="555"/>
      <c r="L721" s="555"/>
      <c r="M721" s="555"/>
      <c r="N721" s="555"/>
      <c r="O721" s="555"/>
      <c r="P721" s="555"/>
      <c r="Q721" s="555"/>
      <c r="R721" s="555"/>
      <c r="S721" s="555"/>
      <c r="T721" s="555"/>
      <c r="U721" s="555"/>
      <c r="V721" s="555"/>
      <c r="W721" s="555"/>
      <c r="X721" s="555"/>
      <c r="Y721" s="555"/>
      <c r="Z721" s="555"/>
      <c r="AA721" s="555"/>
      <c r="AB721" s="555"/>
      <c r="AC721" s="555"/>
      <c r="AD721" s="555"/>
      <c r="AE721" s="555"/>
      <c r="AF721" s="555"/>
      <c r="AG721" s="555"/>
      <c r="AH721" s="555"/>
    </row>
    <row r="722">
      <c r="A722" s="555"/>
      <c r="B722" s="555"/>
      <c r="C722" s="555"/>
      <c r="D722" s="555"/>
      <c r="E722" s="555"/>
      <c r="F722" s="555"/>
      <c r="G722" s="555"/>
      <c r="H722" s="555"/>
      <c r="I722" s="555"/>
      <c r="J722" s="555"/>
      <c r="K722" s="555"/>
      <c r="L722" s="555"/>
      <c r="M722" s="555"/>
      <c r="N722" s="555"/>
      <c r="O722" s="555"/>
      <c r="P722" s="555"/>
      <c r="Q722" s="555"/>
      <c r="R722" s="555"/>
      <c r="S722" s="555"/>
      <c r="T722" s="555"/>
      <c r="U722" s="555"/>
      <c r="V722" s="555"/>
      <c r="W722" s="555"/>
      <c r="X722" s="555"/>
      <c r="Y722" s="555"/>
      <c r="Z722" s="555"/>
      <c r="AA722" s="555"/>
      <c r="AB722" s="555"/>
      <c r="AC722" s="555"/>
      <c r="AD722" s="555"/>
      <c r="AE722" s="555"/>
      <c r="AF722" s="555"/>
      <c r="AG722" s="555"/>
      <c r="AH722" s="555"/>
    </row>
    <row r="723">
      <c r="A723" s="555"/>
      <c r="B723" s="555"/>
      <c r="C723" s="555"/>
      <c r="D723" s="555"/>
      <c r="E723" s="555"/>
      <c r="F723" s="555"/>
      <c r="G723" s="555"/>
      <c r="H723" s="555"/>
      <c r="I723" s="555"/>
      <c r="J723" s="555"/>
      <c r="K723" s="555"/>
      <c r="L723" s="555"/>
      <c r="M723" s="555"/>
      <c r="N723" s="555"/>
      <c r="O723" s="555"/>
      <c r="P723" s="555"/>
      <c r="Q723" s="555"/>
      <c r="R723" s="555"/>
      <c r="S723" s="555"/>
      <c r="T723" s="555"/>
      <c r="U723" s="555"/>
      <c r="V723" s="555"/>
      <c r="W723" s="555"/>
      <c r="X723" s="555"/>
      <c r="Y723" s="555"/>
      <c r="Z723" s="555"/>
      <c r="AA723" s="555"/>
      <c r="AB723" s="555"/>
      <c r="AC723" s="555"/>
      <c r="AD723" s="555"/>
      <c r="AE723" s="555"/>
      <c r="AF723" s="555"/>
      <c r="AG723" s="555"/>
      <c r="AH723" s="555"/>
    </row>
    <row r="724">
      <c r="A724" s="555"/>
      <c r="B724" s="555"/>
      <c r="C724" s="555"/>
      <c r="D724" s="555"/>
      <c r="E724" s="555"/>
      <c r="F724" s="555"/>
      <c r="G724" s="555"/>
      <c r="H724" s="555"/>
      <c r="I724" s="555"/>
      <c r="J724" s="555"/>
      <c r="K724" s="555"/>
      <c r="L724" s="555"/>
      <c r="M724" s="555"/>
      <c r="N724" s="555"/>
      <c r="O724" s="555"/>
      <c r="P724" s="555"/>
      <c r="Q724" s="555"/>
      <c r="R724" s="555"/>
      <c r="S724" s="555"/>
      <c r="T724" s="555"/>
      <c r="U724" s="555"/>
      <c r="V724" s="555"/>
      <c r="W724" s="555"/>
      <c r="X724" s="555"/>
      <c r="Y724" s="555"/>
      <c r="Z724" s="555"/>
      <c r="AA724" s="555"/>
      <c r="AB724" s="555"/>
      <c r="AC724" s="555"/>
      <c r="AD724" s="555"/>
      <c r="AE724" s="555"/>
      <c r="AF724" s="555"/>
      <c r="AG724" s="555"/>
      <c r="AH724" s="555"/>
    </row>
    <row r="725">
      <c r="A725" s="555"/>
      <c r="B725" s="555"/>
      <c r="C725" s="555"/>
      <c r="D725" s="555"/>
      <c r="E725" s="555"/>
      <c r="F725" s="555"/>
      <c r="G725" s="555"/>
      <c r="H725" s="555"/>
      <c r="I725" s="555"/>
      <c r="J725" s="555"/>
      <c r="K725" s="555"/>
      <c r="L725" s="555"/>
      <c r="M725" s="555"/>
      <c r="N725" s="555"/>
      <c r="O725" s="555"/>
      <c r="P725" s="555"/>
      <c r="Q725" s="555"/>
      <c r="R725" s="555"/>
      <c r="S725" s="555"/>
      <c r="T725" s="555"/>
      <c r="U725" s="555"/>
      <c r="V725" s="555"/>
      <c r="W725" s="555"/>
      <c r="X725" s="555"/>
      <c r="Y725" s="555"/>
      <c r="Z725" s="555"/>
      <c r="AA725" s="555"/>
      <c r="AB725" s="555"/>
      <c r="AC725" s="555"/>
      <c r="AD725" s="555"/>
      <c r="AE725" s="555"/>
      <c r="AF725" s="555"/>
      <c r="AG725" s="555"/>
      <c r="AH725" s="555"/>
    </row>
    <row r="726">
      <c r="A726" s="555"/>
      <c r="B726" s="555"/>
      <c r="C726" s="555"/>
      <c r="D726" s="555"/>
      <c r="E726" s="555"/>
      <c r="F726" s="555"/>
      <c r="G726" s="555"/>
      <c r="H726" s="555"/>
      <c r="I726" s="555"/>
      <c r="J726" s="555"/>
      <c r="K726" s="555"/>
      <c r="L726" s="555"/>
      <c r="M726" s="555"/>
      <c r="N726" s="555"/>
      <c r="O726" s="555"/>
      <c r="P726" s="555"/>
      <c r="Q726" s="555"/>
      <c r="R726" s="555"/>
      <c r="S726" s="555"/>
      <c r="T726" s="555"/>
      <c r="U726" s="555"/>
      <c r="V726" s="555"/>
      <c r="W726" s="555"/>
      <c r="X726" s="555"/>
      <c r="Y726" s="555"/>
      <c r="Z726" s="555"/>
      <c r="AA726" s="555"/>
      <c r="AB726" s="555"/>
      <c r="AC726" s="555"/>
      <c r="AD726" s="555"/>
      <c r="AE726" s="555"/>
      <c r="AF726" s="555"/>
      <c r="AG726" s="555"/>
      <c r="AH726" s="555"/>
    </row>
    <row r="727">
      <c r="A727" s="555"/>
      <c r="B727" s="555"/>
      <c r="C727" s="555"/>
      <c r="D727" s="555"/>
      <c r="E727" s="555"/>
      <c r="F727" s="555"/>
      <c r="G727" s="555"/>
      <c r="H727" s="555"/>
      <c r="I727" s="555"/>
      <c r="J727" s="555"/>
      <c r="K727" s="555"/>
      <c r="L727" s="555"/>
      <c r="M727" s="555"/>
      <c r="N727" s="555"/>
      <c r="O727" s="555"/>
      <c r="P727" s="555"/>
      <c r="Q727" s="555"/>
      <c r="R727" s="555"/>
      <c r="S727" s="555"/>
      <c r="T727" s="555"/>
      <c r="U727" s="555"/>
      <c r="V727" s="555"/>
      <c r="W727" s="555"/>
      <c r="X727" s="555"/>
      <c r="Y727" s="555"/>
      <c r="Z727" s="555"/>
      <c r="AA727" s="555"/>
      <c r="AB727" s="555"/>
      <c r="AC727" s="555"/>
      <c r="AD727" s="555"/>
      <c r="AE727" s="555"/>
      <c r="AF727" s="555"/>
      <c r="AG727" s="555"/>
      <c r="AH727" s="555"/>
    </row>
    <row r="728">
      <c r="A728" s="555"/>
      <c r="B728" s="555"/>
      <c r="C728" s="555"/>
      <c r="D728" s="555"/>
      <c r="E728" s="555"/>
      <c r="F728" s="555"/>
      <c r="G728" s="555"/>
      <c r="H728" s="555"/>
      <c r="I728" s="555"/>
      <c r="J728" s="555"/>
      <c r="K728" s="555"/>
      <c r="L728" s="555"/>
      <c r="M728" s="555"/>
      <c r="N728" s="555"/>
      <c r="O728" s="555"/>
      <c r="P728" s="555"/>
      <c r="Q728" s="555"/>
      <c r="R728" s="555"/>
      <c r="S728" s="555"/>
      <c r="T728" s="555"/>
      <c r="U728" s="555"/>
      <c r="V728" s="555"/>
      <c r="W728" s="555"/>
      <c r="X728" s="555"/>
      <c r="Y728" s="555"/>
      <c r="Z728" s="555"/>
      <c r="AA728" s="555"/>
      <c r="AB728" s="555"/>
      <c r="AC728" s="555"/>
      <c r="AD728" s="555"/>
      <c r="AE728" s="555"/>
      <c r="AF728" s="555"/>
      <c r="AG728" s="555"/>
      <c r="AH728" s="555"/>
    </row>
    <row r="729">
      <c r="A729" s="555"/>
      <c r="B729" s="555"/>
      <c r="C729" s="555"/>
      <c r="D729" s="555"/>
      <c r="E729" s="555"/>
      <c r="F729" s="555"/>
      <c r="G729" s="555"/>
      <c r="H729" s="555"/>
      <c r="I729" s="555"/>
      <c r="J729" s="555"/>
      <c r="K729" s="555"/>
      <c r="L729" s="555"/>
      <c r="M729" s="555"/>
      <c r="N729" s="555"/>
      <c r="O729" s="555"/>
      <c r="P729" s="555"/>
      <c r="Q729" s="555"/>
      <c r="R729" s="555"/>
      <c r="S729" s="555"/>
      <c r="T729" s="555"/>
      <c r="U729" s="555"/>
      <c r="V729" s="555"/>
      <c r="W729" s="555"/>
      <c r="X729" s="555"/>
      <c r="Y729" s="555"/>
      <c r="Z729" s="555"/>
      <c r="AA729" s="555"/>
      <c r="AB729" s="555"/>
      <c r="AC729" s="555"/>
      <c r="AD729" s="555"/>
      <c r="AE729" s="555"/>
      <c r="AF729" s="555"/>
      <c r="AG729" s="555"/>
      <c r="AH729" s="555"/>
    </row>
    <row r="730">
      <c r="A730" s="555"/>
      <c r="B730" s="555"/>
      <c r="C730" s="555"/>
      <c r="D730" s="555"/>
      <c r="E730" s="555"/>
      <c r="F730" s="555"/>
      <c r="G730" s="555"/>
      <c r="H730" s="555"/>
      <c r="I730" s="555"/>
      <c r="J730" s="555"/>
      <c r="K730" s="555"/>
      <c r="L730" s="555"/>
      <c r="M730" s="555"/>
      <c r="N730" s="555"/>
      <c r="O730" s="555"/>
      <c r="P730" s="555"/>
      <c r="Q730" s="555"/>
      <c r="R730" s="555"/>
      <c r="S730" s="555"/>
      <c r="T730" s="555"/>
      <c r="U730" s="555"/>
      <c r="V730" s="555"/>
      <c r="W730" s="555"/>
      <c r="X730" s="555"/>
      <c r="Y730" s="555"/>
      <c r="Z730" s="555"/>
      <c r="AA730" s="555"/>
      <c r="AB730" s="555"/>
      <c r="AC730" s="555"/>
      <c r="AD730" s="555"/>
      <c r="AE730" s="555"/>
      <c r="AF730" s="555"/>
      <c r="AG730" s="555"/>
      <c r="AH730" s="555"/>
    </row>
    <row r="731">
      <c r="A731" s="555"/>
      <c r="B731" s="555"/>
      <c r="C731" s="555"/>
      <c r="D731" s="555"/>
      <c r="E731" s="555"/>
      <c r="F731" s="555"/>
      <c r="G731" s="555"/>
      <c r="H731" s="555"/>
      <c r="I731" s="555"/>
      <c r="J731" s="555"/>
      <c r="K731" s="555"/>
      <c r="L731" s="555"/>
      <c r="M731" s="555"/>
      <c r="N731" s="555"/>
      <c r="O731" s="555"/>
      <c r="P731" s="555"/>
      <c r="Q731" s="555"/>
      <c r="R731" s="555"/>
      <c r="S731" s="555"/>
      <c r="T731" s="555"/>
      <c r="U731" s="555"/>
      <c r="V731" s="555"/>
      <c r="W731" s="555"/>
      <c r="X731" s="555"/>
      <c r="Y731" s="555"/>
      <c r="Z731" s="555"/>
      <c r="AA731" s="555"/>
      <c r="AB731" s="555"/>
      <c r="AC731" s="555"/>
      <c r="AD731" s="555"/>
      <c r="AE731" s="555"/>
      <c r="AF731" s="555"/>
      <c r="AG731" s="555"/>
      <c r="AH731" s="555"/>
    </row>
    <row r="732">
      <c r="A732" s="555"/>
      <c r="B732" s="555"/>
      <c r="C732" s="555"/>
      <c r="D732" s="555"/>
      <c r="E732" s="555"/>
      <c r="F732" s="555"/>
      <c r="G732" s="555"/>
      <c r="H732" s="555"/>
      <c r="I732" s="555"/>
      <c r="J732" s="555"/>
      <c r="K732" s="555"/>
      <c r="L732" s="555"/>
      <c r="M732" s="555"/>
      <c r="N732" s="555"/>
      <c r="O732" s="555"/>
      <c r="P732" s="555"/>
      <c r="Q732" s="555"/>
      <c r="R732" s="555"/>
      <c r="S732" s="555"/>
      <c r="T732" s="555"/>
      <c r="U732" s="555"/>
      <c r="V732" s="555"/>
      <c r="W732" s="555"/>
      <c r="X732" s="555"/>
      <c r="Y732" s="555"/>
      <c r="Z732" s="555"/>
      <c r="AA732" s="555"/>
      <c r="AB732" s="555"/>
      <c r="AC732" s="555"/>
      <c r="AD732" s="555"/>
      <c r="AE732" s="555"/>
      <c r="AF732" s="555"/>
      <c r="AG732" s="555"/>
      <c r="AH732" s="555"/>
    </row>
    <row r="733">
      <c r="A733" s="555"/>
      <c r="B733" s="555"/>
      <c r="C733" s="555"/>
      <c r="D733" s="555"/>
      <c r="E733" s="555"/>
      <c r="F733" s="555"/>
      <c r="G733" s="555"/>
      <c r="H733" s="555"/>
      <c r="I733" s="555"/>
      <c r="J733" s="555"/>
      <c r="K733" s="555"/>
      <c r="L733" s="555"/>
      <c r="M733" s="555"/>
      <c r="N733" s="555"/>
      <c r="O733" s="555"/>
      <c r="P733" s="555"/>
      <c r="Q733" s="555"/>
      <c r="R733" s="555"/>
      <c r="S733" s="555"/>
      <c r="T733" s="555"/>
      <c r="U733" s="555"/>
      <c r="V733" s="555"/>
      <c r="W733" s="555"/>
      <c r="X733" s="555"/>
      <c r="Y733" s="555"/>
      <c r="Z733" s="555"/>
      <c r="AA733" s="555"/>
      <c r="AB733" s="555"/>
      <c r="AC733" s="555"/>
      <c r="AD733" s="555"/>
      <c r="AE733" s="555"/>
      <c r="AF733" s="555"/>
      <c r="AG733" s="555"/>
      <c r="AH733" s="555"/>
    </row>
    <row r="734">
      <c r="A734" s="555"/>
      <c r="B734" s="555"/>
      <c r="C734" s="555"/>
      <c r="D734" s="555"/>
      <c r="E734" s="555"/>
      <c r="F734" s="555"/>
      <c r="G734" s="555"/>
      <c r="H734" s="555"/>
      <c r="I734" s="555"/>
      <c r="J734" s="555"/>
      <c r="K734" s="555"/>
      <c r="L734" s="555"/>
      <c r="M734" s="555"/>
      <c r="N734" s="555"/>
      <c r="O734" s="555"/>
      <c r="P734" s="555"/>
      <c r="Q734" s="555"/>
      <c r="R734" s="555"/>
      <c r="S734" s="555"/>
      <c r="T734" s="555"/>
      <c r="U734" s="555"/>
      <c r="V734" s="555"/>
      <c r="W734" s="555"/>
      <c r="X734" s="555"/>
      <c r="Y734" s="555"/>
      <c r="Z734" s="555"/>
      <c r="AA734" s="555"/>
      <c r="AB734" s="555"/>
      <c r="AC734" s="555"/>
      <c r="AD734" s="555"/>
      <c r="AE734" s="555"/>
      <c r="AF734" s="555"/>
      <c r="AG734" s="555"/>
      <c r="AH734" s="555"/>
    </row>
    <row r="735">
      <c r="A735" s="555"/>
      <c r="B735" s="555"/>
      <c r="C735" s="555"/>
      <c r="D735" s="555"/>
      <c r="E735" s="555"/>
      <c r="F735" s="555"/>
      <c r="G735" s="555"/>
      <c r="H735" s="555"/>
      <c r="I735" s="555"/>
      <c r="J735" s="555"/>
      <c r="K735" s="555"/>
      <c r="L735" s="555"/>
      <c r="M735" s="555"/>
      <c r="N735" s="555"/>
      <c r="O735" s="555"/>
      <c r="P735" s="555"/>
      <c r="Q735" s="555"/>
      <c r="R735" s="555"/>
      <c r="S735" s="555"/>
      <c r="T735" s="555"/>
      <c r="U735" s="555"/>
      <c r="V735" s="555"/>
      <c r="W735" s="555"/>
      <c r="X735" s="555"/>
      <c r="Y735" s="555"/>
      <c r="Z735" s="555"/>
      <c r="AA735" s="555"/>
      <c r="AB735" s="555"/>
      <c r="AC735" s="555"/>
      <c r="AD735" s="555"/>
      <c r="AE735" s="555"/>
      <c r="AF735" s="555"/>
      <c r="AG735" s="555"/>
      <c r="AH735" s="555"/>
    </row>
    <row r="736">
      <c r="A736" s="555"/>
      <c r="B736" s="555"/>
      <c r="C736" s="555"/>
      <c r="D736" s="555"/>
      <c r="E736" s="555"/>
      <c r="F736" s="555"/>
      <c r="G736" s="555"/>
      <c r="H736" s="555"/>
      <c r="I736" s="555"/>
      <c r="J736" s="555"/>
      <c r="K736" s="555"/>
      <c r="L736" s="555"/>
      <c r="M736" s="555"/>
      <c r="N736" s="555"/>
      <c r="O736" s="555"/>
      <c r="P736" s="555"/>
      <c r="Q736" s="555"/>
      <c r="R736" s="555"/>
      <c r="S736" s="555"/>
      <c r="T736" s="555"/>
      <c r="U736" s="555"/>
      <c r="V736" s="555"/>
      <c r="W736" s="555"/>
      <c r="X736" s="555"/>
      <c r="Y736" s="555"/>
      <c r="Z736" s="555"/>
      <c r="AA736" s="555"/>
      <c r="AB736" s="555"/>
      <c r="AC736" s="555"/>
      <c r="AD736" s="555"/>
      <c r="AE736" s="555"/>
      <c r="AF736" s="555"/>
      <c r="AG736" s="555"/>
      <c r="AH736" s="555"/>
    </row>
    <row r="737">
      <c r="A737" s="555"/>
      <c r="B737" s="555"/>
      <c r="C737" s="555"/>
      <c r="D737" s="555"/>
      <c r="E737" s="555"/>
      <c r="F737" s="555"/>
      <c r="G737" s="555"/>
      <c r="H737" s="555"/>
      <c r="I737" s="555"/>
      <c r="J737" s="555"/>
      <c r="K737" s="555"/>
      <c r="L737" s="555"/>
      <c r="M737" s="555"/>
      <c r="N737" s="555"/>
      <c r="O737" s="555"/>
      <c r="P737" s="555"/>
      <c r="Q737" s="555"/>
      <c r="R737" s="555"/>
      <c r="S737" s="555"/>
      <c r="T737" s="555"/>
      <c r="U737" s="555"/>
      <c r="V737" s="555"/>
      <c r="W737" s="555"/>
      <c r="X737" s="555"/>
      <c r="Y737" s="555"/>
      <c r="Z737" s="555"/>
      <c r="AA737" s="555"/>
      <c r="AB737" s="555"/>
      <c r="AC737" s="555"/>
      <c r="AD737" s="555"/>
      <c r="AE737" s="555"/>
      <c r="AF737" s="555"/>
      <c r="AG737" s="555"/>
      <c r="AH737" s="555"/>
    </row>
    <row r="738">
      <c r="A738" s="555"/>
      <c r="B738" s="555"/>
      <c r="C738" s="555"/>
      <c r="D738" s="555"/>
      <c r="E738" s="555"/>
      <c r="F738" s="555"/>
      <c r="G738" s="555"/>
      <c r="H738" s="555"/>
      <c r="I738" s="555"/>
      <c r="J738" s="555"/>
      <c r="K738" s="555"/>
      <c r="L738" s="555"/>
      <c r="M738" s="555"/>
      <c r="N738" s="555"/>
      <c r="O738" s="555"/>
      <c r="P738" s="555"/>
      <c r="Q738" s="555"/>
      <c r="R738" s="555"/>
      <c r="S738" s="555"/>
      <c r="T738" s="555"/>
      <c r="U738" s="555"/>
      <c r="V738" s="555"/>
      <c r="W738" s="555"/>
      <c r="X738" s="555"/>
      <c r="Y738" s="555"/>
      <c r="Z738" s="555"/>
      <c r="AA738" s="555"/>
      <c r="AB738" s="555"/>
      <c r="AC738" s="555"/>
      <c r="AD738" s="555"/>
      <c r="AE738" s="555"/>
      <c r="AF738" s="555"/>
      <c r="AG738" s="555"/>
      <c r="AH738" s="555"/>
    </row>
    <row r="739">
      <c r="A739" s="555"/>
      <c r="B739" s="555"/>
      <c r="C739" s="555"/>
      <c r="D739" s="555"/>
      <c r="E739" s="555"/>
      <c r="F739" s="555"/>
      <c r="G739" s="555"/>
      <c r="H739" s="555"/>
      <c r="I739" s="555"/>
      <c r="J739" s="555"/>
      <c r="K739" s="555"/>
      <c r="L739" s="555"/>
      <c r="M739" s="555"/>
      <c r="N739" s="555"/>
      <c r="O739" s="555"/>
      <c r="P739" s="555"/>
      <c r="Q739" s="555"/>
      <c r="R739" s="555"/>
      <c r="S739" s="555"/>
      <c r="T739" s="555"/>
      <c r="U739" s="555"/>
      <c r="V739" s="555"/>
      <c r="W739" s="555"/>
      <c r="X739" s="555"/>
      <c r="Y739" s="555"/>
      <c r="Z739" s="555"/>
      <c r="AA739" s="555"/>
      <c r="AB739" s="555"/>
      <c r="AC739" s="555"/>
      <c r="AD739" s="555"/>
      <c r="AE739" s="555"/>
      <c r="AF739" s="555"/>
      <c r="AG739" s="555"/>
      <c r="AH739" s="555"/>
    </row>
    <row r="740">
      <c r="A740" s="555"/>
      <c r="B740" s="555"/>
      <c r="C740" s="555"/>
      <c r="D740" s="555"/>
      <c r="E740" s="555"/>
      <c r="F740" s="555"/>
      <c r="G740" s="555"/>
      <c r="H740" s="555"/>
      <c r="I740" s="555"/>
      <c r="J740" s="555"/>
      <c r="K740" s="555"/>
      <c r="L740" s="555"/>
      <c r="M740" s="555"/>
      <c r="N740" s="555"/>
      <c r="O740" s="555"/>
      <c r="P740" s="555"/>
      <c r="Q740" s="555"/>
      <c r="R740" s="555"/>
      <c r="S740" s="555"/>
      <c r="T740" s="555"/>
      <c r="U740" s="555"/>
      <c r="V740" s="555"/>
      <c r="W740" s="555"/>
      <c r="X740" s="555"/>
      <c r="Y740" s="555"/>
      <c r="Z740" s="555"/>
      <c r="AA740" s="555"/>
      <c r="AB740" s="555"/>
      <c r="AC740" s="555"/>
      <c r="AD740" s="555"/>
      <c r="AE740" s="555"/>
      <c r="AF740" s="555"/>
      <c r="AG740" s="555"/>
      <c r="AH740" s="555"/>
    </row>
    <row r="741">
      <c r="A741" s="555"/>
      <c r="B741" s="555"/>
      <c r="C741" s="555"/>
      <c r="D741" s="555"/>
      <c r="E741" s="555"/>
      <c r="F741" s="555"/>
      <c r="G741" s="555"/>
      <c r="H741" s="555"/>
      <c r="I741" s="555"/>
      <c r="J741" s="555"/>
      <c r="K741" s="555"/>
      <c r="L741" s="555"/>
      <c r="M741" s="555"/>
      <c r="N741" s="555"/>
      <c r="O741" s="555"/>
      <c r="P741" s="555"/>
      <c r="Q741" s="555"/>
      <c r="R741" s="555"/>
      <c r="S741" s="555"/>
      <c r="T741" s="555"/>
      <c r="U741" s="555"/>
      <c r="V741" s="555"/>
      <c r="W741" s="555"/>
      <c r="X741" s="555"/>
      <c r="Y741" s="555"/>
      <c r="Z741" s="555"/>
      <c r="AA741" s="555"/>
      <c r="AB741" s="555"/>
      <c r="AC741" s="555"/>
      <c r="AD741" s="555"/>
      <c r="AE741" s="555"/>
      <c r="AF741" s="555"/>
      <c r="AG741" s="555"/>
      <c r="AH741" s="555"/>
    </row>
    <row r="742">
      <c r="A742" s="555"/>
      <c r="B742" s="555"/>
      <c r="C742" s="555"/>
      <c r="D742" s="555"/>
      <c r="E742" s="555"/>
      <c r="F742" s="555"/>
      <c r="G742" s="555"/>
      <c r="H742" s="555"/>
      <c r="I742" s="555"/>
      <c r="J742" s="555"/>
      <c r="K742" s="555"/>
      <c r="L742" s="555"/>
      <c r="M742" s="555"/>
      <c r="N742" s="555"/>
      <c r="O742" s="555"/>
      <c r="P742" s="555"/>
      <c r="Q742" s="555"/>
      <c r="R742" s="555"/>
      <c r="S742" s="555"/>
      <c r="T742" s="555"/>
      <c r="U742" s="555"/>
      <c r="V742" s="555"/>
      <c r="W742" s="555"/>
      <c r="X742" s="555"/>
      <c r="Y742" s="555"/>
      <c r="Z742" s="555"/>
      <c r="AA742" s="555"/>
      <c r="AB742" s="555"/>
      <c r="AC742" s="555"/>
      <c r="AD742" s="555"/>
      <c r="AE742" s="555"/>
      <c r="AF742" s="555"/>
      <c r="AG742" s="555"/>
      <c r="AH742" s="555"/>
    </row>
    <row r="743">
      <c r="A743" s="555"/>
      <c r="B743" s="555"/>
      <c r="C743" s="555"/>
      <c r="D743" s="555"/>
      <c r="E743" s="555"/>
      <c r="F743" s="555"/>
      <c r="G743" s="555"/>
      <c r="H743" s="555"/>
      <c r="I743" s="555"/>
      <c r="J743" s="555"/>
      <c r="K743" s="555"/>
      <c r="L743" s="555"/>
      <c r="M743" s="555"/>
      <c r="N743" s="555"/>
      <c r="O743" s="555"/>
      <c r="P743" s="555"/>
      <c r="Q743" s="555"/>
      <c r="R743" s="555"/>
      <c r="S743" s="555"/>
      <c r="T743" s="555"/>
      <c r="U743" s="555"/>
      <c r="V743" s="555"/>
      <c r="W743" s="555"/>
      <c r="X743" s="555"/>
      <c r="Y743" s="555"/>
      <c r="Z743" s="555"/>
      <c r="AA743" s="555"/>
      <c r="AB743" s="555"/>
      <c r="AC743" s="555"/>
      <c r="AD743" s="555"/>
      <c r="AE743" s="555"/>
      <c r="AF743" s="555"/>
      <c r="AG743" s="555"/>
      <c r="AH743" s="555"/>
    </row>
    <row r="744">
      <c r="A744" s="555"/>
      <c r="B744" s="555"/>
      <c r="C744" s="555"/>
      <c r="D744" s="555"/>
      <c r="E744" s="555"/>
      <c r="F744" s="555"/>
      <c r="G744" s="555"/>
      <c r="H744" s="555"/>
      <c r="I744" s="555"/>
      <c r="J744" s="555"/>
      <c r="K744" s="555"/>
      <c r="L744" s="555"/>
      <c r="M744" s="555"/>
      <c r="N744" s="555"/>
      <c r="O744" s="555"/>
      <c r="P744" s="555"/>
      <c r="Q744" s="555"/>
      <c r="R744" s="555"/>
      <c r="S744" s="555"/>
      <c r="T744" s="555"/>
      <c r="U744" s="555"/>
      <c r="V744" s="555"/>
      <c r="W744" s="555"/>
      <c r="X744" s="555"/>
      <c r="Y744" s="555"/>
      <c r="Z744" s="555"/>
      <c r="AA744" s="555"/>
      <c r="AB744" s="555"/>
      <c r="AC744" s="555"/>
      <c r="AD744" s="555"/>
      <c r="AE744" s="555"/>
      <c r="AF744" s="555"/>
      <c r="AG744" s="555"/>
      <c r="AH744" s="555"/>
    </row>
    <row r="745">
      <c r="A745" s="555"/>
      <c r="B745" s="555"/>
      <c r="C745" s="555"/>
      <c r="D745" s="555"/>
      <c r="E745" s="555"/>
      <c r="F745" s="555"/>
      <c r="G745" s="555"/>
      <c r="H745" s="555"/>
      <c r="I745" s="555"/>
      <c r="J745" s="555"/>
      <c r="K745" s="555"/>
      <c r="L745" s="555"/>
      <c r="M745" s="555"/>
      <c r="N745" s="555"/>
      <c r="O745" s="555"/>
      <c r="P745" s="555"/>
      <c r="Q745" s="555"/>
      <c r="R745" s="555"/>
      <c r="S745" s="555"/>
      <c r="T745" s="555"/>
      <c r="U745" s="555"/>
      <c r="V745" s="555"/>
      <c r="W745" s="555"/>
      <c r="X745" s="555"/>
      <c r="Y745" s="555"/>
      <c r="Z745" s="555"/>
      <c r="AA745" s="555"/>
      <c r="AB745" s="555"/>
      <c r="AC745" s="555"/>
      <c r="AD745" s="555"/>
      <c r="AE745" s="555"/>
      <c r="AF745" s="555"/>
      <c r="AG745" s="555"/>
      <c r="AH745" s="555"/>
    </row>
    <row r="746">
      <c r="A746" s="555"/>
      <c r="B746" s="555"/>
      <c r="C746" s="555"/>
      <c r="D746" s="555"/>
      <c r="E746" s="555"/>
      <c r="F746" s="555"/>
      <c r="G746" s="555"/>
      <c r="H746" s="555"/>
      <c r="I746" s="555"/>
      <c r="J746" s="555"/>
      <c r="K746" s="555"/>
      <c r="L746" s="555"/>
      <c r="M746" s="555"/>
      <c r="N746" s="555"/>
      <c r="O746" s="555"/>
      <c r="P746" s="555"/>
      <c r="Q746" s="555"/>
      <c r="R746" s="555"/>
      <c r="S746" s="555"/>
      <c r="T746" s="555"/>
      <c r="U746" s="555"/>
      <c r="V746" s="555"/>
      <c r="W746" s="555"/>
      <c r="X746" s="555"/>
      <c r="Y746" s="555"/>
      <c r="Z746" s="555"/>
      <c r="AA746" s="555"/>
      <c r="AB746" s="555"/>
      <c r="AC746" s="555"/>
      <c r="AD746" s="555"/>
      <c r="AE746" s="555"/>
      <c r="AF746" s="555"/>
      <c r="AG746" s="555"/>
      <c r="AH746" s="555"/>
    </row>
    <row r="747">
      <c r="A747" s="555"/>
      <c r="B747" s="555"/>
      <c r="C747" s="555"/>
      <c r="D747" s="555"/>
      <c r="E747" s="555"/>
      <c r="F747" s="555"/>
      <c r="G747" s="555"/>
      <c r="H747" s="555"/>
      <c r="I747" s="555"/>
      <c r="J747" s="555"/>
      <c r="K747" s="555"/>
      <c r="L747" s="555"/>
      <c r="M747" s="555"/>
      <c r="N747" s="555"/>
      <c r="O747" s="555"/>
      <c r="P747" s="555"/>
      <c r="Q747" s="555"/>
      <c r="R747" s="555"/>
      <c r="S747" s="555"/>
      <c r="T747" s="555"/>
      <c r="U747" s="555"/>
      <c r="V747" s="555"/>
      <c r="W747" s="555"/>
      <c r="X747" s="555"/>
      <c r="Y747" s="555"/>
      <c r="Z747" s="555"/>
      <c r="AA747" s="555"/>
      <c r="AB747" s="555"/>
      <c r="AC747" s="555"/>
      <c r="AD747" s="555"/>
      <c r="AE747" s="555"/>
      <c r="AF747" s="555"/>
      <c r="AG747" s="555"/>
      <c r="AH747" s="555"/>
    </row>
    <row r="748">
      <c r="A748" s="555"/>
      <c r="B748" s="555"/>
      <c r="C748" s="555"/>
      <c r="D748" s="555"/>
      <c r="E748" s="555"/>
      <c r="F748" s="555"/>
      <c r="G748" s="555"/>
      <c r="H748" s="555"/>
      <c r="I748" s="555"/>
      <c r="J748" s="555"/>
      <c r="K748" s="555"/>
      <c r="L748" s="555"/>
      <c r="M748" s="555"/>
      <c r="N748" s="555"/>
      <c r="O748" s="555"/>
      <c r="P748" s="555"/>
      <c r="Q748" s="555"/>
      <c r="R748" s="555"/>
      <c r="S748" s="555"/>
      <c r="T748" s="555"/>
      <c r="U748" s="555"/>
      <c r="V748" s="555"/>
      <c r="W748" s="555"/>
      <c r="X748" s="555"/>
      <c r="Y748" s="555"/>
      <c r="Z748" s="555"/>
      <c r="AA748" s="555"/>
      <c r="AB748" s="555"/>
      <c r="AC748" s="555"/>
      <c r="AD748" s="555"/>
      <c r="AE748" s="555"/>
      <c r="AF748" s="555"/>
      <c r="AG748" s="555"/>
      <c r="AH748" s="555"/>
    </row>
    <row r="749">
      <c r="A749" s="555"/>
      <c r="B749" s="555"/>
      <c r="C749" s="555"/>
      <c r="D749" s="555"/>
      <c r="E749" s="555"/>
      <c r="F749" s="555"/>
      <c r="G749" s="555"/>
      <c r="H749" s="555"/>
      <c r="I749" s="555"/>
      <c r="J749" s="555"/>
      <c r="K749" s="555"/>
      <c r="L749" s="555"/>
      <c r="M749" s="555"/>
      <c r="N749" s="555"/>
      <c r="O749" s="555"/>
      <c r="P749" s="555"/>
      <c r="Q749" s="555"/>
      <c r="R749" s="555"/>
      <c r="S749" s="555"/>
      <c r="T749" s="555"/>
      <c r="U749" s="555"/>
      <c r="V749" s="555"/>
      <c r="W749" s="555"/>
      <c r="X749" s="555"/>
      <c r="Y749" s="555"/>
      <c r="Z749" s="555"/>
      <c r="AA749" s="555"/>
      <c r="AB749" s="555"/>
      <c r="AC749" s="555"/>
      <c r="AD749" s="555"/>
      <c r="AE749" s="555"/>
      <c r="AF749" s="555"/>
      <c r="AG749" s="555"/>
      <c r="AH749" s="555"/>
    </row>
    <row r="750">
      <c r="A750" s="555"/>
      <c r="B750" s="555"/>
      <c r="C750" s="555"/>
      <c r="D750" s="555"/>
      <c r="E750" s="555"/>
      <c r="F750" s="555"/>
      <c r="G750" s="555"/>
      <c r="H750" s="555"/>
      <c r="I750" s="555"/>
      <c r="J750" s="555"/>
      <c r="K750" s="555"/>
      <c r="L750" s="555"/>
      <c r="M750" s="555"/>
      <c r="N750" s="555"/>
      <c r="O750" s="555"/>
      <c r="P750" s="555"/>
      <c r="Q750" s="555"/>
      <c r="R750" s="555"/>
      <c r="S750" s="555"/>
      <c r="T750" s="555"/>
      <c r="U750" s="555"/>
      <c r="V750" s="555"/>
      <c r="W750" s="555"/>
      <c r="X750" s="555"/>
      <c r="Y750" s="555"/>
      <c r="Z750" s="555"/>
      <c r="AA750" s="555"/>
      <c r="AB750" s="555"/>
      <c r="AC750" s="555"/>
      <c r="AD750" s="555"/>
      <c r="AE750" s="555"/>
      <c r="AF750" s="555"/>
      <c r="AG750" s="555"/>
      <c r="AH750" s="555"/>
    </row>
    <row r="751">
      <c r="A751" s="555"/>
      <c r="B751" s="555"/>
      <c r="C751" s="555"/>
      <c r="D751" s="555"/>
      <c r="E751" s="555"/>
      <c r="F751" s="555"/>
      <c r="G751" s="555"/>
      <c r="H751" s="555"/>
      <c r="I751" s="555"/>
      <c r="J751" s="555"/>
      <c r="K751" s="555"/>
      <c r="L751" s="555"/>
      <c r="M751" s="555"/>
      <c r="N751" s="555"/>
      <c r="O751" s="555"/>
      <c r="P751" s="555"/>
      <c r="Q751" s="555"/>
      <c r="R751" s="555"/>
      <c r="S751" s="555"/>
      <c r="T751" s="555"/>
      <c r="U751" s="555"/>
      <c r="V751" s="555"/>
      <c r="W751" s="555"/>
      <c r="X751" s="555"/>
      <c r="Y751" s="555"/>
      <c r="Z751" s="555"/>
      <c r="AA751" s="555"/>
      <c r="AB751" s="555"/>
      <c r="AC751" s="555"/>
      <c r="AD751" s="555"/>
      <c r="AE751" s="555"/>
      <c r="AF751" s="555"/>
      <c r="AG751" s="555"/>
      <c r="AH751" s="555"/>
    </row>
    <row r="752">
      <c r="A752" s="555"/>
      <c r="B752" s="555"/>
      <c r="C752" s="555"/>
      <c r="D752" s="555"/>
      <c r="E752" s="555"/>
      <c r="F752" s="555"/>
      <c r="G752" s="555"/>
      <c r="H752" s="555"/>
      <c r="I752" s="555"/>
      <c r="J752" s="555"/>
      <c r="K752" s="555"/>
      <c r="L752" s="555"/>
      <c r="M752" s="555"/>
      <c r="N752" s="555"/>
      <c r="O752" s="555"/>
      <c r="P752" s="555"/>
      <c r="Q752" s="555"/>
      <c r="R752" s="555"/>
      <c r="S752" s="555"/>
      <c r="T752" s="555"/>
      <c r="U752" s="555"/>
      <c r="V752" s="555"/>
      <c r="W752" s="555"/>
      <c r="X752" s="555"/>
      <c r="Y752" s="555"/>
      <c r="Z752" s="555"/>
      <c r="AA752" s="555"/>
      <c r="AB752" s="555"/>
      <c r="AC752" s="555"/>
      <c r="AD752" s="555"/>
      <c r="AE752" s="555"/>
      <c r="AF752" s="555"/>
      <c r="AG752" s="555"/>
      <c r="AH752" s="555"/>
    </row>
    <row r="753">
      <c r="A753" s="555"/>
      <c r="B753" s="555"/>
      <c r="C753" s="555"/>
      <c r="D753" s="555"/>
      <c r="E753" s="555"/>
      <c r="F753" s="555"/>
      <c r="G753" s="555"/>
      <c r="H753" s="555"/>
      <c r="I753" s="555"/>
      <c r="J753" s="555"/>
      <c r="K753" s="555"/>
      <c r="L753" s="555"/>
      <c r="M753" s="555"/>
      <c r="N753" s="555"/>
      <c r="O753" s="555"/>
      <c r="P753" s="555"/>
      <c r="Q753" s="555"/>
      <c r="R753" s="555"/>
      <c r="S753" s="555"/>
      <c r="T753" s="555"/>
      <c r="U753" s="555"/>
      <c r="V753" s="555"/>
      <c r="W753" s="555"/>
      <c r="X753" s="555"/>
      <c r="Y753" s="555"/>
      <c r="Z753" s="555"/>
      <c r="AA753" s="555"/>
      <c r="AB753" s="555"/>
      <c r="AC753" s="555"/>
      <c r="AD753" s="555"/>
      <c r="AE753" s="555"/>
      <c r="AF753" s="555"/>
      <c r="AG753" s="555"/>
      <c r="AH753" s="555"/>
    </row>
    <row r="754">
      <c r="A754" s="555"/>
      <c r="B754" s="555"/>
      <c r="C754" s="555"/>
      <c r="D754" s="555"/>
      <c r="E754" s="555"/>
      <c r="F754" s="555"/>
      <c r="G754" s="555"/>
      <c r="H754" s="555"/>
      <c r="I754" s="555"/>
      <c r="J754" s="555"/>
      <c r="K754" s="555"/>
      <c r="L754" s="555"/>
      <c r="M754" s="555"/>
      <c r="N754" s="555"/>
      <c r="O754" s="555"/>
      <c r="P754" s="555"/>
      <c r="Q754" s="555"/>
      <c r="R754" s="555"/>
      <c r="S754" s="555"/>
      <c r="T754" s="555"/>
      <c r="U754" s="555"/>
      <c r="V754" s="555"/>
      <c r="W754" s="555"/>
      <c r="X754" s="555"/>
      <c r="Y754" s="555"/>
      <c r="Z754" s="555"/>
      <c r="AA754" s="555"/>
      <c r="AB754" s="555"/>
      <c r="AC754" s="555"/>
      <c r="AD754" s="555"/>
      <c r="AE754" s="555"/>
      <c r="AF754" s="555"/>
      <c r="AG754" s="555"/>
      <c r="AH754" s="555"/>
    </row>
    <row r="755">
      <c r="A755" s="555"/>
      <c r="B755" s="555"/>
      <c r="C755" s="555"/>
      <c r="D755" s="555"/>
      <c r="E755" s="555"/>
      <c r="F755" s="555"/>
      <c r="G755" s="555"/>
      <c r="H755" s="555"/>
      <c r="I755" s="555"/>
      <c r="J755" s="555"/>
      <c r="K755" s="555"/>
      <c r="L755" s="555"/>
      <c r="M755" s="555"/>
      <c r="N755" s="555"/>
      <c r="O755" s="555"/>
      <c r="P755" s="555"/>
      <c r="Q755" s="555"/>
      <c r="R755" s="555"/>
      <c r="S755" s="555"/>
      <c r="T755" s="555"/>
      <c r="U755" s="555"/>
      <c r="V755" s="555"/>
      <c r="W755" s="555"/>
      <c r="X755" s="555"/>
      <c r="Y755" s="555"/>
      <c r="Z755" s="555"/>
      <c r="AA755" s="555"/>
      <c r="AB755" s="555"/>
      <c r="AC755" s="555"/>
      <c r="AD755" s="555"/>
      <c r="AE755" s="555"/>
      <c r="AF755" s="555"/>
      <c r="AG755" s="555"/>
      <c r="AH755" s="555"/>
    </row>
    <row r="756">
      <c r="A756" s="555"/>
      <c r="B756" s="555"/>
      <c r="C756" s="555"/>
      <c r="D756" s="555"/>
      <c r="E756" s="555"/>
      <c r="F756" s="555"/>
      <c r="G756" s="555"/>
      <c r="H756" s="555"/>
      <c r="I756" s="555"/>
      <c r="J756" s="555"/>
      <c r="K756" s="555"/>
      <c r="L756" s="555"/>
      <c r="M756" s="555"/>
      <c r="N756" s="555"/>
      <c r="O756" s="555"/>
      <c r="P756" s="555"/>
      <c r="Q756" s="555"/>
      <c r="R756" s="555"/>
      <c r="S756" s="555"/>
      <c r="T756" s="555"/>
      <c r="U756" s="555"/>
      <c r="V756" s="555"/>
      <c r="W756" s="555"/>
      <c r="X756" s="555"/>
      <c r="Y756" s="555"/>
      <c r="Z756" s="555"/>
      <c r="AA756" s="555"/>
      <c r="AB756" s="555"/>
      <c r="AC756" s="555"/>
      <c r="AD756" s="555"/>
      <c r="AE756" s="555"/>
      <c r="AF756" s="555"/>
      <c r="AG756" s="555"/>
      <c r="AH756" s="555"/>
    </row>
    <row r="757">
      <c r="A757" s="555"/>
      <c r="B757" s="555"/>
      <c r="C757" s="555"/>
      <c r="D757" s="555"/>
      <c r="E757" s="555"/>
      <c r="F757" s="555"/>
      <c r="G757" s="555"/>
      <c r="H757" s="555"/>
      <c r="I757" s="555"/>
      <c r="J757" s="555"/>
      <c r="K757" s="555"/>
      <c r="L757" s="555"/>
      <c r="M757" s="555"/>
      <c r="N757" s="555"/>
      <c r="O757" s="555"/>
      <c r="P757" s="555"/>
      <c r="Q757" s="555"/>
      <c r="R757" s="555"/>
      <c r="S757" s="555"/>
      <c r="T757" s="555"/>
      <c r="U757" s="555"/>
      <c r="V757" s="555"/>
      <c r="W757" s="555"/>
      <c r="X757" s="555"/>
      <c r="Y757" s="555"/>
      <c r="Z757" s="555"/>
      <c r="AA757" s="555"/>
      <c r="AB757" s="555"/>
      <c r="AC757" s="555"/>
      <c r="AD757" s="555"/>
      <c r="AE757" s="555"/>
      <c r="AF757" s="555"/>
      <c r="AG757" s="555"/>
      <c r="AH757" s="555"/>
    </row>
    <row r="758">
      <c r="A758" s="555"/>
      <c r="B758" s="555"/>
      <c r="C758" s="555"/>
      <c r="D758" s="555"/>
      <c r="E758" s="555"/>
      <c r="F758" s="555"/>
      <c r="G758" s="555"/>
      <c r="H758" s="555"/>
      <c r="I758" s="555"/>
      <c r="J758" s="555"/>
      <c r="K758" s="555"/>
      <c r="L758" s="555"/>
      <c r="M758" s="555"/>
      <c r="N758" s="555"/>
      <c r="O758" s="555"/>
      <c r="P758" s="555"/>
      <c r="Q758" s="555"/>
      <c r="R758" s="555"/>
      <c r="S758" s="555"/>
      <c r="T758" s="555"/>
      <c r="U758" s="555"/>
      <c r="V758" s="555"/>
      <c r="W758" s="555"/>
      <c r="X758" s="555"/>
      <c r="Y758" s="555"/>
      <c r="Z758" s="555"/>
      <c r="AA758" s="555"/>
      <c r="AB758" s="555"/>
      <c r="AC758" s="555"/>
      <c r="AD758" s="555"/>
      <c r="AE758" s="555"/>
      <c r="AF758" s="555"/>
      <c r="AG758" s="555"/>
      <c r="AH758" s="555"/>
    </row>
    <row r="759">
      <c r="A759" s="555"/>
      <c r="B759" s="555"/>
      <c r="C759" s="555"/>
      <c r="D759" s="555"/>
      <c r="E759" s="555"/>
      <c r="F759" s="555"/>
      <c r="G759" s="555"/>
      <c r="H759" s="555"/>
      <c r="I759" s="555"/>
      <c r="J759" s="555"/>
      <c r="K759" s="555"/>
      <c r="L759" s="555"/>
      <c r="M759" s="555"/>
      <c r="N759" s="555"/>
      <c r="O759" s="555"/>
      <c r="P759" s="555"/>
      <c r="Q759" s="555"/>
      <c r="R759" s="555"/>
      <c r="S759" s="555"/>
      <c r="T759" s="555"/>
      <c r="U759" s="555"/>
      <c r="V759" s="555"/>
      <c r="W759" s="555"/>
      <c r="X759" s="555"/>
      <c r="Y759" s="555"/>
      <c r="Z759" s="555"/>
      <c r="AA759" s="555"/>
      <c r="AB759" s="555"/>
      <c r="AC759" s="555"/>
      <c r="AD759" s="555"/>
      <c r="AE759" s="555"/>
      <c r="AF759" s="555"/>
      <c r="AG759" s="555"/>
      <c r="AH759" s="555"/>
    </row>
    <row r="760">
      <c r="A760" s="555"/>
      <c r="B760" s="555"/>
      <c r="C760" s="555"/>
      <c r="D760" s="555"/>
      <c r="E760" s="555"/>
      <c r="F760" s="555"/>
      <c r="G760" s="555"/>
      <c r="H760" s="555"/>
      <c r="I760" s="555"/>
      <c r="J760" s="555"/>
      <c r="K760" s="555"/>
      <c r="L760" s="555"/>
      <c r="M760" s="555"/>
      <c r="N760" s="555"/>
      <c r="O760" s="555"/>
      <c r="P760" s="555"/>
      <c r="Q760" s="555"/>
      <c r="R760" s="555"/>
      <c r="S760" s="555"/>
      <c r="T760" s="555"/>
      <c r="U760" s="555"/>
      <c r="V760" s="555"/>
      <c r="W760" s="555"/>
      <c r="X760" s="555"/>
      <c r="Y760" s="555"/>
      <c r="Z760" s="555"/>
      <c r="AA760" s="555"/>
      <c r="AB760" s="555"/>
      <c r="AC760" s="555"/>
      <c r="AD760" s="555"/>
      <c r="AE760" s="555"/>
      <c r="AF760" s="555"/>
      <c r="AG760" s="555"/>
      <c r="AH760" s="555"/>
    </row>
    <row r="761">
      <c r="A761" s="555"/>
      <c r="B761" s="555"/>
      <c r="C761" s="555"/>
      <c r="D761" s="555"/>
      <c r="E761" s="555"/>
      <c r="F761" s="555"/>
      <c r="G761" s="555"/>
      <c r="H761" s="555"/>
      <c r="I761" s="555"/>
      <c r="J761" s="555"/>
      <c r="K761" s="555"/>
      <c r="L761" s="555"/>
      <c r="M761" s="555"/>
      <c r="N761" s="555"/>
      <c r="O761" s="555"/>
      <c r="P761" s="555"/>
      <c r="Q761" s="555"/>
      <c r="R761" s="555"/>
      <c r="S761" s="555"/>
      <c r="T761" s="555"/>
      <c r="U761" s="555"/>
      <c r="V761" s="555"/>
      <c r="W761" s="555"/>
      <c r="X761" s="555"/>
      <c r="Y761" s="555"/>
      <c r="Z761" s="555"/>
      <c r="AA761" s="555"/>
      <c r="AB761" s="555"/>
      <c r="AC761" s="555"/>
      <c r="AD761" s="555"/>
      <c r="AE761" s="555"/>
      <c r="AF761" s="555"/>
      <c r="AG761" s="555"/>
      <c r="AH761" s="555"/>
    </row>
    <row r="762">
      <c r="A762" s="555"/>
      <c r="B762" s="555"/>
      <c r="C762" s="555"/>
      <c r="D762" s="555"/>
      <c r="E762" s="555"/>
      <c r="F762" s="555"/>
      <c r="G762" s="555"/>
      <c r="H762" s="555"/>
      <c r="I762" s="555"/>
      <c r="J762" s="555"/>
      <c r="K762" s="555"/>
      <c r="L762" s="555"/>
      <c r="M762" s="555"/>
      <c r="N762" s="555"/>
      <c r="O762" s="555"/>
      <c r="P762" s="555"/>
      <c r="Q762" s="555"/>
      <c r="R762" s="555"/>
      <c r="S762" s="555"/>
      <c r="T762" s="555"/>
      <c r="U762" s="555"/>
      <c r="V762" s="555"/>
      <c r="W762" s="555"/>
      <c r="X762" s="555"/>
      <c r="Y762" s="555"/>
      <c r="Z762" s="555"/>
      <c r="AA762" s="555"/>
      <c r="AB762" s="555"/>
      <c r="AC762" s="555"/>
      <c r="AD762" s="555"/>
      <c r="AE762" s="555"/>
      <c r="AF762" s="555"/>
      <c r="AG762" s="555"/>
      <c r="AH762" s="555"/>
    </row>
    <row r="763">
      <c r="A763" s="555"/>
      <c r="B763" s="555"/>
      <c r="C763" s="555"/>
      <c r="D763" s="555"/>
      <c r="E763" s="555"/>
      <c r="F763" s="555"/>
      <c r="G763" s="555"/>
      <c r="H763" s="555"/>
      <c r="I763" s="555"/>
      <c r="J763" s="555"/>
      <c r="K763" s="555"/>
      <c r="L763" s="555"/>
      <c r="M763" s="555"/>
      <c r="N763" s="555"/>
      <c r="O763" s="555"/>
      <c r="P763" s="555"/>
      <c r="Q763" s="555"/>
      <c r="R763" s="555"/>
      <c r="S763" s="555"/>
      <c r="T763" s="555"/>
      <c r="U763" s="555"/>
      <c r="V763" s="555"/>
      <c r="W763" s="555"/>
      <c r="X763" s="555"/>
      <c r="Y763" s="555"/>
      <c r="Z763" s="555"/>
      <c r="AA763" s="555"/>
      <c r="AB763" s="555"/>
      <c r="AC763" s="555"/>
      <c r="AD763" s="555"/>
      <c r="AE763" s="555"/>
      <c r="AF763" s="555"/>
      <c r="AG763" s="555"/>
      <c r="AH763" s="555"/>
    </row>
    <row r="764">
      <c r="A764" s="555"/>
      <c r="B764" s="555"/>
      <c r="C764" s="555"/>
      <c r="D764" s="555"/>
      <c r="E764" s="555"/>
      <c r="F764" s="555"/>
      <c r="G764" s="555"/>
      <c r="H764" s="555"/>
      <c r="I764" s="555"/>
      <c r="J764" s="555"/>
      <c r="K764" s="555"/>
      <c r="L764" s="555"/>
      <c r="M764" s="555"/>
      <c r="N764" s="555"/>
      <c r="O764" s="555"/>
      <c r="P764" s="555"/>
      <c r="Q764" s="555"/>
      <c r="R764" s="555"/>
      <c r="S764" s="555"/>
      <c r="T764" s="555"/>
      <c r="U764" s="555"/>
      <c r="V764" s="555"/>
      <c r="W764" s="555"/>
      <c r="X764" s="555"/>
      <c r="Y764" s="555"/>
      <c r="Z764" s="555"/>
      <c r="AA764" s="555"/>
      <c r="AB764" s="555"/>
      <c r="AC764" s="555"/>
      <c r="AD764" s="555"/>
      <c r="AE764" s="555"/>
      <c r="AF764" s="555"/>
      <c r="AG764" s="555"/>
      <c r="AH764" s="555"/>
    </row>
    <row r="765">
      <c r="A765" s="555"/>
      <c r="B765" s="555"/>
      <c r="C765" s="555"/>
      <c r="D765" s="555"/>
      <c r="E765" s="555"/>
      <c r="F765" s="555"/>
      <c r="G765" s="555"/>
      <c r="H765" s="555"/>
      <c r="I765" s="555"/>
      <c r="J765" s="555"/>
      <c r="K765" s="555"/>
      <c r="L765" s="555"/>
      <c r="M765" s="555"/>
      <c r="N765" s="555"/>
      <c r="O765" s="555"/>
      <c r="P765" s="555"/>
      <c r="Q765" s="555"/>
      <c r="R765" s="555"/>
      <c r="S765" s="555"/>
      <c r="T765" s="555"/>
      <c r="U765" s="555"/>
      <c r="V765" s="555"/>
      <c r="W765" s="555"/>
      <c r="X765" s="555"/>
      <c r="Y765" s="555"/>
      <c r="Z765" s="555"/>
      <c r="AA765" s="555"/>
      <c r="AB765" s="555"/>
      <c r="AC765" s="555"/>
      <c r="AD765" s="555"/>
      <c r="AE765" s="555"/>
      <c r="AF765" s="555"/>
      <c r="AG765" s="555"/>
      <c r="AH765" s="555"/>
    </row>
    <row r="766">
      <c r="A766" s="555"/>
      <c r="B766" s="555"/>
      <c r="C766" s="555"/>
      <c r="D766" s="555"/>
      <c r="E766" s="555"/>
      <c r="F766" s="555"/>
      <c r="G766" s="555"/>
      <c r="H766" s="555"/>
      <c r="I766" s="555"/>
      <c r="J766" s="555"/>
      <c r="K766" s="555"/>
      <c r="L766" s="555"/>
      <c r="M766" s="555"/>
      <c r="N766" s="555"/>
      <c r="O766" s="555"/>
      <c r="P766" s="555"/>
      <c r="Q766" s="555"/>
      <c r="R766" s="555"/>
      <c r="S766" s="555"/>
      <c r="T766" s="555"/>
      <c r="U766" s="555"/>
      <c r="V766" s="555"/>
      <c r="W766" s="555"/>
      <c r="X766" s="555"/>
      <c r="Y766" s="555"/>
      <c r="Z766" s="555"/>
      <c r="AA766" s="555"/>
      <c r="AB766" s="555"/>
      <c r="AC766" s="555"/>
      <c r="AD766" s="555"/>
      <c r="AE766" s="555"/>
      <c r="AF766" s="555"/>
      <c r="AG766" s="555"/>
      <c r="AH766" s="555"/>
    </row>
    <row r="767">
      <c r="A767" s="555"/>
      <c r="B767" s="555"/>
      <c r="C767" s="555"/>
      <c r="D767" s="555"/>
      <c r="E767" s="555"/>
      <c r="F767" s="555"/>
      <c r="G767" s="555"/>
      <c r="H767" s="555"/>
      <c r="I767" s="555"/>
      <c r="J767" s="555"/>
      <c r="K767" s="555"/>
      <c r="L767" s="555"/>
      <c r="M767" s="555"/>
      <c r="N767" s="555"/>
      <c r="O767" s="555"/>
      <c r="P767" s="555"/>
      <c r="Q767" s="555"/>
      <c r="R767" s="555"/>
      <c r="S767" s="555"/>
      <c r="T767" s="555"/>
      <c r="U767" s="555"/>
      <c r="V767" s="555"/>
      <c r="W767" s="555"/>
      <c r="X767" s="555"/>
      <c r="Y767" s="555"/>
      <c r="Z767" s="555"/>
      <c r="AA767" s="555"/>
      <c r="AB767" s="555"/>
      <c r="AC767" s="555"/>
      <c r="AD767" s="555"/>
      <c r="AE767" s="555"/>
      <c r="AF767" s="555"/>
      <c r="AG767" s="555"/>
      <c r="AH767" s="555"/>
    </row>
    <row r="768">
      <c r="A768" s="555"/>
      <c r="B768" s="555"/>
      <c r="C768" s="555"/>
      <c r="D768" s="555"/>
      <c r="E768" s="555"/>
      <c r="F768" s="555"/>
      <c r="G768" s="555"/>
      <c r="H768" s="555"/>
      <c r="I768" s="555"/>
      <c r="J768" s="555"/>
      <c r="K768" s="555"/>
      <c r="L768" s="555"/>
      <c r="M768" s="555"/>
      <c r="N768" s="555"/>
      <c r="O768" s="555"/>
      <c r="P768" s="555"/>
      <c r="Q768" s="555"/>
      <c r="R768" s="555"/>
      <c r="S768" s="555"/>
      <c r="T768" s="555"/>
      <c r="U768" s="555"/>
      <c r="V768" s="555"/>
      <c r="W768" s="555"/>
      <c r="X768" s="555"/>
      <c r="Y768" s="555"/>
      <c r="Z768" s="555"/>
      <c r="AA768" s="555"/>
      <c r="AB768" s="555"/>
      <c r="AC768" s="555"/>
      <c r="AD768" s="555"/>
      <c r="AE768" s="555"/>
      <c r="AF768" s="555"/>
      <c r="AG768" s="555"/>
      <c r="AH768" s="555"/>
    </row>
    <row r="769">
      <c r="A769" s="555"/>
      <c r="B769" s="555"/>
      <c r="C769" s="555"/>
      <c r="D769" s="555"/>
      <c r="E769" s="555"/>
      <c r="F769" s="555"/>
      <c r="G769" s="555"/>
      <c r="H769" s="555"/>
      <c r="I769" s="555"/>
      <c r="J769" s="555"/>
      <c r="K769" s="555"/>
      <c r="L769" s="555"/>
      <c r="M769" s="555"/>
      <c r="N769" s="555"/>
      <c r="O769" s="555"/>
      <c r="P769" s="555"/>
      <c r="Q769" s="555"/>
      <c r="R769" s="555"/>
      <c r="S769" s="555"/>
      <c r="T769" s="555"/>
      <c r="U769" s="555"/>
      <c r="V769" s="555"/>
      <c r="W769" s="555"/>
      <c r="X769" s="555"/>
      <c r="Y769" s="555"/>
      <c r="Z769" s="555"/>
      <c r="AA769" s="555"/>
      <c r="AB769" s="555"/>
      <c r="AC769" s="555"/>
      <c r="AD769" s="555"/>
      <c r="AE769" s="555"/>
      <c r="AF769" s="555"/>
      <c r="AG769" s="555"/>
      <c r="AH769" s="555"/>
    </row>
    <row r="770">
      <c r="A770" s="555"/>
      <c r="B770" s="555"/>
      <c r="C770" s="555"/>
      <c r="D770" s="555"/>
      <c r="E770" s="555"/>
      <c r="F770" s="555"/>
      <c r="G770" s="555"/>
      <c r="H770" s="555"/>
      <c r="I770" s="555"/>
      <c r="J770" s="555"/>
      <c r="K770" s="555"/>
      <c r="L770" s="555"/>
      <c r="M770" s="555"/>
      <c r="N770" s="555"/>
      <c r="O770" s="555"/>
      <c r="P770" s="555"/>
      <c r="Q770" s="555"/>
      <c r="R770" s="555"/>
      <c r="S770" s="555"/>
      <c r="T770" s="555"/>
      <c r="U770" s="555"/>
      <c r="V770" s="555"/>
      <c r="W770" s="555"/>
      <c r="X770" s="555"/>
      <c r="Y770" s="555"/>
      <c r="Z770" s="555"/>
      <c r="AA770" s="555"/>
      <c r="AB770" s="555"/>
      <c r="AC770" s="555"/>
      <c r="AD770" s="555"/>
      <c r="AE770" s="555"/>
      <c r="AF770" s="555"/>
      <c r="AG770" s="555"/>
      <c r="AH770" s="555"/>
    </row>
    <row r="771">
      <c r="A771" s="555"/>
      <c r="B771" s="555"/>
      <c r="C771" s="555"/>
      <c r="D771" s="555"/>
      <c r="E771" s="555"/>
      <c r="F771" s="555"/>
      <c r="G771" s="555"/>
      <c r="H771" s="555"/>
      <c r="I771" s="555"/>
      <c r="J771" s="555"/>
      <c r="K771" s="555"/>
      <c r="L771" s="555"/>
      <c r="M771" s="555"/>
      <c r="N771" s="555"/>
      <c r="O771" s="555"/>
      <c r="P771" s="555"/>
      <c r="Q771" s="555"/>
      <c r="R771" s="555"/>
      <c r="S771" s="555"/>
      <c r="T771" s="555"/>
      <c r="U771" s="555"/>
      <c r="V771" s="555"/>
      <c r="W771" s="555"/>
      <c r="X771" s="555"/>
      <c r="Y771" s="555"/>
      <c r="Z771" s="555"/>
      <c r="AA771" s="555"/>
      <c r="AB771" s="555"/>
      <c r="AC771" s="555"/>
      <c r="AD771" s="555"/>
      <c r="AE771" s="555"/>
      <c r="AF771" s="555"/>
      <c r="AG771" s="555"/>
      <c r="AH771" s="555"/>
    </row>
    <row r="772">
      <c r="A772" s="555"/>
      <c r="B772" s="555"/>
      <c r="C772" s="555"/>
      <c r="D772" s="555"/>
      <c r="E772" s="555"/>
      <c r="F772" s="555"/>
      <c r="G772" s="555"/>
      <c r="H772" s="555"/>
      <c r="I772" s="555"/>
      <c r="J772" s="555"/>
      <c r="K772" s="555"/>
      <c r="L772" s="555"/>
      <c r="M772" s="555"/>
      <c r="N772" s="555"/>
      <c r="O772" s="555"/>
      <c r="P772" s="555"/>
      <c r="Q772" s="555"/>
      <c r="R772" s="555"/>
      <c r="S772" s="555"/>
      <c r="T772" s="555"/>
      <c r="U772" s="555"/>
      <c r="V772" s="555"/>
      <c r="W772" s="555"/>
      <c r="X772" s="555"/>
      <c r="Y772" s="555"/>
      <c r="Z772" s="555"/>
      <c r="AA772" s="555"/>
      <c r="AB772" s="555"/>
      <c r="AC772" s="555"/>
      <c r="AD772" s="555"/>
      <c r="AE772" s="555"/>
      <c r="AF772" s="555"/>
      <c r="AG772" s="555"/>
      <c r="AH772" s="555"/>
    </row>
    <row r="773">
      <c r="A773" s="555"/>
      <c r="B773" s="555"/>
      <c r="C773" s="555"/>
      <c r="D773" s="555"/>
      <c r="E773" s="555"/>
      <c r="F773" s="555"/>
      <c r="G773" s="555"/>
      <c r="H773" s="555"/>
      <c r="I773" s="555"/>
      <c r="J773" s="555"/>
      <c r="K773" s="555"/>
      <c r="L773" s="555"/>
      <c r="M773" s="555"/>
      <c r="N773" s="555"/>
      <c r="O773" s="555"/>
      <c r="P773" s="555"/>
      <c r="Q773" s="555"/>
      <c r="R773" s="555"/>
      <c r="S773" s="555"/>
      <c r="T773" s="555"/>
      <c r="U773" s="555"/>
      <c r="V773" s="555"/>
      <c r="W773" s="555"/>
      <c r="X773" s="555"/>
      <c r="Y773" s="555"/>
      <c r="Z773" s="555"/>
      <c r="AA773" s="555"/>
      <c r="AB773" s="555"/>
      <c r="AC773" s="555"/>
      <c r="AD773" s="555"/>
      <c r="AE773" s="555"/>
      <c r="AF773" s="555"/>
      <c r="AG773" s="555"/>
      <c r="AH773" s="555"/>
    </row>
    <row r="774">
      <c r="A774" s="555"/>
      <c r="B774" s="555"/>
      <c r="C774" s="555"/>
      <c r="D774" s="555"/>
      <c r="E774" s="555"/>
      <c r="F774" s="555"/>
      <c r="G774" s="555"/>
      <c r="H774" s="555"/>
      <c r="I774" s="555"/>
      <c r="J774" s="555"/>
      <c r="K774" s="555"/>
      <c r="L774" s="555"/>
      <c r="M774" s="555"/>
      <c r="N774" s="555"/>
      <c r="O774" s="555"/>
      <c r="P774" s="555"/>
      <c r="Q774" s="555"/>
      <c r="R774" s="555"/>
      <c r="S774" s="555"/>
      <c r="T774" s="555"/>
      <c r="U774" s="555"/>
      <c r="V774" s="555"/>
      <c r="W774" s="555"/>
      <c r="X774" s="555"/>
      <c r="Y774" s="555"/>
      <c r="Z774" s="555"/>
      <c r="AA774" s="555"/>
      <c r="AB774" s="555"/>
      <c r="AC774" s="555"/>
      <c r="AD774" s="555"/>
      <c r="AE774" s="555"/>
      <c r="AF774" s="555"/>
      <c r="AG774" s="555"/>
      <c r="AH774" s="555"/>
    </row>
    <row r="775">
      <c r="A775" s="555"/>
      <c r="B775" s="555"/>
      <c r="C775" s="555"/>
      <c r="D775" s="555"/>
      <c r="E775" s="555"/>
      <c r="F775" s="555"/>
      <c r="G775" s="555"/>
      <c r="H775" s="555"/>
      <c r="I775" s="555"/>
      <c r="J775" s="555"/>
      <c r="K775" s="555"/>
      <c r="L775" s="555"/>
      <c r="M775" s="555"/>
      <c r="N775" s="555"/>
      <c r="O775" s="555"/>
      <c r="P775" s="555"/>
      <c r="Q775" s="555"/>
      <c r="R775" s="555"/>
      <c r="S775" s="555"/>
      <c r="T775" s="555"/>
      <c r="U775" s="555"/>
      <c r="V775" s="555"/>
      <c r="W775" s="555"/>
      <c r="X775" s="555"/>
      <c r="Y775" s="555"/>
      <c r="Z775" s="555"/>
      <c r="AA775" s="555"/>
      <c r="AB775" s="555"/>
      <c r="AC775" s="555"/>
      <c r="AD775" s="555"/>
      <c r="AE775" s="555"/>
      <c r="AF775" s="555"/>
      <c r="AG775" s="555"/>
      <c r="AH775" s="555"/>
    </row>
    <row r="776">
      <c r="A776" s="555"/>
      <c r="B776" s="555"/>
      <c r="C776" s="555"/>
      <c r="D776" s="555"/>
      <c r="E776" s="555"/>
      <c r="F776" s="555"/>
      <c r="G776" s="555"/>
      <c r="H776" s="555"/>
      <c r="I776" s="555"/>
      <c r="J776" s="555"/>
      <c r="K776" s="555"/>
      <c r="L776" s="555"/>
      <c r="M776" s="555"/>
      <c r="N776" s="555"/>
      <c r="O776" s="555"/>
      <c r="P776" s="555"/>
      <c r="Q776" s="555"/>
      <c r="R776" s="555"/>
      <c r="S776" s="555"/>
      <c r="T776" s="555"/>
      <c r="U776" s="555"/>
      <c r="V776" s="555"/>
      <c r="W776" s="555"/>
      <c r="X776" s="555"/>
      <c r="Y776" s="555"/>
      <c r="Z776" s="555"/>
      <c r="AA776" s="555"/>
      <c r="AB776" s="555"/>
      <c r="AC776" s="555"/>
      <c r="AD776" s="555"/>
      <c r="AE776" s="555"/>
      <c r="AF776" s="555"/>
      <c r="AG776" s="555"/>
      <c r="AH776" s="555"/>
    </row>
    <row r="777">
      <c r="A777" s="555"/>
      <c r="B777" s="555"/>
      <c r="C777" s="555"/>
      <c r="D777" s="555"/>
      <c r="E777" s="555"/>
      <c r="F777" s="555"/>
      <c r="G777" s="555"/>
      <c r="H777" s="555"/>
      <c r="I777" s="555"/>
      <c r="J777" s="555"/>
      <c r="K777" s="555"/>
      <c r="L777" s="555"/>
      <c r="M777" s="555"/>
      <c r="N777" s="555"/>
      <c r="O777" s="555"/>
      <c r="P777" s="555"/>
      <c r="Q777" s="555"/>
      <c r="R777" s="555"/>
      <c r="S777" s="555"/>
      <c r="T777" s="555"/>
      <c r="U777" s="555"/>
      <c r="V777" s="555"/>
      <c r="W777" s="555"/>
      <c r="X777" s="555"/>
      <c r="Y777" s="555"/>
      <c r="Z777" s="555"/>
      <c r="AA777" s="555"/>
      <c r="AB777" s="555"/>
      <c r="AC777" s="555"/>
      <c r="AD777" s="555"/>
      <c r="AE777" s="555"/>
      <c r="AF777" s="555"/>
      <c r="AG777" s="555"/>
      <c r="AH777" s="555"/>
    </row>
    <row r="778">
      <c r="A778" s="555"/>
      <c r="B778" s="555"/>
      <c r="C778" s="555"/>
      <c r="D778" s="555"/>
      <c r="E778" s="555"/>
      <c r="F778" s="555"/>
      <c r="G778" s="555"/>
      <c r="H778" s="555"/>
      <c r="I778" s="555"/>
      <c r="J778" s="555"/>
      <c r="K778" s="555"/>
      <c r="L778" s="555"/>
      <c r="M778" s="555"/>
      <c r="N778" s="555"/>
      <c r="O778" s="555"/>
      <c r="P778" s="555"/>
      <c r="Q778" s="555"/>
      <c r="R778" s="555"/>
      <c r="S778" s="555"/>
      <c r="T778" s="555"/>
      <c r="U778" s="555"/>
      <c r="V778" s="555"/>
      <c r="W778" s="555"/>
      <c r="X778" s="555"/>
      <c r="Y778" s="555"/>
      <c r="Z778" s="555"/>
      <c r="AA778" s="555"/>
      <c r="AB778" s="555"/>
      <c r="AC778" s="555"/>
      <c r="AD778" s="555"/>
      <c r="AE778" s="555"/>
      <c r="AF778" s="555"/>
      <c r="AG778" s="555"/>
      <c r="AH778" s="555"/>
    </row>
    <row r="779">
      <c r="A779" s="555"/>
      <c r="B779" s="555"/>
      <c r="C779" s="555"/>
      <c r="D779" s="555"/>
      <c r="E779" s="555"/>
      <c r="F779" s="555"/>
      <c r="G779" s="555"/>
      <c r="H779" s="555"/>
      <c r="I779" s="555"/>
      <c r="J779" s="555"/>
      <c r="K779" s="555"/>
      <c r="L779" s="555"/>
      <c r="M779" s="555"/>
      <c r="N779" s="555"/>
      <c r="O779" s="555"/>
      <c r="P779" s="555"/>
      <c r="Q779" s="555"/>
      <c r="R779" s="555"/>
      <c r="S779" s="555"/>
      <c r="T779" s="555"/>
      <c r="U779" s="555"/>
      <c r="V779" s="555"/>
      <c r="W779" s="555"/>
      <c r="X779" s="555"/>
      <c r="Y779" s="555"/>
      <c r="Z779" s="555"/>
      <c r="AA779" s="555"/>
      <c r="AB779" s="555"/>
      <c r="AC779" s="555"/>
      <c r="AD779" s="555"/>
      <c r="AE779" s="555"/>
      <c r="AF779" s="555"/>
      <c r="AG779" s="555"/>
      <c r="AH779" s="555"/>
    </row>
    <row r="780">
      <c r="A780" s="555"/>
      <c r="B780" s="555"/>
      <c r="C780" s="555"/>
      <c r="D780" s="555"/>
      <c r="E780" s="555"/>
      <c r="F780" s="555"/>
      <c r="G780" s="555"/>
      <c r="H780" s="555"/>
      <c r="I780" s="555"/>
      <c r="J780" s="555"/>
      <c r="K780" s="555"/>
      <c r="L780" s="555"/>
      <c r="M780" s="555"/>
      <c r="N780" s="555"/>
      <c r="O780" s="555"/>
      <c r="P780" s="555"/>
      <c r="Q780" s="555"/>
      <c r="R780" s="555"/>
      <c r="S780" s="555"/>
      <c r="T780" s="555"/>
      <c r="U780" s="555"/>
      <c r="V780" s="555"/>
      <c r="W780" s="555"/>
      <c r="X780" s="555"/>
      <c r="Y780" s="555"/>
      <c r="Z780" s="555"/>
      <c r="AA780" s="555"/>
      <c r="AB780" s="555"/>
      <c r="AC780" s="555"/>
      <c r="AD780" s="555"/>
      <c r="AE780" s="555"/>
      <c r="AF780" s="555"/>
      <c r="AG780" s="555"/>
      <c r="AH780" s="555"/>
    </row>
    <row r="781">
      <c r="A781" s="555"/>
      <c r="B781" s="555"/>
      <c r="C781" s="555"/>
      <c r="D781" s="555"/>
      <c r="E781" s="555"/>
      <c r="F781" s="555"/>
      <c r="G781" s="555"/>
      <c r="H781" s="555"/>
      <c r="I781" s="555"/>
      <c r="J781" s="555"/>
      <c r="K781" s="555"/>
      <c r="L781" s="555"/>
      <c r="M781" s="555"/>
      <c r="N781" s="555"/>
      <c r="O781" s="555"/>
      <c r="P781" s="555"/>
      <c r="Q781" s="555"/>
      <c r="R781" s="555"/>
      <c r="S781" s="555"/>
      <c r="T781" s="555"/>
      <c r="U781" s="555"/>
      <c r="V781" s="555"/>
      <c r="W781" s="555"/>
      <c r="X781" s="555"/>
      <c r="Y781" s="555"/>
      <c r="Z781" s="555"/>
      <c r="AA781" s="555"/>
      <c r="AB781" s="555"/>
      <c r="AC781" s="555"/>
      <c r="AD781" s="555"/>
      <c r="AE781" s="555"/>
      <c r="AF781" s="555"/>
      <c r="AG781" s="555"/>
      <c r="AH781" s="555"/>
    </row>
    <row r="782">
      <c r="A782" s="555"/>
      <c r="B782" s="555"/>
      <c r="C782" s="555"/>
      <c r="D782" s="555"/>
      <c r="E782" s="555"/>
      <c r="F782" s="555"/>
      <c r="G782" s="555"/>
      <c r="H782" s="555"/>
      <c r="I782" s="555"/>
      <c r="J782" s="555"/>
      <c r="K782" s="555"/>
      <c r="L782" s="555"/>
      <c r="M782" s="555"/>
      <c r="N782" s="555"/>
      <c r="O782" s="555"/>
      <c r="P782" s="555"/>
      <c r="Q782" s="555"/>
      <c r="R782" s="555"/>
      <c r="S782" s="555"/>
      <c r="T782" s="555"/>
      <c r="U782" s="555"/>
      <c r="V782" s="555"/>
      <c r="W782" s="555"/>
      <c r="X782" s="555"/>
      <c r="Y782" s="555"/>
      <c r="Z782" s="555"/>
      <c r="AA782" s="555"/>
      <c r="AB782" s="555"/>
      <c r="AC782" s="555"/>
      <c r="AD782" s="555"/>
      <c r="AE782" s="555"/>
      <c r="AF782" s="555"/>
      <c r="AG782" s="555"/>
      <c r="AH782" s="555"/>
    </row>
    <row r="783">
      <c r="A783" s="555"/>
      <c r="B783" s="555"/>
      <c r="C783" s="555"/>
      <c r="D783" s="555"/>
      <c r="E783" s="555"/>
      <c r="F783" s="555"/>
      <c r="G783" s="555"/>
      <c r="H783" s="555"/>
      <c r="I783" s="555"/>
      <c r="J783" s="555"/>
      <c r="K783" s="555"/>
      <c r="L783" s="555"/>
      <c r="M783" s="555"/>
      <c r="N783" s="555"/>
      <c r="O783" s="555"/>
      <c r="P783" s="555"/>
      <c r="Q783" s="555"/>
      <c r="R783" s="555"/>
      <c r="S783" s="555"/>
      <c r="T783" s="555"/>
      <c r="U783" s="555"/>
      <c r="V783" s="555"/>
      <c r="W783" s="555"/>
      <c r="X783" s="555"/>
      <c r="Y783" s="555"/>
      <c r="Z783" s="555"/>
      <c r="AA783" s="555"/>
      <c r="AB783" s="555"/>
      <c r="AC783" s="555"/>
      <c r="AD783" s="555"/>
      <c r="AE783" s="555"/>
      <c r="AF783" s="555"/>
      <c r="AG783" s="555"/>
      <c r="AH783" s="555"/>
    </row>
    <row r="784">
      <c r="A784" s="555"/>
      <c r="B784" s="555"/>
      <c r="C784" s="555"/>
      <c r="D784" s="555"/>
      <c r="E784" s="555"/>
      <c r="F784" s="555"/>
      <c r="G784" s="555"/>
      <c r="H784" s="555"/>
      <c r="I784" s="555"/>
      <c r="J784" s="555"/>
      <c r="K784" s="555"/>
      <c r="L784" s="555"/>
      <c r="M784" s="555"/>
      <c r="N784" s="555"/>
      <c r="O784" s="555"/>
      <c r="P784" s="555"/>
      <c r="Q784" s="555"/>
      <c r="R784" s="555"/>
      <c r="S784" s="555"/>
      <c r="T784" s="555"/>
      <c r="U784" s="555"/>
      <c r="V784" s="555"/>
      <c r="W784" s="555"/>
      <c r="X784" s="555"/>
      <c r="Y784" s="555"/>
      <c r="Z784" s="555"/>
      <c r="AA784" s="555"/>
      <c r="AB784" s="555"/>
      <c r="AC784" s="555"/>
      <c r="AD784" s="555"/>
      <c r="AE784" s="555"/>
      <c r="AF784" s="555"/>
      <c r="AG784" s="555"/>
      <c r="AH784" s="555"/>
    </row>
    <row r="785">
      <c r="A785" s="555"/>
      <c r="B785" s="555"/>
      <c r="C785" s="555"/>
      <c r="D785" s="555"/>
      <c r="E785" s="555"/>
      <c r="F785" s="555"/>
      <c r="G785" s="555"/>
      <c r="H785" s="555"/>
      <c r="I785" s="555"/>
      <c r="J785" s="555"/>
      <c r="K785" s="555"/>
      <c r="L785" s="555"/>
      <c r="M785" s="555"/>
      <c r="N785" s="555"/>
      <c r="O785" s="555"/>
      <c r="P785" s="555"/>
      <c r="Q785" s="555"/>
      <c r="R785" s="555"/>
      <c r="S785" s="555"/>
      <c r="T785" s="555"/>
      <c r="U785" s="555"/>
      <c r="V785" s="555"/>
      <c r="W785" s="555"/>
      <c r="X785" s="555"/>
      <c r="Y785" s="555"/>
      <c r="Z785" s="555"/>
      <c r="AA785" s="555"/>
      <c r="AB785" s="555"/>
      <c r="AC785" s="555"/>
      <c r="AD785" s="555"/>
      <c r="AE785" s="555"/>
      <c r="AF785" s="555"/>
      <c r="AG785" s="555"/>
      <c r="AH785" s="555"/>
    </row>
    <row r="786">
      <c r="A786" s="555"/>
      <c r="B786" s="555"/>
      <c r="C786" s="555"/>
      <c r="D786" s="555"/>
      <c r="E786" s="555"/>
      <c r="F786" s="555"/>
      <c r="G786" s="555"/>
      <c r="H786" s="555"/>
      <c r="I786" s="555"/>
      <c r="J786" s="555"/>
      <c r="K786" s="555"/>
      <c r="L786" s="555"/>
      <c r="M786" s="555"/>
      <c r="N786" s="555"/>
      <c r="O786" s="555"/>
      <c r="P786" s="555"/>
      <c r="Q786" s="555"/>
      <c r="R786" s="555"/>
      <c r="S786" s="555"/>
      <c r="T786" s="555"/>
      <c r="U786" s="555"/>
      <c r="V786" s="555"/>
      <c r="W786" s="555"/>
      <c r="X786" s="555"/>
      <c r="Y786" s="555"/>
      <c r="Z786" s="555"/>
      <c r="AA786" s="555"/>
      <c r="AB786" s="555"/>
      <c r="AC786" s="555"/>
      <c r="AD786" s="555"/>
      <c r="AE786" s="555"/>
      <c r="AF786" s="555"/>
      <c r="AG786" s="555"/>
      <c r="AH786" s="555"/>
    </row>
    <row r="787">
      <c r="A787" s="555"/>
      <c r="B787" s="555"/>
      <c r="C787" s="555"/>
      <c r="D787" s="555"/>
      <c r="E787" s="555"/>
      <c r="F787" s="555"/>
      <c r="G787" s="555"/>
      <c r="H787" s="555"/>
      <c r="I787" s="555"/>
      <c r="J787" s="555"/>
      <c r="K787" s="555"/>
      <c r="L787" s="555"/>
      <c r="M787" s="555"/>
      <c r="N787" s="555"/>
      <c r="O787" s="555"/>
      <c r="P787" s="555"/>
      <c r="Q787" s="555"/>
      <c r="R787" s="555"/>
      <c r="S787" s="555"/>
      <c r="T787" s="555"/>
      <c r="U787" s="555"/>
      <c r="V787" s="555"/>
      <c r="W787" s="555"/>
      <c r="X787" s="555"/>
      <c r="Y787" s="555"/>
      <c r="Z787" s="555"/>
      <c r="AA787" s="555"/>
      <c r="AB787" s="555"/>
      <c r="AC787" s="555"/>
      <c r="AD787" s="555"/>
      <c r="AE787" s="555"/>
      <c r="AF787" s="555"/>
      <c r="AG787" s="555"/>
      <c r="AH787" s="555"/>
    </row>
    <row r="788">
      <c r="A788" s="555"/>
      <c r="B788" s="555"/>
      <c r="C788" s="555"/>
      <c r="D788" s="555"/>
      <c r="E788" s="555"/>
      <c r="F788" s="555"/>
      <c r="G788" s="555"/>
      <c r="H788" s="555"/>
      <c r="I788" s="555"/>
      <c r="J788" s="555"/>
      <c r="K788" s="555"/>
      <c r="L788" s="555"/>
      <c r="M788" s="555"/>
      <c r="N788" s="555"/>
      <c r="O788" s="555"/>
      <c r="P788" s="555"/>
      <c r="Q788" s="555"/>
      <c r="R788" s="555"/>
      <c r="S788" s="555"/>
      <c r="T788" s="555"/>
      <c r="U788" s="555"/>
      <c r="V788" s="555"/>
      <c r="W788" s="555"/>
      <c r="X788" s="555"/>
      <c r="Y788" s="555"/>
      <c r="Z788" s="555"/>
      <c r="AA788" s="555"/>
      <c r="AB788" s="555"/>
      <c r="AC788" s="555"/>
      <c r="AD788" s="555"/>
      <c r="AE788" s="555"/>
      <c r="AF788" s="555"/>
      <c r="AG788" s="555"/>
      <c r="AH788" s="555"/>
    </row>
    <row r="789">
      <c r="A789" s="555"/>
      <c r="B789" s="555"/>
      <c r="C789" s="555"/>
      <c r="D789" s="555"/>
      <c r="E789" s="555"/>
      <c r="F789" s="555"/>
      <c r="G789" s="555"/>
      <c r="H789" s="555"/>
      <c r="I789" s="555"/>
      <c r="J789" s="555"/>
      <c r="K789" s="555"/>
      <c r="L789" s="555"/>
      <c r="M789" s="555"/>
      <c r="N789" s="555"/>
      <c r="O789" s="555"/>
      <c r="P789" s="555"/>
      <c r="Q789" s="555"/>
      <c r="R789" s="555"/>
      <c r="S789" s="555"/>
      <c r="T789" s="555"/>
      <c r="U789" s="555"/>
      <c r="V789" s="555"/>
      <c r="W789" s="555"/>
      <c r="X789" s="555"/>
      <c r="Y789" s="555"/>
      <c r="Z789" s="555"/>
      <c r="AA789" s="555"/>
      <c r="AB789" s="555"/>
      <c r="AC789" s="555"/>
      <c r="AD789" s="555"/>
      <c r="AE789" s="555"/>
      <c r="AF789" s="555"/>
      <c r="AG789" s="555"/>
      <c r="AH789" s="555"/>
    </row>
    <row r="790">
      <c r="A790" s="555"/>
      <c r="B790" s="555"/>
      <c r="C790" s="555"/>
      <c r="D790" s="555"/>
      <c r="E790" s="555"/>
      <c r="F790" s="555"/>
      <c r="G790" s="555"/>
      <c r="H790" s="555"/>
      <c r="I790" s="555"/>
      <c r="J790" s="555"/>
      <c r="K790" s="555"/>
      <c r="L790" s="555"/>
      <c r="M790" s="555"/>
      <c r="N790" s="555"/>
      <c r="O790" s="555"/>
      <c r="P790" s="555"/>
      <c r="Q790" s="555"/>
      <c r="R790" s="555"/>
      <c r="S790" s="555"/>
      <c r="T790" s="555"/>
      <c r="U790" s="555"/>
      <c r="V790" s="555"/>
      <c r="W790" s="555"/>
      <c r="X790" s="555"/>
      <c r="Y790" s="555"/>
      <c r="Z790" s="555"/>
      <c r="AA790" s="555"/>
      <c r="AB790" s="555"/>
      <c r="AC790" s="555"/>
      <c r="AD790" s="555"/>
      <c r="AE790" s="555"/>
      <c r="AF790" s="555"/>
      <c r="AG790" s="555"/>
      <c r="AH790" s="555"/>
    </row>
    <row r="791">
      <c r="A791" s="555"/>
      <c r="B791" s="555"/>
      <c r="C791" s="555"/>
      <c r="D791" s="555"/>
      <c r="E791" s="555"/>
      <c r="F791" s="555"/>
      <c r="G791" s="555"/>
      <c r="H791" s="555"/>
      <c r="I791" s="555"/>
      <c r="J791" s="555"/>
      <c r="K791" s="555"/>
      <c r="L791" s="555"/>
      <c r="M791" s="555"/>
      <c r="N791" s="555"/>
      <c r="O791" s="555"/>
      <c r="P791" s="555"/>
      <c r="Q791" s="555"/>
      <c r="R791" s="555"/>
      <c r="S791" s="555"/>
      <c r="T791" s="555"/>
      <c r="U791" s="555"/>
      <c r="V791" s="555"/>
      <c r="W791" s="555"/>
      <c r="X791" s="555"/>
      <c r="Y791" s="555"/>
      <c r="Z791" s="555"/>
      <c r="AA791" s="555"/>
      <c r="AB791" s="555"/>
      <c r="AC791" s="555"/>
      <c r="AD791" s="555"/>
      <c r="AE791" s="555"/>
      <c r="AF791" s="555"/>
      <c r="AG791" s="555"/>
      <c r="AH791" s="555"/>
    </row>
    <row r="792">
      <c r="A792" s="555"/>
      <c r="B792" s="555"/>
      <c r="C792" s="555"/>
      <c r="D792" s="555"/>
      <c r="E792" s="555"/>
      <c r="F792" s="555"/>
      <c r="G792" s="555"/>
      <c r="H792" s="555"/>
      <c r="I792" s="555"/>
      <c r="J792" s="555"/>
      <c r="K792" s="555"/>
      <c r="L792" s="555"/>
      <c r="M792" s="555"/>
      <c r="N792" s="555"/>
      <c r="O792" s="555"/>
      <c r="P792" s="555"/>
      <c r="Q792" s="555"/>
      <c r="R792" s="555"/>
      <c r="S792" s="555"/>
      <c r="T792" s="555"/>
      <c r="U792" s="555"/>
      <c r="V792" s="555"/>
      <c r="W792" s="555"/>
      <c r="X792" s="555"/>
      <c r="Y792" s="555"/>
      <c r="Z792" s="555"/>
      <c r="AA792" s="555"/>
      <c r="AB792" s="555"/>
      <c r="AC792" s="555"/>
      <c r="AD792" s="555"/>
      <c r="AE792" s="555"/>
      <c r="AF792" s="555"/>
      <c r="AG792" s="555"/>
      <c r="AH792" s="555"/>
    </row>
    <row r="793">
      <c r="A793" s="555"/>
      <c r="B793" s="555"/>
      <c r="C793" s="555"/>
      <c r="D793" s="555"/>
      <c r="E793" s="555"/>
      <c r="F793" s="555"/>
      <c r="G793" s="555"/>
      <c r="H793" s="555"/>
      <c r="I793" s="555"/>
      <c r="J793" s="555"/>
      <c r="K793" s="555"/>
      <c r="L793" s="555"/>
      <c r="M793" s="555"/>
      <c r="N793" s="555"/>
      <c r="O793" s="555"/>
      <c r="P793" s="555"/>
      <c r="Q793" s="555"/>
      <c r="R793" s="555"/>
      <c r="S793" s="555"/>
      <c r="T793" s="555"/>
      <c r="U793" s="555"/>
      <c r="V793" s="555"/>
      <c r="W793" s="555"/>
      <c r="X793" s="555"/>
      <c r="Y793" s="555"/>
      <c r="Z793" s="555"/>
      <c r="AA793" s="555"/>
      <c r="AB793" s="555"/>
      <c r="AC793" s="555"/>
      <c r="AD793" s="555"/>
      <c r="AE793" s="555"/>
      <c r="AF793" s="555"/>
      <c r="AG793" s="555"/>
      <c r="AH793" s="555"/>
    </row>
    <row r="794">
      <c r="A794" s="555"/>
      <c r="B794" s="555"/>
      <c r="C794" s="555"/>
      <c r="D794" s="555"/>
      <c r="E794" s="555"/>
      <c r="F794" s="555"/>
      <c r="G794" s="555"/>
      <c r="H794" s="555"/>
      <c r="I794" s="555"/>
      <c r="J794" s="555"/>
      <c r="K794" s="555"/>
      <c r="L794" s="555"/>
      <c r="M794" s="555"/>
      <c r="N794" s="555"/>
      <c r="O794" s="555"/>
      <c r="P794" s="555"/>
      <c r="Q794" s="555"/>
      <c r="R794" s="555"/>
      <c r="S794" s="555"/>
      <c r="T794" s="555"/>
      <c r="U794" s="555"/>
      <c r="V794" s="555"/>
      <c r="W794" s="555"/>
      <c r="X794" s="555"/>
      <c r="Y794" s="555"/>
      <c r="Z794" s="555"/>
      <c r="AA794" s="555"/>
      <c r="AB794" s="555"/>
      <c r="AC794" s="555"/>
      <c r="AD794" s="555"/>
      <c r="AE794" s="555"/>
      <c r="AF794" s="555"/>
      <c r="AG794" s="555"/>
      <c r="AH794" s="555"/>
    </row>
    <row r="795">
      <c r="A795" s="555"/>
      <c r="B795" s="555"/>
      <c r="C795" s="555"/>
      <c r="D795" s="555"/>
      <c r="E795" s="555"/>
      <c r="F795" s="555"/>
      <c r="G795" s="555"/>
      <c r="H795" s="555"/>
      <c r="I795" s="555"/>
      <c r="J795" s="555"/>
      <c r="K795" s="555"/>
      <c r="L795" s="555"/>
      <c r="M795" s="555"/>
      <c r="N795" s="555"/>
      <c r="O795" s="555"/>
      <c r="P795" s="555"/>
      <c r="Q795" s="555"/>
      <c r="R795" s="555"/>
      <c r="S795" s="555"/>
      <c r="T795" s="555"/>
      <c r="U795" s="555"/>
      <c r="V795" s="555"/>
      <c r="W795" s="555"/>
      <c r="X795" s="555"/>
      <c r="Y795" s="555"/>
      <c r="Z795" s="555"/>
      <c r="AA795" s="555"/>
      <c r="AB795" s="555"/>
      <c r="AC795" s="555"/>
      <c r="AD795" s="555"/>
      <c r="AE795" s="555"/>
      <c r="AF795" s="555"/>
      <c r="AG795" s="555"/>
      <c r="AH795" s="555"/>
    </row>
    <row r="796">
      <c r="A796" s="555"/>
      <c r="B796" s="555"/>
      <c r="C796" s="555"/>
      <c r="D796" s="555"/>
      <c r="E796" s="555"/>
      <c r="F796" s="555"/>
      <c r="G796" s="555"/>
      <c r="H796" s="555"/>
      <c r="I796" s="555"/>
      <c r="J796" s="555"/>
      <c r="K796" s="555"/>
      <c r="L796" s="555"/>
      <c r="M796" s="555"/>
      <c r="N796" s="555"/>
      <c r="O796" s="555"/>
      <c r="P796" s="555"/>
      <c r="Q796" s="555"/>
      <c r="R796" s="555"/>
      <c r="S796" s="555"/>
      <c r="T796" s="555"/>
      <c r="U796" s="555"/>
      <c r="V796" s="555"/>
      <c r="W796" s="555"/>
      <c r="X796" s="555"/>
      <c r="Y796" s="555"/>
      <c r="Z796" s="555"/>
      <c r="AA796" s="555"/>
      <c r="AB796" s="555"/>
      <c r="AC796" s="555"/>
      <c r="AD796" s="555"/>
      <c r="AE796" s="555"/>
      <c r="AF796" s="555"/>
      <c r="AG796" s="555"/>
      <c r="AH796" s="555"/>
    </row>
    <row r="797">
      <c r="A797" s="555"/>
      <c r="B797" s="555"/>
      <c r="C797" s="555"/>
      <c r="D797" s="555"/>
      <c r="E797" s="555"/>
      <c r="F797" s="555"/>
      <c r="G797" s="555"/>
      <c r="H797" s="555"/>
      <c r="I797" s="555"/>
      <c r="J797" s="555"/>
      <c r="K797" s="555"/>
      <c r="L797" s="555"/>
      <c r="M797" s="555"/>
      <c r="N797" s="555"/>
      <c r="O797" s="555"/>
      <c r="P797" s="555"/>
      <c r="Q797" s="555"/>
      <c r="R797" s="555"/>
      <c r="S797" s="555"/>
      <c r="T797" s="555"/>
      <c r="U797" s="555"/>
      <c r="V797" s="555"/>
      <c r="W797" s="555"/>
      <c r="X797" s="555"/>
      <c r="Y797" s="555"/>
      <c r="Z797" s="555"/>
      <c r="AA797" s="555"/>
      <c r="AB797" s="555"/>
      <c r="AC797" s="555"/>
      <c r="AD797" s="555"/>
      <c r="AE797" s="555"/>
      <c r="AF797" s="555"/>
      <c r="AG797" s="555"/>
      <c r="AH797" s="555"/>
    </row>
    <row r="798">
      <c r="A798" s="555"/>
      <c r="B798" s="555"/>
      <c r="C798" s="555"/>
      <c r="D798" s="555"/>
      <c r="E798" s="555"/>
      <c r="F798" s="555"/>
      <c r="G798" s="555"/>
      <c r="H798" s="555"/>
      <c r="I798" s="555"/>
      <c r="J798" s="555"/>
      <c r="K798" s="555"/>
      <c r="L798" s="555"/>
      <c r="M798" s="555"/>
      <c r="N798" s="555"/>
      <c r="O798" s="555"/>
      <c r="P798" s="555"/>
      <c r="Q798" s="555"/>
      <c r="R798" s="555"/>
      <c r="S798" s="555"/>
      <c r="T798" s="555"/>
      <c r="U798" s="555"/>
      <c r="V798" s="555"/>
      <c r="W798" s="555"/>
      <c r="X798" s="555"/>
      <c r="Y798" s="555"/>
      <c r="Z798" s="555"/>
      <c r="AA798" s="555"/>
      <c r="AB798" s="555"/>
      <c r="AC798" s="555"/>
      <c r="AD798" s="555"/>
      <c r="AE798" s="555"/>
      <c r="AF798" s="555"/>
      <c r="AG798" s="555"/>
      <c r="AH798" s="555"/>
    </row>
    <row r="799">
      <c r="A799" s="555"/>
      <c r="B799" s="555"/>
      <c r="C799" s="555"/>
      <c r="D799" s="555"/>
      <c r="E799" s="555"/>
      <c r="F799" s="555"/>
      <c r="G799" s="555"/>
      <c r="H799" s="555"/>
      <c r="I799" s="555"/>
      <c r="J799" s="555"/>
      <c r="K799" s="555"/>
      <c r="L799" s="555"/>
      <c r="M799" s="555"/>
      <c r="N799" s="555"/>
      <c r="O799" s="555"/>
      <c r="P799" s="555"/>
      <c r="Q799" s="555"/>
      <c r="R799" s="555"/>
      <c r="S799" s="555"/>
      <c r="T799" s="555"/>
      <c r="U799" s="555"/>
      <c r="V799" s="555"/>
      <c r="W799" s="555"/>
      <c r="X799" s="555"/>
      <c r="Y799" s="555"/>
      <c r="Z799" s="555"/>
      <c r="AA799" s="555"/>
      <c r="AB799" s="555"/>
      <c r="AC799" s="555"/>
      <c r="AD799" s="555"/>
      <c r="AE799" s="555"/>
      <c r="AF799" s="555"/>
      <c r="AG799" s="555"/>
      <c r="AH799" s="555"/>
    </row>
    <row r="800">
      <c r="A800" s="555"/>
      <c r="B800" s="555"/>
      <c r="C800" s="555"/>
      <c r="D800" s="555"/>
      <c r="E800" s="555"/>
      <c r="F800" s="555"/>
      <c r="G800" s="555"/>
      <c r="H800" s="555"/>
      <c r="I800" s="555"/>
      <c r="J800" s="555"/>
      <c r="K800" s="555"/>
      <c r="L800" s="555"/>
      <c r="M800" s="555"/>
      <c r="N800" s="555"/>
      <c r="O800" s="555"/>
      <c r="P800" s="555"/>
      <c r="Q800" s="555"/>
      <c r="R800" s="555"/>
      <c r="S800" s="555"/>
      <c r="T800" s="555"/>
      <c r="U800" s="555"/>
      <c r="V800" s="555"/>
      <c r="W800" s="555"/>
      <c r="X800" s="555"/>
      <c r="Y800" s="555"/>
      <c r="Z800" s="555"/>
      <c r="AA800" s="555"/>
      <c r="AB800" s="555"/>
      <c r="AC800" s="555"/>
      <c r="AD800" s="555"/>
      <c r="AE800" s="555"/>
      <c r="AF800" s="555"/>
      <c r="AG800" s="555"/>
      <c r="AH800" s="555"/>
    </row>
    <row r="801">
      <c r="A801" s="555"/>
      <c r="B801" s="555"/>
      <c r="C801" s="555"/>
      <c r="D801" s="555"/>
      <c r="E801" s="555"/>
      <c r="F801" s="555"/>
      <c r="G801" s="555"/>
      <c r="H801" s="555"/>
      <c r="I801" s="555"/>
      <c r="J801" s="555"/>
      <c r="K801" s="555"/>
      <c r="L801" s="555"/>
      <c r="M801" s="555"/>
      <c r="N801" s="555"/>
      <c r="O801" s="555"/>
      <c r="P801" s="555"/>
      <c r="Q801" s="555"/>
      <c r="R801" s="555"/>
      <c r="S801" s="555"/>
      <c r="T801" s="555"/>
      <c r="U801" s="555"/>
      <c r="V801" s="555"/>
      <c r="W801" s="555"/>
      <c r="X801" s="555"/>
      <c r="Y801" s="555"/>
      <c r="Z801" s="555"/>
      <c r="AA801" s="555"/>
      <c r="AB801" s="555"/>
      <c r="AC801" s="555"/>
      <c r="AD801" s="555"/>
      <c r="AE801" s="555"/>
      <c r="AF801" s="555"/>
      <c r="AG801" s="555"/>
      <c r="AH801" s="555"/>
    </row>
    <row r="802">
      <c r="A802" s="555"/>
      <c r="B802" s="555"/>
      <c r="C802" s="555"/>
      <c r="D802" s="555"/>
      <c r="E802" s="555"/>
      <c r="F802" s="555"/>
      <c r="G802" s="555"/>
      <c r="H802" s="555"/>
      <c r="I802" s="555"/>
      <c r="J802" s="555"/>
      <c r="K802" s="555"/>
      <c r="L802" s="555"/>
      <c r="M802" s="555"/>
      <c r="N802" s="555"/>
      <c r="O802" s="555"/>
      <c r="P802" s="555"/>
      <c r="Q802" s="555"/>
      <c r="R802" s="555"/>
      <c r="S802" s="555"/>
      <c r="T802" s="555"/>
      <c r="U802" s="555"/>
      <c r="V802" s="555"/>
      <c r="W802" s="555"/>
      <c r="X802" s="555"/>
      <c r="Y802" s="555"/>
      <c r="Z802" s="555"/>
      <c r="AA802" s="555"/>
      <c r="AB802" s="555"/>
      <c r="AC802" s="555"/>
      <c r="AD802" s="555"/>
      <c r="AE802" s="555"/>
      <c r="AF802" s="555"/>
      <c r="AG802" s="555"/>
      <c r="AH802" s="555"/>
    </row>
    <row r="803">
      <c r="A803" s="555"/>
      <c r="B803" s="555"/>
      <c r="C803" s="555"/>
      <c r="D803" s="555"/>
      <c r="E803" s="555"/>
      <c r="F803" s="555"/>
      <c r="G803" s="555"/>
      <c r="H803" s="555"/>
      <c r="I803" s="555"/>
      <c r="J803" s="555"/>
      <c r="K803" s="555"/>
      <c r="L803" s="555"/>
      <c r="M803" s="555"/>
      <c r="N803" s="555"/>
      <c r="O803" s="555"/>
      <c r="P803" s="555"/>
      <c r="Q803" s="555"/>
      <c r="R803" s="555"/>
      <c r="S803" s="555"/>
      <c r="T803" s="555"/>
      <c r="U803" s="555"/>
      <c r="V803" s="555"/>
      <c r="W803" s="555"/>
      <c r="X803" s="555"/>
      <c r="Y803" s="555"/>
      <c r="Z803" s="555"/>
      <c r="AA803" s="555"/>
      <c r="AB803" s="555"/>
      <c r="AC803" s="555"/>
      <c r="AD803" s="555"/>
      <c r="AE803" s="555"/>
      <c r="AF803" s="555"/>
      <c r="AG803" s="555"/>
      <c r="AH803" s="555"/>
    </row>
    <row r="804">
      <c r="A804" s="555"/>
      <c r="B804" s="555"/>
      <c r="C804" s="555"/>
      <c r="D804" s="555"/>
      <c r="E804" s="555"/>
      <c r="F804" s="555"/>
      <c r="G804" s="555"/>
      <c r="H804" s="555"/>
      <c r="I804" s="555"/>
      <c r="J804" s="555"/>
      <c r="K804" s="555"/>
      <c r="L804" s="555"/>
      <c r="M804" s="555"/>
      <c r="N804" s="555"/>
      <c r="O804" s="555"/>
      <c r="P804" s="555"/>
      <c r="Q804" s="555"/>
      <c r="R804" s="555"/>
      <c r="S804" s="555"/>
      <c r="T804" s="555"/>
      <c r="U804" s="555"/>
      <c r="V804" s="555"/>
      <c r="W804" s="555"/>
      <c r="X804" s="555"/>
      <c r="Y804" s="555"/>
      <c r="Z804" s="555"/>
      <c r="AA804" s="555"/>
      <c r="AB804" s="555"/>
      <c r="AC804" s="555"/>
      <c r="AD804" s="555"/>
      <c r="AE804" s="555"/>
      <c r="AF804" s="555"/>
      <c r="AG804" s="555"/>
      <c r="AH804" s="555"/>
    </row>
    <row r="805">
      <c r="A805" s="555"/>
      <c r="B805" s="555"/>
      <c r="C805" s="555"/>
      <c r="D805" s="555"/>
      <c r="E805" s="555"/>
      <c r="F805" s="555"/>
      <c r="G805" s="555"/>
      <c r="H805" s="555"/>
      <c r="I805" s="555"/>
      <c r="J805" s="555"/>
      <c r="K805" s="555"/>
      <c r="L805" s="555"/>
      <c r="M805" s="555"/>
      <c r="N805" s="555"/>
      <c r="O805" s="555"/>
      <c r="P805" s="555"/>
      <c r="Q805" s="555"/>
      <c r="R805" s="555"/>
      <c r="S805" s="555"/>
      <c r="T805" s="555"/>
      <c r="U805" s="555"/>
      <c r="V805" s="555"/>
      <c r="W805" s="555"/>
      <c r="X805" s="555"/>
      <c r="Y805" s="555"/>
      <c r="Z805" s="555"/>
      <c r="AA805" s="555"/>
      <c r="AB805" s="555"/>
      <c r="AC805" s="555"/>
      <c r="AD805" s="555"/>
      <c r="AE805" s="555"/>
      <c r="AF805" s="555"/>
      <c r="AG805" s="555"/>
      <c r="AH805" s="555"/>
    </row>
    <row r="806">
      <c r="A806" s="555"/>
      <c r="B806" s="555"/>
      <c r="C806" s="555"/>
      <c r="D806" s="555"/>
      <c r="E806" s="555"/>
      <c r="F806" s="555"/>
      <c r="G806" s="555"/>
      <c r="H806" s="555"/>
      <c r="I806" s="555"/>
      <c r="J806" s="555"/>
      <c r="K806" s="555"/>
      <c r="L806" s="555"/>
      <c r="M806" s="555"/>
      <c r="N806" s="555"/>
      <c r="O806" s="555"/>
      <c r="P806" s="555"/>
      <c r="Q806" s="555"/>
      <c r="R806" s="555"/>
      <c r="S806" s="555"/>
      <c r="T806" s="555"/>
      <c r="U806" s="555"/>
      <c r="V806" s="555"/>
      <c r="W806" s="555"/>
      <c r="X806" s="555"/>
      <c r="Y806" s="555"/>
      <c r="Z806" s="555"/>
      <c r="AA806" s="555"/>
      <c r="AB806" s="555"/>
      <c r="AC806" s="555"/>
      <c r="AD806" s="555"/>
      <c r="AE806" s="555"/>
      <c r="AF806" s="555"/>
      <c r="AG806" s="555"/>
      <c r="AH806" s="555"/>
    </row>
    <row r="807">
      <c r="A807" s="555"/>
      <c r="B807" s="555"/>
      <c r="C807" s="555"/>
      <c r="D807" s="555"/>
      <c r="E807" s="555"/>
      <c r="F807" s="555"/>
      <c r="G807" s="555"/>
      <c r="H807" s="555"/>
      <c r="I807" s="555"/>
      <c r="J807" s="555"/>
      <c r="K807" s="555"/>
      <c r="L807" s="555"/>
      <c r="M807" s="555"/>
      <c r="N807" s="555"/>
      <c r="O807" s="555"/>
      <c r="P807" s="555"/>
      <c r="Q807" s="555"/>
      <c r="R807" s="555"/>
      <c r="S807" s="555"/>
      <c r="T807" s="555"/>
      <c r="U807" s="555"/>
      <c r="V807" s="555"/>
      <c r="W807" s="555"/>
      <c r="X807" s="555"/>
      <c r="Y807" s="555"/>
      <c r="Z807" s="555"/>
      <c r="AA807" s="555"/>
      <c r="AB807" s="555"/>
      <c r="AC807" s="555"/>
      <c r="AD807" s="555"/>
      <c r="AE807" s="555"/>
      <c r="AF807" s="555"/>
      <c r="AG807" s="555"/>
      <c r="AH807" s="555"/>
    </row>
    <row r="808">
      <c r="A808" s="555"/>
      <c r="B808" s="555"/>
      <c r="C808" s="555"/>
      <c r="D808" s="555"/>
      <c r="E808" s="555"/>
      <c r="F808" s="555"/>
      <c r="G808" s="555"/>
      <c r="H808" s="555"/>
      <c r="I808" s="555"/>
      <c r="J808" s="555"/>
      <c r="K808" s="555"/>
      <c r="L808" s="555"/>
      <c r="M808" s="555"/>
      <c r="N808" s="555"/>
      <c r="O808" s="555"/>
      <c r="P808" s="555"/>
      <c r="Q808" s="555"/>
      <c r="R808" s="555"/>
      <c r="S808" s="555"/>
      <c r="T808" s="555"/>
      <c r="U808" s="555"/>
      <c r="V808" s="555"/>
      <c r="W808" s="555"/>
      <c r="X808" s="555"/>
      <c r="Y808" s="555"/>
      <c r="Z808" s="555"/>
      <c r="AA808" s="555"/>
      <c r="AB808" s="555"/>
      <c r="AC808" s="555"/>
      <c r="AD808" s="555"/>
      <c r="AE808" s="555"/>
      <c r="AF808" s="555"/>
      <c r="AG808" s="555"/>
      <c r="AH808" s="555"/>
    </row>
    <row r="809">
      <c r="A809" s="555"/>
      <c r="B809" s="555"/>
      <c r="C809" s="555"/>
      <c r="D809" s="555"/>
      <c r="E809" s="555"/>
      <c r="F809" s="555"/>
      <c r="G809" s="555"/>
      <c r="H809" s="555"/>
      <c r="I809" s="555"/>
      <c r="J809" s="555"/>
      <c r="K809" s="555"/>
      <c r="L809" s="555"/>
      <c r="M809" s="555"/>
      <c r="N809" s="555"/>
      <c r="O809" s="555"/>
      <c r="P809" s="555"/>
      <c r="Q809" s="555"/>
      <c r="R809" s="555"/>
      <c r="S809" s="555"/>
      <c r="T809" s="555"/>
      <c r="U809" s="555"/>
      <c r="V809" s="555"/>
      <c r="W809" s="555"/>
      <c r="X809" s="555"/>
      <c r="Y809" s="555"/>
      <c r="Z809" s="555"/>
      <c r="AA809" s="555"/>
      <c r="AB809" s="555"/>
      <c r="AC809" s="555"/>
      <c r="AD809" s="555"/>
      <c r="AE809" s="555"/>
      <c r="AF809" s="555"/>
      <c r="AG809" s="555"/>
      <c r="AH809" s="555"/>
    </row>
    <row r="810">
      <c r="A810" s="555"/>
      <c r="B810" s="555"/>
      <c r="C810" s="555"/>
      <c r="D810" s="555"/>
      <c r="E810" s="555"/>
      <c r="F810" s="555"/>
      <c r="G810" s="555"/>
      <c r="H810" s="555"/>
      <c r="I810" s="555"/>
      <c r="J810" s="555"/>
      <c r="K810" s="555"/>
      <c r="L810" s="555"/>
      <c r="M810" s="555"/>
      <c r="N810" s="555"/>
      <c r="O810" s="555"/>
      <c r="P810" s="555"/>
      <c r="Q810" s="555"/>
      <c r="R810" s="555"/>
      <c r="S810" s="555"/>
      <c r="T810" s="555"/>
      <c r="U810" s="555"/>
      <c r="V810" s="555"/>
      <c r="W810" s="555"/>
      <c r="X810" s="555"/>
      <c r="Y810" s="555"/>
      <c r="Z810" s="555"/>
      <c r="AA810" s="555"/>
      <c r="AB810" s="555"/>
      <c r="AC810" s="555"/>
      <c r="AD810" s="555"/>
      <c r="AE810" s="555"/>
      <c r="AF810" s="555"/>
      <c r="AG810" s="555"/>
      <c r="AH810" s="555"/>
    </row>
    <row r="811">
      <c r="A811" s="555"/>
      <c r="B811" s="555"/>
      <c r="C811" s="555"/>
      <c r="D811" s="555"/>
      <c r="E811" s="555"/>
      <c r="F811" s="555"/>
      <c r="G811" s="555"/>
      <c r="H811" s="555"/>
      <c r="I811" s="555"/>
      <c r="J811" s="555"/>
      <c r="K811" s="555"/>
      <c r="L811" s="555"/>
      <c r="M811" s="555"/>
      <c r="N811" s="555"/>
      <c r="O811" s="555"/>
      <c r="P811" s="555"/>
      <c r="Q811" s="555"/>
      <c r="R811" s="555"/>
      <c r="S811" s="555"/>
      <c r="T811" s="555"/>
      <c r="U811" s="555"/>
      <c r="V811" s="555"/>
      <c r="W811" s="555"/>
      <c r="X811" s="555"/>
      <c r="Y811" s="555"/>
      <c r="Z811" s="555"/>
      <c r="AA811" s="555"/>
      <c r="AB811" s="555"/>
      <c r="AC811" s="555"/>
      <c r="AD811" s="555"/>
      <c r="AE811" s="555"/>
      <c r="AF811" s="555"/>
      <c r="AG811" s="555"/>
      <c r="AH811" s="555"/>
    </row>
    <row r="812">
      <c r="A812" s="555"/>
      <c r="B812" s="555"/>
      <c r="C812" s="555"/>
      <c r="D812" s="555"/>
      <c r="E812" s="555"/>
      <c r="F812" s="555"/>
      <c r="G812" s="555"/>
      <c r="H812" s="555"/>
      <c r="I812" s="555"/>
      <c r="J812" s="555"/>
      <c r="K812" s="555"/>
      <c r="L812" s="555"/>
      <c r="M812" s="555"/>
      <c r="N812" s="555"/>
      <c r="O812" s="555"/>
      <c r="P812" s="555"/>
      <c r="Q812" s="555"/>
      <c r="R812" s="555"/>
      <c r="S812" s="555"/>
      <c r="T812" s="555"/>
      <c r="U812" s="555"/>
      <c r="V812" s="555"/>
      <c r="W812" s="555"/>
      <c r="X812" s="555"/>
      <c r="Y812" s="555"/>
      <c r="Z812" s="555"/>
      <c r="AA812" s="555"/>
      <c r="AB812" s="555"/>
      <c r="AC812" s="555"/>
      <c r="AD812" s="555"/>
      <c r="AE812" s="555"/>
      <c r="AF812" s="555"/>
      <c r="AG812" s="555"/>
      <c r="AH812" s="555"/>
    </row>
    <row r="813">
      <c r="A813" s="555"/>
      <c r="B813" s="555"/>
      <c r="C813" s="555"/>
      <c r="D813" s="555"/>
      <c r="E813" s="555"/>
      <c r="F813" s="555"/>
      <c r="G813" s="555"/>
      <c r="H813" s="555"/>
      <c r="I813" s="555"/>
      <c r="J813" s="555"/>
      <c r="K813" s="555"/>
      <c r="L813" s="555"/>
      <c r="M813" s="555"/>
      <c r="N813" s="555"/>
      <c r="O813" s="555"/>
      <c r="P813" s="555"/>
      <c r="Q813" s="555"/>
      <c r="R813" s="555"/>
      <c r="S813" s="555"/>
      <c r="T813" s="555"/>
      <c r="U813" s="555"/>
      <c r="V813" s="555"/>
      <c r="W813" s="555"/>
      <c r="X813" s="555"/>
      <c r="Y813" s="555"/>
      <c r="Z813" s="555"/>
      <c r="AA813" s="555"/>
      <c r="AB813" s="555"/>
      <c r="AC813" s="555"/>
      <c r="AD813" s="555"/>
      <c r="AE813" s="555"/>
      <c r="AF813" s="555"/>
      <c r="AG813" s="555"/>
      <c r="AH813" s="555"/>
    </row>
    <row r="814">
      <c r="A814" s="555"/>
      <c r="B814" s="555"/>
      <c r="C814" s="555"/>
      <c r="D814" s="555"/>
      <c r="E814" s="555"/>
      <c r="F814" s="555"/>
      <c r="G814" s="555"/>
      <c r="H814" s="555"/>
      <c r="I814" s="555"/>
      <c r="J814" s="555"/>
      <c r="K814" s="555"/>
      <c r="L814" s="555"/>
      <c r="M814" s="555"/>
      <c r="N814" s="555"/>
      <c r="O814" s="555"/>
      <c r="P814" s="555"/>
      <c r="Q814" s="555"/>
      <c r="R814" s="555"/>
      <c r="S814" s="555"/>
      <c r="T814" s="555"/>
      <c r="U814" s="555"/>
      <c r="V814" s="555"/>
      <c r="W814" s="555"/>
      <c r="X814" s="555"/>
      <c r="Y814" s="555"/>
      <c r="Z814" s="555"/>
      <c r="AA814" s="555"/>
      <c r="AB814" s="555"/>
      <c r="AC814" s="555"/>
      <c r="AD814" s="555"/>
      <c r="AE814" s="555"/>
      <c r="AF814" s="555"/>
      <c r="AG814" s="555"/>
      <c r="AH814" s="555"/>
    </row>
    <row r="815">
      <c r="A815" s="555"/>
      <c r="B815" s="555"/>
      <c r="C815" s="555"/>
      <c r="D815" s="555"/>
      <c r="E815" s="555"/>
      <c r="F815" s="555"/>
      <c r="G815" s="555"/>
      <c r="H815" s="555"/>
      <c r="I815" s="555"/>
      <c r="J815" s="555"/>
      <c r="K815" s="555"/>
      <c r="L815" s="555"/>
      <c r="M815" s="555"/>
      <c r="N815" s="555"/>
      <c r="O815" s="555"/>
      <c r="P815" s="555"/>
      <c r="Q815" s="555"/>
      <c r="R815" s="555"/>
      <c r="S815" s="555"/>
      <c r="T815" s="555"/>
      <c r="U815" s="555"/>
      <c r="V815" s="555"/>
      <c r="W815" s="555"/>
      <c r="X815" s="555"/>
      <c r="Y815" s="555"/>
      <c r="Z815" s="555"/>
      <c r="AA815" s="555"/>
      <c r="AB815" s="555"/>
      <c r="AC815" s="555"/>
      <c r="AD815" s="555"/>
      <c r="AE815" s="555"/>
      <c r="AF815" s="555"/>
      <c r="AG815" s="555"/>
      <c r="AH815" s="555"/>
    </row>
    <row r="816">
      <c r="A816" s="555"/>
      <c r="B816" s="555"/>
      <c r="C816" s="555"/>
      <c r="D816" s="555"/>
      <c r="E816" s="555"/>
      <c r="F816" s="555"/>
      <c r="G816" s="555"/>
      <c r="H816" s="555"/>
      <c r="I816" s="555"/>
      <c r="J816" s="555"/>
      <c r="K816" s="555"/>
      <c r="L816" s="555"/>
      <c r="M816" s="555"/>
      <c r="N816" s="555"/>
      <c r="O816" s="555"/>
      <c r="P816" s="555"/>
      <c r="Q816" s="555"/>
      <c r="R816" s="555"/>
      <c r="S816" s="555"/>
      <c r="T816" s="555"/>
      <c r="U816" s="555"/>
      <c r="V816" s="555"/>
      <c r="W816" s="555"/>
      <c r="X816" s="555"/>
      <c r="Y816" s="555"/>
      <c r="Z816" s="555"/>
      <c r="AA816" s="555"/>
      <c r="AB816" s="555"/>
      <c r="AC816" s="555"/>
      <c r="AD816" s="555"/>
      <c r="AE816" s="555"/>
      <c r="AF816" s="555"/>
      <c r="AG816" s="555"/>
      <c r="AH816" s="555"/>
    </row>
    <row r="817">
      <c r="A817" s="555"/>
      <c r="B817" s="555"/>
      <c r="C817" s="555"/>
      <c r="D817" s="555"/>
      <c r="E817" s="555"/>
      <c r="F817" s="555"/>
      <c r="G817" s="555"/>
      <c r="H817" s="555"/>
      <c r="I817" s="555"/>
      <c r="J817" s="555"/>
      <c r="K817" s="555"/>
      <c r="L817" s="555"/>
      <c r="M817" s="555"/>
      <c r="N817" s="555"/>
      <c r="O817" s="555"/>
      <c r="P817" s="555"/>
      <c r="Q817" s="555"/>
      <c r="R817" s="555"/>
      <c r="S817" s="555"/>
      <c r="T817" s="555"/>
      <c r="U817" s="555"/>
      <c r="V817" s="555"/>
      <c r="W817" s="555"/>
      <c r="X817" s="555"/>
      <c r="Y817" s="555"/>
      <c r="Z817" s="555"/>
      <c r="AA817" s="555"/>
      <c r="AB817" s="555"/>
      <c r="AC817" s="555"/>
      <c r="AD817" s="555"/>
      <c r="AE817" s="555"/>
      <c r="AF817" s="555"/>
      <c r="AG817" s="555"/>
      <c r="AH817" s="555"/>
    </row>
    <row r="818">
      <c r="A818" s="555"/>
      <c r="B818" s="555"/>
      <c r="C818" s="555"/>
      <c r="D818" s="555"/>
      <c r="E818" s="555"/>
      <c r="F818" s="555"/>
      <c r="G818" s="555"/>
      <c r="H818" s="555"/>
      <c r="I818" s="555"/>
      <c r="J818" s="555"/>
      <c r="K818" s="555"/>
      <c r="L818" s="555"/>
      <c r="M818" s="555"/>
      <c r="N818" s="555"/>
      <c r="O818" s="555"/>
      <c r="P818" s="555"/>
      <c r="Q818" s="555"/>
      <c r="R818" s="555"/>
      <c r="S818" s="555"/>
      <c r="T818" s="555"/>
      <c r="U818" s="555"/>
      <c r="V818" s="555"/>
      <c r="W818" s="555"/>
      <c r="X818" s="555"/>
      <c r="Y818" s="555"/>
      <c r="Z818" s="555"/>
      <c r="AA818" s="555"/>
      <c r="AB818" s="555"/>
      <c r="AC818" s="555"/>
      <c r="AD818" s="555"/>
      <c r="AE818" s="555"/>
      <c r="AF818" s="555"/>
      <c r="AG818" s="555"/>
      <c r="AH818" s="555"/>
    </row>
    <row r="819">
      <c r="A819" s="555"/>
      <c r="B819" s="555"/>
      <c r="C819" s="555"/>
      <c r="D819" s="555"/>
      <c r="E819" s="555"/>
      <c r="F819" s="555"/>
      <c r="G819" s="555"/>
      <c r="H819" s="555"/>
      <c r="I819" s="555"/>
      <c r="J819" s="555"/>
      <c r="K819" s="555"/>
      <c r="L819" s="555"/>
      <c r="M819" s="555"/>
      <c r="N819" s="555"/>
      <c r="O819" s="555"/>
      <c r="P819" s="555"/>
      <c r="Q819" s="555"/>
      <c r="R819" s="555"/>
      <c r="S819" s="555"/>
      <c r="T819" s="555"/>
      <c r="U819" s="555"/>
      <c r="V819" s="555"/>
      <c r="W819" s="555"/>
      <c r="X819" s="555"/>
      <c r="Y819" s="555"/>
      <c r="Z819" s="555"/>
      <c r="AA819" s="555"/>
      <c r="AB819" s="555"/>
      <c r="AC819" s="555"/>
      <c r="AD819" s="555"/>
      <c r="AE819" s="555"/>
      <c r="AF819" s="555"/>
      <c r="AG819" s="555"/>
      <c r="AH819" s="555"/>
    </row>
    <row r="820">
      <c r="A820" s="555"/>
      <c r="B820" s="555"/>
      <c r="C820" s="555"/>
      <c r="D820" s="555"/>
      <c r="E820" s="555"/>
      <c r="F820" s="555"/>
      <c r="G820" s="555"/>
      <c r="H820" s="555"/>
      <c r="I820" s="555"/>
      <c r="J820" s="555"/>
      <c r="K820" s="555"/>
      <c r="L820" s="555"/>
      <c r="M820" s="555"/>
      <c r="N820" s="555"/>
      <c r="O820" s="555"/>
      <c r="P820" s="555"/>
      <c r="Q820" s="555"/>
      <c r="R820" s="555"/>
      <c r="S820" s="555"/>
      <c r="T820" s="555"/>
      <c r="U820" s="555"/>
      <c r="V820" s="555"/>
      <c r="W820" s="555"/>
      <c r="X820" s="555"/>
      <c r="Y820" s="555"/>
      <c r="Z820" s="555"/>
      <c r="AA820" s="555"/>
      <c r="AB820" s="555"/>
      <c r="AC820" s="555"/>
      <c r="AD820" s="555"/>
      <c r="AE820" s="555"/>
      <c r="AF820" s="555"/>
      <c r="AG820" s="555"/>
      <c r="AH820" s="555"/>
    </row>
    <row r="821">
      <c r="A821" s="555"/>
      <c r="B821" s="555"/>
      <c r="C821" s="555"/>
      <c r="D821" s="555"/>
      <c r="E821" s="555"/>
      <c r="F821" s="555"/>
      <c r="G821" s="555"/>
      <c r="H821" s="555"/>
      <c r="I821" s="555"/>
      <c r="J821" s="555"/>
      <c r="K821" s="555"/>
      <c r="L821" s="555"/>
      <c r="M821" s="555"/>
      <c r="N821" s="555"/>
      <c r="O821" s="555"/>
      <c r="P821" s="555"/>
      <c r="Q821" s="555"/>
      <c r="R821" s="555"/>
      <c r="S821" s="555"/>
      <c r="T821" s="555"/>
      <c r="U821" s="555"/>
      <c r="V821" s="555"/>
      <c r="W821" s="555"/>
      <c r="X821" s="555"/>
      <c r="Y821" s="555"/>
      <c r="Z821" s="555"/>
      <c r="AA821" s="555"/>
      <c r="AB821" s="555"/>
      <c r="AC821" s="555"/>
      <c r="AD821" s="555"/>
      <c r="AE821" s="555"/>
      <c r="AF821" s="555"/>
      <c r="AG821" s="555"/>
      <c r="AH821" s="555"/>
    </row>
    <row r="822">
      <c r="A822" s="555"/>
      <c r="B822" s="555"/>
      <c r="C822" s="555"/>
      <c r="D822" s="555"/>
      <c r="E822" s="555"/>
      <c r="F822" s="555"/>
      <c r="G822" s="555"/>
      <c r="H822" s="555"/>
      <c r="I822" s="555"/>
      <c r="J822" s="555"/>
      <c r="K822" s="555"/>
      <c r="L822" s="555"/>
      <c r="M822" s="555"/>
      <c r="N822" s="555"/>
      <c r="O822" s="555"/>
      <c r="P822" s="555"/>
      <c r="Q822" s="555"/>
      <c r="R822" s="555"/>
      <c r="S822" s="555"/>
      <c r="T822" s="555"/>
      <c r="U822" s="555"/>
      <c r="V822" s="555"/>
      <c r="W822" s="555"/>
      <c r="X822" s="555"/>
      <c r="Y822" s="555"/>
      <c r="Z822" s="555"/>
      <c r="AA822" s="555"/>
      <c r="AB822" s="555"/>
      <c r="AC822" s="555"/>
      <c r="AD822" s="555"/>
      <c r="AE822" s="555"/>
      <c r="AF822" s="555"/>
      <c r="AG822" s="555"/>
      <c r="AH822" s="555"/>
    </row>
    <row r="823">
      <c r="A823" s="555"/>
      <c r="B823" s="555"/>
      <c r="C823" s="555"/>
      <c r="D823" s="555"/>
      <c r="E823" s="555"/>
      <c r="F823" s="555"/>
      <c r="G823" s="555"/>
      <c r="H823" s="555"/>
      <c r="I823" s="555"/>
      <c r="J823" s="555"/>
      <c r="K823" s="555"/>
      <c r="L823" s="555"/>
      <c r="M823" s="555"/>
      <c r="N823" s="555"/>
      <c r="O823" s="555"/>
      <c r="P823" s="555"/>
      <c r="Q823" s="555"/>
      <c r="R823" s="555"/>
      <c r="S823" s="555"/>
      <c r="T823" s="555"/>
      <c r="U823" s="555"/>
      <c r="V823" s="555"/>
      <c r="W823" s="555"/>
      <c r="X823" s="555"/>
      <c r="Y823" s="555"/>
      <c r="Z823" s="555"/>
      <c r="AA823" s="555"/>
      <c r="AB823" s="555"/>
      <c r="AC823" s="555"/>
      <c r="AD823" s="555"/>
      <c r="AE823" s="555"/>
      <c r="AF823" s="555"/>
      <c r="AG823" s="555"/>
      <c r="AH823" s="555"/>
    </row>
    <row r="824">
      <c r="A824" s="555"/>
      <c r="B824" s="555"/>
      <c r="C824" s="555"/>
      <c r="D824" s="555"/>
      <c r="E824" s="555"/>
      <c r="F824" s="555"/>
      <c r="G824" s="555"/>
      <c r="H824" s="555"/>
      <c r="I824" s="555"/>
      <c r="J824" s="555"/>
      <c r="K824" s="555"/>
      <c r="L824" s="555"/>
      <c r="M824" s="555"/>
      <c r="N824" s="555"/>
      <c r="O824" s="555"/>
      <c r="P824" s="555"/>
      <c r="Q824" s="555"/>
      <c r="R824" s="555"/>
      <c r="S824" s="555"/>
      <c r="T824" s="555"/>
      <c r="U824" s="555"/>
      <c r="V824" s="555"/>
      <c r="W824" s="555"/>
      <c r="X824" s="555"/>
      <c r="Y824" s="555"/>
      <c r="Z824" s="555"/>
      <c r="AA824" s="555"/>
      <c r="AB824" s="555"/>
      <c r="AC824" s="555"/>
      <c r="AD824" s="555"/>
      <c r="AE824" s="555"/>
      <c r="AF824" s="555"/>
      <c r="AG824" s="555"/>
      <c r="AH824" s="555"/>
    </row>
    <row r="825">
      <c r="A825" s="555"/>
      <c r="B825" s="555"/>
      <c r="C825" s="555"/>
      <c r="D825" s="555"/>
      <c r="E825" s="555"/>
      <c r="F825" s="555"/>
      <c r="G825" s="555"/>
      <c r="H825" s="555"/>
      <c r="I825" s="555"/>
      <c r="J825" s="555"/>
      <c r="K825" s="555"/>
      <c r="L825" s="555"/>
      <c r="M825" s="555"/>
      <c r="N825" s="555"/>
      <c r="O825" s="555"/>
      <c r="P825" s="555"/>
      <c r="Q825" s="555"/>
      <c r="R825" s="555"/>
      <c r="S825" s="555"/>
      <c r="T825" s="555"/>
      <c r="U825" s="555"/>
      <c r="V825" s="555"/>
      <c r="W825" s="555"/>
      <c r="X825" s="555"/>
      <c r="Y825" s="555"/>
      <c r="Z825" s="555"/>
      <c r="AA825" s="555"/>
      <c r="AB825" s="555"/>
      <c r="AC825" s="555"/>
      <c r="AD825" s="555"/>
      <c r="AE825" s="555"/>
      <c r="AF825" s="555"/>
      <c r="AG825" s="555"/>
      <c r="AH825" s="555"/>
    </row>
    <row r="826">
      <c r="A826" s="555"/>
      <c r="B826" s="555"/>
      <c r="C826" s="555"/>
      <c r="D826" s="555"/>
      <c r="E826" s="555"/>
      <c r="F826" s="555"/>
      <c r="G826" s="555"/>
      <c r="H826" s="555"/>
      <c r="I826" s="555"/>
      <c r="J826" s="555"/>
      <c r="K826" s="555"/>
      <c r="L826" s="555"/>
      <c r="M826" s="555"/>
      <c r="N826" s="555"/>
      <c r="O826" s="555"/>
      <c r="P826" s="555"/>
      <c r="Q826" s="555"/>
      <c r="R826" s="555"/>
      <c r="S826" s="555"/>
      <c r="T826" s="555"/>
      <c r="U826" s="555"/>
      <c r="V826" s="555"/>
      <c r="W826" s="555"/>
      <c r="X826" s="555"/>
      <c r="Y826" s="555"/>
      <c r="Z826" s="555"/>
      <c r="AA826" s="555"/>
      <c r="AB826" s="555"/>
      <c r="AC826" s="555"/>
      <c r="AD826" s="555"/>
      <c r="AE826" s="555"/>
      <c r="AF826" s="555"/>
      <c r="AG826" s="555"/>
      <c r="AH826" s="555"/>
    </row>
    <row r="827">
      <c r="A827" s="555"/>
      <c r="B827" s="555"/>
      <c r="C827" s="555"/>
      <c r="D827" s="555"/>
      <c r="E827" s="555"/>
      <c r="F827" s="555"/>
      <c r="G827" s="555"/>
      <c r="H827" s="555"/>
      <c r="I827" s="555"/>
      <c r="J827" s="555"/>
      <c r="K827" s="555"/>
      <c r="L827" s="555"/>
      <c r="M827" s="555"/>
      <c r="N827" s="555"/>
      <c r="O827" s="555"/>
      <c r="P827" s="555"/>
      <c r="Q827" s="555"/>
      <c r="R827" s="555"/>
      <c r="S827" s="555"/>
      <c r="T827" s="555"/>
      <c r="U827" s="555"/>
      <c r="V827" s="555"/>
      <c r="W827" s="555"/>
      <c r="X827" s="555"/>
      <c r="Y827" s="555"/>
      <c r="Z827" s="555"/>
      <c r="AA827" s="555"/>
      <c r="AB827" s="555"/>
      <c r="AC827" s="555"/>
      <c r="AD827" s="555"/>
      <c r="AE827" s="555"/>
      <c r="AF827" s="555"/>
      <c r="AG827" s="555"/>
      <c r="AH827" s="555"/>
    </row>
    <row r="828">
      <c r="A828" s="555"/>
      <c r="B828" s="555"/>
      <c r="C828" s="555"/>
      <c r="D828" s="555"/>
      <c r="E828" s="555"/>
      <c r="F828" s="555"/>
      <c r="G828" s="555"/>
      <c r="H828" s="555"/>
      <c r="I828" s="555"/>
      <c r="J828" s="555"/>
      <c r="K828" s="555"/>
      <c r="L828" s="555"/>
      <c r="M828" s="555"/>
      <c r="N828" s="555"/>
      <c r="O828" s="555"/>
      <c r="P828" s="555"/>
      <c r="Q828" s="555"/>
      <c r="R828" s="555"/>
      <c r="S828" s="555"/>
      <c r="T828" s="555"/>
      <c r="U828" s="555"/>
      <c r="V828" s="555"/>
      <c r="W828" s="555"/>
      <c r="X828" s="555"/>
      <c r="Y828" s="555"/>
      <c r="Z828" s="555"/>
      <c r="AA828" s="555"/>
      <c r="AB828" s="555"/>
      <c r="AC828" s="555"/>
      <c r="AD828" s="555"/>
      <c r="AE828" s="555"/>
      <c r="AF828" s="555"/>
      <c r="AG828" s="555"/>
      <c r="AH828" s="555"/>
    </row>
    <row r="829">
      <c r="A829" s="555"/>
      <c r="B829" s="555"/>
      <c r="C829" s="555"/>
      <c r="D829" s="555"/>
      <c r="E829" s="555"/>
      <c r="F829" s="555"/>
      <c r="G829" s="555"/>
      <c r="H829" s="555"/>
      <c r="I829" s="555"/>
      <c r="J829" s="555"/>
      <c r="K829" s="555"/>
      <c r="L829" s="555"/>
      <c r="M829" s="555"/>
      <c r="N829" s="555"/>
      <c r="O829" s="555"/>
      <c r="P829" s="555"/>
      <c r="Q829" s="555"/>
      <c r="R829" s="555"/>
      <c r="S829" s="555"/>
      <c r="T829" s="555"/>
      <c r="U829" s="555"/>
      <c r="V829" s="555"/>
      <c r="W829" s="555"/>
      <c r="X829" s="555"/>
      <c r="Y829" s="555"/>
      <c r="Z829" s="555"/>
      <c r="AA829" s="555"/>
      <c r="AB829" s="555"/>
      <c r="AC829" s="555"/>
      <c r="AD829" s="555"/>
      <c r="AE829" s="555"/>
      <c r="AF829" s="555"/>
      <c r="AG829" s="555"/>
      <c r="AH829" s="555"/>
    </row>
    <row r="830">
      <c r="A830" s="555"/>
      <c r="B830" s="555"/>
      <c r="C830" s="555"/>
      <c r="D830" s="555"/>
      <c r="E830" s="555"/>
      <c r="F830" s="555"/>
      <c r="G830" s="555"/>
      <c r="H830" s="555"/>
      <c r="I830" s="555"/>
      <c r="J830" s="555"/>
      <c r="K830" s="555"/>
      <c r="L830" s="555"/>
      <c r="M830" s="555"/>
      <c r="N830" s="555"/>
      <c r="O830" s="555"/>
      <c r="P830" s="555"/>
      <c r="Q830" s="555"/>
      <c r="R830" s="555"/>
      <c r="S830" s="555"/>
      <c r="T830" s="555"/>
      <c r="U830" s="555"/>
      <c r="V830" s="555"/>
      <c r="W830" s="555"/>
      <c r="X830" s="555"/>
      <c r="Y830" s="555"/>
      <c r="Z830" s="555"/>
      <c r="AA830" s="555"/>
      <c r="AB830" s="555"/>
      <c r="AC830" s="555"/>
      <c r="AD830" s="555"/>
      <c r="AE830" s="555"/>
      <c r="AF830" s="555"/>
      <c r="AG830" s="555"/>
      <c r="AH830" s="555"/>
    </row>
    <row r="831">
      <c r="A831" s="555"/>
      <c r="B831" s="555"/>
      <c r="C831" s="555"/>
      <c r="D831" s="555"/>
      <c r="E831" s="555"/>
      <c r="F831" s="555"/>
      <c r="G831" s="555"/>
      <c r="H831" s="555"/>
      <c r="I831" s="555"/>
      <c r="J831" s="555"/>
      <c r="K831" s="555"/>
      <c r="L831" s="555"/>
      <c r="M831" s="555"/>
      <c r="N831" s="555"/>
      <c r="O831" s="555"/>
      <c r="P831" s="555"/>
      <c r="Q831" s="555"/>
      <c r="R831" s="555"/>
      <c r="S831" s="555"/>
      <c r="T831" s="555"/>
      <c r="U831" s="555"/>
      <c r="V831" s="555"/>
      <c r="W831" s="555"/>
      <c r="X831" s="555"/>
      <c r="Y831" s="555"/>
      <c r="Z831" s="555"/>
      <c r="AA831" s="555"/>
      <c r="AB831" s="555"/>
      <c r="AC831" s="555"/>
      <c r="AD831" s="555"/>
      <c r="AE831" s="555"/>
      <c r="AF831" s="555"/>
      <c r="AG831" s="555"/>
      <c r="AH831" s="555"/>
    </row>
    <row r="832">
      <c r="A832" s="555"/>
      <c r="B832" s="555"/>
      <c r="C832" s="555"/>
      <c r="D832" s="555"/>
      <c r="E832" s="555"/>
      <c r="F832" s="555"/>
      <c r="G832" s="555"/>
      <c r="H832" s="555"/>
      <c r="I832" s="555"/>
      <c r="J832" s="555"/>
      <c r="K832" s="555"/>
      <c r="L832" s="555"/>
      <c r="M832" s="555"/>
      <c r="N832" s="555"/>
      <c r="O832" s="555"/>
      <c r="P832" s="555"/>
      <c r="Q832" s="555"/>
      <c r="R832" s="555"/>
      <c r="S832" s="555"/>
      <c r="T832" s="555"/>
      <c r="U832" s="555"/>
      <c r="V832" s="555"/>
      <c r="W832" s="555"/>
      <c r="X832" s="555"/>
      <c r="Y832" s="555"/>
      <c r="Z832" s="555"/>
      <c r="AA832" s="555"/>
      <c r="AB832" s="555"/>
      <c r="AC832" s="555"/>
      <c r="AD832" s="555"/>
      <c r="AE832" s="555"/>
      <c r="AF832" s="555"/>
      <c r="AG832" s="555"/>
      <c r="AH832" s="555"/>
    </row>
    <row r="833">
      <c r="A833" s="555"/>
      <c r="B833" s="555"/>
      <c r="C833" s="555"/>
      <c r="D833" s="555"/>
      <c r="E833" s="555"/>
      <c r="F833" s="555"/>
      <c r="G833" s="555"/>
      <c r="H833" s="555"/>
      <c r="I833" s="555"/>
      <c r="J833" s="555"/>
      <c r="K833" s="555"/>
      <c r="L833" s="555"/>
      <c r="M833" s="555"/>
      <c r="N833" s="555"/>
      <c r="O833" s="555"/>
      <c r="P833" s="555"/>
      <c r="Q833" s="555"/>
      <c r="R833" s="555"/>
      <c r="S833" s="555"/>
      <c r="T833" s="555"/>
      <c r="U833" s="555"/>
      <c r="V833" s="555"/>
      <c r="W833" s="555"/>
      <c r="X833" s="555"/>
      <c r="Y833" s="555"/>
      <c r="Z833" s="555"/>
      <c r="AA833" s="555"/>
      <c r="AB833" s="555"/>
      <c r="AC833" s="555"/>
      <c r="AD833" s="555"/>
      <c r="AE833" s="555"/>
      <c r="AF833" s="555"/>
      <c r="AG833" s="555"/>
      <c r="AH833" s="555"/>
    </row>
    <row r="834">
      <c r="A834" s="555"/>
      <c r="B834" s="555"/>
      <c r="C834" s="555"/>
      <c r="D834" s="555"/>
      <c r="E834" s="555"/>
      <c r="F834" s="555"/>
      <c r="G834" s="555"/>
      <c r="H834" s="555"/>
      <c r="I834" s="555"/>
      <c r="J834" s="555"/>
      <c r="K834" s="555"/>
      <c r="L834" s="555"/>
      <c r="M834" s="555"/>
      <c r="N834" s="555"/>
      <c r="O834" s="555"/>
      <c r="P834" s="555"/>
      <c r="Q834" s="555"/>
      <c r="R834" s="555"/>
      <c r="S834" s="555"/>
      <c r="T834" s="555"/>
      <c r="U834" s="555"/>
      <c r="V834" s="555"/>
      <c r="W834" s="555"/>
      <c r="X834" s="555"/>
      <c r="Y834" s="555"/>
      <c r="Z834" s="555"/>
      <c r="AA834" s="555"/>
      <c r="AB834" s="555"/>
      <c r="AC834" s="555"/>
      <c r="AD834" s="555"/>
      <c r="AE834" s="555"/>
      <c r="AF834" s="555"/>
      <c r="AG834" s="555"/>
      <c r="AH834" s="555"/>
    </row>
    <row r="835">
      <c r="A835" s="555"/>
      <c r="B835" s="555"/>
      <c r="C835" s="555"/>
      <c r="D835" s="555"/>
      <c r="E835" s="555"/>
      <c r="F835" s="555"/>
      <c r="G835" s="555"/>
      <c r="H835" s="555"/>
      <c r="I835" s="555"/>
      <c r="J835" s="555"/>
      <c r="K835" s="555"/>
      <c r="L835" s="555"/>
      <c r="M835" s="555"/>
      <c r="N835" s="555"/>
      <c r="O835" s="555"/>
      <c r="P835" s="555"/>
      <c r="Q835" s="555"/>
      <c r="R835" s="555"/>
      <c r="S835" s="555"/>
      <c r="T835" s="555"/>
      <c r="U835" s="555"/>
      <c r="V835" s="555"/>
      <c r="W835" s="555"/>
      <c r="X835" s="555"/>
      <c r="Y835" s="555"/>
      <c r="Z835" s="555"/>
      <c r="AA835" s="555"/>
      <c r="AB835" s="555"/>
      <c r="AC835" s="555"/>
      <c r="AD835" s="555"/>
      <c r="AE835" s="555"/>
      <c r="AF835" s="555"/>
      <c r="AG835" s="555"/>
      <c r="AH835" s="555"/>
    </row>
    <row r="836">
      <c r="A836" s="555"/>
      <c r="B836" s="555"/>
      <c r="C836" s="555"/>
      <c r="D836" s="555"/>
      <c r="E836" s="555"/>
      <c r="F836" s="555"/>
      <c r="G836" s="555"/>
      <c r="H836" s="555"/>
      <c r="I836" s="555"/>
      <c r="J836" s="555"/>
      <c r="K836" s="555"/>
      <c r="L836" s="555"/>
      <c r="M836" s="555"/>
      <c r="N836" s="555"/>
      <c r="O836" s="555"/>
      <c r="P836" s="555"/>
      <c r="Q836" s="555"/>
      <c r="R836" s="555"/>
      <c r="S836" s="555"/>
      <c r="T836" s="555"/>
      <c r="U836" s="555"/>
      <c r="V836" s="555"/>
      <c r="W836" s="555"/>
      <c r="X836" s="555"/>
      <c r="Y836" s="555"/>
      <c r="Z836" s="555"/>
      <c r="AA836" s="555"/>
      <c r="AB836" s="555"/>
      <c r="AC836" s="555"/>
      <c r="AD836" s="555"/>
      <c r="AE836" s="555"/>
      <c r="AF836" s="555"/>
      <c r="AG836" s="555"/>
      <c r="AH836" s="555"/>
    </row>
    <row r="837">
      <c r="A837" s="555"/>
      <c r="B837" s="555"/>
      <c r="C837" s="555"/>
      <c r="D837" s="555"/>
      <c r="E837" s="555"/>
      <c r="F837" s="555"/>
      <c r="G837" s="555"/>
      <c r="H837" s="555"/>
      <c r="I837" s="555"/>
      <c r="J837" s="555"/>
      <c r="K837" s="555"/>
      <c r="L837" s="555"/>
      <c r="M837" s="555"/>
      <c r="N837" s="555"/>
      <c r="O837" s="555"/>
      <c r="P837" s="555"/>
      <c r="Q837" s="555"/>
      <c r="R837" s="555"/>
      <c r="S837" s="555"/>
      <c r="T837" s="555"/>
      <c r="U837" s="555"/>
      <c r="V837" s="555"/>
      <c r="W837" s="555"/>
      <c r="X837" s="555"/>
      <c r="Y837" s="555"/>
      <c r="Z837" s="555"/>
      <c r="AA837" s="555"/>
      <c r="AB837" s="555"/>
      <c r="AC837" s="555"/>
      <c r="AD837" s="555"/>
      <c r="AE837" s="555"/>
      <c r="AF837" s="555"/>
      <c r="AG837" s="555"/>
      <c r="AH837" s="555"/>
    </row>
    <row r="838">
      <c r="A838" s="555"/>
      <c r="B838" s="555"/>
      <c r="C838" s="555"/>
      <c r="D838" s="555"/>
      <c r="E838" s="555"/>
      <c r="F838" s="555"/>
      <c r="G838" s="555"/>
      <c r="H838" s="555"/>
      <c r="I838" s="555"/>
      <c r="J838" s="555"/>
      <c r="K838" s="555"/>
      <c r="L838" s="555"/>
      <c r="M838" s="555"/>
      <c r="N838" s="555"/>
      <c r="O838" s="555"/>
      <c r="P838" s="555"/>
      <c r="Q838" s="555"/>
      <c r="R838" s="555"/>
      <c r="S838" s="555"/>
      <c r="T838" s="555"/>
      <c r="U838" s="555"/>
      <c r="V838" s="555"/>
      <c r="W838" s="555"/>
      <c r="X838" s="555"/>
      <c r="Y838" s="555"/>
      <c r="Z838" s="555"/>
      <c r="AA838" s="555"/>
      <c r="AB838" s="555"/>
      <c r="AC838" s="555"/>
      <c r="AD838" s="555"/>
      <c r="AE838" s="555"/>
      <c r="AF838" s="555"/>
      <c r="AG838" s="555"/>
      <c r="AH838" s="555"/>
    </row>
    <row r="839">
      <c r="A839" s="555"/>
      <c r="B839" s="555"/>
      <c r="C839" s="555"/>
      <c r="D839" s="555"/>
      <c r="E839" s="555"/>
      <c r="F839" s="555"/>
      <c r="G839" s="555"/>
      <c r="H839" s="555"/>
      <c r="I839" s="555"/>
      <c r="J839" s="555"/>
      <c r="K839" s="555"/>
      <c r="L839" s="555"/>
      <c r="M839" s="555"/>
      <c r="N839" s="555"/>
      <c r="O839" s="555"/>
      <c r="P839" s="555"/>
      <c r="Q839" s="555"/>
      <c r="R839" s="555"/>
      <c r="S839" s="555"/>
      <c r="T839" s="555"/>
      <c r="U839" s="555"/>
      <c r="V839" s="555"/>
      <c r="W839" s="555"/>
      <c r="X839" s="555"/>
      <c r="Y839" s="555"/>
      <c r="Z839" s="555"/>
      <c r="AA839" s="555"/>
      <c r="AB839" s="555"/>
      <c r="AC839" s="555"/>
      <c r="AD839" s="555"/>
      <c r="AE839" s="555"/>
      <c r="AF839" s="555"/>
      <c r="AG839" s="555"/>
      <c r="AH839" s="555"/>
    </row>
    <row r="840">
      <c r="A840" s="555"/>
      <c r="B840" s="555"/>
      <c r="C840" s="555"/>
      <c r="D840" s="555"/>
      <c r="E840" s="555"/>
      <c r="F840" s="555"/>
      <c r="G840" s="555"/>
      <c r="H840" s="555"/>
      <c r="I840" s="555"/>
      <c r="J840" s="555"/>
      <c r="K840" s="555"/>
      <c r="L840" s="555"/>
      <c r="M840" s="555"/>
      <c r="N840" s="555"/>
      <c r="O840" s="555"/>
      <c r="P840" s="555"/>
      <c r="Q840" s="555"/>
      <c r="R840" s="555"/>
      <c r="S840" s="555"/>
      <c r="T840" s="555"/>
      <c r="U840" s="555"/>
      <c r="V840" s="555"/>
      <c r="W840" s="555"/>
      <c r="X840" s="555"/>
      <c r="Y840" s="555"/>
      <c r="Z840" s="555"/>
      <c r="AA840" s="555"/>
      <c r="AB840" s="555"/>
      <c r="AC840" s="555"/>
      <c r="AD840" s="555"/>
      <c r="AE840" s="555"/>
      <c r="AF840" s="555"/>
      <c r="AG840" s="555"/>
      <c r="AH840" s="555"/>
    </row>
    <row r="841">
      <c r="A841" s="555"/>
      <c r="B841" s="555"/>
      <c r="C841" s="555"/>
      <c r="D841" s="555"/>
      <c r="E841" s="555"/>
      <c r="F841" s="555"/>
      <c r="G841" s="555"/>
      <c r="H841" s="555"/>
      <c r="I841" s="555"/>
      <c r="J841" s="555"/>
      <c r="K841" s="555"/>
      <c r="L841" s="555"/>
      <c r="M841" s="555"/>
      <c r="N841" s="555"/>
      <c r="O841" s="555"/>
      <c r="P841" s="555"/>
      <c r="Q841" s="555"/>
      <c r="R841" s="555"/>
      <c r="S841" s="555"/>
      <c r="T841" s="555"/>
      <c r="U841" s="555"/>
      <c r="V841" s="555"/>
      <c r="W841" s="555"/>
      <c r="X841" s="555"/>
      <c r="Y841" s="555"/>
      <c r="Z841" s="555"/>
      <c r="AA841" s="555"/>
      <c r="AB841" s="555"/>
      <c r="AC841" s="555"/>
      <c r="AD841" s="555"/>
      <c r="AE841" s="555"/>
      <c r="AF841" s="555"/>
      <c r="AG841" s="555"/>
      <c r="AH841" s="555"/>
    </row>
    <row r="842">
      <c r="A842" s="555"/>
      <c r="B842" s="555"/>
      <c r="C842" s="555"/>
      <c r="D842" s="555"/>
      <c r="E842" s="555"/>
      <c r="F842" s="555"/>
      <c r="G842" s="555"/>
      <c r="H842" s="555"/>
      <c r="I842" s="555"/>
      <c r="J842" s="555"/>
      <c r="K842" s="555"/>
      <c r="L842" s="555"/>
      <c r="M842" s="555"/>
      <c r="N842" s="555"/>
      <c r="O842" s="555"/>
      <c r="P842" s="555"/>
      <c r="Q842" s="555"/>
      <c r="R842" s="555"/>
      <c r="S842" s="555"/>
      <c r="T842" s="555"/>
      <c r="U842" s="555"/>
      <c r="V842" s="555"/>
      <c r="W842" s="555"/>
      <c r="X842" s="555"/>
      <c r="Y842" s="555"/>
      <c r="Z842" s="555"/>
      <c r="AA842" s="555"/>
      <c r="AB842" s="555"/>
      <c r="AC842" s="555"/>
      <c r="AD842" s="555"/>
      <c r="AE842" s="555"/>
      <c r="AF842" s="555"/>
      <c r="AG842" s="555"/>
      <c r="AH842" s="555"/>
    </row>
    <row r="843">
      <c r="A843" s="555"/>
      <c r="B843" s="555"/>
      <c r="C843" s="555"/>
      <c r="D843" s="555"/>
      <c r="E843" s="555"/>
      <c r="F843" s="555"/>
      <c r="G843" s="555"/>
      <c r="H843" s="555"/>
      <c r="I843" s="555"/>
      <c r="J843" s="555"/>
      <c r="K843" s="555"/>
      <c r="L843" s="555"/>
      <c r="M843" s="555"/>
      <c r="N843" s="555"/>
      <c r="O843" s="555"/>
      <c r="P843" s="555"/>
      <c r="Q843" s="555"/>
      <c r="R843" s="555"/>
      <c r="S843" s="555"/>
      <c r="T843" s="555"/>
      <c r="U843" s="555"/>
      <c r="V843" s="555"/>
      <c r="W843" s="555"/>
      <c r="X843" s="555"/>
      <c r="Y843" s="555"/>
      <c r="Z843" s="555"/>
      <c r="AA843" s="555"/>
      <c r="AB843" s="555"/>
      <c r="AC843" s="555"/>
      <c r="AD843" s="555"/>
      <c r="AE843" s="555"/>
      <c r="AF843" s="555"/>
      <c r="AG843" s="555"/>
      <c r="AH843" s="555"/>
    </row>
    <row r="844">
      <c r="A844" s="555"/>
      <c r="B844" s="555"/>
      <c r="C844" s="555"/>
      <c r="D844" s="555"/>
      <c r="E844" s="555"/>
      <c r="F844" s="555"/>
      <c r="G844" s="555"/>
      <c r="H844" s="555"/>
      <c r="I844" s="555"/>
      <c r="J844" s="555"/>
      <c r="K844" s="555"/>
      <c r="L844" s="555"/>
      <c r="M844" s="555"/>
      <c r="N844" s="555"/>
      <c r="O844" s="555"/>
      <c r="P844" s="555"/>
      <c r="Q844" s="555"/>
      <c r="R844" s="555"/>
      <c r="S844" s="555"/>
      <c r="T844" s="555"/>
      <c r="U844" s="555"/>
      <c r="V844" s="555"/>
      <c r="W844" s="555"/>
      <c r="X844" s="555"/>
      <c r="Y844" s="555"/>
      <c r="Z844" s="555"/>
      <c r="AA844" s="555"/>
      <c r="AB844" s="555"/>
      <c r="AC844" s="555"/>
      <c r="AD844" s="555"/>
      <c r="AE844" s="555"/>
      <c r="AF844" s="555"/>
      <c r="AG844" s="555"/>
      <c r="AH844" s="555"/>
    </row>
    <row r="845">
      <c r="A845" s="555"/>
      <c r="B845" s="555"/>
      <c r="C845" s="555"/>
      <c r="D845" s="555"/>
      <c r="E845" s="555"/>
      <c r="F845" s="555"/>
      <c r="G845" s="555"/>
      <c r="H845" s="555"/>
      <c r="I845" s="555"/>
      <c r="J845" s="555"/>
      <c r="K845" s="555"/>
      <c r="L845" s="555"/>
      <c r="M845" s="555"/>
      <c r="N845" s="555"/>
      <c r="O845" s="555"/>
      <c r="P845" s="555"/>
      <c r="Q845" s="555"/>
      <c r="R845" s="555"/>
      <c r="S845" s="555"/>
      <c r="T845" s="555"/>
      <c r="U845" s="555"/>
      <c r="V845" s="555"/>
      <c r="W845" s="555"/>
      <c r="X845" s="555"/>
      <c r="Y845" s="555"/>
      <c r="Z845" s="555"/>
      <c r="AA845" s="555"/>
      <c r="AB845" s="555"/>
      <c r="AC845" s="555"/>
      <c r="AD845" s="555"/>
      <c r="AE845" s="555"/>
      <c r="AF845" s="555"/>
      <c r="AG845" s="555"/>
      <c r="AH845" s="555"/>
    </row>
    <row r="846">
      <c r="A846" s="555"/>
      <c r="B846" s="555"/>
      <c r="C846" s="555"/>
      <c r="D846" s="555"/>
      <c r="E846" s="555"/>
      <c r="F846" s="555"/>
      <c r="G846" s="555"/>
      <c r="H846" s="555"/>
      <c r="I846" s="555"/>
      <c r="J846" s="555"/>
      <c r="K846" s="555"/>
      <c r="L846" s="555"/>
      <c r="M846" s="555"/>
      <c r="N846" s="555"/>
      <c r="O846" s="555"/>
      <c r="P846" s="555"/>
      <c r="Q846" s="555"/>
      <c r="R846" s="555"/>
      <c r="S846" s="555"/>
      <c r="T846" s="555"/>
      <c r="U846" s="555"/>
      <c r="V846" s="555"/>
      <c r="W846" s="555"/>
      <c r="X846" s="555"/>
      <c r="Y846" s="555"/>
      <c r="Z846" s="555"/>
      <c r="AA846" s="555"/>
      <c r="AB846" s="555"/>
      <c r="AC846" s="555"/>
      <c r="AD846" s="555"/>
      <c r="AE846" s="555"/>
      <c r="AF846" s="555"/>
      <c r="AG846" s="555"/>
      <c r="AH846" s="555"/>
    </row>
    <row r="847">
      <c r="A847" s="555"/>
      <c r="B847" s="555"/>
      <c r="C847" s="555"/>
      <c r="D847" s="555"/>
      <c r="E847" s="555"/>
      <c r="F847" s="555"/>
      <c r="G847" s="555"/>
      <c r="H847" s="555"/>
      <c r="I847" s="555"/>
      <c r="J847" s="555"/>
      <c r="K847" s="555"/>
      <c r="L847" s="555"/>
      <c r="M847" s="555"/>
      <c r="N847" s="555"/>
      <c r="O847" s="555"/>
      <c r="P847" s="555"/>
      <c r="Q847" s="555"/>
      <c r="R847" s="555"/>
      <c r="S847" s="555"/>
      <c r="T847" s="555"/>
      <c r="U847" s="555"/>
      <c r="V847" s="555"/>
      <c r="W847" s="555"/>
      <c r="X847" s="555"/>
      <c r="Y847" s="555"/>
      <c r="Z847" s="555"/>
      <c r="AA847" s="555"/>
      <c r="AB847" s="555"/>
      <c r="AC847" s="555"/>
      <c r="AD847" s="555"/>
      <c r="AE847" s="555"/>
      <c r="AF847" s="555"/>
      <c r="AG847" s="555"/>
      <c r="AH847" s="555"/>
    </row>
    <row r="848">
      <c r="A848" s="555"/>
      <c r="B848" s="555"/>
      <c r="C848" s="555"/>
      <c r="D848" s="555"/>
      <c r="E848" s="555"/>
      <c r="F848" s="555"/>
      <c r="G848" s="555"/>
      <c r="H848" s="555"/>
      <c r="I848" s="555"/>
      <c r="J848" s="555"/>
      <c r="K848" s="555"/>
      <c r="L848" s="555"/>
      <c r="M848" s="555"/>
      <c r="N848" s="555"/>
      <c r="O848" s="555"/>
      <c r="P848" s="555"/>
      <c r="Q848" s="555"/>
      <c r="R848" s="555"/>
      <c r="S848" s="555"/>
      <c r="T848" s="555"/>
      <c r="U848" s="555"/>
      <c r="V848" s="555"/>
      <c r="W848" s="555"/>
      <c r="X848" s="555"/>
      <c r="Y848" s="555"/>
      <c r="Z848" s="555"/>
      <c r="AA848" s="555"/>
      <c r="AB848" s="555"/>
      <c r="AC848" s="555"/>
      <c r="AD848" s="555"/>
      <c r="AE848" s="555"/>
      <c r="AF848" s="555"/>
      <c r="AG848" s="555"/>
      <c r="AH848" s="555"/>
    </row>
    <row r="849">
      <c r="A849" s="555"/>
      <c r="B849" s="555"/>
      <c r="C849" s="555"/>
      <c r="D849" s="555"/>
      <c r="E849" s="555"/>
      <c r="F849" s="555"/>
      <c r="G849" s="555"/>
      <c r="H849" s="555"/>
      <c r="I849" s="555"/>
      <c r="J849" s="555"/>
      <c r="K849" s="555"/>
      <c r="L849" s="555"/>
      <c r="M849" s="555"/>
      <c r="N849" s="555"/>
      <c r="O849" s="555"/>
      <c r="P849" s="555"/>
      <c r="Q849" s="555"/>
      <c r="R849" s="555"/>
      <c r="S849" s="555"/>
      <c r="T849" s="555"/>
      <c r="U849" s="555"/>
      <c r="V849" s="555"/>
      <c r="W849" s="555"/>
      <c r="X849" s="555"/>
      <c r="Y849" s="555"/>
      <c r="Z849" s="555"/>
      <c r="AA849" s="555"/>
      <c r="AB849" s="555"/>
      <c r="AC849" s="555"/>
      <c r="AD849" s="555"/>
      <c r="AE849" s="555"/>
      <c r="AF849" s="555"/>
      <c r="AG849" s="555"/>
      <c r="AH849" s="555"/>
    </row>
    <row r="850">
      <c r="A850" s="555"/>
      <c r="B850" s="555"/>
      <c r="C850" s="555"/>
      <c r="D850" s="555"/>
      <c r="E850" s="555"/>
      <c r="F850" s="555"/>
      <c r="G850" s="555"/>
      <c r="H850" s="555"/>
      <c r="I850" s="555"/>
      <c r="J850" s="555"/>
      <c r="K850" s="555"/>
      <c r="L850" s="555"/>
      <c r="M850" s="555"/>
      <c r="N850" s="555"/>
      <c r="O850" s="555"/>
      <c r="P850" s="555"/>
      <c r="Q850" s="555"/>
      <c r="R850" s="555"/>
      <c r="S850" s="555"/>
      <c r="T850" s="555"/>
      <c r="U850" s="555"/>
      <c r="V850" s="555"/>
      <c r="W850" s="555"/>
      <c r="X850" s="555"/>
      <c r="Y850" s="555"/>
      <c r="Z850" s="555"/>
      <c r="AA850" s="555"/>
      <c r="AB850" s="555"/>
      <c r="AC850" s="555"/>
      <c r="AD850" s="555"/>
      <c r="AE850" s="555"/>
      <c r="AF850" s="555"/>
      <c r="AG850" s="555"/>
      <c r="AH850" s="555"/>
    </row>
    <row r="851">
      <c r="A851" s="555"/>
      <c r="B851" s="555"/>
      <c r="C851" s="555"/>
      <c r="D851" s="555"/>
      <c r="E851" s="555"/>
      <c r="F851" s="555"/>
      <c r="G851" s="555"/>
      <c r="H851" s="555"/>
      <c r="I851" s="555"/>
      <c r="J851" s="555"/>
      <c r="K851" s="555"/>
      <c r="L851" s="555"/>
      <c r="M851" s="555"/>
      <c r="N851" s="555"/>
      <c r="O851" s="555"/>
      <c r="P851" s="555"/>
      <c r="Q851" s="555"/>
      <c r="R851" s="555"/>
      <c r="S851" s="555"/>
      <c r="T851" s="555"/>
      <c r="U851" s="555"/>
      <c r="V851" s="555"/>
      <c r="W851" s="555"/>
      <c r="X851" s="555"/>
      <c r="Y851" s="555"/>
      <c r="Z851" s="555"/>
      <c r="AA851" s="555"/>
      <c r="AB851" s="555"/>
      <c r="AC851" s="555"/>
      <c r="AD851" s="555"/>
      <c r="AE851" s="555"/>
      <c r="AF851" s="555"/>
      <c r="AG851" s="555"/>
      <c r="AH851" s="555"/>
    </row>
    <row r="852">
      <c r="A852" s="555"/>
      <c r="B852" s="555"/>
      <c r="C852" s="555"/>
      <c r="D852" s="555"/>
      <c r="E852" s="555"/>
      <c r="F852" s="555"/>
      <c r="G852" s="555"/>
      <c r="H852" s="555"/>
      <c r="I852" s="555"/>
      <c r="J852" s="555"/>
      <c r="K852" s="555"/>
      <c r="L852" s="555"/>
      <c r="M852" s="555"/>
      <c r="N852" s="555"/>
      <c r="O852" s="555"/>
      <c r="P852" s="555"/>
      <c r="Q852" s="555"/>
      <c r="R852" s="555"/>
      <c r="S852" s="555"/>
      <c r="T852" s="555"/>
      <c r="U852" s="555"/>
      <c r="V852" s="555"/>
      <c r="W852" s="555"/>
      <c r="X852" s="555"/>
      <c r="Y852" s="555"/>
      <c r="Z852" s="555"/>
      <c r="AA852" s="555"/>
      <c r="AB852" s="555"/>
      <c r="AC852" s="555"/>
      <c r="AD852" s="555"/>
      <c r="AE852" s="555"/>
      <c r="AF852" s="555"/>
      <c r="AG852" s="555"/>
      <c r="AH852" s="555"/>
    </row>
    <row r="853">
      <c r="A853" s="555"/>
      <c r="B853" s="555"/>
      <c r="C853" s="555"/>
      <c r="D853" s="555"/>
      <c r="E853" s="555"/>
      <c r="F853" s="555"/>
      <c r="G853" s="555"/>
      <c r="H853" s="555"/>
      <c r="I853" s="555"/>
      <c r="J853" s="555"/>
      <c r="K853" s="555"/>
      <c r="L853" s="555"/>
      <c r="M853" s="555"/>
      <c r="N853" s="555"/>
      <c r="O853" s="555"/>
      <c r="P853" s="555"/>
      <c r="Q853" s="555"/>
      <c r="R853" s="555"/>
      <c r="S853" s="555"/>
      <c r="T853" s="555"/>
      <c r="U853" s="555"/>
      <c r="V853" s="555"/>
      <c r="W853" s="555"/>
      <c r="X853" s="555"/>
      <c r="Y853" s="555"/>
      <c r="Z853" s="555"/>
      <c r="AA853" s="555"/>
      <c r="AB853" s="555"/>
      <c r="AC853" s="555"/>
      <c r="AD853" s="555"/>
      <c r="AE853" s="555"/>
      <c r="AF853" s="555"/>
      <c r="AG853" s="555"/>
      <c r="AH853" s="555"/>
    </row>
    <row r="854">
      <c r="A854" s="555"/>
      <c r="B854" s="555"/>
      <c r="C854" s="555"/>
      <c r="D854" s="555"/>
      <c r="E854" s="555"/>
      <c r="F854" s="555"/>
      <c r="G854" s="555"/>
      <c r="H854" s="555"/>
      <c r="I854" s="555"/>
      <c r="J854" s="555"/>
      <c r="K854" s="555"/>
      <c r="L854" s="555"/>
      <c r="M854" s="555"/>
      <c r="N854" s="555"/>
      <c r="O854" s="555"/>
      <c r="P854" s="555"/>
      <c r="Q854" s="555"/>
      <c r="R854" s="555"/>
      <c r="S854" s="555"/>
      <c r="T854" s="555"/>
      <c r="U854" s="555"/>
      <c r="V854" s="555"/>
      <c r="W854" s="555"/>
      <c r="X854" s="555"/>
      <c r="Y854" s="555"/>
      <c r="Z854" s="555"/>
      <c r="AA854" s="555"/>
      <c r="AB854" s="555"/>
      <c r="AC854" s="555"/>
      <c r="AD854" s="555"/>
      <c r="AE854" s="555"/>
      <c r="AF854" s="555"/>
      <c r="AG854" s="555"/>
      <c r="AH854" s="555"/>
    </row>
    <row r="855">
      <c r="A855" s="555"/>
      <c r="B855" s="555"/>
      <c r="C855" s="555"/>
      <c r="D855" s="555"/>
      <c r="E855" s="555"/>
      <c r="F855" s="555"/>
      <c r="G855" s="555"/>
      <c r="H855" s="555"/>
      <c r="I855" s="555"/>
      <c r="J855" s="555"/>
      <c r="K855" s="555"/>
      <c r="L855" s="555"/>
      <c r="M855" s="555"/>
      <c r="N855" s="555"/>
      <c r="O855" s="555"/>
      <c r="P855" s="555"/>
      <c r="Q855" s="555"/>
      <c r="R855" s="555"/>
      <c r="S855" s="555"/>
      <c r="T855" s="555"/>
      <c r="U855" s="555"/>
      <c r="V855" s="555"/>
      <c r="W855" s="555"/>
      <c r="X855" s="555"/>
      <c r="Y855" s="555"/>
      <c r="Z855" s="555"/>
      <c r="AA855" s="555"/>
      <c r="AB855" s="555"/>
      <c r="AC855" s="555"/>
      <c r="AD855" s="555"/>
      <c r="AE855" s="555"/>
      <c r="AF855" s="555"/>
      <c r="AG855" s="555"/>
      <c r="AH855" s="555"/>
    </row>
    <row r="856">
      <c r="A856" s="555"/>
      <c r="B856" s="555"/>
      <c r="C856" s="555"/>
      <c r="D856" s="555"/>
      <c r="E856" s="555"/>
      <c r="F856" s="555"/>
      <c r="G856" s="555"/>
      <c r="H856" s="555"/>
      <c r="I856" s="555"/>
      <c r="J856" s="555"/>
      <c r="K856" s="555"/>
      <c r="L856" s="555"/>
      <c r="M856" s="555"/>
      <c r="N856" s="555"/>
      <c r="O856" s="555"/>
      <c r="P856" s="555"/>
      <c r="Q856" s="555"/>
      <c r="R856" s="555"/>
      <c r="S856" s="555"/>
      <c r="T856" s="555"/>
      <c r="U856" s="555"/>
      <c r="V856" s="555"/>
      <c r="W856" s="555"/>
      <c r="X856" s="555"/>
      <c r="Y856" s="555"/>
      <c r="Z856" s="555"/>
      <c r="AA856" s="555"/>
      <c r="AB856" s="555"/>
      <c r="AC856" s="555"/>
      <c r="AD856" s="555"/>
      <c r="AE856" s="555"/>
      <c r="AF856" s="555"/>
      <c r="AG856" s="555"/>
      <c r="AH856" s="555"/>
    </row>
    <row r="857">
      <c r="A857" s="555"/>
      <c r="B857" s="555"/>
      <c r="C857" s="555"/>
      <c r="D857" s="555"/>
      <c r="E857" s="555"/>
      <c r="F857" s="555"/>
      <c r="G857" s="555"/>
      <c r="H857" s="555"/>
      <c r="I857" s="555"/>
      <c r="J857" s="555"/>
      <c r="K857" s="555"/>
      <c r="L857" s="555"/>
      <c r="M857" s="555"/>
      <c r="N857" s="555"/>
      <c r="O857" s="555"/>
      <c r="P857" s="555"/>
      <c r="Q857" s="555"/>
      <c r="R857" s="555"/>
      <c r="S857" s="555"/>
      <c r="T857" s="555"/>
      <c r="U857" s="555"/>
      <c r="V857" s="555"/>
      <c r="W857" s="555"/>
      <c r="X857" s="555"/>
      <c r="Y857" s="555"/>
      <c r="Z857" s="555"/>
      <c r="AA857" s="555"/>
      <c r="AB857" s="555"/>
      <c r="AC857" s="555"/>
      <c r="AD857" s="555"/>
      <c r="AE857" s="555"/>
      <c r="AF857" s="555"/>
      <c r="AG857" s="555"/>
      <c r="AH857" s="555"/>
    </row>
    <row r="858">
      <c r="A858" s="555"/>
      <c r="B858" s="555"/>
      <c r="C858" s="555"/>
      <c r="D858" s="555"/>
      <c r="E858" s="555"/>
      <c r="F858" s="555"/>
      <c r="G858" s="555"/>
      <c r="H858" s="555"/>
      <c r="I858" s="555"/>
      <c r="J858" s="555"/>
      <c r="K858" s="555"/>
      <c r="L858" s="555"/>
      <c r="M858" s="555"/>
      <c r="N858" s="555"/>
      <c r="O858" s="555"/>
      <c r="P858" s="555"/>
      <c r="Q858" s="555"/>
      <c r="R858" s="555"/>
      <c r="S858" s="555"/>
      <c r="T858" s="555"/>
      <c r="U858" s="555"/>
      <c r="V858" s="555"/>
      <c r="W858" s="555"/>
      <c r="X858" s="555"/>
      <c r="Y858" s="555"/>
      <c r="Z858" s="555"/>
      <c r="AA858" s="555"/>
      <c r="AB858" s="555"/>
      <c r="AC858" s="555"/>
      <c r="AD858" s="555"/>
      <c r="AE858" s="555"/>
      <c r="AF858" s="555"/>
      <c r="AG858" s="555"/>
      <c r="AH858" s="555"/>
    </row>
    <row r="859">
      <c r="A859" s="555"/>
      <c r="B859" s="555"/>
      <c r="C859" s="555"/>
      <c r="D859" s="555"/>
      <c r="E859" s="555"/>
      <c r="F859" s="555"/>
      <c r="G859" s="555"/>
      <c r="H859" s="555"/>
      <c r="I859" s="555"/>
      <c r="J859" s="555"/>
      <c r="K859" s="555"/>
      <c r="L859" s="555"/>
      <c r="M859" s="555"/>
      <c r="N859" s="555"/>
      <c r="O859" s="555"/>
      <c r="P859" s="555"/>
      <c r="Q859" s="555"/>
      <c r="R859" s="555"/>
      <c r="S859" s="555"/>
      <c r="T859" s="555"/>
      <c r="U859" s="555"/>
      <c r="V859" s="555"/>
      <c r="W859" s="555"/>
      <c r="X859" s="555"/>
      <c r="Y859" s="555"/>
      <c r="Z859" s="555"/>
      <c r="AA859" s="555"/>
      <c r="AB859" s="555"/>
      <c r="AC859" s="555"/>
      <c r="AD859" s="555"/>
      <c r="AE859" s="555"/>
      <c r="AF859" s="555"/>
      <c r="AG859" s="555"/>
      <c r="AH859" s="555"/>
    </row>
    <row r="860">
      <c r="A860" s="555"/>
      <c r="B860" s="555"/>
      <c r="C860" s="555"/>
      <c r="D860" s="555"/>
      <c r="E860" s="555"/>
      <c r="F860" s="555"/>
      <c r="G860" s="555"/>
      <c r="H860" s="555"/>
      <c r="I860" s="555"/>
      <c r="J860" s="555"/>
      <c r="K860" s="555"/>
      <c r="L860" s="555"/>
      <c r="M860" s="555"/>
      <c r="N860" s="555"/>
      <c r="O860" s="555"/>
      <c r="P860" s="555"/>
      <c r="Q860" s="555"/>
      <c r="R860" s="555"/>
      <c r="S860" s="555"/>
      <c r="T860" s="555"/>
      <c r="U860" s="555"/>
      <c r="V860" s="555"/>
      <c r="W860" s="555"/>
      <c r="X860" s="555"/>
      <c r="Y860" s="555"/>
      <c r="Z860" s="555"/>
      <c r="AA860" s="555"/>
      <c r="AB860" s="555"/>
      <c r="AC860" s="555"/>
      <c r="AD860" s="555"/>
      <c r="AE860" s="555"/>
      <c r="AF860" s="555"/>
      <c r="AG860" s="555"/>
      <c r="AH860" s="555"/>
    </row>
    <row r="861">
      <c r="A861" s="555"/>
      <c r="B861" s="555"/>
      <c r="C861" s="555"/>
      <c r="D861" s="555"/>
      <c r="E861" s="555"/>
      <c r="F861" s="555"/>
      <c r="G861" s="555"/>
      <c r="H861" s="555"/>
      <c r="I861" s="555"/>
      <c r="J861" s="555"/>
      <c r="K861" s="555"/>
      <c r="L861" s="555"/>
      <c r="M861" s="555"/>
      <c r="N861" s="555"/>
      <c r="O861" s="555"/>
      <c r="P861" s="555"/>
      <c r="Q861" s="555"/>
      <c r="R861" s="555"/>
      <c r="S861" s="555"/>
      <c r="T861" s="555"/>
      <c r="U861" s="555"/>
      <c r="V861" s="555"/>
      <c r="W861" s="555"/>
      <c r="X861" s="555"/>
      <c r="Y861" s="555"/>
      <c r="Z861" s="555"/>
      <c r="AA861" s="555"/>
      <c r="AB861" s="555"/>
      <c r="AC861" s="555"/>
      <c r="AD861" s="555"/>
      <c r="AE861" s="555"/>
      <c r="AF861" s="555"/>
      <c r="AG861" s="555"/>
      <c r="AH861" s="555"/>
    </row>
    <row r="862">
      <c r="A862" s="555"/>
      <c r="B862" s="555"/>
      <c r="C862" s="555"/>
      <c r="D862" s="555"/>
      <c r="E862" s="555"/>
      <c r="F862" s="555"/>
      <c r="G862" s="555"/>
      <c r="H862" s="555"/>
      <c r="I862" s="555"/>
      <c r="J862" s="555"/>
      <c r="K862" s="555"/>
      <c r="L862" s="555"/>
      <c r="M862" s="555"/>
      <c r="N862" s="555"/>
      <c r="O862" s="555"/>
      <c r="P862" s="555"/>
      <c r="Q862" s="555"/>
      <c r="R862" s="555"/>
      <c r="S862" s="555"/>
      <c r="T862" s="555"/>
      <c r="U862" s="555"/>
      <c r="V862" s="555"/>
      <c r="W862" s="555"/>
      <c r="X862" s="555"/>
      <c r="Y862" s="555"/>
      <c r="Z862" s="555"/>
      <c r="AA862" s="555"/>
      <c r="AB862" s="555"/>
      <c r="AC862" s="555"/>
      <c r="AD862" s="555"/>
      <c r="AE862" s="555"/>
      <c r="AF862" s="555"/>
      <c r="AG862" s="555"/>
      <c r="AH862" s="555"/>
    </row>
    <row r="863">
      <c r="A863" s="555"/>
      <c r="B863" s="555"/>
      <c r="C863" s="555"/>
      <c r="D863" s="555"/>
      <c r="E863" s="555"/>
      <c r="F863" s="555"/>
      <c r="G863" s="555"/>
      <c r="H863" s="555"/>
      <c r="I863" s="555"/>
      <c r="J863" s="555"/>
      <c r="K863" s="555"/>
      <c r="L863" s="555"/>
      <c r="M863" s="555"/>
      <c r="N863" s="555"/>
      <c r="O863" s="555"/>
      <c r="P863" s="555"/>
      <c r="Q863" s="555"/>
      <c r="R863" s="555"/>
      <c r="S863" s="555"/>
      <c r="T863" s="555"/>
      <c r="U863" s="555"/>
      <c r="V863" s="555"/>
      <c r="W863" s="555"/>
      <c r="X863" s="555"/>
      <c r="Y863" s="555"/>
      <c r="Z863" s="555"/>
      <c r="AA863" s="555"/>
      <c r="AB863" s="555"/>
      <c r="AC863" s="555"/>
      <c r="AD863" s="555"/>
      <c r="AE863" s="555"/>
      <c r="AF863" s="555"/>
      <c r="AG863" s="555"/>
      <c r="AH863" s="555"/>
    </row>
    <row r="864">
      <c r="A864" s="555"/>
      <c r="B864" s="555"/>
      <c r="C864" s="555"/>
      <c r="D864" s="555"/>
      <c r="E864" s="555"/>
      <c r="F864" s="555"/>
      <c r="G864" s="555"/>
      <c r="H864" s="555"/>
      <c r="I864" s="555"/>
      <c r="J864" s="555"/>
      <c r="K864" s="555"/>
      <c r="L864" s="555"/>
      <c r="M864" s="555"/>
      <c r="N864" s="555"/>
      <c r="O864" s="555"/>
      <c r="P864" s="555"/>
      <c r="Q864" s="555"/>
      <c r="R864" s="555"/>
      <c r="S864" s="555"/>
      <c r="T864" s="555"/>
      <c r="U864" s="555"/>
      <c r="V864" s="555"/>
      <c r="W864" s="555"/>
      <c r="X864" s="555"/>
      <c r="Y864" s="555"/>
      <c r="Z864" s="555"/>
      <c r="AA864" s="555"/>
      <c r="AB864" s="555"/>
      <c r="AC864" s="555"/>
      <c r="AD864" s="555"/>
      <c r="AE864" s="555"/>
      <c r="AF864" s="555"/>
      <c r="AG864" s="555"/>
      <c r="AH864" s="555"/>
    </row>
    <row r="865">
      <c r="A865" s="555"/>
      <c r="B865" s="555"/>
      <c r="C865" s="555"/>
      <c r="D865" s="555"/>
      <c r="E865" s="555"/>
      <c r="F865" s="555"/>
      <c r="G865" s="555"/>
      <c r="H865" s="555"/>
      <c r="I865" s="555"/>
      <c r="J865" s="555"/>
      <c r="K865" s="555"/>
      <c r="L865" s="555"/>
      <c r="M865" s="555"/>
      <c r="N865" s="555"/>
      <c r="O865" s="555"/>
      <c r="P865" s="555"/>
      <c r="Q865" s="555"/>
      <c r="R865" s="555"/>
      <c r="S865" s="555"/>
      <c r="T865" s="555"/>
      <c r="U865" s="555"/>
      <c r="V865" s="555"/>
      <c r="W865" s="555"/>
      <c r="X865" s="555"/>
      <c r="Y865" s="555"/>
      <c r="Z865" s="555"/>
      <c r="AA865" s="555"/>
      <c r="AB865" s="555"/>
      <c r="AC865" s="555"/>
      <c r="AD865" s="555"/>
      <c r="AE865" s="555"/>
      <c r="AF865" s="555"/>
      <c r="AG865" s="555"/>
      <c r="AH865" s="555"/>
    </row>
    <row r="866">
      <c r="A866" s="555"/>
      <c r="B866" s="555"/>
      <c r="C866" s="555"/>
      <c r="D866" s="555"/>
      <c r="E866" s="555"/>
      <c r="F866" s="555"/>
      <c r="G866" s="555"/>
      <c r="H866" s="555"/>
      <c r="I866" s="555"/>
      <c r="J866" s="555"/>
      <c r="K866" s="555"/>
      <c r="L866" s="555"/>
      <c r="M866" s="555"/>
      <c r="N866" s="555"/>
      <c r="O866" s="555"/>
      <c r="P866" s="555"/>
      <c r="Q866" s="555"/>
      <c r="R866" s="555"/>
      <c r="S866" s="555"/>
      <c r="T866" s="555"/>
      <c r="U866" s="555"/>
      <c r="V866" s="555"/>
      <c r="W866" s="555"/>
      <c r="X866" s="555"/>
      <c r="Y866" s="555"/>
      <c r="Z866" s="555"/>
      <c r="AA866" s="555"/>
      <c r="AB866" s="555"/>
      <c r="AC866" s="555"/>
      <c r="AD866" s="555"/>
      <c r="AE866" s="555"/>
      <c r="AF866" s="555"/>
      <c r="AG866" s="555"/>
      <c r="AH866" s="555"/>
    </row>
    <row r="867">
      <c r="A867" s="555"/>
      <c r="B867" s="555"/>
      <c r="C867" s="555"/>
      <c r="D867" s="555"/>
      <c r="E867" s="555"/>
      <c r="F867" s="555"/>
      <c r="G867" s="555"/>
      <c r="H867" s="555"/>
      <c r="I867" s="555"/>
      <c r="J867" s="555"/>
      <c r="K867" s="555"/>
      <c r="L867" s="555"/>
      <c r="M867" s="555"/>
      <c r="N867" s="555"/>
      <c r="O867" s="555"/>
      <c r="P867" s="555"/>
      <c r="Q867" s="555"/>
      <c r="R867" s="555"/>
      <c r="S867" s="555"/>
      <c r="T867" s="555"/>
      <c r="U867" s="555"/>
      <c r="V867" s="555"/>
      <c r="W867" s="555"/>
      <c r="X867" s="555"/>
      <c r="Y867" s="555"/>
      <c r="Z867" s="555"/>
      <c r="AA867" s="555"/>
      <c r="AB867" s="555"/>
      <c r="AC867" s="555"/>
      <c r="AD867" s="555"/>
      <c r="AE867" s="555"/>
      <c r="AF867" s="555"/>
      <c r="AG867" s="555"/>
      <c r="AH867" s="555"/>
    </row>
    <row r="868">
      <c r="A868" s="555"/>
      <c r="B868" s="555"/>
      <c r="C868" s="555"/>
      <c r="D868" s="555"/>
      <c r="E868" s="555"/>
      <c r="F868" s="555"/>
      <c r="G868" s="555"/>
      <c r="H868" s="555"/>
      <c r="I868" s="555"/>
      <c r="J868" s="555"/>
      <c r="K868" s="555"/>
      <c r="L868" s="555"/>
      <c r="M868" s="555"/>
      <c r="N868" s="555"/>
      <c r="O868" s="555"/>
      <c r="P868" s="555"/>
      <c r="Q868" s="555"/>
      <c r="R868" s="555"/>
      <c r="S868" s="555"/>
      <c r="T868" s="555"/>
      <c r="U868" s="555"/>
      <c r="V868" s="555"/>
      <c r="W868" s="555"/>
      <c r="X868" s="555"/>
      <c r="Y868" s="555"/>
      <c r="Z868" s="555"/>
      <c r="AA868" s="555"/>
      <c r="AB868" s="555"/>
      <c r="AC868" s="555"/>
      <c r="AD868" s="555"/>
      <c r="AE868" s="555"/>
      <c r="AF868" s="555"/>
      <c r="AG868" s="555"/>
      <c r="AH868" s="555"/>
    </row>
    <row r="869">
      <c r="A869" s="555"/>
      <c r="B869" s="555"/>
      <c r="C869" s="555"/>
      <c r="D869" s="555"/>
      <c r="E869" s="555"/>
      <c r="F869" s="555"/>
      <c r="G869" s="555"/>
      <c r="H869" s="555"/>
      <c r="I869" s="555"/>
      <c r="J869" s="555"/>
      <c r="K869" s="555"/>
      <c r="L869" s="555"/>
      <c r="M869" s="555"/>
      <c r="N869" s="555"/>
      <c r="O869" s="555"/>
      <c r="P869" s="555"/>
      <c r="Q869" s="555"/>
      <c r="R869" s="555"/>
      <c r="S869" s="555"/>
      <c r="T869" s="555"/>
      <c r="U869" s="555"/>
      <c r="V869" s="555"/>
      <c r="W869" s="555"/>
      <c r="X869" s="555"/>
      <c r="Y869" s="555"/>
      <c r="Z869" s="555"/>
      <c r="AA869" s="555"/>
      <c r="AB869" s="555"/>
      <c r="AC869" s="555"/>
      <c r="AD869" s="555"/>
      <c r="AE869" s="555"/>
      <c r="AF869" s="555"/>
      <c r="AG869" s="555"/>
      <c r="AH869" s="555"/>
    </row>
    <row r="870">
      <c r="A870" s="555"/>
      <c r="B870" s="555"/>
      <c r="C870" s="555"/>
      <c r="D870" s="555"/>
      <c r="E870" s="555"/>
      <c r="F870" s="555"/>
      <c r="G870" s="555"/>
      <c r="H870" s="555"/>
      <c r="I870" s="555"/>
      <c r="J870" s="555"/>
      <c r="K870" s="555"/>
      <c r="L870" s="555"/>
      <c r="M870" s="555"/>
      <c r="N870" s="555"/>
      <c r="O870" s="555"/>
      <c r="P870" s="555"/>
      <c r="Q870" s="555"/>
      <c r="R870" s="555"/>
      <c r="S870" s="555"/>
      <c r="T870" s="555"/>
      <c r="U870" s="555"/>
      <c r="V870" s="555"/>
      <c r="W870" s="555"/>
      <c r="X870" s="555"/>
      <c r="Y870" s="555"/>
      <c r="Z870" s="555"/>
      <c r="AA870" s="555"/>
      <c r="AB870" s="555"/>
      <c r="AC870" s="555"/>
      <c r="AD870" s="555"/>
      <c r="AE870" s="555"/>
      <c r="AF870" s="555"/>
      <c r="AG870" s="555"/>
      <c r="AH870" s="555"/>
    </row>
    <row r="871">
      <c r="A871" s="555"/>
      <c r="B871" s="555"/>
      <c r="C871" s="555"/>
      <c r="D871" s="555"/>
      <c r="E871" s="555"/>
      <c r="F871" s="555"/>
      <c r="G871" s="555"/>
      <c r="H871" s="555"/>
      <c r="I871" s="555"/>
      <c r="J871" s="555"/>
      <c r="K871" s="555"/>
      <c r="L871" s="555"/>
      <c r="M871" s="555"/>
      <c r="N871" s="555"/>
      <c r="O871" s="555"/>
      <c r="P871" s="555"/>
      <c r="Q871" s="555"/>
      <c r="R871" s="555"/>
      <c r="S871" s="555"/>
      <c r="T871" s="555"/>
      <c r="U871" s="555"/>
      <c r="V871" s="555"/>
      <c r="W871" s="555"/>
      <c r="X871" s="555"/>
      <c r="Y871" s="555"/>
      <c r="Z871" s="555"/>
      <c r="AA871" s="555"/>
      <c r="AB871" s="555"/>
      <c r="AC871" s="555"/>
      <c r="AD871" s="555"/>
      <c r="AE871" s="555"/>
      <c r="AF871" s="555"/>
      <c r="AG871" s="555"/>
      <c r="AH871" s="555"/>
    </row>
    <row r="872">
      <c r="A872" s="555"/>
      <c r="B872" s="555"/>
      <c r="C872" s="555"/>
      <c r="D872" s="555"/>
      <c r="E872" s="555"/>
      <c r="F872" s="555"/>
      <c r="G872" s="555"/>
      <c r="H872" s="555"/>
      <c r="I872" s="555"/>
      <c r="J872" s="555"/>
      <c r="K872" s="555"/>
      <c r="L872" s="555"/>
      <c r="M872" s="555"/>
      <c r="N872" s="555"/>
      <c r="O872" s="555"/>
      <c r="P872" s="555"/>
      <c r="Q872" s="555"/>
      <c r="R872" s="555"/>
      <c r="S872" s="555"/>
      <c r="T872" s="555"/>
      <c r="U872" s="555"/>
      <c r="V872" s="555"/>
      <c r="W872" s="555"/>
      <c r="X872" s="555"/>
      <c r="Y872" s="555"/>
      <c r="Z872" s="555"/>
      <c r="AA872" s="555"/>
      <c r="AB872" s="555"/>
      <c r="AC872" s="555"/>
      <c r="AD872" s="555"/>
      <c r="AE872" s="555"/>
      <c r="AF872" s="555"/>
      <c r="AG872" s="555"/>
      <c r="AH872" s="555"/>
    </row>
    <row r="873">
      <c r="A873" s="555"/>
      <c r="B873" s="555"/>
      <c r="C873" s="555"/>
      <c r="D873" s="555"/>
      <c r="E873" s="555"/>
      <c r="F873" s="555"/>
      <c r="G873" s="555"/>
      <c r="H873" s="555"/>
      <c r="I873" s="555"/>
      <c r="J873" s="555"/>
      <c r="K873" s="555"/>
      <c r="L873" s="555"/>
      <c r="M873" s="555"/>
      <c r="N873" s="555"/>
      <c r="O873" s="555"/>
      <c r="P873" s="555"/>
      <c r="Q873" s="555"/>
      <c r="R873" s="555"/>
      <c r="S873" s="555"/>
      <c r="T873" s="555"/>
      <c r="U873" s="555"/>
      <c r="V873" s="555"/>
      <c r="W873" s="555"/>
      <c r="X873" s="555"/>
      <c r="Y873" s="555"/>
      <c r="Z873" s="555"/>
      <c r="AA873" s="555"/>
      <c r="AB873" s="555"/>
      <c r="AC873" s="555"/>
      <c r="AD873" s="555"/>
      <c r="AE873" s="555"/>
      <c r="AF873" s="555"/>
      <c r="AG873" s="555"/>
      <c r="AH873" s="555"/>
    </row>
    <row r="874">
      <c r="A874" s="555"/>
      <c r="B874" s="555"/>
      <c r="C874" s="555"/>
      <c r="D874" s="555"/>
      <c r="E874" s="555"/>
      <c r="F874" s="555"/>
      <c r="G874" s="555"/>
      <c r="H874" s="555"/>
      <c r="I874" s="555"/>
      <c r="J874" s="555"/>
      <c r="K874" s="555"/>
      <c r="L874" s="555"/>
      <c r="M874" s="555"/>
      <c r="N874" s="555"/>
      <c r="O874" s="555"/>
      <c r="P874" s="555"/>
      <c r="Q874" s="555"/>
      <c r="R874" s="555"/>
      <c r="S874" s="555"/>
      <c r="T874" s="555"/>
      <c r="U874" s="555"/>
      <c r="V874" s="555"/>
      <c r="W874" s="555"/>
      <c r="X874" s="555"/>
      <c r="Y874" s="555"/>
      <c r="Z874" s="555"/>
      <c r="AA874" s="555"/>
      <c r="AB874" s="555"/>
      <c r="AC874" s="555"/>
      <c r="AD874" s="555"/>
      <c r="AE874" s="555"/>
      <c r="AF874" s="555"/>
      <c r="AG874" s="555"/>
      <c r="AH874" s="555"/>
    </row>
    <row r="875">
      <c r="A875" s="555"/>
      <c r="B875" s="555"/>
      <c r="C875" s="555"/>
      <c r="D875" s="555"/>
      <c r="E875" s="555"/>
      <c r="F875" s="555"/>
      <c r="G875" s="555"/>
      <c r="H875" s="555"/>
      <c r="I875" s="555"/>
      <c r="J875" s="555"/>
      <c r="K875" s="555"/>
      <c r="L875" s="555"/>
      <c r="M875" s="555"/>
      <c r="N875" s="555"/>
      <c r="O875" s="555"/>
      <c r="P875" s="555"/>
      <c r="Q875" s="555"/>
      <c r="R875" s="555"/>
      <c r="S875" s="555"/>
      <c r="T875" s="555"/>
      <c r="U875" s="555"/>
      <c r="V875" s="555"/>
      <c r="W875" s="555"/>
      <c r="X875" s="555"/>
      <c r="Y875" s="555"/>
      <c r="Z875" s="555"/>
      <c r="AA875" s="555"/>
      <c r="AB875" s="555"/>
      <c r="AC875" s="555"/>
      <c r="AD875" s="555"/>
      <c r="AE875" s="555"/>
      <c r="AF875" s="555"/>
      <c r="AG875" s="555"/>
      <c r="AH875" s="555"/>
    </row>
    <row r="876">
      <c r="A876" s="555"/>
      <c r="B876" s="555"/>
      <c r="C876" s="555"/>
      <c r="D876" s="555"/>
      <c r="E876" s="555"/>
      <c r="F876" s="555"/>
      <c r="G876" s="555"/>
      <c r="H876" s="555"/>
      <c r="I876" s="555"/>
      <c r="J876" s="555"/>
      <c r="K876" s="555"/>
      <c r="L876" s="555"/>
      <c r="M876" s="555"/>
      <c r="N876" s="555"/>
      <c r="O876" s="555"/>
      <c r="P876" s="555"/>
      <c r="Q876" s="555"/>
      <c r="R876" s="555"/>
      <c r="S876" s="555"/>
      <c r="T876" s="555"/>
      <c r="U876" s="555"/>
      <c r="V876" s="555"/>
      <c r="W876" s="555"/>
      <c r="X876" s="555"/>
      <c r="Y876" s="555"/>
      <c r="Z876" s="555"/>
      <c r="AA876" s="555"/>
      <c r="AB876" s="555"/>
      <c r="AC876" s="555"/>
      <c r="AD876" s="555"/>
      <c r="AE876" s="555"/>
      <c r="AF876" s="555"/>
      <c r="AG876" s="555"/>
      <c r="AH876" s="555"/>
    </row>
    <row r="877">
      <c r="A877" s="555"/>
      <c r="B877" s="555"/>
      <c r="C877" s="555"/>
      <c r="D877" s="555"/>
      <c r="E877" s="555"/>
      <c r="F877" s="555"/>
      <c r="G877" s="555"/>
      <c r="H877" s="555"/>
      <c r="I877" s="555"/>
      <c r="J877" s="555"/>
      <c r="K877" s="555"/>
      <c r="L877" s="555"/>
      <c r="M877" s="555"/>
      <c r="N877" s="555"/>
      <c r="O877" s="555"/>
      <c r="P877" s="555"/>
      <c r="Q877" s="555"/>
      <c r="R877" s="555"/>
      <c r="S877" s="555"/>
      <c r="T877" s="555"/>
      <c r="U877" s="555"/>
      <c r="V877" s="555"/>
      <c r="W877" s="555"/>
      <c r="X877" s="555"/>
      <c r="Y877" s="555"/>
      <c r="Z877" s="555"/>
      <c r="AA877" s="555"/>
      <c r="AB877" s="555"/>
      <c r="AC877" s="555"/>
      <c r="AD877" s="555"/>
      <c r="AE877" s="555"/>
      <c r="AF877" s="555"/>
      <c r="AG877" s="555"/>
      <c r="AH877" s="555"/>
    </row>
    <row r="878">
      <c r="A878" s="555"/>
      <c r="B878" s="555"/>
      <c r="C878" s="555"/>
      <c r="D878" s="555"/>
      <c r="E878" s="555"/>
      <c r="F878" s="555"/>
      <c r="G878" s="555"/>
      <c r="H878" s="555"/>
      <c r="I878" s="555"/>
      <c r="J878" s="555"/>
      <c r="K878" s="555"/>
      <c r="L878" s="555"/>
      <c r="M878" s="555"/>
      <c r="N878" s="555"/>
      <c r="O878" s="555"/>
      <c r="P878" s="555"/>
      <c r="Q878" s="555"/>
      <c r="R878" s="555"/>
      <c r="S878" s="555"/>
      <c r="T878" s="555"/>
      <c r="U878" s="555"/>
      <c r="V878" s="555"/>
      <c r="W878" s="555"/>
      <c r="X878" s="555"/>
      <c r="Y878" s="555"/>
      <c r="Z878" s="555"/>
      <c r="AA878" s="555"/>
      <c r="AB878" s="555"/>
      <c r="AC878" s="555"/>
      <c r="AD878" s="555"/>
      <c r="AE878" s="555"/>
      <c r="AF878" s="555"/>
      <c r="AG878" s="555"/>
      <c r="AH878" s="555"/>
    </row>
    <row r="879">
      <c r="A879" s="555"/>
      <c r="B879" s="555"/>
      <c r="C879" s="555"/>
      <c r="D879" s="555"/>
      <c r="E879" s="555"/>
      <c r="F879" s="555"/>
      <c r="G879" s="555"/>
      <c r="H879" s="555"/>
      <c r="I879" s="555"/>
      <c r="J879" s="555"/>
      <c r="K879" s="555"/>
      <c r="L879" s="555"/>
      <c r="M879" s="555"/>
      <c r="N879" s="555"/>
      <c r="O879" s="555"/>
      <c r="P879" s="555"/>
      <c r="Q879" s="555"/>
      <c r="R879" s="555"/>
      <c r="S879" s="555"/>
      <c r="T879" s="555"/>
      <c r="U879" s="555"/>
      <c r="V879" s="555"/>
      <c r="W879" s="555"/>
      <c r="X879" s="555"/>
      <c r="Y879" s="555"/>
      <c r="Z879" s="555"/>
      <c r="AA879" s="555"/>
      <c r="AB879" s="555"/>
      <c r="AC879" s="555"/>
      <c r="AD879" s="555"/>
      <c r="AE879" s="555"/>
      <c r="AF879" s="555"/>
      <c r="AG879" s="555"/>
      <c r="AH879" s="555"/>
    </row>
    <row r="880">
      <c r="A880" s="555"/>
      <c r="B880" s="555"/>
      <c r="C880" s="555"/>
      <c r="D880" s="555"/>
      <c r="E880" s="555"/>
      <c r="F880" s="555"/>
      <c r="G880" s="555"/>
      <c r="H880" s="555"/>
      <c r="I880" s="555"/>
      <c r="J880" s="555"/>
      <c r="K880" s="555"/>
      <c r="L880" s="555"/>
      <c r="M880" s="555"/>
      <c r="N880" s="555"/>
      <c r="O880" s="555"/>
      <c r="P880" s="555"/>
      <c r="Q880" s="555"/>
      <c r="R880" s="555"/>
      <c r="S880" s="555"/>
      <c r="T880" s="555"/>
      <c r="U880" s="555"/>
      <c r="V880" s="555"/>
      <c r="W880" s="555"/>
      <c r="X880" s="555"/>
      <c r="Y880" s="555"/>
      <c r="Z880" s="555"/>
      <c r="AA880" s="555"/>
      <c r="AB880" s="555"/>
      <c r="AC880" s="555"/>
      <c r="AD880" s="555"/>
      <c r="AE880" s="555"/>
      <c r="AF880" s="555"/>
      <c r="AG880" s="555"/>
      <c r="AH880" s="555"/>
    </row>
    <row r="881">
      <c r="A881" s="555"/>
      <c r="B881" s="555"/>
      <c r="C881" s="555"/>
      <c r="D881" s="555"/>
      <c r="E881" s="555"/>
      <c r="F881" s="555"/>
      <c r="G881" s="555"/>
      <c r="H881" s="555"/>
      <c r="I881" s="555"/>
      <c r="J881" s="555"/>
      <c r="K881" s="555"/>
      <c r="L881" s="555"/>
      <c r="M881" s="555"/>
      <c r="N881" s="555"/>
      <c r="O881" s="555"/>
      <c r="P881" s="555"/>
      <c r="Q881" s="555"/>
      <c r="R881" s="555"/>
      <c r="S881" s="555"/>
      <c r="T881" s="555"/>
      <c r="U881" s="555"/>
      <c r="V881" s="555"/>
      <c r="W881" s="555"/>
      <c r="X881" s="555"/>
      <c r="Y881" s="555"/>
      <c r="Z881" s="555"/>
      <c r="AA881" s="555"/>
      <c r="AB881" s="555"/>
      <c r="AC881" s="555"/>
      <c r="AD881" s="555"/>
      <c r="AE881" s="555"/>
      <c r="AF881" s="555"/>
      <c r="AG881" s="555"/>
      <c r="AH881" s="555"/>
    </row>
    <row r="882">
      <c r="A882" s="555"/>
      <c r="B882" s="555"/>
      <c r="C882" s="555"/>
      <c r="D882" s="555"/>
      <c r="E882" s="555"/>
      <c r="F882" s="555"/>
      <c r="G882" s="555"/>
      <c r="H882" s="555"/>
      <c r="I882" s="555"/>
      <c r="J882" s="555"/>
      <c r="K882" s="555"/>
      <c r="L882" s="555"/>
      <c r="M882" s="555"/>
      <c r="N882" s="555"/>
      <c r="O882" s="555"/>
      <c r="P882" s="555"/>
      <c r="Q882" s="555"/>
      <c r="R882" s="555"/>
      <c r="S882" s="555"/>
      <c r="T882" s="555"/>
      <c r="U882" s="555"/>
      <c r="V882" s="555"/>
      <c r="W882" s="555"/>
      <c r="X882" s="555"/>
      <c r="Y882" s="555"/>
      <c r="Z882" s="555"/>
      <c r="AA882" s="555"/>
      <c r="AB882" s="555"/>
      <c r="AC882" s="555"/>
      <c r="AD882" s="555"/>
      <c r="AE882" s="555"/>
      <c r="AF882" s="555"/>
      <c r="AG882" s="555"/>
      <c r="AH882" s="555"/>
    </row>
    <row r="883">
      <c r="A883" s="555"/>
      <c r="B883" s="555"/>
      <c r="C883" s="555"/>
      <c r="D883" s="555"/>
      <c r="E883" s="555"/>
      <c r="F883" s="555"/>
      <c r="G883" s="555"/>
      <c r="H883" s="555"/>
      <c r="I883" s="555"/>
      <c r="J883" s="555"/>
      <c r="K883" s="555"/>
      <c r="L883" s="555"/>
      <c r="M883" s="555"/>
      <c r="N883" s="555"/>
      <c r="O883" s="555"/>
      <c r="P883" s="555"/>
      <c r="Q883" s="555"/>
      <c r="R883" s="555"/>
      <c r="S883" s="555"/>
      <c r="T883" s="555"/>
      <c r="U883" s="555"/>
      <c r="V883" s="555"/>
      <c r="W883" s="555"/>
      <c r="X883" s="555"/>
      <c r="Y883" s="555"/>
      <c r="Z883" s="555"/>
      <c r="AA883" s="555"/>
      <c r="AB883" s="555"/>
      <c r="AC883" s="555"/>
      <c r="AD883" s="555"/>
      <c r="AE883" s="555"/>
      <c r="AF883" s="555"/>
      <c r="AG883" s="555"/>
      <c r="AH883" s="555"/>
    </row>
    <row r="884">
      <c r="A884" s="555"/>
      <c r="B884" s="555"/>
      <c r="C884" s="555"/>
      <c r="D884" s="555"/>
      <c r="E884" s="555"/>
      <c r="F884" s="555"/>
      <c r="G884" s="555"/>
      <c r="H884" s="555"/>
      <c r="I884" s="555"/>
      <c r="J884" s="555"/>
      <c r="K884" s="555"/>
      <c r="L884" s="555"/>
      <c r="M884" s="555"/>
      <c r="N884" s="555"/>
      <c r="O884" s="555"/>
      <c r="P884" s="555"/>
      <c r="Q884" s="555"/>
      <c r="R884" s="555"/>
      <c r="S884" s="555"/>
      <c r="T884" s="555"/>
      <c r="U884" s="555"/>
      <c r="V884" s="555"/>
      <c r="W884" s="555"/>
      <c r="X884" s="555"/>
      <c r="Y884" s="555"/>
      <c r="Z884" s="555"/>
      <c r="AA884" s="555"/>
      <c r="AB884" s="555"/>
      <c r="AC884" s="555"/>
      <c r="AD884" s="555"/>
      <c r="AE884" s="555"/>
      <c r="AF884" s="555"/>
      <c r="AG884" s="555"/>
      <c r="AH884" s="555"/>
    </row>
    <row r="885">
      <c r="A885" s="555"/>
      <c r="B885" s="555"/>
      <c r="C885" s="555"/>
      <c r="D885" s="555"/>
      <c r="E885" s="555"/>
      <c r="F885" s="555"/>
      <c r="G885" s="555"/>
      <c r="H885" s="555"/>
      <c r="I885" s="555"/>
      <c r="J885" s="555"/>
      <c r="K885" s="555"/>
      <c r="L885" s="555"/>
      <c r="M885" s="555"/>
      <c r="N885" s="555"/>
      <c r="O885" s="555"/>
      <c r="P885" s="555"/>
      <c r="Q885" s="555"/>
      <c r="R885" s="555"/>
      <c r="S885" s="555"/>
      <c r="T885" s="555"/>
      <c r="U885" s="555"/>
      <c r="V885" s="555"/>
      <c r="W885" s="555"/>
      <c r="X885" s="555"/>
      <c r="Y885" s="555"/>
      <c r="Z885" s="555"/>
      <c r="AA885" s="555"/>
      <c r="AB885" s="555"/>
      <c r="AC885" s="555"/>
      <c r="AD885" s="555"/>
      <c r="AE885" s="555"/>
      <c r="AF885" s="555"/>
      <c r="AG885" s="555"/>
      <c r="AH885" s="555"/>
    </row>
    <row r="886">
      <c r="A886" s="555"/>
      <c r="B886" s="555"/>
      <c r="C886" s="555"/>
      <c r="D886" s="555"/>
      <c r="E886" s="555"/>
      <c r="F886" s="555"/>
      <c r="G886" s="555"/>
      <c r="H886" s="555"/>
      <c r="I886" s="555"/>
      <c r="J886" s="555"/>
      <c r="K886" s="555"/>
      <c r="L886" s="555"/>
      <c r="M886" s="555"/>
      <c r="N886" s="555"/>
      <c r="O886" s="555"/>
      <c r="P886" s="555"/>
      <c r="Q886" s="555"/>
      <c r="R886" s="555"/>
      <c r="S886" s="555"/>
      <c r="T886" s="555"/>
      <c r="U886" s="555"/>
      <c r="V886" s="555"/>
      <c r="W886" s="555"/>
      <c r="X886" s="555"/>
      <c r="Y886" s="555"/>
      <c r="Z886" s="555"/>
      <c r="AA886" s="555"/>
      <c r="AB886" s="555"/>
      <c r="AC886" s="555"/>
      <c r="AD886" s="555"/>
      <c r="AE886" s="555"/>
      <c r="AF886" s="555"/>
      <c r="AG886" s="555"/>
      <c r="AH886" s="555"/>
    </row>
    <row r="887">
      <c r="A887" s="555"/>
      <c r="B887" s="555"/>
      <c r="C887" s="555"/>
      <c r="D887" s="555"/>
      <c r="E887" s="555"/>
      <c r="F887" s="555"/>
      <c r="G887" s="555"/>
      <c r="H887" s="555"/>
      <c r="I887" s="555"/>
      <c r="J887" s="555"/>
      <c r="K887" s="555"/>
      <c r="L887" s="555"/>
      <c r="M887" s="555"/>
      <c r="N887" s="555"/>
      <c r="O887" s="555"/>
      <c r="P887" s="555"/>
      <c r="Q887" s="555"/>
      <c r="R887" s="555"/>
      <c r="S887" s="555"/>
      <c r="T887" s="555"/>
      <c r="U887" s="555"/>
      <c r="V887" s="555"/>
      <c r="W887" s="555"/>
      <c r="X887" s="555"/>
      <c r="Y887" s="555"/>
      <c r="Z887" s="555"/>
      <c r="AA887" s="555"/>
      <c r="AB887" s="555"/>
      <c r="AC887" s="555"/>
      <c r="AD887" s="555"/>
      <c r="AE887" s="555"/>
      <c r="AF887" s="555"/>
      <c r="AG887" s="555"/>
      <c r="AH887" s="555"/>
    </row>
    <row r="888">
      <c r="A888" s="555"/>
      <c r="B888" s="555"/>
      <c r="C888" s="555"/>
      <c r="D888" s="555"/>
      <c r="E888" s="555"/>
      <c r="F888" s="555"/>
      <c r="G888" s="555"/>
      <c r="H888" s="555"/>
      <c r="I888" s="555"/>
      <c r="J888" s="555"/>
      <c r="K888" s="555"/>
      <c r="L888" s="555"/>
      <c r="M888" s="555"/>
      <c r="N888" s="555"/>
      <c r="O888" s="555"/>
      <c r="P888" s="555"/>
      <c r="Q888" s="555"/>
      <c r="R888" s="555"/>
      <c r="S888" s="555"/>
      <c r="T888" s="555"/>
      <c r="U888" s="555"/>
      <c r="V888" s="555"/>
      <c r="W888" s="555"/>
      <c r="X888" s="555"/>
      <c r="Y888" s="555"/>
      <c r="Z888" s="555"/>
      <c r="AA888" s="555"/>
      <c r="AB888" s="555"/>
      <c r="AC888" s="555"/>
      <c r="AD888" s="555"/>
      <c r="AE888" s="555"/>
      <c r="AF888" s="555"/>
      <c r="AG888" s="555"/>
      <c r="AH888" s="555"/>
    </row>
    <row r="889">
      <c r="A889" s="555"/>
      <c r="B889" s="555"/>
      <c r="C889" s="555"/>
      <c r="D889" s="555"/>
      <c r="E889" s="555"/>
      <c r="F889" s="555"/>
      <c r="G889" s="555"/>
      <c r="H889" s="555"/>
      <c r="I889" s="555"/>
      <c r="J889" s="555"/>
      <c r="K889" s="555"/>
      <c r="L889" s="555"/>
      <c r="M889" s="555"/>
      <c r="N889" s="555"/>
      <c r="O889" s="555"/>
      <c r="P889" s="555"/>
      <c r="Q889" s="555"/>
      <c r="R889" s="555"/>
      <c r="S889" s="555"/>
      <c r="T889" s="555"/>
      <c r="U889" s="555"/>
      <c r="V889" s="555"/>
      <c r="W889" s="555"/>
      <c r="X889" s="555"/>
      <c r="Y889" s="555"/>
      <c r="Z889" s="555"/>
      <c r="AA889" s="555"/>
      <c r="AB889" s="555"/>
      <c r="AC889" s="555"/>
      <c r="AD889" s="555"/>
      <c r="AE889" s="555"/>
      <c r="AF889" s="555"/>
      <c r="AG889" s="555"/>
      <c r="AH889" s="555"/>
    </row>
    <row r="890">
      <c r="A890" s="555"/>
      <c r="B890" s="555"/>
      <c r="C890" s="555"/>
      <c r="D890" s="555"/>
      <c r="E890" s="555"/>
      <c r="F890" s="555"/>
      <c r="G890" s="555"/>
      <c r="H890" s="555"/>
      <c r="I890" s="555"/>
      <c r="J890" s="555"/>
      <c r="K890" s="555"/>
      <c r="L890" s="555"/>
      <c r="M890" s="555"/>
      <c r="N890" s="555"/>
      <c r="O890" s="555"/>
      <c r="P890" s="555"/>
      <c r="Q890" s="555"/>
      <c r="R890" s="555"/>
      <c r="S890" s="555"/>
      <c r="T890" s="555"/>
      <c r="U890" s="555"/>
      <c r="V890" s="555"/>
      <c r="W890" s="555"/>
      <c r="X890" s="555"/>
      <c r="Y890" s="555"/>
      <c r="Z890" s="555"/>
      <c r="AA890" s="555"/>
      <c r="AB890" s="555"/>
      <c r="AC890" s="555"/>
      <c r="AD890" s="555"/>
      <c r="AE890" s="555"/>
      <c r="AF890" s="555"/>
      <c r="AG890" s="555"/>
      <c r="AH890" s="555"/>
    </row>
    <row r="891">
      <c r="A891" s="555"/>
      <c r="B891" s="555"/>
      <c r="C891" s="555"/>
      <c r="D891" s="555"/>
      <c r="E891" s="555"/>
      <c r="F891" s="555"/>
      <c r="G891" s="555"/>
      <c r="H891" s="555"/>
      <c r="I891" s="555"/>
      <c r="J891" s="555"/>
      <c r="K891" s="555"/>
      <c r="L891" s="555"/>
      <c r="M891" s="555"/>
      <c r="N891" s="555"/>
      <c r="O891" s="555"/>
      <c r="P891" s="555"/>
      <c r="Q891" s="555"/>
      <c r="R891" s="555"/>
      <c r="S891" s="555"/>
      <c r="T891" s="555"/>
      <c r="U891" s="555"/>
      <c r="V891" s="555"/>
      <c r="W891" s="555"/>
      <c r="X891" s="555"/>
      <c r="Y891" s="555"/>
      <c r="Z891" s="555"/>
      <c r="AA891" s="555"/>
      <c r="AB891" s="555"/>
      <c r="AC891" s="555"/>
      <c r="AD891" s="555"/>
      <c r="AE891" s="555"/>
      <c r="AF891" s="555"/>
      <c r="AG891" s="555"/>
      <c r="AH891" s="555"/>
    </row>
    <row r="892">
      <c r="A892" s="555"/>
      <c r="B892" s="555"/>
      <c r="C892" s="555"/>
      <c r="D892" s="555"/>
      <c r="E892" s="555"/>
      <c r="F892" s="555"/>
      <c r="G892" s="555"/>
      <c r="H892" s="555"/>
      <c r="I892" s="555"/>
      <c r="J892" s="555"/>
      <c r="K892" s="555"/>
      <c r="L892" s="555"/>
      <c r="M892" s="555"/>
      <c r="N892" s="555"/>
      <c r="O892" s="555"/>
      <c r="P892" s="555"/>
      <c r="Q892" s="555"/>
      <c r="R892" s="555"/>
      <c r="S892" s="555"/>
      <c r="T892" s="555"/>
      <c r="U892" s="555"/>
      <c r="V892" s="555"/>
      <c r="W892" s="555"/>
      <c r="X892" s="555"/>
      <c r="Y892" s="555"/>
      <c r="Z892" s="555"/>
      <c r="AA892" s="555"/>
      <c r="AB892" s="555"/>
      <c r="AC892" s="555"/>
      <c r="AD892" s="555"/>
      <c r="AE892" s="555"/>
      <c r="AF892" s="555"/>
      <c r="AG892" s="555"/>
      <c r="AH892" s="555"/>
    </row>
    <row r="893">
      <c r="A893" s="555"/>
      <c r="B893" s="555"/>
      <c r="C893" s="555"/>
      <c r="D893" s="555"/>
      <c r="E893" s="555"/>
      <c r="F893" s="555"/>
      <c r="G893" s="555"/>
      <c r="H893" s="555"/>
      <c r="I893" s="555"/>
      <c r="J893" s="555"/>
      <c r="K893" s="555"/>
      <c r="L893" s="555"/>
      <c r="M893" s="555"/>
      <c r="N893" s="555"/>
      <c r="O893" s="555"/>
      <c r="P893" s="555"/>
      <c r="Q893" s="555"/>
      <c r="R893" s="555"/>
      <c r="S893" s="555"/>
      <c r="T893" s="555"/>
      <c r="U893" s="555"/>
      <c r="V893" s="555"/>
      <c r="W893" s="555"/>
      <c r="X893" s="555"/>
      <c r="Y893" s="555"/>
      <c r="Z893" s="555"/>
      <c r="AA893" s="555"/>
      <c r="AB893" s="555"/>
      <c r="AC893" s="555"/>
      <c r="AD893" s="555"/>
      <c r="AE893" s="555"/>
      <c r="AF893" s="555"/>
      <c r="AG893" s="555"/>
      <c r="AH893" s="555"/>
    </row>
    <row r="894">
      <c r="A894" s="555"/>
      <c r="B894" s="555"/>
      <c r="C894" s="555"/>
      <c r="D894" s="555"/>
      <c r="E894" s="555"/>
      <c r="F894" s="555"/>
      <c r="G894" s="555"/>
      <c r="H894" s="555"/>
      <c r="I894" s="555"/>
      <c r="J894" s="555"/>
      <c r="K894" s="555"/>
      <c r="L894" s="555"/>
      <c r="M894" s="555"/>
      <c r="N894" s="555"/>
      <c r="O894" s="555"/>
      <c r="P894" s="555"/>
      <c r="Q894" s="555"/>
      <c r="R894" s="555"/>
      <c r="S894" s="555"/>
      <c r="T894" s="555"/>
      <c r="U894" s="555"/>
      <c r="V894" s="555"/>
      <c r="W894" s="555"/>
      <c r="X894" s="555"/>
      <c r="Y894" s="555"/>
      <c r="Z894" s="555"/>
      <c r="AA894" s="555"/>
      <c r="AB894" s="555"/>
      <c r="AC894" s="555"/>
      <c r="AD894" s="555"/>
      <c r="AE894" s="555"/>
      <c r="AF894" s="555"/>
      <c r="AG894" s="555"/>
      <c r="AH894" s="555"/>
    </row>
    <row r="895">
      <c r="A895" s="555"/>
      <c r="B895" s="555"/>
      <c r="C895" s="555"/>
      <c r="D895" s="555"/>
      <c r="E895" s="555"/>
      <c r="F895" s="555"/>
      <c r="G895" s="555"/>
      <c r="H895" s="555"/>
      <c r="I895" s="555"/>
      <c r="J895" s="555"/>
      <c r="K895" s="555"/>
      <c r="L895" s="555"/>
      <c r="M895" s="555"/>
      <c r="N895" s="555"/>
      <c r="O895" s="555"/>
      <c r="P895" s="555"/>
      <c r="Q895" s="555"/>
      <c r="R895" s="555"/>
      <c r="S895" s="555"/>
      <c r="T895" s="555"/>
      <c r="U895" s="555"/>
      <c r="V895" s="555"/>
      <c r="W895" s="555"/>
      <c r="X895" s="555"/>
      <c r="Y895" s="555"/>
      <c r="Z895" s="555"/>
      <c r="AA895" s="555"/>
      <c r="AB895" s="555"/>
      <c r="AC895" s="555"/>
      <c r="AD895" s="555"/>
      <c r="AE895" s="555"/>
      <c r="AF895" s="555"/>
      <c r="AG895" s="555"/>
      <c r="AH895" s="555"/>
    </row>
    <row r="896">
      <c r="A896" s="555"/>
      <c r="B896" s="555"/>
      <c r="C896" s="555"/>
      <c r="D896" s="555"/>
      <c r="E896" s="555"/>
      <c r="F896" s="555"/>
      <c r="G896" s="555"/>
      <c r="H896" s="555"/>
      <c r="I896" s="555"/>
      <c r="J896" s="555"/>
      <c r="K896" s="555"/>
      <c r="L896" s="555"/>
      <c r="M896" s="555"/>
      <c r="N896" s="555"/>
      <c r="O896" s="555"/>
      <c r="P896" s="555"/>
      <c r="Q896" s="555"/>
      <c r="R896" s="555"/>
      <c r="S896" s="555"/>
      <c r="T896" s="555"/>
      <c r="U896" s="555"/>
      <c r="V896" s="555"/>
      <c r="W896" s="555"/>
      <c r="X896" s="555"/>
      <c r="Y896" s="555"/>
      <c r="Z896" s="555"/>
      <c r="AA896" s="555"/>
      <c r="AB896" s="555"/>
      <c r="AC896" s="555"/>
      <c r="AD896" s="555"/>
      <c r="AE896" s="555"/>
      <c r="AF896" s="555"/>
      <c r="AG896" s="555"/>
      <c r="AH896" s="555"/>
    </row>
    <row r="897">
      <c r="A897" s="555"/>
      <c r="B897" s="555"/>
      <c r="C897" s="555"/>
      <c r="D897" s="555"/>
      <c r="E897" s="555"/>
      <c r="F897" s="555"/>
      <c r="G897" s="555"/>
      <c r="H897" s="555"/>
      <c r="I897" s="555"/>
      <c r="J897" s="555"/>
      <c r="K897" s="555"/>
      <c r="L897" s="555"/>
      <c r="M897" s="555"/>
      <c r="N897" s="555"/>
      <c r="O897" s="555"/>
      <c r="P897" s="555"/>
      <c r="Q897" s="555"/>
      <c r="R897" s="555"/>
      <c r="S897" s="555"/>
      <c r="T897" s="555"/>
      <c r="U897" s="555"/>
      <c r="V897" s="555"/>
      <c r="W897" s="555"/>
      <c r="X897" s="555"/>
      <c r="Y897" s="555"/>
      <c r="Z897" s="555"/>
      <c r="AA897" s="555"/>
      <c r="AB897" s="555"/>
      <c r="AC897" s="555"/>
      <c r="AD897" s="555"/>
      <c r="AE897" s="555"/>
      <c r="AF897" s="555"/>
      <c r="AG897" s="555"/>
      <c r="AH897" s="555"/>
    </row>
    <row r="898">
      <c r="A898" s="555"/>
      <c r="B898" s="555"/>
      <c r="C898" s="555"/>
      <c r="D898" s="555"/>
      <c r="E898" s="555"/>
      <c r="F898" s="555"/>
      <c r="G898" s="555"/>
      <c r="H898" s="555"/>
      <c r="I898" s="555"/>
      <c r="J898" s="555"/>
      <c r="K898" s="555"/>
      <c r="L898" s="555"/>
      <c r="M898" s="555"/>
      <c r="N898" s="555"/>
      <c r="O898" s="555"/>
      <c r="P898" s="555"/>
      <c r="Q898" s="555"/>
      <c r="R898" s="555"/>
      <c r="S898" s="555"/>
      <c r="T898" s="555"/>
      <c r="U898" s="555"/>
      <c r="V898" s="555"/>
      <c r="W898" s="555"/>
      <c r="X898" s="555"/>
      <c r="Y898" s="555"/>
      <c r="Z898" s="555"/>
      <c r="AA898" s="555"/>
      <c r="AB898" s="555"/>
      <c r="AC898" s="555"/>
      <c r="AD898" s="555"/>
      <c r="AE898" s="555"/>
      <c r="AF898" s="555"/>
      <c r="AG898" s="555"/>
      <c r="AH898" s="555"/>
    </row>
    <row r="899">
      <c r="A899" s="555"/>
      <c r="B899" s="555"/>
      <c r="C899" s="555"/>
      <c r="D899" s="555"/>
      <c r="E899" s="555"/>
      <c r="F899" s="555"/>
      <c r="G899" s="555"/>
      <c r="H899" s="555"/>
      <c r="I899" s="555"/>
      <c r="J899" s="555"/>
      <c r="K899" s="555"/>
      <c r="L899" s="555"/>
      <c r="M899" s="555"/>
      <c r="N899" s="555"/>
      <c r="O899" s="555"/>
      <c r="P899" s="555"/>
      <c r="Q899" s="555"/>
      <c r="R899" s="555"/>
      <c r="S899" s="555"/>
      <c r="T899" s="555"/>
      <c r="U899" s="555"/>
      <c r="V899" s="555"/>
      <c r="W899" s="555"/>
      <c r="X899" s="555"/>
      <c r="Y899" s="555"/>
      <c r="Z899" s="555"/>
      <c r="AA899" s="555"/>
      <c r="AB899" s="555"/>
      <c r="AC899" s="555"/>
      <c r="AD899" s="555"/>
      <c r="AE899" s="555"/>
      <c r="AF899" s="555"/>
      <c r="AG899" s="555"/>
      <c r="AH899" s="555"/>
    </row>
    <row r="900">
      <c r="A900" s="555"/>
      <c r="B900" s="555"/>
      <c r="C900" s="555"/>
      <c r="D900" s="555"/>
      <c r="E900" s="555"/>
      <c r="F900" s="555"/>
      <c r="G900" s="555"/>
      <c r="H900" s="555"/>
      <c r="I900" s="555"/>
      <c r="J900" s="555"/>
      <c r="K900" s="555"/>
      <c r="L900" s="555"/>
      <c r="M900" s="555"/>
      <c r="N900" s="555"/>
      <c r="O900" s="555"/>
      <c r="P900" s="555"/>
      <c r="Q900" s="555"/>
      <c r="R900" s="555"/>
      <c r="S900" s="555"/>
      <c r="T900" s="555"/>
      <c r="U900" s="555"/>
      <c r="V900" s="555"/>
      <c r="W900" s="555"/>
      <c r="X900" s="555"/>
      <c r="Y900" s="555"/>
      <c r="Z900" s="555"/>
      <c r="AA900" s="555"/>
      <c r="AB900" s="555"/>
      <c r="AC900" s="555"/>
      <c r="AD900" s="555"/>
      <c r="AE900" s="555"/>
      <c r="AF900" s="555"/>
      <c r="AG900" s="555"/>
      <c r="AH900" s="555"/>
    </row>
    <row r="901">
      <c r="A901" s="555"/>
      <c r="B901" s="555"/>
      <c r="C901" s="555"/>
      <c r="D901" s="555"/>
      <c r="E901" s="555"/>
      <c r="F901" s="555"/>
      <c r="G901" s="555"/>
      <c r="H901" s="555"/>
      <c r="I901" s="555"/>
      <c r="J901" s="555"/>
      <c r="K901" s="555"/>
      <c r="L901" s="555"/>
      <c r="M901" s="555"/>
      <c r="N901" s="555"/>
      <c r="O901" s="555"/>
      <c r="P901" s="555"/>
      <c r="Q901" s="555"/>
      <c r="R901" s="555"/>
      <c r="S901" s="555"/>
      <c r="T901" s="555"/>
      <c r="U901" s="555"/>
      <c r="V901" s="555"/>
      <c r="W901" s="555"/>
      <c r="X901" s="555"/>
      <c r="Y901" s="555"/>
      <c r="Z901" s="555"/>
      <c r="AA901" s="555"/>
      <c r="AB901" s="555"/>
      <c r="AC901" s="555"/>
      <c r="AD901" s="555"/>
      <c r="AE901" s="555"/>
      <c r="AF901" s="555"/>
      <c r="AG901" s="555"/>
      <c r="AH901" s="555"/>
    </row>
    <row r="902">
      <c r="A902" s="555"/>
      <c r="B902" s="555"/>
      <c r="C902" s="555"/>
      <c r="D902" s="555"/>
      <c r="E902" s="555"/>
      <c r="F902" s="555"/>
      <c r="G902" s="555"/>
      <c r="H902" s="555"/>
      <c r="I902" s="555"/>
      <c r="J902" s="555"/>
      <c r="K902" s="555"/>
      <c r="L902" s="555"/>
      <c r="M902" s="555"/>
      <c r="N902" s="555"/>
      <c r="O902" s="555"/>
      <c r="P902" s="555"/>
      <c r="Q902" s="555"/>
      <c r="R902" s="555"/>
      <c r="S902" s="555"/>
      <c r="T902" s="555"/>
      <c r="U902" s="555"/>
      <c r="V902" s="555"/>
      <c r="W902" s="555"/>
      <c r="X902" s="555"/>
      <c r="Y902" s="555"/>
      <c r="Z902" s="555"/>
      <c r="AA902" s="555"/>
      <c r="AB902" s="555"/>
      <c r="AC902" s="555"/>
      <c r="AD902" s="555"/>
      <c r="AE902" s="555"/>
      <c r="AF902" s="555"/>
      <c r="AG902" s="555"/>
      <c r="AH902" s="555"/>
    </row>
    <row r="903">
      <c r="A903" s="555"/>
      <c r="B903" s="555"/>
      <c r="C903" s="555"/>
      <c r="D903" s="555"/>
      <c r="E903" s="555"/>
      <c r="F903" s="555"/>
      <c r="G903" s="555"/>
      <c r="H903" s="555"/>
      <c r="I903" s="555"/>
      <c r="J903" s="555"/>
      <c r="K903" s="555"/>
      <c r="L903" s="555"/>
      <c r="M903" s="555"/>
      <c r="N903" s="555"/>
      <c r="O903" s="555"/>
      <c r="P903" s="555"/>
      <c r="Q903" s="555"/>
      <c r="R903" s="555"/>
      <c r="S903" s="555"/>
      <c r="T903" s="555"/>
      <c r="U903" s="555"/>
      <c r="V903" s="555"/>
      <c r="W903" s="555"/>
      <c r="X903" s="555"/>
      <c r="Y903" s="555"/>
      <c r="Z903" s="555"/>
      <c r="AA903" s="555"/>
      <c r="AB903" s="555"/>
      <c r="AC903" s="555"/>
      <c r="AD903" s="555"/>
      <c r="AE903" s="555"/>
      <c r="AF903" s="555"/>
      <c r="AG903" s="555"/>
      <c r="AH903" s="555"/>
    </row>
    <row r="904">
      <c r="A904" s="555"/>
      <c r="B904" s="555"/>
      <c r="C904" s="555"/>
      <c r="D904" s="555"/>
      <c r="E904" s="555"/>
      <c r="F904" s="555"/>
      <c r="G904" s="555"/>
      <c r="H904" s="555"/>
      <c r="I904" s="555"/>
      <c r="J904" s="555"/>
      <c r="K904" s="555"/>
      <c r="L904" s="555"/>
      <c r="M904" s="555"/>
      <c r="N904" s="555"/>
      <c r="O904" s="555"/>
      <c r="P904" s="555"/>
      <c r="Q904" s="555"/>
      <c r="R904" s="555"/>
      <c r="S904" s="555"/>
      <c r="T904" s="555"/>
      <c r="U904" s="555"/>
      <c r="V904" s="555"/>
      <c r="W904" s="555"/>
      <c r="X904" s="555"/>
      <c r="Y904" s="555"/>
      <c r="Z904" s="555"/>
      <c r="AA904" s="555"/>
      <c r="AB904" s="555"/>
      <c r="AC904" s="555"/>
      <c r="AD904" s="555"/>
      <c r="AE904" s="555"/>
      <c r="AF904" s="555"/>
      <c r="AG904" s="555"/>
      <c r="AH904" s="555"/>
    </row>
    <row r="905">
      <c r="A905" s="555"/>
      <c r="B905" s="555"/>
      <c r="C905" s="555"/>
      <c r="D905" s="555"/>
      <c r="E905" s="555"/>
      <c r="F905" s="555"/>
      <c r="G905" s="555"/>
      <c r="H905" s="555"/>
      <c r="I905" s="555"/>
      <c r="J905" s="555"/>
      <c r="K905" s="555"/>
      <c r="L905" s="555"/>
      <c r="M905" s="555"/>
      <c r="N905" s="555"/>
      <c r="O905" s="555"/>
      <c r="P905" s="555"/>
      <c r="Q905" s="555"/>
      <c r="R905" s="555"/>
      <c r="S905" s="555"/>
      <c r="T905" s="555"/>
      <c r="U905" s="555"/>
      <c r="V905" s="555"/>
      <c r="W905" s="555"/>
      <c r="X905" s="555"/>
      <c r="Y905" s="555"/>
      <c r="Z905" s="555"/>
      <c r="AA905" s="555"/>
      <c r="AB905" s="555"/>
      <c r="AC905" s="555"/>
      <c r="AD905" s="555"/>
      <c r="AE905" s="555"/>
      <c r="AF905" s="555"/>
      <c r="AG905" s="555"/>
      <c r="AH905" s="555"/>
    </row>
    <row r="906">
      <c r="A906" s="555"/>
      <c r="B906" s="555"/>
      <c r="C906" s="555"/>
      <c r="D906" s="555"/>
      <c r="E906" s="555"/>
      <c r="F906" s="555"/>
      <c r="G906" s="555"/>
      <c r="H906" s="555"/>
      <c r="I906" s="555"/>
      <c r="J906" s="555"/>
      <c r="K906" s="555"/>
      <c r="L906" s="555"/>
      <c r="M906" s="555"/>
      <c r="N906" s="555"/>
      <c r="O906" s="555"/>
      <c r="P906" s="555"/>
      <c r="Q906" s="555"/>
      <c r="R906" s="555"/>
      <c r="S906" s="555"/>
      <c r="T906" s="555"/>
      <c r="U906" s="555"/>
      <c r="V906" s="555"/>
      <c r="W906" s="555"/>
      <c r="X906" s="555"/>
      <c r="Y906" s="555"/>
      <c r="Z906" s="555"/>
      <c r="AA906" s="555"/>
      <c r="AB906" s="555"/>
      <c r="AC906" s="555"/>
      <c r="AD906" s="555"/>
      <c r="AE906" s="555"/>
      <c r="AF906" s="555"/>
      <c r="AG906" s="555"/>
      <c r="AH906" s="555"/>
    </row>
    <row r="907">
      <c r="A907" s="555"/>
      <c r="B907" s="555"/>
      <c r="C907" s="555"/>
      <c r="D907" s="555"/>
      <c r="E907" s="555"/>
      <c r="F907" s="555"/>
      <c r="G907" s="555"/>
      <c r="H907" s="555"/>
      <c r="I907" s="555"/>
      <c r="J907" s="555"/>
      <c r="K907" s="555"/>
      <c r="L907" s="555"/>
      <c r="M907" s="555"/>
      <c r="N907" s="555"/>
      <c r="O907" s="555"/>
      <c r="P907" s="555"/>
      <c r="Q907" s="555"/>
      <c r="R907" s="555"/>
      <c r="S907" s="555"/>
      <c r="T907" s="555"/>
      <c r="U907" s="555"/>
      <c r="V907" s="555"/>
      <c r="W907" s="555"/>
      <c r="X907" s="555"/>
      <c r="Y907" s="555"/>
      <c r="Z907" s="555"/>
      <c r="AA907" s="555"/>
      <c r="AB907" s="555"/>
      <c r="AC907" s="555"/>
      <c r="AD907" s="555"/>
      <c r="AE907" s="555"/>
      <c r="AF907" s="555"/>
      <c r="AG907" s="555"/>
      <c r="AH907" s="555"/>
    </row>
    <row r="908">
      <c r="A908" s="555"/>
      <c r="B908" s="555"/>
      <c r="C908" s="555"/>
      <c r="D908" s="555"/>
      <c r="E908" s="555"/>
      <c r="F908" s="555"/>
      <c r="G908" s="555"/>
      <c r="H908" s="555"/>
      <c r="I908" s="555"/>
      <c r="J908" s="555"/>
      <c r="K908" s="555"/>
      <c r="L908" s="555"/>
      <c r="M908" s="555"/>
      <c r="N908" s="555"/>
      <c r="O908" s="555"/>
      <c r="P908" s="555"/>
      <c r="Q908" s="555"/>
      <c r="R908" s="555"/>
      <c r="S908" s="555"/>
      <c r="T908" s="555"/>
      <c r="U908" s="555"/>
      <c r="V908" s="555"/>
      <c r="W908" s="555"/>
      <c r="X908" s="555"/>
      <c r="Y908" s="555"/>
      <c r="Z908" s="555"/>
      <c r="AA908" s="555"/>
      <c r="AB908" s="555"/>
      <c r="AC908" s="555"/>
      <c r="AD908" s="555"/>
      <c r="AE908" s="555"/>
      <c r="AF908" s="555"/>
      <c r="AG908" s="555"/>
      <c r="AH908" s="555"/>
    </row>
    <row r="909">
      <c r="A909" s="555"/>
      <c r="B909" s="555"/>
      <c r="C909" s="555"/>
      <c r="D909" s="555"/>
      <c r="E909" s="555"/>
      <c r="F909" s="555"/>
      <c r="G909" s="555"/>
      <c r="H909" s="555"/>
      <c r="I909" s="555"/>
      <c r="J909" s="555"/>
      <c r="K909" s="555"/>
      <c r="L909" s="555"/>
      <c r="M909" s="555"/>
      <c r="N909" s="555"/>
      <c r="O909" s="555"/>
      <c r="P909" s="555"/>
      <c r="Q909" s="555"/>
      <c r="R909" s="555"/>
      <c r="S909" s="555"/>
      <c r="T909" s="555"/>
      <c r="U909" s="555"/>
      <c r="V909" s="555"/>
      <c r="W909" s="555"/>
      <c r="X909" s="555"/>
      <c r="Y909" s="555"/>
      <c r="Z909" s="555"/>
      <c r="AA909" s="555"/>
      <c r="AB909" s="555"/>
      <c r="AC909" s="555"/>
      <c r="AD909" s="555"/>
      <c r="AE909" s="555"/>
      <c r="AF909" s="555"/>
      <c r="AG909" s="555"/>
      <c r="AH909" s="555"/>
    </row>
    <row r="910">
      <c r="A910" s="555"/>
      <c r="B910" s="555"/>
      <c r="C910" s="555"/>
      <c r="D910" s="555"/>
      <c r="E910" s="555"/>
      <c r="F910" s="555"/>
      <c r="G910" s="555"/>
      <c r="H910" s="555"/>
      <c r="I910" s="555"/>
      <c r="J910" s="555"/>
      <c r="K910" s="555"/>
      <c r="L910" s="555"/>
      <c r="M910" s="555"/>
      <c r="N910" s="555"/>
      <c r="O910" s="555"/>
      <c r="P910" s="555"/>
      <c r="Q910" s="555"/>
      <c r="R910" s="555"/>
      <c r="S910" s="555"/>
      <c r="T910" s="555"/>
      <c r="U910" s="555"/>
      <c r="V910" s="555"/>
      <c r="W910" s="555"/>
      <c r="X910" s="555"/>
      <c r="Y910" s="555"/>
      <c r="Z910" s="555"/>
      <c r="AA910" s="555"/>
      <c r="AB910" s="555"/>
      <c r="AC910" s="555"/>
      <c r="AD910" s="555"/>
      <c r="AE910" s="555"/>
      <c r="AF910" s="555"/>
      <c r="AG910" s="555"/>
      <c r="AH910" s="555"/>
    </row>
    <row r="911">
      <c r="A911" s="555"/>
      <c r="B911" s="555"/>
      <c r="C911" s="555"/>
      <c r="D911" s="555"/>
      <c r="E911" s="555"/>
      <c r="F911" s="555"/>
      <c r="G911" s="555"/>
      <c r="H911" s="555"/>
      <c r="I911" s="555"/>
      <c r="J911" s="555"/>
      <c r="K911" s="555"/>
      <c r="L911" s="555"/>
      <c r="M911" s="555"/>
      <c r="N911" s="555"/>
      <c r="O911" s="555"/>
      <c r="P911" s="555"/>
      <c r="Q911" s="555"/>
      <c r="R911" s="555"/>
      <c r="S911" s="555"/>
      <c r="T911" s="555"/>
      <c r="U911" s="555"/>
      <c r="V911" s="555"/>
      <c r="W911" s="555"/>
      <c r="X911" s="555"/>
      <c r="Y911" s="555"/>
      <c r="Z911" s="555"/>
      <c r="AA911" s="555"/>
      <c r="AB911" s="555"/>
      <c r="AC911" s="555"/>
      <c r="AD911" s="555"/>
      <c r="AE911" s="555"/>
      <c r="AF911" s="555"/>
      <c r="AG911" s="555"/>
      <c r="AH911" s="555"/>
    </row>
    <row r="912">
      <c r="A912" s="555"/>
      <c r="B912" s="555"/>
      <c r="C912" s="555"/>
      <c r="D912" s="555"/>
      <c r="E912" s="555"/>
      <c r="F912" s="555"/>
      <c r="G912" s="555"/>
      <c r="H912" s="555"/>
      <c r="I912" s="555"/>
      <c r="J912" s="555"/>
      <c r="K912" s="555"/>
      <c r="L912" s="555"/>
      <c r="M912" s="555"/>
      <c r="N912" s="555"/>
      <c r="O912" s="555"/>
      <c r="P912" s="555"/>
      <c r="Q912" s="555"/>
      <c r="R912" s="555"/>
      <c r="S912" s="555"/>
      <c r="T912" s="555"/>
      <c r="U912" s="555"/>
      <c r="V912" s="555"/>
      <c r="W912" s="555"/>
      <c r="X912" s="555"/>
      <c r="Y912" s="555"/>
      <c r="Z912" s="555"/>
      <c r="AA912" s="555"/>
      <c r="AB912" s="555"/>
      <c r="AC912" s="555"/>
      <c r="AD912" s="555"/>
      <c r="AE912" s="555"/>
      <c r="AF912" s="555"/>
      <c r="AG912" s="555"/>
      <c r="AH912" s="555"/>
    </row>
    <row r="913">
      <c r="A913" s="555"/>
      <c r="B913" s="555"/>
      <c r="C913" s="555"/>
      <c r="D913" s="555"/>
      <c r="E913" s="555"/>
      <c r="F913" s="555"/>
      <c r="G913" s="555"/>
      <c r="H913" s="555"/>
      <c r="I913" s="555"/>
      <c r="J913" s="555"/>
      <c r="K913" s="555"/>
      <c r="L913" s="555"/>
      <c r="M913" s="555"/>
      <c r="N913" s="555"/>
      <c r="O913" s="555"/>
      <c r="P913" s="555"/>
      <c r="Q913" s="555"/>
      <c r="R913" s="555"/>
      <c r="S913" s="555"/>
      <c r="T913" s="555"/>
      <c r="U913" s="555"/>
      <c r="V913" s="555"/>
      <c r="W913" s="555"/>
      <c r="X913" s="555"/>
      <c r="Y913" s="555"/>
      <c r="Z913" s="555"/>
      <c r="AA913" s="555"/>
      <c r="AB913" s="555"/>
      <c r="AC913" s="555"/>
      <c r="AD913" s="555"/>
      <c r="AE913" s="555"/>
      <c r="AF913" s="555"/>
      <c r="AG913" s="555"/>
      <c r="AH913" s="555"/>
    </row>
    <row r="914">
      <c r="A914" s="555"/>
      <c r="B914" s="555"/>
      <c r="C914" s="555"/>
      <c r="D914" s="555"/>
      <c r="E914" s="555"/>
      <c r="F914" s="555"/>
      <c r="G914" s="555"/>
      <c r="H914" s="555"/>
      <c r="I914" s="555"/>
      <c r="J914" s="555"/>
      <c r="K914" s="555"/>
      <c r="L914" s="555"/>
      <c r="M914" s="555"/>
      <c r="N914" s="555"/>
      <c r="O914" s="555"/>
      <c r="P914" s="555"/>
      <c r="Q914" s="555"/>
      <c r="R914" s="555"/>
      <c r="S914" s="555"/>
      <c r="T914" s="555"/>
      <c r="U914" s="555"/>
      <c r="V914" s="555"/>
      <c r="W914" s="555"/>
      <c r="X914" s="555"/>
      <c r="Y914" s="555"/>
      <c r="Z914" s="555"/>
      <c r="AA914" s="555"/>
      <c r="AB914" s="555"/>
      <c r="AC914" s="555"/>
      <c r="AD914" s="555"/>
      <c r="AE914" s="555"/>
      <c r="AF914" s="555"/>
      <c r="AG914" s="555"/>
      <c r="AH914" s="555"/>
    </row>
    <row r="915">
      <c r="A915" s="555"/>
      <c r="B915" s="555"/>
      <c r="C915" s="555"/>
      <c r="D915" s="555"/>
      <c r="E915" s="555"/>
      <c r="F915" s="555"/>
      <c r="G915" s="555"/>
      <c r="H915" s="555"/>
      <c r="I915" s="555"/>
      <c r="J915" s="555"/>
      <c r="K915" s="555"/>
      <c r="L915" s="555"/>
      <c r="M915" s="555"/>
      <c r="N915" s="555"/>
      <c r="O915" s="555"/>
      <c r="P915" s="555"/>
      <c r="Q915" s="555"/>
      <c r="R915" s="555"/>
      <c r="S915" s="555"/>
      <c r="T915" s="555"/>
      <c r="U915" s="555"/>
      <c r="V915" s="555"/>
      <c r="W915" s="555"/>
      <c r="X915" s="555"/>
      <c r="Y915" s="555"/>
      <c r="Z915" s="555"/>
      <c r="AA915" s="555"/>
      <c r="AB915" s="555"/>
      <c r="AC915" s="555"/>
      <c r="AD915" s="555"/>
      <c r="AE915" s="555"/>
      <c r="AF915" s="555"/>
      <c r="AG915" s="555"/>
      <c r="AH915" s="555"/>
    </row>
    <row r="916">
      <c r="A916" s="555"/>
      <c r="B916" s="555"/>
      <c r="C916" s="555"/>
      <c r="D916" s="555"/>
      <c r="E916" s="555"/>
      <c r="F916" s="555"/>
      <c r="G916" s="555"/>
      <c r="H916" s="555"/>
      <c r="I916" s="555"/>
      <c r="J916" s="555"/>
      <c r="K916" s="555"/>
      <c r="L916" s="555"/>
      <c r="M916" s="555"/>
      <c r="N916" s="555"/>
      <c r="O916" s="555"/>
      <c r="P916" s="555"/>
      <c r="Q916" s="555"/>
      <c r="R916" s="555"/>
      <c r="S916" s="555"/>
      <c r="T916" s="555"/>
      <c r="U916" s="555"/>
      <c r="V916" s="555"/>
      <c r="W916" s="555"/>
      <c r="X916" s="555"/>
      <c r="Y916" s="555"/>
      <c r="Z916" s="555"/>
      <c r="AA916" s="555"/>
      <c r="AB916" s="555"/>
      <c r="AC916" s="555"/>
      <c r="AD916" s="555"/>
      <c r="AE916" s="555"/>
      <c r="AF916" s="555"/>
      <c r="AG916" s="555"/>
      <c r="AH916" s="555"/>
    </row>
    <row r="917">
      <c r="A917" s="555"/>
      <c r="B917" s="555"/>
      <c r="C917" s="555"/>
      <c r="D917" s="555"/>
      <c r="E917" s="555"/>
      <c r="F917" s="555"/>
      <c r="G917" s="555"/>
      <c r="H917" s="555"/>
      <c r="I917" s="555"/>
      <c r="J917" s="555"/>
      <c r="K917" s="555"/>
      <c r="L917" s="555"/>
      <c r="M917" s="555"/>
      <c r="N917" s="555"/>
      <c r="O917" s="555"/>
      <c r="P917" s="555"/>
      <c r="Q917" s="555"/>
      <c r="R917" s="555"/>
      <c r="S917" s="555"/>
      <c r="T917" s="555"/>
      <c r="U917" s="555"/>
      <c r="V917" s="555"/>
      <c r="W917" s="555"/>
      <c r="X917" s="555"/>
      <c r="Y917" s="555"/>
      <c r="Z917" s="555"/>
      <c r="AA917" s="555"/>
      <c r="AB917" s="555"/>
      <c r="AC917" s="555"/>
      <c r="AD917" s="555"/>
      <c r="AE917" s="555"/>
      <c r="AF917" s="555"/>
      <c r="AG917" s="555"/>
      <c r="AH917" s="555"/>
    </row>
    <row r="918">
      <c r="A918" s="555"/>
      <c r="B918" s="555"/>
      <c r="C918" s="555"/>
      <c r="D918" s="555"/>
      <c r="E918" s="555"/>
      <c r="F918" s="555"/>
      <c r="G918" s="555"/>
      <c r="H918" s="555"/>
      <c r="I918" s="555"/>
      <c r="J918" s="555"/>
      <c r="K918" s="555"/>
      <c r="L918" s="555"/>
      <c r="M918" s="555"/>
      <c r="N918" s="555"/>
      <c r="O918" s="555"/>
      <c r="P918" s="555"/>
      <c r="Q918" s="555"/>
      <c r="R918" s="555"/>
      <c r="S918" s="555"/>
      <c r="T918" s="555"/>
      <c r="U918" s="555"/>
      <c r="V918" s="555"/>
      <c r="W918" s="555"/>
      <c r="X918" s="555"/>
      <c r="Y918" s="555"/>
      <c r="Z918" s="555"/>
      <c r="AA918" s="555"/>
      <c r="AB918" s="555"/>
      <c r="AC918" s="555"/>
      <c r="AD918" s="555"/>
      <c r="AE918" s="555"/>
      <c r="AF918" s="555"/>
      <c r="AG918" s="555"/>
      <c r="AH918" s="555"/>
    </row>
    <row r="919">
      <c r="A919" s="555"/>
      <c r="B919" s="555"/>
      <c r="C919" s="555"/>
      <c r="D919" s="555"/>
      <c r="E919" s="555"/>
      <c r="F919" s="555"/>
      <c r="G919" s="555"/>
      <c r="H919" s="555"/>
      <c r="I919" s="555"/>
      <c r="J919" s="555"/>
      <c r="K919" s="555"/>
      <c r="L919" s="555"/>
      <c r="M919" s="555"/>
      <c r="N919" s="555"/>
      <c r="O919" s="555"/>
      <c r="P919" s="555"/>
      <c r="Q919" s="555"/>
      <c r="R919" s="555"/>
      <c r="S919" s="555"/>
      <c r="T919" s="555"/>
      <c r="U919" s="555"/>
      <c r="V919" s="555"/>
      <c r="W919" s="555"/>
      <c r="X919" s="555"/>
      <c r="Y919" s="555"/>
      <c r="Z919" s="555"/>
      <c r="AA919" s="555"/>
      <c r="AB919" s="555"/>
      <c r="AC919" s="555"/>
      <c r="AD919" s="555"/>
      <c r="AE919" s="555"/>
      <c r="AF919" s="555"/>
      <c r="AG919" s="555"/>
      <c r="AH919" s="555"/>
    </row>
    <row r="920">
      <c r="A920" s="555"/>
      <c r="B920" s="555"/>
      <c r="C920" s="555"/>
      <c r="D920" s="555"/>
      <c r="E920" s="555"/>
      <c r="F920" s="555"/>
      <c r="G920" s="555"/>
      <c r="H920" s="555"/>
      <c r="I920" s="555"/>
      <c r="J920" s="555"/>
      <c r="K920" s="555"/>
      <c r="L920" s="555"/>
      <c r="M920" s="555"/>
      <c r="N920" s="555"/>
      <c r="O920" s="555"/>
      <c r="P920" s="555"/>
      <c r="Q920" s="555"/>
      <c r="R920" s="555"/>
      <c r="S920" s="555"/>
      <c r="T920" s="555"/>
      <c r="U920" s="555"/>
      <c r="V920" s="555"/>
      <c r="W920" s="555"/>
      <c r="X920" s="555"/>
      <c r="Y920" s="555"/>
      <c r="Z920" s="555"/>
      <c r="AA920" s="555"/>
      <c r="AB920" s="555"/>
      <c r="AC920" s="555"/>
      <c r="AD920" s="555"/>
      <c r="AE920" s="555"/>
      <c r="AF920" s="555"/>
      <c r="AG920" s="555"/>
      <c r="AH920" s="555"/>
    </row>
    <row r="921">
      <c r="A921" s="555"/>
      <c r="B921" s="555"/>
      <c r="C921" s="555"/>
      <c r="D921" s="555"/>
      <c r="E921" s="555"/>
      <c r="F921" s="555"/>
      <c r="G921" s="555"/>
      <c r="H921" s="555"/>
      <c r="I921" s="555"/>
      <c r="J921" s="555"/>
      <c r="K921" s="555"/>
      <c r="L921" s="555"/>
      <c r="M921" s="555"/>
      <c r="N921" s="555"/>
      <c r="O921" s="555"/>
      <c r="P921" s="555"/>
      <c r="Q921" s="555"/>
      <c r="R921" s="555"/>
      <c r="S921" s="555"/>
      <c r="T921" s="555"/>
      <c r="U921" s="555"/>
      <c r="V921" s="555"/>
      <c r="W921" s="555"/>
      <c r="X921" s="555"/>
      <c r="Y921" s="555"/>
      <c r="Z921" s="555"/>
      <c r="AA921" s="555"/>
      <c r="AB921" s="555"/>
      <c r="AC921" s="555"/>
      <c r="AD921" s="555"/>
      <c r="AE921" s="555"/>
      <c r="AF921" s="555"/>
      <c r="AG921" s="555"/>
      <c r="AH921" s="555"/>
    </row>
    <row r="922">
      <c r="A922" s="555"/>
      <c r="B922" s="555"/>
      <c r="C922" s="555"/>
      <c r="D922" s="555"/>
      <c r="E922" s="555"/>
      <c r="F922" s="555"/>
      <c r="G922" s="555"/>
      <c r="H922" s="555"/>
      <c r="I922" s="555"/>
      <c r="J922" s="555"/>
      <c r="K922" s="555"/>
      <c r="L922" s="555"/>
      <c r="M922" s="555"/>
      <c r="N922" s="555"/>
      <c r="O922" s="555"/>
      <c r="P922" s="555"/>
      <c r="Q922" s="555"/>
      <c r="R922" s="555"/>
      <c r="S922" s="555"/>
      <c r="T922" s="555"/>
      <c r="U922" s="555"/>
      <c r="V922" s="555"/>
      <c r="W922" s="555"/>
      <c r="X922" s="555"/>
      <c r="Y922" s="555"/>
      <c r="Z922" s="555"/>
      <c r="AA922" s="555"/>
      <c r="AB922" s="555"/>
      <c r="AC922" s="555"/>
      <c r="AD922" s="555"/>
      <c r="AE922" s="555"/>
      <c r="AF922" s="555"/>
      <c r="AG922" s="555"/>
      <c r="AH922" s="555"/>
    </row>
    <row r="923">
      <c r="A923" s="555"/>
      <c r="B923" s="555"/>
      <c r="C923" s="555"/>
      <c r="D923" s="555"/>
      <c r="E923" s="555"/>
      <c r="F923" s="555"/>
      <c r="G923" s="555"/>
      <c r="H923" s="555"/>
      <c r="I923" s="555"/>
      <c r="J923" s="555"/>
      <c r="K923" s="555"/>
      <c r="L923" s="555"/>
      <c r="M923" s="555"/>
      <c r="N923" s="555"/>
      <c r="O923" s="555"/>
      <c r="P923" s="555"/>
      <c r="Q923" s="555"/>
      <c r="R923" s="555"/>
      <c r="S923" s="555"/>
      <c r="T923" s="555"/>
      <c r="U923" s="555"/>
      <c r="V923" s="555"/>
      <c r="W923" s="555"/>
      <c r="X923" s="555"/>
      <c r="Y923" s="555"/>
      <c r="Z923" s="555"/>
      <c r="AA923" s="555"/>
      <c r="AB923" s="555"/>
      <c r="AC923" s="555"/>
      <c r="AD923" s="555"/>
      <c r="AE923" s="555"/>
      <c r="AF923" s="555"/>
      <c r="AG923" s="555"/>
      <c r="AH923" s="555"/>
    </row>
    <row r="924">
      <c r="A924" s="555"/>
      <c r="B924" s="555"/>
      <c r="C924" s="555"/>
      <c r="D924" s="555"/>
      <c r="E924" s="555"/>
      <c r="F924" s="555"/>
      <c r="G924" s="555"/>
      <c r="H924" s="555"/>
      <c r="I924" s="555"/>
      <c r="J924" s="555"/>
      <c r="K924" s="555"/>
      <c r="L924" s="555"/>
      <c r="M924" s="555"/>
      <c r="N924" s="555"/>
      <c r="O924" s="555"/>
      <c r="P924" s="555"/>
      <c r="Q924" s="555"/>
      <c r="R924" s="555"/>
      <c r="S924" s="555"/>
      <c r="T924" s="555"/>
      <c r="U924" s="555"/>
      <c r="V924" s="555"/>
      <c r="W924" s="555"/>
      <c r="X924" s="555"/>
      <c r="Y924" s="555"/>
      <c r="Z924" s="555"/>
      <c r="AA924" s="555"/>
      <c r="AB924" s="555"/>
      <c r="AC924" s="555"/>
      <c r="AD924" s="555"/>
      <c r="AE924" s="555"/>
      <c r="AF924" s="555"/>
      <c r="AG924" s="555"/>
      <c r="AH924" s="555"/>
    </row>
    <row r="925">
      <c r="A925" s="555"/>
      <c r="B925" s="555"/>
      <c r="C925" s="555"/>
      <c r="D925" s="555"/>
      <c r="E925" s="555"/>
      <c r="F925" s="555"/>
      <c r="G925" s="555"/>
      <c r="H925" s="555"/>
      <c r="I925" s="555"/>
      <c r="J925" s="555"/>
      <c r="K925" s="555"/>
      <c r="L925" s="555"/>
      <c r="M925" s="555"/>
      <c r="N925" s="555"/>
      <c r="O925" s="555"/>
      <c r="P925" s="555"/>
      <c r="Q925" s="555"/>
      <c r="R925" s="555"/>
      <c r="S925" s="555"/>
      <c r="T925" s="555"/>
      <c r="U925" s="555"/>
      <c r="V925" s="555"/>
      <c r="W925" s="555"/>
      <c r="X925" s="555"/>
      <c r="Y925" s="555"/>
      <c r="Z925" s="555"/>
      <c r="AA925" s="555"/>
      <c r="AB925" s="555"/>
      <c r="AC925" s="555"/>
      <c r="AD925" s="555"/>
      <c r="AE925" s="555"/>
      <c r="AF925" s="555"/>
      <c r="AG925" s="555"/>
      <c r="AH925" s="555"/>
    </row>
    <row r="926">
      <c r="A926" s="555"/>
      <c r="B926" s="555"/>
      <c r="C926" s="555"/>
      <c r="D926" s="555"/>
      <c r="E926" s="555"/>
      <c r="F926" s="555"/>
      <c r="G926" s="555"/>
      <c r="H926" s="555"/>
      <c r="I926" s="555"/>
      <c r="J926" s="555"/>
      <c r="K926" s="555"/>
      <c r="L926" s="555"/>
      <c r="M926" s="555"/>
      <c r="N926" s="555"/>
      <c r="O926" s="555"/>
      <c r="P926" s="555"/>
      <c r="Q926" s="555"/>
      <c r="R926" s="555"/>
      <c r="S926" s="555"/>
      <c r="T926" s="555"/>
      <c r="U926" s="555"/>
      <c r="V926" s="555"/>
      <c r="W926" s="555"/>
      <c r="X926" s="555"/>
      <c r="Y926" s="555"/>
      <c r="Z926" s="555"/>
      <c r="AA926" s="555"/>
      <c r="AB926" s="555"/>
      <c r="AC926" s="555"/>
      <c r="AD926" s="555"/>
      <c r="AE926" s="555"/>
      <c r="AF926" s="555"/>
      <c r="AG926" s="555"/>
      <c r="AH926" s="555"/>
    </row>
    <row r="927">
      <c r="A927" s="555"/>
      <c r="B927" s="555"/>
      <c r="C927" s="555"/>
      <c r="D927" s="555"/>
      <c r="E927" s="555"/>
      <c r="F927" s="555"/>
      <c r="G927" s="555"/>
      <c r="H927" s="555"/>
      <c r="I927" s="555"/>
      <c r="J927" s="555"/>
      <c r="K927" s="555"/>
      <c r="L927" s="555"/>
      <c r="M927" s="555"/>
      <c r="N927" s="555"/>
      <c r="O927" s="555"/>
      <c r="P927" s="555"/>
      <c r="Q927" s="555"/>
      <c r="R927" s="555"/>
      <c r="S927" s="555"/>
      <c r="T927" s="555"/>
      <c r="U927" s="555"/>
      <c r="V927" s="555"/>
      <c r="W927" s="555"/>
      <c r="X927" s="555"/>
      <c r="Y927" s="555"/>
      <c r="Z927" s="555"/>
      <c r="AA927" s="555"/>
      <c r="AB927" s="555"/>
      <c r="AC927" s="555"/>
      <c r="AD927" s="555"/>
      <c r="AE927" s="555"/>
      <c r="AF927" s="555"/>
      <c r="AG927" s="555"/>
      <c r="AH927" s="555"/>
    </row>
    <row r="928">
      <c r="A928" s="555"/>
      <c r="B928" s="555"/>
      <c r="C928" s="555"/>
      <c r="D928" s="555"/>
      <c r="E928" s="555"/>
      <c r="F928" s="555"/>
      <c r="G928" s="555"/>
      <c r="H928" s="555"/>
      <c r="I928" s="555"/>
      <c r="J928" s="555"/>
      <c r="K928" s="555"/>
      <c r="L928" s="555"/>
      <c r="M928" s="555"/>
      <c r="N928" s="555"/>
      <c r="O928" s="555"/>
      <c r="P928" s="555"/>
      <c r="Q928" s="555"/>
      <c r="R928" s="555"/>
      <c r="S928" s="555"/>
      <c r="T928" s="555"/>
      <c r="U928" s="555"/>
      <c r="V928" s="555"/>
      <c r="W928" s="555"/>
      <c r="X928" s="555"/>
      <c r="Y928" s="555"/>
      <c r="Z928" s="555"/>
      <c r="AA928" s="555"/>
      <c r="AB928" s="555"/>
      <c r="AC928" s="555"/>
      <c r="AD928" s="555"/>
      <c r="AE928" s="555"/>
      <c r="AF928" s="555"/>
      <c r="AG928" s="555"/>
      <c r="AH928" s="555"/>
    </row>
    <row r="929">
      <c r="A929" s="555"/>
      <c r="B929" s="555"/>
      <c r="C929" s="555"/>
      <c r="D929" s="555"/>
      <c r="E929" s="555"/>
      <c r="F929" s="555"/>
      <c r="G929" s="555"/>
      <c r="H929" s="555"/>
      <c r="I929" s="555"/>
      <c r="J929" s="555"/>
      <c r="K929" s="555"/>
      <c r="L929" s="555"/>
      <c r="M929" s="555"/>
      <c r="N929" s="555"/>
      <c r="O929" s="555"/>
      <c r="P929" s="555"/>
      <c r="Q929" s="555"/>
      <c r="R929" s="555"/>
      <c r="S929" s="555"/>
      <c r="T929" s="555"/>
      <c r="U929" s="555"/>
      <c r="V929" s="555"/>
      <c r="W929" s="555"/>
      <c r="X929" s="555"/>
      <c r="Y929" s="555"/>
      <c r="Z929" s="555"/>
      <c r="AA929" s="555"/>
      <c r="AB929" s="555"/>
      <c r="AC929" s="555"/>
      <c r="AD929" s="555"/>
      <c r="AE929" s="555"/>
      <c r="AF929" s="555"/>
      <c r="AG929" s="555"/>
      <c r="AH929" s="555"/>
    </row>
    <row r="930">
      <c r="A930" s="555"/>
      <c r="B930" s="555"/>
      <c r="C930" s="555"/>
      <c r="D930" s="555"/>
      <c r="E930" s="555"/>
      <c r="F930" s="555"/>
      <c r="G930" s="555"/>
      <c r="H930" s="555"/>
      <c r="I930" s="555"/>
      <c r="J930" s="555"/>
      <c r="K930" s="555"/>
      <c r="L930" s="555"/>
      <c r="M930" s="555"/>
      <c r="N930" s="555"/>
      <c r="O930" s="555"/>
      <c r="P930" s="555"/>
      <c r="Q930" s="555"/>
      <c r="R930" s="555"/>
      <c r="S930" s="555"/>
      <c r="T930" s="555"/>
      <c r="U930" s="555"/>
      <c r="V930" s="555"/>
      <c r="W930" s="555"/>
      <c r="X930" s="555"/>
      <c r="Y930" s="555"/>
      <c r="Z930" s="555"/>
      <c r="AA930" s="555"/>
      <c r="AB930" s="555"/>
      <c r="AC930" s="555"/>
      <c r="AD930" s="555"/>
      <c r="AE930" s="555"/>
      <c r="AF930" s="555"/>
      <c r="AG930" s="555"/>
      <c r="AH930" s="555"/>
    </row>
    <row r="931">
      <c r="A931" s="555"/>
      <c r="B931" s="555"/>
      <c r="C931" s="555"/>
      <c r="D931" s="555"/>
      <c r="E931" s="555"/>
      <c r="F931" s="555"/>
      <c r="G931" s="555"/>
      <c r="H931" s="555"/>
      <c r="I931" s="555"/>
      <c r="J931" s="555"/>
      <c r="K931" s="555"/>
      <c r="L931" s="555"/>
      <c r="M931" s="555"/>
      <c r="N931" s="555"/>
      <c r="O931" s="555"/>
      <c r="P931" s="555"/>
      <c r="Q931" s="555"/>
      <c r="R931" s="555"/>
      <c r="S931" s="555"/>
      <c r="T931" s="555"/>
      <c r="U931" s="555"/>
      <c r="V931" s="555"/>
      <c r="W931" s="555"/>
      <c r="X931" s="555"/>
      <c r="Y931" s="555"/>
      <c r="Z931" s="555"/>
      <c r="AA931" s="555"/>
      <c r="AB931" s="555"/>
      <c r="AC931" s="555"/>
      <c r="AD931" s="555"/>
      <c r="AE931" s="555"/>
      <c r="AF931" s="555"/>
      <c r="AG931" s="555"/>
      <c r="AH931" s="555"/>
    </row>
    <row r="932">
      <c r="A932" s="555"/>
      <c r="B932" s="555"/>
      <c r="C932" s="555"/>
      <c r="D932" s="555"/>
      <c r="E932" s="555"/>
      <c r="F932" s="555"/>
      <c r="G932" s="555"/>
      <c r="H932" s="555"/>
      <c r="I932" s="555"/>
      <c r="J932" s="555"/>
      <c r="K932" s="555"/>
      <c r="L932" s="555"/>
      <c r="M932" s="555"/>
      <c r="N932" s="555"/>
      <c r="O932" s="555"/>
      <c r="P932" s="555"/>
      <c r="Q932" s="555"/>
      <c r="R932" s="555"/>
      <c r="S932" s="555"/>
      <c r="T932" s="555"/>
      <c r="U932" s="555"/>
      <c r="V932" s="555"/>
      <c r="W932" s="555"/>
      <c r="X932" s="555"/>
      <c r="Y932" s="555"/>
      <c r="Z932" s="555"/>
      <c r="AA932" s="555"/>
      <c r="AB932" s="555"/>
      <c r="AC932" s="555"/>
      <c r="AD932" s="555"/>
      <c r="AE932" s="555"/>
      <c r="AF932" s="555"/>
      <c r="AG932" s="555"/>
      <c r="AH932" s="555"/>
    </row>
    <row r="933">
      <c r="A933" s="555"/>
      <c r="B933" s="555"/>
      <c r="C933" s="555"/>
      <c r="D933" s="555"/>
      <c r="E933" s="555"/>
      <c r="F933" s="555"/>
      <c r="G933" s="555"/>
      <c r="H933" s="555"/>
      <c r="I933" s="555"/>
      <c r="J933" s="555"/>
      <c r="K933" s="555"/>
      <c r="L933" s="555"/>
      <c r="M933" s="555"/>
      <c r="N933" s="555"/>
      <c r="O933" s="555"/>
      <c r="P933" s="555"/>
      <c r="Q933" s="555"/>
      <c r="R933" s="555"/>
      <c r="S933" s="555"/>
      <c r="T933" s="555"/>
      <c r="U933" s="555"/>
      <c r="V933" s="555"/>
      <c r="W933" s="555"/>
      <c r="X933" s="555"/>
      <c r="Y933" s="555"/>
      <c r="Z933" s="555"/>
      <c r="AA933" s="555"/>
      <c r="AB933" s="555"/>
      <c r="AC933" s="555"/>
      <c r="AD933" s="555"/>
      <c r="AE933" s="555"/>
      <c r="AF933" s="555"/>
      <c r="AG933" s="555"/>
      <c r="AH933" s="555"/>
    </row>
    <row r="934">
      <c r="A934" s="555"/>
      <c r="B934" s="555"/>
      <c r="C934" s="555"/>
      <c r="D934" s="555"/>
      <c r="E934" s="555"/>
      <c r="F934" s="555"/>
      <c r="G934" s="555"/>
      <c r="H934" s="555"/>
      <c r="I934" s="555"/>
      <c r="J934" s="555"/>
      <c r="K934" s="555"/>
      <c r="L934" s="555"/>
      <c r="M934" s="555"/>
      <c r="N934" s="555"/>
      <c r="O934" s="555"/>
      <c r="P934" s="555"/>
      <c r="Q934" s="555"/>
      <c r="R934" s="555"/>
      <c r="S934" s="555"/>
      <c r="T934" s="555"/>
      <c r="U934" s="555"/>
      <c r="V934" s="555"/>
      <c r="W934" s="555"/>
      <c r="X934" s="555"/>
      <c r="Y934" s="555"/>
      <c r="Z934" s="555"/>
      <c r="AA934" s="555"/>
      <c r="AB934" s="555"/>
      <c r="AC934" s="555"/>
      <c r="AD934" s="555"/>
      <c r="AE934" s="555"/>
      <c r="AF934" s="555"/>
      <c r="AG934" s="555"/>
      <c r="AH934" s="555"/>
    </row>
    <row r="935">
      <c r="A935" s="555"/>
      <c r="B935" s="555"/>
      <c r="C935" s="555"/>
      <c r="D935" s="555"/>
      <c r="E935" s="555"/>
      <c r="F935" s="555"/>
      <c r="G935" s="555"/>
      <c r="H935" s="555"/>
      <c r="I935" s="555"/>
      <c r="J935" s="555"/>
      <c r="K935" s="555"/>
      <c r="L935" s="555"/>
      <c r="M935" s="555"/>
      <c r="N935" s="555"/>
      <c r="O935" s="555"/>
      <c r="P935" s="555"/>
      <c r="Q935" s="555"/>
      <c r="R935" s="555"/>
      <c r="S935" s="555"/>
      <c r="T935" s="555"/>
      <c r="U935" s="555"/>
      <c r="V935" s="555"/>
      <c r="W935" s="555"/>
      <c r="X935" s="555"/>
      <c r="Y935" s="555"/>
      <c r="Z935" s="555"/>
      <c r="AA935" s="555"/>
      <c r="AB935" s="555"/>
      <c r="AC935" s="555"/>
      <c r="AD935" s="555"/>
      <c r="AE935" s="555"/>
      <c r="AF935" s="555"/>
      <c r="AG935" s="555"/>
      <c r="AH935" s="555"/>
    </row>
    <row r="936">
      <c r="A936" s="555"/>
      <c r="B936" s="555"/>
      <c r="C936" s="555"/>
      <c r="D936" s="555"/>
      <c r="E936" s="555"/>
      <c r="F936" s="555"/>
      <c r="G936" s="555"/>
      <c r="H936" s="555"/>
      <c r="I936" s="555"/>
      <c r="J936" s="555"/>
      <c r="K936" s="555"/>
      <c r="L936" s="555"/>
      <c r="M936" s="555"/>
      <c r="N936" s="555"/>
      <c r="O936" s="555"/>
      <c r="P936" s="555"/>
      <c r="Q936" s="555"/>
      <c r="R936" s="555"/>
      <c r="S936" s="555"/>
      <c r="T936" s="555"/>
      <c r="U936" s="555"/>
      <c r="V936" s="555"/>
      <c r="W936" s="555"/>
      <c r="X936" s="555"/>
      <c r="Y936" s="555"/>
      <c r="Z936" s="555"/>
      <c r="AA936" s="555"/>
      <c r="AB936" s="555"/>
      <c r="AC936" s="555"/>
      <c r="AD936" s="555"/>
      <c r="AE936" s="555"/>
      <c r="AF936" s="555"/>
      <c r="AG936" s="555"/>
      <c r="AH936" s="555"/>
    </row>
    <row r="937">
      <c r="A937" s="555"/>
      <c r="B937" s="555"/>
      <c r="C937" s="555"/>
      <c r="D937" s="555"/>
      <c r="E937" s="555"/>
      <c r="F937" s="555"/>
      <c r="G937" s="555"/>
      <c r="H937" s="555"/>
      <c r="I937" s="555"/>
      <c r="J937" s="555"/>
      <c r="K937" s="555"/>
      <c r="L937" s="555"/>
      <c r="M937" s="555"/>
      <c r="N937" s="555"/>
      <c r="O937" s="555"/>
      <c r="P937" s="555"/>
      <c r="Q937" s="555"/>
      <c r="R937" s="555"/>
      <c r="S937" s="555"/>
      <c r="T937" s="555"/>
      <c r="U937" s="555"/>
      <c r="V937" s="555"/>
      <c r="W937" s="555"/>
      <c r="X937" s="555"/>
      <c r="Y937" s="555"/>
      <c r="Z937" s="555"/>
      <c r="AA937" s="555"/>
      <c r="AB937" s="555"/>
      <c r="AC937" s="555"/>
      <c r="AD937" s="555"/>
      <c r="AE937" s="555"/>
      <c r="AF937" s="555"/>
      <c r="AG937" s="555"/>
      <c r="AH937" s="555"/>
    </row>
    <row r="938">
      <c r="A938" s="555"/>
      <c r="B938" s="555"/>
      <c r="C938" s="555"/>
      <c r="D938" s="555"/>
      <c r="E938" s="555"/>
      <c r="F938" s="555"/>
      <c r="G938" s="555"/>
      <c r="H938" s="555"/>
      <c r="I938" s="555"/>
      <c r="J938" s="555"/>
      <c r="K938" s="555"/>
      <c r="L938" s="555"/>
      <c r="M938" s="555"/>
      <c r="N938" s="555"/>
      <c r="O938" s="555"/>
      <c r="P938" s="555"/>
      <c r="Q938" s="555"/>
      <c r="R938" s="555"/>
      <c r="S938" s="555"/>
      <c r="T938" s="555"/>
      <c r="U938" s="555"/>
      <c r="V938" s="555"/>
      <c r="W938" s="555"/>
      <c r="X938" s="555"/>
      <c r="Y938" s="555"/>
      <c r="Z938" s="555"/>
      <c r="AA938" s="555"/>
      <c r="AB938" s="555"/>
      <c r="AC938" s="555"/>
      <c r="AD938" s="555"/>
      <c r="AE938" s="555"/>
      <c r="AF938" s="555"/>
      <c r="AG938" s="555"/>
      <c r="AH938" s="555"/>
    </row>
    <row r="939">
      <c r="A939" s="555"/>
      <c r="B939" s="555"/>
      <c r="C939" s="555"/>
      <c r="D939" s="555"/>
      <c r="E939" s="555"/>
      <c r="F939" s="555"/>
      <c r="G939" s="555"/>
      <c r="H939" s="555"/>
      <c r="I939" s="555"/>
      <c r="J939" s="555"/>
      <c r="K939" s="555"/>
      <c r="L939" s="555"/>
      <c r="M939" s="555"/>
      <c r="N939" s="555"/>
      <c r="O939" s="555"/>
      <c r="P939" s="555"/>
      <c r="Q939" s="555"/>
      <c r="R939" s="555"/>
      <c r="S939" s="555"/>
      <c r="T939" s="555"/>
      <c r="U939" s="555"/>
      <c r="V939" s="555"/>
      <c r="W939" s="555"/>
      <c r="X939" s="555"/>
      <c r="Y939" s="555"/>
      <c r="Z939" s="555"/>
      <c r="AA939" s="555"/>
      <c r="AB939" s="555"/>
      <c r="AC939" s="555"/>
      <c r="AD939" s="555"/>
      <c r="AE939" s="555"/>
      <c r="AF939" s="555"/>
      <c r="AG939" s="555"/>
      <c r="AH939" s="555"/>
    </row>
    <row r="940">
      <c r="A940" s="555"/>
      <c r="B940" s="555"/>
      <c r="C940" s="555"/>
      <c r="D940" s="555"/>
      <c r="E940" s="555"/>
      <c r="F940" s="555"/>
      <c r="G940" s="555"/>
      <c r="H940" s="555"/>
      <c r="I940" s="555"/>
      <c r="J940" s="555"/>
      <c r="K940" s="555"/>
      <c r="L940" s="555"/>
      <c r="M940" s="555"/>
      <c r="N940" s="555"/>
      <c r="O940" s="555"/>
      <c r="P940" s="555"/>
      <c r="Q940" s="555"/>
      <c r="R940" s="555"/>
      <c r="S940" s="555"/>
      <c r="T940" s="555"/>
      <c r="U940" s="555"/>
      <c r="V940" s="555"/>
      <c r="W940" s="555"/>
      <c r="X940" s="555"/>
      <c r="Y940" s="555"/>
      <c r="Z940" s="555"/>
      <c r="AA940" s="555"/>
      <c r="AB940" s="555"/>
      <c r="AC940" s="555"/>
      <c r="AD940" s="555"/>
      <c r="AE940" s="555"/>
      <c r="AF940" s="555"/>
      <c r="AG940" s="555"/>
      <c r="AH940" s="555"/>
    </row>
    <row r="941">
      <c r="A941" s="555"/>
      <c r="B941" s="555"/>
      <c r="C941" s="555"/>
      <c r="D941" s="555"/>
      <c r="E941" s="555"/>
      <c r="F941" s="555"/>
      <c r="G941" s="555"/>
      <c r="H941" s="555"/>
      <c r="I941" s="555"/>
      <c r="J941" s="555"/>
      <c r="K941" s="555"/>
      <c r="L941" s="555"/>
      <c r="M941" s="555"/>
      <c r="N941" s="555"/>
      <c r="O941" s="555"/>
      <c r="P941" s="555"/>
      <c r="Q941" s="555"/>
      <c r="R941" s="555"/>
      <c r="S941" s="555"/>
      <c r="T941" s="555"/>
      <c r="U941" s="555"/>
      <c r="V941" s="555"/>
      <c r="W941" s="555"/>
      <c r="X941" s="555"/>
      <c r="Y941" s="555"/>
      <c r="Z941" s="555"/>
      <c r="AA941" s="555"/>
      <c r="AB941" s="555"/>
      <c r="AC941" s="555"/>
      <c r="AD941" s="555"/>
      <c r="AE941" s="555"/>
      <c r="AF941" s="555"/>
      <c r="AG941" s="555"/>
      <c r="AH941" s="555"/>
    </row>
    <row r="942">
      <c r="A942" s="555"/>
      <c r="B942" s="555"/>
      <c r="C942" s="555"/>
      <c r="D942" s="555"/>
      <c r="E942" s="555"/>
      <c r="F942" s="555"/>
      <c r="G942" s="555"/>
      <c r="H942" s="555"/>
      <c r="I942" s="555"/>
      <c r="J942" s="555"/>
      <c r="K942" s="555"/>
      <c r="L942" s="555"/>
      <c r="M942" s="555"/>
      <c r="N942" s="555"/>
      <c r="O942" s="555"/>
      <c r="P942" s="555"/>
      <c r="Q942" s="555"/>
      <c r="R942" s="555"/>
      <c r="S942" s="555"/>
      <c r="T942" s="555"/>
      <c r="U942" s="555"/>
      <c r="V942" s="555"/>
      <c r="W942" s="555"/>
      <c r="X942" s="555"/>
      <c r="Y942" s="555"/>
      <c r="Z942" s="555"/>
      <c r="AA942" s="555"/>
      <c r="AB942" s="555"/>
      <c r="AC942" s="555"/>
      <c r="AD942" s="555"/>
      <c r="AE942" s="555"/>
      <c r="AF942" s="555"/>
      <c r="AG942" s="555"/>
      <c r="AH942" s="555"/>
    </row>
    <row r="943">
      <c r="A943" s="555"/>
      <c r="B943" s="555"/>
      <c r="C943" s="555"/>
      <c r="D943" s="555"/>
      <c r="E943" s="555"/>
      <c r="F943" s="555"/>
      <c r="G943" s="555"/>
      <c r="H943" s="555"/>
      <c r="I943" s="555"/>
      <c r="J943" s="555"/>
      <c r="K943" s="555"/>
      <c r="L943" s="555"/>
      <c r="M943" s="555"/>
      <c r="N943" s="555"/>
      <c r="O943" s="555"/>
      <c r="P943" s="555"/>
      <c r="Q943" s="555"/>
      <c r="R943" s="555"/>
      <c r="S943" s="555"/>
      <c r="T943" s="555"/>
      <c r="U943" s="555"/>
      <c r="V943" s="555"/>
      <c r="W943" s="555"/>
      <c r="X943" s="555"/>
      <c r="Y943" s="555"/>
      <c r="Z943" s="555"/>
      <c r="AA943" s="555"/>
      <c r="AB943" s="555"/>
      <c r="AC943" s="555"/>
      <c r="AD943" s="555"/>
      <c r="AE943" s="555"/>
      <c r="AF943" s="555"/>
      <c r="AG943" s="555"/>
      <c r="AH943" s="555"/>
    </row>
    <row r="944">
      <c r="A944" s="555"/>
      <c r="B944" s="555"/>
      <c r="C944" s="555"/>
      <c r="D944" s="555"/>
      <c r="E944" s="555"/>
      <c r="F944" s="555"/>
      <c r="G944" s="555"/>
      <c r="H944" s="555"/>
      <c r="I944" s="555"/>
      <c r="J944" s="555"/>
      <c r="K944" s="555"/>
      <c r="L944" s="555"/>
      <c r="M944" s="555"/>
      <c r="N944" s="555"/>
      <c r="O944" s="555"/>
      <c r="P944" s="555"/>
      <c r="Q944" s="555"/>
      <c r="R944" s="555"/>
      <c r="S944" s="555"/>
      <c r="T944" s="555"/>
      <c r="U944" s="555"/>
      <c r="V944" s="555"/>
      <c r="W944" s="555"/>
      <c r="X944" s="555"/>
      <c r="Y944" s="555"/>
      <c r="Z944" s="555"/>
      <c r="AA944" s="555"/>
      <c r="AB944" s="555"/>
      <c r="AC944" s="555"/>
      <c r="AD944" s="555"/>
      <c r="AE944" s="555"/>
      <c r="AF944" s="555"/>
      <c r="AG944" s="555"/>
      <c r="AH944" s="555"/>
    </row>
    <row r="945">
      <c r="A945" s="555"/>
      <c r="B945" s="555"/>
      <c r="C945" s="555"/>
      <c r="D945" s="555"/>
      <c r="E945" s="555"/>
      <c r="F945" s="555"/>
      <c r="G945" s="555"/>
      <c r="H945" s="555"/>
      <c r="I945" s="555"/>
      <c r="J945" s="555"/>
      <c r="K945" s="555"/>
      <c r="L945" s="555"/>
      <c r="M945" s="555"/>
      <c r="N945" s="555"/>
      <c r="O945" s="555"/>
      <c r="P945" s="555"/>
      <c r="Q945" s="555"/>
      <c r="R945" s="555"/>
      <c r="S945" s="555"/>
      <c r="T945" s="555"/>
      <c r="U945" s="555"/>
      <c r="V945" s="555"/>
      <c r="W945" s="555"/>
      <c r="X945" s="555"/>
      <c r="Y945" s="555"/>
      <c r="Z945" s="555"/>
      <c r="AA945" s="555"/>
      <c r="AB945" s="555"/>
      <c r="AC945" s="555"/>
      <c r="AD945" s="555"/>
      <c r="AE945" s="555"/>
      <c r="AF945" s="555"/>
      <c r="AG945" s="555"/>
      <c r="AH945" s="555"/>
    </row>
    <row r="946">
      <c r="A946" s="555"/>
      <c r="B946" s="555"/>
      <c r="C946" s="555"/>
      <c r="D946" s="555"/>
      <c r="E946" s="555"/>
      <c r="F946" s="555"/>
      <c r="G946" s="555"/>
      <c r="H946" s="555"/>
      <c r="I946" s="555"/>
      <c r="J946" s="555"/>
      <c r="K946" s="555"/>
      <c r="L946" s="555"/>
      <c r="M946" s="555"/>
      <c r="N946" s="555"/>
      <c r="O946" s="555"/>
      <c r="P946" s="555"/>
      <c r="Q946" s="555"/>
      <c r="R946" s="555"/>
      <c r="S946" s="555"/>
      <c r="T946" s="555"/>
      <c r="U946" s="555"/>
      <c r="V946" s="555"/>
      <c r="W946" s="555"/>
      <c r="X946" s="555"/>
      <c r="Y946" s="555"/>
      <c r="Z946" s="555"/>
      <c r="AA946" s="555"/>
      <c r="AB946" s="555"/>
      <c r="AC946" s="555"/>
      <c r="AD946" s="555"/>
      <c r="AE946" s="555"/>
      <c r="AF946" s="555"/>
      <c r="AG946" s="555"/>
      <c r="AH946" s="555"/>
    </row>
    <row r="947">
      <c r="A947" s="555"/>
      <c r="B947" s="555"/>
      <c r="C947" s="555"/>
      <c r="D947" s="555"/>
      <c r="E947" s="555"/>
      <c r="F947" s="555"/>
      <c r="G947" s="555"/>
      <c r="H947" s="555"/>
      <c r="I947" s="555"/>
      <c r="J947" s="555"/>
      <c r="K947" s="555"/>
      <c r="L947" s="555"/>
      <c r="M947" s="555"/>
      <c r="N947" s="555"/>
      <c r="O947" s="555"/>
      <c r="P947" s="555"/>
      <c r="Q947" s="555"/>
      <c r="R947" s="555"/>
      <c r="S947" s="555"/>
      <c r="T947" s="555"/>
      <c r="U947" s="555"/>
      <c r="V947" s="555"/>
      <c r="W947" s="555"/>
      <c r="X947" s="555"/>
      <c r="Y947" s="555"/>
      <c r="Z947" s="555"/>
      <c r="AA947" s="555"/>
      <c r="AB947" s="555"/>
      <c r="AC947" s="555"/>
      <c r="AD947" s="555"/>
      <c r="AE947" s="555"/>
      <c r="AF947" s="555"/>
      <c r="AG947" s="555"/>
      <c r="AH947" s="555"/>
    </row>
    <row r="948">
      <c r="A948" s="555"/>
      <c r="B948" s="555"/>
      <c r="C948" s="555"/>
      <c r="D948" s="555"/>
      <c r="E948" s="555"/>
      <c r="F948" s="555"/>
      <c r="G948" s="555"/>
      <c r="H948" s="555"/>
      <c r="I948" s="555"/>
      <c r="J948" s="555"/>
      <c r="K948" s="555"/>
      <c r="L948" s="555"/>
      <c r="M948" s="555"/>
      <c r="N948" s="555"/>
      <c r="O948" s="555"/>
      <c r="P948" s="555"/>
      <c r="Q948" s="555"/>
      <c r="R948" s="555"/>
      <c r="S948" s="555"/>
      <c r="T948" s="555"/>
      <c r="U948" s="555"/>
      <c r="V948" s="555"/>
      <c r="W948" s="555"/>
      <c r="X948" s="555"/>
      <c r="Y948" s="555"/>
      <c r="Z948" s="555"/>
      <c r="AA948" s="555"/>
      <c r="AB948" s="555"/>
      <c r="AC948" s="555"/>
      <c r="AD948" s="555"/>
      <c r="AE948" s="555"/>
      <c r="AF948" s="555"/>
      <c r="AG948" s="555"/>
      <c r="AH948" s="555"/>
    </row>
    <row r="949">
      <c r="A949" s="555"/>
      <c r="B949" s="555"/>
      <c r="C949" s="555"/>
      <c r="D949" s="555"/>
      <c r="E949" s="555"/>
      <c r="F949" s="555"/>
      <c r="G949" s="555"/>
      <c r="H949" s="555"/>
      <c r="I949" s="555"/>
      <c r="J949" s="555"/>
      <c r="K949" s="555"/>
      <c r="L949" s="555"/>
      <c r="M949" s="555"/>
      <c r="N949" s="555"/>
      <c r="O949" s="555"/>
      <c r="P949" s="555"/>
      <c r="Q949" s="555"/>
      <c r="R949" s="555"/>
      <c r="S949" s="555"/>
      <c r="T949" s="555"/>
      <c r="U949" s="555"/>
      <c r="V949" s="555"/>
      <c r="W949" s="555"/>
      <c r="X949" s="555"/>
      <c r="Y949" s="555"/>
      <c r="Z949" s="555"/>
      <c r="AA949" s="555"/>
      <c r="AB949" s="555"/>
      <c r="AC949" s="555"/>
      <c r="AD949" s="555"/>
      <c r="AE949" s="555"/>
      <c r="AF949" s="555"/>
      <c r="AG949" s="555"/>
      <c r="AH949" s="555"/>
    </row>
    <row r="950">
      <c r="A950" s="555"/>
      <c r="B950" s="555"/>
      <c r="C950" s="555"/>
      <c r="D950" s="555"/>
      <c r="E950" s="555"/>
      <c r="F950" s="555"/>
      <c r="G950" s="555"/>
      <c r="H950" s="555"/>
      <c r="I950" s="555"/>
      <c r="J950" s="555"/>
      <c r="K950" s="555"/>
      <c r="L950" s="555"/>
      <c r="M950" s="555"/>
      <c r="N950" s="555"/>
      <c r="O950" s="555"/>
      <c r="P950" s="555"/>
      <c r="Q950" s="555"/>
      <c r="R950" s="555"/>
      <c r="S950" s="555"/>
      <c r="T950" s="555"/>
      <c r="U950" s="555"/>
      <c r="V950" s="555"/>
      <c r="W950" s="555"/>
      <c r="X950" s="555"/>
      <c r="Y950" s="555"/>
      <c r="Z950" s="555"/>
      <c r="AA950" s="555"/>
      <c r="AB950" s="555"/>
      <c r="AC950" s="555"/>
      <c r="AD950" s="555"/>
      <c r="AE950" s="555"/>
      <c r="AF950" s="555"/>
      <c r="AG950" s="555"/>
      <c r="AH950" s="555"/>
    </row>
    <row r="951">
      <c r="A951" s="555"/>
      <c r="B951" s="555"/>
      <c r="C951" s="555"/>
      <c r="D951" s="555"/>
      <c r="E951" s="555"/>
      <c r="F951" s="555"/>
      <c r="G951" s="555"/>
      <c r="H951" s="555"/>
      <c r="I951" s="555"/>
      <c r="J951" s="555"/>
      <c r="K951" s="555"/>
      <c r="L951" s="555"/>
      <c r="M951" s="555"/>
      <c r="N951" s="555"/>
      <c r="O951" s="555"/>
      <c r="P951" s="555"/>
      <c r="Q951" s="555"/>
      <c r="R951" s="555"/>
      <c r="S951" s="555"/>
      <c r="T951" s="555"/>
      <c r="U951" s="555"/>
      <c r="V951" s="555"/>
      <c r="W951" s="555"/>
      <c r="X951" s="555"/>
      <c r="Y951" s="555"/>
      <c r="Z951" s="555"/>
      <c r="AA951" s="555"/>
      <c r="AB951" s="555"/>
      <c r="AC951" s="555"/>
      <c r="AD951" s="555"/>
      <c r="AE951" s="555"/>
      <c r="AF951" s="555"/>
      <c r="AG951" s="555"/>
      <c r="AH951" s="555"/>
    </row>
    <row r="952">
      <c r="A952" s="555"/>
      <c r="B952" s="555"/>
      <c r="C952" s="555"/>
      <c r="D952" s="555"/>
      <c r="E952" s="555"/>
      <c r="F952" s="555"/>
      <c r="G952" s="555"/>
      <c r="H952" s="555"/>
      <c r="I952" s="555"/>
      <c r="J952" s="555"/>
      <c r="K952" s="555"/>
      <c r="L952" s="555"/>
      <c r="M952" s="555"/>
      <c r="N952" s="555"/>
      <c r="O952" s="555"/>
      <c r="P952" s="555"/>
      <c r="Q952" s="555"/>
      <c r="R952" s="555"/>
      <c r="S952" s="555"/>
      <c r="T952" s="555"/>
      <c r="U952" s="555"/>
      <c r="V952" s="555"/>
      <c r="W952" s="555"/>
      <c r="X952" s="555"/>
      <c r="Y952" s="555"/>
      <c r="Z952" s="555"/>
      <c r="AA952" s="555"/>
      <c r="AB952" s="555"/>
      <c r="AC952" s="555"/>
      <c r="AD952" s="555"/>
      <c r="AE952" s="555"/>
      <c r="AF952" s="555"/>
      <c r="AG952" s="555"/>
      <c r="AH952" s="555"/>
    </row>
    <row r="953">
      <c r="A953" s="555"/>
      <c r="B953" s="555"/>
      <c r="C953" s="555"/>
      <c r="D953" s="555"/>
      <c r="E953" s="555"/>
      <c r="F953" s="555"/>
      <c r="G953" s="555"/>
      <c r="H953" s="555"/>
      <c r="I953" s="555"/>
      <c r="J953" s="555"/>
      <c r="K953" s="555"/>
      <c r="L953" s="555"/>
      <c r="M953" s="555"/>
      <c r="N953" s="555"/>
      <c r="O953" s="555"/>
      <c r="P953" s="555"/>
      <c r="Q953" s="555"/>
      <c r="R953" s="555"/>
      <c r="S953" s="555"/>
      <c r="T953" s="555"/>
      <c r="U953" s="555"/>
      <c r="V953" s="555"/>
      <c r="W953" s="555"/>
      <c r="X953" s="555"/>
      <c r="Y953" s="555"/>
      <c r="Z953" s="555"/>
      <c r="AA953" s="555"/>
      <c r="AB953" s="555"/>
      <c r="AC953" s="555"/>
      <c r="AD953" s="555"/>
      <c r="AE953" s="555"/>
      <c r="AF953" s="555"/>
      <c r="AG953" s="555"/>
      <c r="AH953" s="555"/>
    </row>
    <row r="954">
      <c r="A954" s="555"/>
      <c r="B954" s="555"/>
      <c r="C954" s="555"/>
      <c r="D954" s="555"/>
      <c r="E954" s="555"/>
      <c r="F954" s="555"/>
      <c r="G954" s="555"/>
      <c r="H954" s="555"/>
      <c r="I954" s="555"/>
      <c r="J954" s="555"/>
      <c r="K954" s="555"/>
      <c r="L954" s="555"/>
      <c r="M954" s="555"/>
      <c r="N954" s="555"/>
      <c r="O954" s="555"/>
      <c r="P954" s="555"/>
      <c r="Q954" s="555"/>
      <c r="R954" s="555"/>
      <c r="S954" s="555"/>
      <c r="T954" s="555"/>
      <c r="U954" s="555"/>
      <c r="V954" s="555"/>
      <c r="W954" s="555"/>
      <c r="X954" s="555"/>
      <c r="Y954" s="555"/>
      <c r="Z954" s="555"/>
      <c r="AA954" s="555"/>
      <c r="AB954" s="555"/>
      <c r="AC954" s="555"/>
      <c r="AD954" s="555"/>
      <c r="AE954" s="555"/>
      <c r="AF954" s="555"/>
      <c r="AG954" s="555"/>
      <c r="AH954" s="555"/>
    </row>
    <row r="955">
      <c r="A955" s="555"/>
      <c r="B955" s="555"/>
      <c r="C955" s="555"/>
      <c r="D955" s="555"/>
      <c r="E955" s="555"/>
      <c r="F955" s="555"/>
      <c r="G955" s="555"/>
      <c r="H955" s="555"/>
      <c r="I955" s="555"/>
      <c r="J955" s="555"/>
      <c r="K955" s="555"/>
      <c r="L955" s="555"/>
      <c r="M955" s="555"/>
      <c r="N955" s="555"/>
      <c r="O955" s="555"/>
      <c r="P955" s="555"/>
      <c r="Q955" s="555"/>
      <c r="R955" s="555"/>
      <c r="S955" s="555"/>
      <c r="T955" s="555"/>
      <c r="U955" s="555"/>
      <c r="V955" s="555"/>
      <c r="W955" s="555"/>
      <c r="X955" s="555"/>
      <c r="Y955" s="555"/>
      <c r="Z955" s="555"/>
      <c r="AA955" s="555"/>
      <c r="AB955" s="555"/>
      <c r="AC955" s="555"/>
      <c r="AD955" s="555"/>
      <c r="AE955" s="555"/>
      <c r="AF955" s="555"/>
      <c r="AG955" s="555"/>
      <c r="AH955" s="555"/>
    </row>
    <row r="956">
      <c r="A956" s="555"/>
      <c r="B956" s="555"/>
      <c r="C956" s="555"/>
      <c r="D956" s="555"/>
      <c r="E956" s="555"/>
      <c r="F956" s="555"/>
      <c r="G956" s="555"/>
      <c r="H956" s="555"/>
      <c r="I956" s="555"/>
      <c r="J956" s="555"/>
      <c r="K956" s="555"/>
      <c r="L956" s="555"/>
      <c r="M956" s="555"/>
      <c r="N956" s="555"/>
      <c r="O956" s="555"/>
      <c r="P956" s="555"/>
      <c r="Q956" s="555"/>
      <c r="R956" s="555"/>
      <c r="S956" s="555"/>
      <c r="T956" s="555"/>
      <c r="U956" s="555"/>
      <c r="V956" s="555"/>
      <c r="W956" s="555"/>
      <c r="X956" s="555"/>
      <c r="Y956" s="555"/>
      <c r="Z956" s="555"/>
      <c r="AA956" s="555"/>
      <c r="AB956" s="555"/>
      <c r="AC956" s="555"/>
      <c r="AD956" s="555"/>
      <c r="AE956" s="555"/>
      <c r="AF956" s="555"/>
      <c r="AG956" s="555"/>
      <c r="AH956" s="555"/>
    </row>
    <row r="957">
      <c r="A957" s="555"/>
      <c r="B957" s="555"/>
      <c r="C957" s="555"/>
      <c r="D957" s="555"/>
      <c r="E957" s="555"/>
      <c r="F957" s="555"/>
      <c r="G957" s="555"/>
      <c r="H957" s="555"/>
      <c r="I957" s="555"/>
      <c r="J957" s="555"/>
      <c r="K957" s="555"/>
      <c r="L957" s="555"/>
      <c r="M957" s="555"/>
      <c r="N957" s="555"/>
      <c r="O957" s="555"/>
      <c r="P957" s="555"/>
      <c r="Q957" s="555"/>
      <c r="R957" s="555"/>
      <c r="S957" s="555"/>
      <c r="T957" s="555"/>
      <c r="U957" s="555"/>
      <c r="V957" s="555"/>
      <c r="W957" s="555"/>
      <c r="X957" s="555"/>
      <c r="Y957" s="555"/>
      <c r="Z957" s="555"/>
      <c r="AA957" s="555"/>
      <c r="AB957" s="555"/>
      <c r="AC957" s="555"/>
      <c r="AD957" s="555"/>
      <c r="AE957" s="555"/>
      <c r="AF957" s="555"/>
      <c r="AG957" s="555"/>
      <c r="AH957" s="555"/>
    </row>
    <row r="958">
      <c r="A958" s="555"/>
      <c r="B958" s="555"/>
      <c r="C958" s="555"/>
      <c r="D958" s="555"/>
      <c r="E958" s="555"/>
      <c r="F958" s="555"/>
      <c r="G958" s="555"/>
      <c r="H958" s="555"/>
      <c r="I958" s="555"/>
      <c r="J958" s="555"/>
      <c r="K958" s="555"/>
      <c r="L958" s="555"/>
      <c r="M958" s="555"/>
      <c r="N958" s="555"/>
      <c r="O958" s="555"/>
      <c r="P958" s="555"/>
      <c r="Q958" s="555"/>
      <c r="R958" s="555"/>
      <c r="S958" s="555"/>
      <c r="T958" s="555"/>
      <c r="U958" s="555"/>
      <c r="V958" s="555"/>
      <c r="W958" s="555"/>
      <c r="X958" s="555"/>
      <c r="Y958" s="555"/>
      <c r="Z958" s="555"/>
      <c r="AA958" s="555"/>
      <c r="AB958" s="555"/>
      <c r="AC958" s="555"/>
      <c r="AD958" s="555"/>
      <c r="AE958" s="555"/>
      <c r="AF958" s="555"/>
      <c r="AG958" s="555"/>
      <c r="AH958" s="555"/>
    </row>
    <row r="959">
      <c r="A959" s="555"/>
      <c r="B959" s="555"/>
      <c r="C959" s="555"/>
      <c r="D959" s="555"/>
      <c r="E959" s="555"/>
      <c r="F959" s="555"/>
      <c r="G959" s="555"/>
      <c r="H959" s="555"/>
      <c r="I959" s="555"/>
      <c r="J959" s="555"/>
      <c r="K959" s="555"/>
      <c r="L959" s="555"/>
      <c r="M959" s="555"/>
      <c r="N959" s="555"/>
      <c r="O959" s="555"/>
      <c r="P959" s="555"/>
      <c r="Q959" s="555"/>
      <c r="R959" s="555"/>
      <c r="S959" s="555"/>
      <c r="T959" s="555"/>
      <c r="U959" s="555"/>
      <c r="V959" s="555"/>
      <c r="W959" s="555"/>
      <c r="X959" s="555"/>
      <c r="Y959" s="555"/>
      <c r="Z959" s="555"/>
      <c r="AA959" s="555"/>
      <c r="AB959" s="555"/>
      <c r="AC959" s="555"/>
      <c r="AD959" s="555"/>
      <c r="AE959" s="555"/>
      <c r="AF959" s="555"/>
      <c r="AG959" s="555"/>
      <c r="AH959" s="555"/>
    </row>
    <row r="960">
      <c r="A960" s="555"/>
      <c r="B960" s="555"/>
      <c r="C960" s="555"/>
      <c r="D960" s="555"/>
      <c r="E960" s="555"/>
      <c r="F960" s="555"/>
      <c r="G960" s="555"/>
      <c r="H960" s="555"/>
      <c r="I960" s="555"/>
      <c r="J960" s="555"/>
      <c r="K960" s="555"/>
      <c r="L960" s="555"/>
      <c r="M960" s="555"/>
      <c r="N960" s="555"/>
      <c r="O960" s="555"/>
      <c r="P960" s="555"/>
      <c r="Q960" s="555"/>
      <c r="R960" s="555"/>
      <c r="S960" s="555"/>
      <c r="T960" s="555"/>
      <c r="U960" s="555"/>
      <c r="V960" s="555"/>
      <c r="W960" s="555"/>
      <c r="X960" s="555"/>
      <c r="Y960" s="555"/>
      <c r="Z960" s="555"/>
      <c r="AA960" s="555"/>
      <c r="AB960" s="555"/>
      <c r="AC960" s="555"/>
      <c r="AD960" s="555"/>
      <c r="AE960" s="555"/>
      <c r="AF960" s="555"/>
      <c r="AG960" s="555"/>
      <c r="AH960" s="555"/>
    </row>
    <row r="961">
      <c r="A961" s="555"/>
      <c r="B961" s="555"/>
      <c r="C961" s="555"/>
      <c r="D961" s="555"/>
      <c r="E961" s="555"/>
      <c r="F961" s="555"/>
      <c r="G961" s="555"/>
      <c r="H961" s="555"/>
      <c r="I961" s="555"/>
      <c r="J961" s="555"/>
      <c r="K961" s="555"/>
      <c r="L961" s="555"/>
      <c r="M961" s="555"/>
      <c r="N961" s="555"/>
      <c r="O961" s="555"/>
      <c r="P961" s="555"/>
      <c r="Q961" s="555"/>
      <c r="R961" s="555"/>
      <c r="S961" s="555"/>
      <c r="T961" s="555"/>
      <c r="U961" s="555"/>
      <c r="V961" s="555"/>
      <c r="W961" s="555"/>
      <c r="X961" s="555"/>
      <c r="Y961" s="555"/>
      <c r="Z961" s="555"/>
      <c r="AA961" s="555"/>
      <c r="AB961" s="555"/>
      <c r="AC961" s="555"/>
      <c r="AD961" s="555"/>
      <c r="AE961" s="555"/>
      <c r="AF961" s="555"/>
      <c r="AG961" s="555"/>
      <c r="AH961" s="555"/>
    </row>
    <row r="962">
      <c r="A962" s="555"/>
      <c r="B962" s="555"/>
      <c r="C962" s="555"/>
      <c r="D962" s="555"/>
      <c r="E962" s="555"/>
      <c r="F962" s="555"/>
      <c r="G962" s="555"/>
      <c r="H962" s="555"/>
      <c r="I962" s="555"/>
      <c r="J962" s="555"/>
      <c r="K962" s="555"/>
      <c r="L962" s="555"/>
      <c r="M962" s="555"/>
      <c r="N962" s="555"/>
      <c r="O962" s="555"/>
      <c r="P962" s="555"/>
      <c r="Q962" s="555"/>
      <c r="R962" s="555"/>
      <c r="S962" s="555"/>
      <c r="T962" s="555"/>
      <c r="U962" s="555"/>
      <c r="V962" s="555"/>
      <c r="W962" s="555"/>
      <c r="X962" s="555"/>
      <c r="Y962" s="555"/>
      <c r="Z962" s="555"/>
      <c r="AA962" s="555"/>
      <c r="AB962" s="555"/>
      <c r="AC962" s="555"/>
      <c r="AD962" s="555"/>
      <c r="AE962" s="555"/>
      <c r="AF962" s="555"/>
      <c r="AG962" s="555"/>
      <c r="AH962" s="555"/>
    </row>
    <row r="963">
      <c r="A963" s="555"/>
      <c r="B963" s="555"/>
      <c r="C963" s="555"/>
      <c r="D963" s="555"/>
      <c r="E963" s="555"/>
      <c r="F963" s="555"/>
      <c r="G963" s="555"/>
      <c r="H963" s="555"/>
      <c r="I963" s="555"/>
      <c r="J963" s="555"/>
      <c r="K963" s="555"/>
      <c r="L963" s="555"/>
      <c r="M963" s="555"/>
      <c r="N963" s="555"/>
      <c r="O963" s="555"/>
      <c r="P963" s="555"/>
      <c r="Q963" s="555"/>
      <c r="R963" s="555"/>
      <c r="S963" s="555"/>
      <c r="T963" s="555"/>
      <c r="U963" s="555"/>
      <c r="V963" s="555"/>
      <c r="W963" s="555"/>
      <c r="X963" s="555"/>
      <c r="Y963" s="555"/>
      <c r="Z963" s="555"/>
      <c r="AA963" s="555"/>
      <c r="AB963" s="555"/>
      <c r="AC963" s="555"/>
      <c r="AD963" s="555"/>
      <c r="AE963" s="555"/>
      <c r="AF963" s="555"/>
      <c r="AG963" s="555"/>
      <c r="AH963" s="555"/>
    </row>
    <row r="964">
      <c r="A964" s="555"/>
      <c r="B964" s="555"/>
      <c r="C964" s="555"/>
      <c r="D964" s="555"/>
      <c r="E964" s="555"/>
      <c r="F964" s="555"/>
      <c r="G964" s="555"/>
      <c r="H964" s="555"/>
      <c r="I964" s="555"/>
      <c r="J964" s="555"/>
      <c r="K964" s="555"/>
      <c r="L964" s="555"/>
      <c r="M964" s="555"/>
      <c r="N964" s="555"/>
      <c r="O964" s="555"/>
      <c r="P964" s="555"/>
      <c r="Q964" s="555"/>
      <c r="R964" s="555"/>
      <c r="S964" s="555"/>
      <c r="T964" s="555"/>
      <c r="U964" s="555"/>
      <c r="V964" s="555"/>
      <c r="W964" s="555"/>
      <c r="X964" s="555"/>
      <c r="Y964" s="555"/>
      <c r="Z964" s="555"/>
      <c r="AA964" s="555"/>
      <c r="AB964" s="555"/>
      <c r="AC964" s="555"/>
      <c r="AD964" s="555"/>
      <c r="AE964" s="555"/>
      <c r="AF964" s="555"/>
      <c r="AG964" s="555"/>
      <c r="AH964" s="555"/>
    </row>
    <row r="965">
      <c r="A965" s="555"/>
      <c r="B965" s="555"/>
      <c r="C965" s="555"/>
      <c r="D965" s="555"/>
      <c r="E965" s="555"/>
      <c r="F965" s="555"/>
      <c r="G965" s="555"/>
      <c r="H965" s="555"/>
      <c r="I965" s="555"/>
      <c r="J965" s="555"/>
      <c r="K965" s="555"/>
      <c r="L965" s="555"/>
      <c r="M965" s="555"/>
      <c r="N965" s="555"/>
      <c r="O965" s="555"/>
      <c r="P965" s="555"/>
      <c r="Q965" s="555"/>
      <c r="R965" s="555"/>
      <c r="S965" s="555"/>
      <c r="T965" s="555"/>
      <c r="U965" s="555"/>
      <c r="V965" s="555"/>
      <c r="W965" s="555"/>
      <c r="X965" s="555"/>
      <c r="Y965" s="555"/>
      <c r="Z965" s="555"/>
      <c r="AA965" s="555"/>
      <c r="AB965" s="555"/>
      <c r="AC965" s="555"/>
      <c r="AD965" s="555"/>
      <c r="AE965" s="555"/>
      <c r="AF965" s="555"/>
      <c r="AG965" s="555"/>
      <c r="AH965" s="555"/>
    </row>
    <row r="966">
      <c r="A966" s="555"/>
      <c r="B966" s="555"/>
      <c r="C966" s="555"/>
      <c r="D966" s="555"/>
      <c r="E966" s="555"/>
      <c r="F966" s="555"/>
      <c r="G966" s="555"/>
      <c r="H966" s="555"/>
      <c r="I966" s="555"/>
      <c r="J966" s="555"/>
      <c r="K966" s="555"/>
      <c r="L966" s="555"/>
      <c r="M966" s="555"/>
      <c r="N966" s="555"/>
      <c r="O966" s="555"/>
      <c r="P966" s="555"/>
      <c r="Q966" s="555"/>
      <c r="R966" s="555"/>
      <c r="S966" s="555"/>
      <c r="T966" s="555"/>
      <c r="U966" s="555"/>
      <c r="V966" s="555"/>
      <c r="W966" s="555"/>
      <c r="X966" s="555"/>
      <c r="Y966" s="555"/>
      <c r="Z966" s="555"/>
      <c r="AA966" s="555"/>
      <c r="AB966" s="555"/>
      <c r="AC966" s="555"/>
      <c r="AD966" s="555"/>
      <c r="AE966" s="555"/>
      <c r="AF966" s="555"/>
      <c r="AG966" s="555"/>
      <c r="AH966" s="555"/>
    </row>
    <row r="967">
      <c r="A967" s="555"/>
      <c r="B967" s="555"/>
      <c r="C967" s="555"/>
      <c r="D967" s="555"/>
      <c r="E967" s="555"/>
      <c r="F967" s="555"/>
      <c r="G967" s="555"/>
      <c r="H967" s="555"/>
      <c r="I967" s="555"/>
      <c r="J967" s="555"/>
      <c r="K967" s="555"/>
      <c r="L967" s="555"/>
      <c r="M967" s="555"/>
      <c r="N967" s="555"/>
      <c r="O967" s="555"/>
      <c r="P967" s="555"/>
      <c r="Q967" s="555"/>
      <c r="R967" s="555"/>
      <c r="S967" s="555"/>
      <c r="T967" s="555"/>
      <c r="U967" s="555"/>
      <c r="V967" s="555"/>
      <c r="W967" s="555"/>
      <c r="X967" s="555"/>
      <c r="Y967" s="555"/>
      <c r="Z967" s="555"/>
      <c r="AA967" s="555"/>
      <c r="AB967" s="555"/>
      <c r="AC967" s="555"/>
      <c r="AD967" s="555"/>
      <c r="AE967" s="555"/>
      <c r="AF967" s="555"/>
      <c r="AG967" s="555"/>
      <c r="AH967" s="555"/>
    </row>
    <row r="968">
      <c r="A968" s="555"/>
      <c r="B968" s="555"/>
      <c r="C968" s="555"/>
      <c r="D968" s="555"/>
      <c r="E968" s="555"/>
      <c r="F968" s="555"/>
      <c r="G968" s="555"/>
      <c r="H968" s="555"/>
      <c r="I968" s="555"/>
      <c r="J968" s="555"/>
      <c r="K968" s="555"/>
      <c r="L968" s="555"/>
      <c r="M968" s="555"/>
      <c r="N968" s="555"/>
      <c r="O968" s="555"/>
      <c r="P968" s="555"/>
      <c r="Q968" s="555"/>
      <c r="R968" s="555"/>
      <c r="S968" s="555"/>
      <c r="T968" s="555"/>
      <c r="U968" s="555"/>
      <c r="V968" s="555"/>
      <c r="W968" s="555"/>
      <c r="X968" s="555"/>
      <c r="Y968" s="555"/>
      <c r="Z968" s="555"/>
      <c r="AA968" s="555"/>
      <c r="AB968" s="555"/>
      <c r="AC968" s="555"/>
      <c r="AD968" s="555"/>
      <c r="AE968" s="555"/>
      <c r="AF968" s="555"/>
      <c r="AG968" s="555"/>
      <c r="AH968" s="555"/>
    </row>
    <row r="969">
      <c r="A969" s="555"/>
      <c r="B969" s="555"/>
      <c r="C969" s="555"/>
      <c r="D969" s="555"/>
      <c r="E969" s="555"/>
      <c r="F969" s="555"/>
      <c r="G969" s="555"/>
      <c r="H969" s="555"/>
      <c r="I969" s="555"/>
      <c r="J969" s="555"/>
      <c r="K969" s="555"/>
      <c r="L969" s="555"/>
      <c r="M969" s="555"/>
      <c r="N969" s="555"/>
      <c r="O969" s="555"/>
      <c r="P969" s="555"/>
      <c r="Q969" s="555"/>
      <c r="R969" s="555"/>
      <c r="S969" s="555"/>
      <c r="T969" s="555"/>
      <c r="U969" s="555"/>
      <c r="V969" s="555"/>
      <c r="W969" s="555"/>
      <c r="X969" s="555"/>
      <c r="Y969" s="555"/>
      <c r="Z969" s="555"/>
      <c r="AA969" s="555"/>
      <c r="AB969" s="555"/>
      <c r="AC969" s="555"/>
      <c r="AD969" s="555"/>
      <c r="AE969" s="555"/>
      <c r="AF969" s="555"/>
      <c r="AG969" s="555"/>
      <c r="AH969" s="555"/>
    </row>
    <row r="970">
      <c r="A970" s="555"/>
      <c r="B970" s="555"/>
      <c r="C970" s="555"/>
      <c r="D970" s="555"/>
      <c r="E970" s="555"/>
      <c r="F970" s="555"/>
      <c r="G970" s="555"/>
      <c r="H970" s="555"/>
      <c r="I970" s="555"/>
      <c r="J970" s="555"/>
      <c r="K970" s="555"/>
      <c r="L970" s="555"/>
      <c r="M970" s="555"/>
      <c r="N970" s="555"/>
      <c r="O970" s="555"/>
      <c r="P970" s="555"/>
      <c r="Q970" s="555"/>
      <c r="R970" s="555"/>
      <c r="S970" s="555"/>
      <c r="T970" s="555"/>
      <c r="U970" s="555"/>
      <c r="V970" s="555"/>
      <c r="W970" s="555"/>
      <c r="X970" s="555"/>
      <c r="Y970" s="555"/>
      <c r="Z970" s="555"/>
      <c r="AA970" s="555"/>
      <c r="AB970" s="555"/>
      <c r="AC970" s="555"/>
      <c r="AD970" s="555"/>
      <c r="AE970" s="555"/>
      <c r="AF970" s="555"/>
      <c r="AG970" s="555"/>
      <c r="AH970" s="555"/>
    </row>
    <row r="971">
      <c r="A971" s="555"/>
      <c r="B971" s="555"/>
      <c r="C971" s="555"/>
      <c r="D971" s="555"/>
      <c r="E971" s="555"/>
      <c r="F971" s="555"/>
      <c r="G971" s="555"/>
      <c r="H971" s="555"/>
      <c r="I971" s="555"/>
      <c r="J971" s="555"/>
      <c r="K971" s="555"/>
      <c r="L971" s="555"/>
      <c r="M971" s="555"/>
      <c r="N971" s="555"/>
      <c r="O971" s="555"/>
      <c r="P971" s="555"/>
      <c r="Q971" s="555"/>
      <c r="R971" s="555"/>
      <c r="S971" s="555"/>
      <c r="T971" s="555"/>
      <c r="U971" s="555"/>
      <c r="V971" s="555"/>
      <c r="W971" s="555"/>
      <c r="X971" s="555"/>
      <c r="Y971" s="555"/>
      <c r="Z971" s="555"/>
      <c r="AA971" s="555"/>
      <c r="AB971" s="555"/>
      <c r="AC971" s="555"/>
      <c r="AD971" s="555"/>
      <c r="AE971" s="555"/>
      <c r="AF971" s="555"/>
      <c r="AG971" s="555"/>
      <c r="AH971" s="555"/>
    </row>
    <row r="972">
      <c r="A972" s="555"/>
      <c r="B972" s="555"/>
      <c r="C972" s="555"/>
      <c r="D972" s="555"/>
      <c r="E972" s="555"/>
      <c r="F972" s="555"/>
      <c r="G972" s="555"/>
      <c r="H972" s="555"/>
      <c r="I972" s="555"/>
      <c r="J972" s="555"/>
      <c r="K972" s="555"/>
      <c r="L972" s="555"/>
      <c r="M972" s="555"/>
      <c r="N972" s="555"/>
      <c r="O972" s="555"/>
      <c r="P972" s="555"/>
      <c r="Q972" s="555"/>
      <c r="R972" s="555"/>
      <c r="S972" s="555"/>
      <c r="T972" s="555"/>
      <c r="U972" s="555"/>
      <c r="V972" s="555"/>
      <c r="W972" s="555"/>
      <c r="X972" s="555"/>
      <c r="Y972" s="555"/>
      <c r="Z972" s="555"/>
      <c r="AA972" s="555"/>
      <c r="AB972" s="555"/>
      <c r="AC972" s="555"/>
      <c r="AD972" s="555"/>
      <c r="AE972" s="555"/>
      <c r="AF972" s="555"/>
      <c r="AG972" s="555"/>
      <c r="AH972" s="555"/>
    </row>
    <row r="973">
      <c r="A973" s="555"/>
      <c r="B973" s="555"/>
      <c r="C973" s="555"/>
      <c r="D973" s="555"/>
      <c r="E973" s="555"/>
      <c r="F973" s="555"/>
      <c r="G973" s="555"/>
      <c r="H973" s="555"/>
      <c r="I973" s="555"/>
      <c r="J973" s="555"/>
      <c r="K973" s="555"/>
      <c r="L973" s="555"/>
      <c r="M973" s="555"/>
      <c r="N973" s="555"/>
      <c r="O973" s="555"/>
      <c r="P973" s="555"/>
      <c r="Q973" s="555"/>
      <c r="R973" s="555"/>
      <c r="S973" s="555"/>
      <c r="T973" s="555"/>
      <c r="U973" s="555"/>
      <c r="V973" s="555"/>
      <c r="W973" s="555"/>
      <c r="X973" s="555"/>
      <c r="Y973" s="555"/>
      <c r="Z973" s="555"/>
      <c r="AA973" s="555"/>
      <c r="AB973" s="555"/>
      <c r="AC973" s="555"/>
      <c r="AD973" s="555"/>
      <c r="AE973" s="555"/>
      <c r="AF973" s="555"/>
      <c r="AG973" s="555"/>
      <c r="AH973" s="555"/>
    </row>
    <row r="974">
      <c r="A974" s="555"/>
      <c r="B974" s="555"/>
      <c r="C974" s="555"/>
      <c r="D974" s="555"/>
      <c r="E974" s="555"/>
      <c r="F974" s="555"/>
      <c r="G974" s="555"/>
      <c r="H974" s="555"/>
      <c r="I974" s="555"/>
      <c r="J974" s="555"/>
      <c r="K974" s="555"/>
      <c r="L974" s="555"/>
      <c r="M974" s="555"/>
      <c r="N974" s="555"/>
      <c r="O974" s="555"/>
      <c r="P974" s="555"/>
      <c r="Q974" s="555"/>
      <c r="R974" s="555"/>
      <c r="S974" s="555"/>
      <c r="T974" s="555"/>
      <c r="U974" s="555"/>
      <c r="V974" s="555"/>
      <c r="W974" s="555"/>
      <c r="X974" s="555"/>
      <c r="Y974" s="555"/>
      <c r="Z974" s="555"/>
      <c r="AA974" s="555"/>
      <c r="AB974" s="555"/>
      <c r="AC974" s="555"/>
      <c r="AD974" s="555"/>
      <c r="AE974" s="555"/>
      <c r="AF974" s="555"/>
      <c r="AG974" s="555"/>
      <c r="AH974" s="555"/>
    </row>
    <row r="975">
      <c r="A975" s="555"/>
      <c r="B975" s="555"/>
      <c r="C975" s="555"/>
      <c r="D975" s="555"/>
      <c r="E975" s="555"/>
      <c r="F975" s="555"/>
      <c r="G975" s="555"/>
      <c r="H975" s="555"/>
      <c r="I975" s="555"/>
      <c r="J975" s="555"/>
      <c r="K975" s="555"/>
      <c r="L975" s="555"/>
      <c r="M975" s="555"/>
      <c r="N975" s="555"/>
      <c r="O975" s="555"/>
      <c r="P975" s="555"/>
      <c r="Q975" s="555"/>
      <c r="R975" s="555"/>
      <c r="S975" s="555"/>
      <c r="T975" s="555"/>
      <c r="U975" s="555"/>
      <c r="V975" s="555"/>
      <c r="W975" s="555"/>
      <c r="X975" s="555"/>
      <c r="Y975" s="555"/>
      <c r="Z975" s="555"/>
      <c r="AA975" s="555"/>
      <c r="AB975" s="555"/>
      <c r="AC975" s="555"/>
      <c r="AD975" s="555"/>
      <c r="AE975" s="555"/>
      <c r="AF975" s="555"/>
      <c r="AG975" s="555"/>
      <c r="AH975" s="555"/>
    </row>
    <row r="976">
      <c r="A976" s="555"/>
      <c r="B976" s="555"/>
      <c r="C976" s="555"/>
      <c r="D976" s="555"/>
      <c r="E976" s="555"/>
      <c r="F976" s="555"/>
      <c r="G976" s="555"/>
      <c r="H976" s="555"/>
      <c r="I976" s="555"/>
      <c r="J976" s="555"/>
      <c r="K976" s="555"/>
      <c r="L976" s="555"/>
      <c r="M976" s="555"/>
      <c r="N976" s="555"/>
      <c r="O976" s="555"/>
      <c r="P976" s="555"/>
      <c r="Q976" s="555"/>
      <c r="R976" s="555"/>
      <c r="S976" s="555"/>
      <c r="T976" s="555"/>
      <c r="U976" s="555"/>
      <c r="V976" s="555"/>
      <c r="W976" s="555"/>
      <c r="X976" s="555"/>
      <c r="Y976" s="555"/>
      <c r="Z976" s="555"/>
      <c r="AA976" s="555"/>
      <c r="AB976" s="555"/>
      <c r="AC976" s="555"/>
      <c r="AD976" s="555"/>
      <c r="AE976" s="555"/>
      <c r="AF976" s="555"/>
      <c r="AG976" s="555"/>
      <c r="AH976" s="555"/>
    </row>
    <row r="977">
      <c r="A977" s="555"/>
      <c r="B977" s="555"/>
      <c r="C977" s="555"/>
      <c r="D977" s="555"/>
      <c r="E977" s="555"/>
      <c r="F977" s="555"/>
      <c r="G977" s="555"/>
      <c r="H977" s="555"/>
      <c r="I977" s="555"/>
      <c r="J977" s="555"/>
      <c r="K977" s="555"/>
      <c r="L977" s="555"/>
      <c r="M977" s="555"/>
      <c r="N977" s="555"/>
      <c r="O977" s="555"/>
      <c r="P977" s="555"/>
      <c r="Q977" s="555"/>
      <c r="R977" s="555"/>
      <c r="S977" s="555"/>
      <c r="T977" s="555"/>
      <c r="U977" s="555"/>
      <c r="V977" s="555"/>
      <c r="W977" s="555"/>
      <c r="X977" s="555"/>
      <c r="Y977" s="555"/>
      <c r="Z977" s="555"/>
      <c r="AA977" s="555"/>
      <c r="AB977" s="555"/>
      <c r="AC977" s="555"/>
      <c r="AD977" s="555"/>
      <c r="AE977" s="555"/>
      <c r="AF977" s="555"/>
      <c r="AG977" s="555"/>
      <c r="AH977" s="555"/>
    </row>
    <row r="978">
      <c r="A978" s="555"/>
      <c r="B978" s="555"/>
      <c r="C978" s="555"/>
      <c r="D978" s="555"/>
      <c r="E978" s="555"/>
      <c r="F978" s="555"/>
      <c r="G978" s="555"/>
      <c r="H978" s="555"/>
      <c r="I978" s="555"/>
      <c r="J978" s="555"/>
      <c r="K978" s="555"/>
      <c r="L978" s="555"/>
      <c r="M978" s="555"/>
      <c r="N978" s="555"/>
      <c r="O978" s="555"/>
      <c r="P978" s="555"/>
      <c r="Q978" s="555"/>
      <c r="R978" s="555"/>
      <c r="S978" s="555"/>
      <c r="T978" s="555"/>
      <c r="U978" s="555"/>
      <c r="V978" s="555"/>
      <c r="W978" s="555"/>
      <c r="X978" s="555"/>
      <c r="Y978" s="555"/>
      <c r="Z978" s="555"/>
      <c r="AA978" s="555"/>
      <c r="AB978" s="555"/>
      <c r="AC978" s="555"/>
      <c r="AD978" s="555"/>
      <c r="AE978" s="555"/>
      <c r="AF978" s="555"/>
      <c r="AG978" s="555"/>
      <c r="AH978" s="555"/>
    </row>
    <row r="979">
      <c r="A979" s="555"/>
      <c r="B979" s="555"/>
      <c r="C979" s="555"/>
      <c r="D979" s="555"/>
      <c r="E979" s="555"/>
      <c r="F979" s="555"/>
      <c r="G979" s="555"/>
      <c r="H979" s="555"/>
      <c r="I979" s="555"/>
      <c r="J979" s="555"/>
      <c r="K979" s="555"/>
      <c r="L979" s="555"/>
      <c r="M979" s="555"/>
      <c r="N979" s="555"/>
      <c r="O979" s="555"/>
      <c r="P979" s="555"/>
      <c r="Q979" s="555"/>
      <c r="R979" s="555"/>
      <c r="S979" s="555"/>
      <c r="T979" s="555"/>
      <c r="U979" s="555"/>
      <c r="V979" s="555"/>
      <c r="W979" s="555"/>
      <c r="X979" s="555"/>
      <c r="Y979" s="555"/>
      <c r="Z979" s="555"/>
      <c r="AA979" s="555"/>
      <c r="AB979" s="555"/>
      <c r="AC979" s="555"/>
      <c r="AD979" s="555"/>
      <c r="AE979" s="555"/>
      <c r="AF979" s="555"/>
      <c r="AG979" s="555"/>
      <c r="AH979" s="555"/>
    </row>
    <row r="980">
      <c r="A980" s="555"/>
      <c r="B980" s="555"/>
      <c r="C980" s="555"/>
      <c r="D980" s="555"/>
      <c r="E980" s="555"/>
      <c r="F980" s="555"/>
      <c r="G980" s="555"/>
      <c r="H980" s="555"/>
      <c r="I980" s="555"/>
      <c r="J980" s="555"/>
      <c r="K980" s="555"/>
      <c r="L980" s="555"/>
      <c r="M980" s="555"/>
      <c r="N980" s="555"/>
      <c r="O980" s="555"/>
      <c r="P980" s="555"/>
      <c r="Q980" s="555"/>
      <c r="R980" s="555"/>
      <c r="S980" s="555"/>
      <c r="T980" s="555"/>
      <c r="U980" s="555"/>
      <c r="V980" s="555"/>
      <c r="W980" s="555"/>
      <c r="X980" s="555"/>
      <c r="Y980" s="555"/>
      <c r="Z980" s="555"/>
      <c r="AA980" s="555"/>
      <c r="AB980" s="555"/>
      <c r="AC980" s="555"/>
      <c r="AD980" s="555"/>
      <c r="AE980" s="555"/>
      <c r="AF980" s="555"/>
      <c r="AG980" s="555"/>
      <c r="AH980" s="555"/>
    </row>
    <row r="981">
      <c r="A981" s="555"/>
      <c r="B981" s="555"/>
      <c r="C981" s="555"/>
      <c r="D981" s="555"/>
      <c r="E981" s="555"/>
      <c r="F981" s="555"/>
      <c r="G981" s="555"/>
      <c r="H981" s="555"/>
      <c r="I981" s="555"/>
      <c r="J981" s="555"/>
      <c r="K981" s="555"/>
      <c r="L981" s="555"/>
      <c r="M981" s="555"/>
      <c r="N981" s="555"/>
      <c r="O981" s="555"/>
      <c r="P981" s="555"/>
      <c r="Q981" s="555"/>
      <c r="R981" s="555"/>
      <c r="S981" s="555"/>
      <c r="T981" s="555"/>
      <c r="U981" s="555"/>
      <c r="V981" s="555"/>
      <c r="W981" s="555"/>
      <c r="X981" s="555"/>
      <c r="Y981" s="555"/>
      <c r="Z981" s="555"/>
      <c r="AA981" s="555"/>
      <c r="AB981" s="555"/>
      <c r="AC981" s="555"/>
      <c r="AD981" s="555"/>
      <c r="AE981" s="555"/>
      <c r="AF981" s="555"/>
      <c r="AG981" s="555"/>
      <c r="AH981" s="555"/>
    </row>
    <row r="982">
      <c r="A982" s="555"/>
      <c r="B982" s="555"/>
      <c r="C982" s="555"/>
      <c r="D982" s="555"/>
      <c r="E982" s="555"/>
      <c r="F982" s="555"/>
      <c r="G982" s="555"/>
      <c r="H982" s="555"/>
      <c r="I982" s="555"/>
      <c r="J982" s="555"/>
      <c r="K982" s="555"/>
      <c r="L982" s="555"/>
      <c r="M982" s="555"/>
      <c r="N982" s="555"/>
      <c r="O982" s="555"/>
      <c r="P982" s="555"/>
      <c r="Q982" s="555"/>
      <c r="R982" s="555"/>
      <c r="S982" s="555"/>
      <c r="T982" s="555"/>
      <c r="U982" s="555"/>
      <c r="V982" s="555"/>
      <c r="W982" s="555"/>
      <c r="X982" s="555"/>
      <c r="Y982" s="555"/>
      <c r="Z982" s="555"/>
      <c r="AA982" s="555"/>
      <c r="AB982" s="555"/>
      <c r="AC982" s="555"/>
      <c r="AD982" s="555"/>
      <c r="AE982" s="555"/>
      <c r="AF982" s="555"/>
      <c r="AG982" s="555"/>
      <c r="AH982" s="555"/>
    </row>
    <row r="983">
      <c r="A983" s="555"/>
      <c r="B983" s="555"/>
      <c r="C983" s="555"/>
      <c r="D983" s="555"/>
      <c r="E983" s="555"/>
      <c r="F983" s="555"/>
      <c r="G983" s="555"/>
      <c r="H983" s="555"/>
      <c r="I983" s="555"/>
      <c r="J983" s="555"/>
      <c r="K983" s="555"/>
      <c r="L983" s="555"/>
      <c r="M983" s="555"/>
      <c r="N983" s="555"/>
      <c r="O983" s="555"/>
      <c r="P983" s="555"/>
      <c r="Q983" s="555"/>
      <c r="R983" s="555"/>
      <c r="S983" s="555"/>
      <c r="T983" s="555"/>
      <c r="U983" s="555"/>
      <c r="V983" s="555"/>
      <c r="W983" s="555"/>
      <c r="X983" s="555"/>
      <c r="Y983" s="555"/>
      <c r="Z983" s="555"/>
      <c r="AA983" s="555"/>
      <c r="AB983" s="555"/>
      <c r="AC983" s="555"/>
      <c r="AD983" s="555"/>
      <c r="AE983" s="555"/>
      <c r="AF983" s="555"/>
      <c r="AG983" s="555"/>
      <c r="AH983" s="555"/>
    </row>
    <row r="984">
      <c r="A984" s="555"/>
      <c r="B984" s="555"/>
      <c r="C984" s="555"/>
      <c r="D984" s="555"/>
      <c r="E984" s="555"/>
      <c r="F984" s="555"/>
      <c r="G984" s="555"/>
      <c r="H984" s="555"/>
      <c r="I984" s="555"/>
      <c r="J984" s="555"/>
      <c r="K984" s="555"/>
      <c r="L984" s="555"/>
      <c r="M984" s="555"/>
      <c r="N984" s="555"/>
      <c r="O984" s="555"/>
      <c r="P984" s="555"/>
      <c r="Q984" s="555"/>
      <c r="R984" s="555"/>
      <c r="S984" s="555"/>
      <c r="T984" s="555"/>
      <c r="U984" s="555"/>
      <c r="V984" s="555"/>
      <c r="W984" s="555"/>
      <c r="X984" s="555"/>
      <c r="Y984" s="555"/>
      <c r="Z984" s="555"/>
      <c r="AA984" s="555"/>
      <c r="AB984" s="555"/>
      <c r="AC984" s="555"/>
      <c r="AD984" s="555"/>
      <c r="AE984" s="555"/>
      <c r="AF984" s="555"/>
      <c r="AG984" s="555"/>
      <c r="AH984" s="555"/>
    </row>
    <row r="985">
      <c r="A985" s="555"/>
      <c r="B985" s="555"/>
      <c r="C985" s="555"/>
      <c r="D985" s="555"/>
      <c r="E985" s="555"/>
      <c r="F985" s="555"/>
      <c r="G985" s="555"/>
      <c r="H985" s="555"/>
      <c r="I985" s="555"/>
      <c r="J985" s="555"/>
      <c r="K985" s="555"/>
      <c r="L985" s="555"/>
      <c r="M985" s="555"/>
      <c r="N985" s="555"/>
      <c r="O985" s="555"/>
      <c r="P985" s="555"/>
      <c r="Q985" s="555"/>
      <c r="R985" s="555"/>
      <c r="S985" s="555"/>
      <c r="T985" s="555"/>
      <c r="U985" s="555"/>
      <c r="V985" s="555"/>
      <c r="W985" s="555"/>
      <c r="X985" s="555"/>
      <c r="Y985" s="555"/>
      <c r="Z985" s="555"/>
      <c r="AA985" s="555"/>
      <c r="AB985" s="555"/>
      <c r="AC985" s="555"/>
      <c r="AD985" s="555"/>
      <c r="AE985" s="555"/>
      <c r="AF985" s="555"/>
      <c r="AG985" s="555"/>
      <c r="AH985" s="555"/>
    </row>
    <row r="986">
      <c r="A986" s="555"/>
      <c r="B986" s="555"/>
      <c r="C986" s="555"/>
      <c r="D986" s="555"/>
      <c r="E986" s="555"/>
      <c r="F986" s="555"/>
      <c r="G986" s="555"/>
      <c r="H986" s="555"/>
      <c r="I986" s="555"/>
      <c r="J986" s="555"/>
      <c r="K986" s="555"/>
      <c r="L986" s="555"/>
      <c r="M986" s="555"/>
      <c r="N986" s="555"/>
      <c r="O986" s="555"/>
      <c r="P986" s="555"/>
      <c r="Q986" s="555"/>
      <c r="R986" s="555"/>
      <c r="S986" s="555"/>
      <c r="T986" s="555"/>
      <c r="U986" s="555"/>
      <c r="V986" s="555"/>
      <c r="W986" s="555"/>
      <c r="X986" s="555"/>
      <c r="Y986" s="555"/>
      <c r="Z986" s="555"/>
      <c r="AA986" s="555"/>
      <c r="AB986" s="555"/>
      <c r="AC986" s="555"/>
      <c r="AD986" s="555"/>
      <c r="AE986" s="555"/>
      <c r="AF986" s="555"/>
      <c r="AG986" s="555"/>
      <c r="AH986" s="555"/>
    </row>
    <row r="987">
      <c r="A987" s="555"/>
      <c r="B987" s="555"/>
      <c r="C987" s="555"/>
      <c r="D987" s="555"/>
      <c r="E987" s="555"/>
      <c r="F987" s="555"/>
      <c r="G987" s="555"/>
      <c r="H987" s="555"/>
      <c r="I987" s="555"/>
      <c r="J987" s="555"/>
      <c r="K987" s="555"/>
      <c r="L987" s="555"/>
      <c r="M987" s="555"/>
      <c r="N987" s="555"/>
      <c r="O987" s="555"/>
      <c r="P987" s="555"/>
      <c r="Q987" s="555"/>
      <c r="R987" s="555"/>
      <c r="S987" s="555"/>
      <c r="T987" s="555"/>
      <c r="U987" s="555"/>
      <c r="V987" s="555"/>
      <c r="W987" s="555"/>
      <c r="X987" s="555"/>
      <c r="Y987" s="555"/>
      <c r="Z987" s="555"/>
      <c r="AA987" s="555"/>
      <c r="AB987" s="555"/>
      <c r="AC987" s="555"/>
      <c r="AD987" s="555"/>
      <c r="AE987" s="555"/>
      <c r="AF987" s="555"/>
      <c r="AG987" s="555"/>
      <c r="AH987" s="555"/>
    </row>
    <row r="988">
      <c r="A988" s="555"/>
      <c r="B988" s="555"/>
      <c r="C988" s="555"/>
      <c r="D988" s="555"/>
      <c r="E988" s="555"/>
      <c r="F988" s="555"/>
      <c r="G988" s="555"/>
      <c r="H988" s="555"/>
      <c r="I988" s="555"/>
      <c r="J988" s="555"/>
      <c r="K988" s="555"/>
      <c r="L988" s="555"/>
      <c r="M988" s="555"/>
      <c r="N988" s="555"/>
      <c r="O988" s="555"/>
      <c r="P988" s="555"/>
      <c r="Q988" s="555"/>
      <c r="R988" s="555"/>
      <c r="S988" s="555"/>
      <c r="T988" s="555"/>
      <c r="U988" s="555"/>
      <c r="V988" s="555"/>
      <c r="W988" s="555"/>
      <c r="X988" s="555"/>
      <c r="Y988" s="555"/>
      <c r="Z988" s="555"/>
      <c r="AA988" s="555"/>
      <c r="AB988" s="555"/>
      <c r="AC988" s="555"/>
      <c r="AD988" s="555"/>
      <c r="AE988" s="555"/>
      <c r="AF988" s="555"/>
      <c r="AG988" s="555"/>
      <c r="AH988" s="555"/>
    </row>
    <row r="989">
      <c r="A989" s="555"/>
      <c r="B989" s="555"/>
      <c r="C989" s="555"/>
      <c r="D989" s="555"/>
      <c r="E989" s="555"/>
      <c r="F989" s="555"/>
      <c r="G989" s="555"/>
      <c r="H989" s="555"/>
      <c r="I989" s="555"/>
      <c r="J989" s="555"/>
      <c r="K989" s="555"/>
      <c r="L989" s="555"/>
      <c r="M989" s="555"/>
      <c r="N989" s="555"/>
      <c r="O989" s="555"/>
      <c r="P989" s="555"/>
      <c r="Q989" s="555"/>
      <c r="R989" s="555"/>
      <c r="S989" s="555"/>
      <c r="T989" s="555"/>
      <c r="U989" s="555"/>
      <c r="V989" s="555"/>
      <c r="W989" s="555"/>
      <c r="X989" s="555"/>
      <c r="Y989" s="555"/>
      <c r="Z989" s="555"/>
      <c r="AA989" s="555"/>
      <c r="AB989" s="555"/>
      <c r="AC989" s="555"/>
      <c r="AD989" s="555"/>
      <c r="AE989" s="555"/>
      <c r="AF989" s="555"/>
      <c r="AG989" s="555"/>
      <c r="AH989" s="555"/>
    </row>
    <row r="990">
      <c r="A990" s="555"/>
      <c r="B990" s="555"/>
      <c r="C990" s="555"/>
      <c r="D990" s="555"/>
      <c r="E990" s="555"/>
      <c r="F990" s="555"/>
      <c r="G990" s="555"/>
      <c r="H990" s="555"/>
      <c r="I990" s="555"/>
      <c r="J990" s="555"/>
      <c r="K990" s="555"/>
      <c r="L990" s="555"/>
      <c r="M990" s="555"/>
      <c r="N990" s="555"/>
      <c r="O990" s="555"/>
      <c r="P990" s="555"/>
      <c r="Q990" s="555"/>
      <c r="R990" s="555"/>
      <c r="S990" s="555"/>
      <c r="T990" s="555"/>
      <c r="U990" s="555"/>
      <c r="V990" s="555"/>
      <c r="W990" s="555"/>
      <c r="X990" s="555"/>
      <c r="Y990" s="555"/>
      <c r="Z990" s="555"/>
      <c r="AA990" s="555"/>
      <c r="AB990" s="555"/>
      <c r="AC990" s="555"/>
      <c r="AD990" s="555"/>
      <c r="AE990" s="555"/>
      <c r="AF990" s="555"/>
      <c r="AG990" s="555"/>
      <c r="AH990" s="555"/>
    </row>
    <row r="991">
      <c r="A991" s="555"/>
      <c r="B991" s="555"/>
      <c r="C991" s="555"/>
      <c r="D991" s="555"/>
      <c r="E991" s="555"/>
      <c r="F991" s="555"/>
      <c r="G991" s="555"/>
      <c r="H991" s="555"/>
      <c r="I991" s="555"/>
      <c r="J991" s="555"/>
      <c r="K991" s="555"/>
      <c r="L991" s="555"/>
      <c r="M991" s="555"/>
      <c r="N991" s="555"/>
      <c r="O991" s="555"/>
      <c r="P991" s="555"/>
      <c r="Q991" s="555"/>
      <c r="R991" s="555"/>
      <c r="S991" s="555"/>
      <c r="T991" s="555"/>
      <c r="U991" s="555"/>
      <c r="V991" s="555"/>
      <c r="W991" s="555"/>
      <c r="X991" s="555"/>
      <c r="Y991" s="555"/>
      <c r="Z991" s="555"/>
      <c r="AA991" s="555"/>
      <c r="AB991" s="555"/>
      <c r="AC991" s="555"/>
      <c r="AD991" s="555"/>
      <c r="AE991" s="555"/>
      <c r="AF991" s="555"/>
      <c r="AG991" s="555"/>
      <c r="AH991" s="555"/>
    </row>
    <row r="992">
      <c r="A992" s="555"/>
      <c r="B992" s="555"/>
      <c r="C992" s="555"/>
      <c r="D992" s="555"/>
      <c r="E992" s="555"/>
      <c r="F992" s="555"/>
      <c r="G992" s="555"/>
      <c r="H992" s="555"/>
      <c r="I992" s="555"/>
      <c r="J992" s="555"/>
      <c r="K992" s="555"/>
      <c r="L992" s="555"/>
      <c r="M992" s="555"/>
      <c r="N992" s="555"/>
      <c r="O992" s="555"/>
      <c r="P992" s="555"/>
      <c r="Q992" s="555"/>
      <c r="R992" s="555"/>
      <c r="S992" s="555"/>
      <c r="T992" s="555"/>
      <c r="U992" s="555"/>
      <c r="V992" s="555"/>
      <c r="W992" s="555"/>
      <c r="X992" s="555"/>
      <c r="Y992" s="555"/>
      <c r="Z992" s="555"/>
      <c r="AA992" s="555"/>
      <c r="AB992" s="555"/>
      <c r="AC992" s="555"/>
      <c r="AD992" s="555"/>
      <c r="AE992" s="555"/>
      <c r="AF992" s="555"/>
      <c r="AG992" s="555"/>
      <c r="AH992" s="555"/>
    </row>
    <row r="993">
      <c r="A993" s="555"/>
      <c r="B993" s="555"/>
      <c r="C993" s="555"/>
      <c r="D993" s="555"/>
      <c r="E993" s="555"/>
      <c r="F993" s="555"/>
      <c r="G993" s="555"/>
      <c r="H993" s="555"/>
      <c r="I993" s="555"/>
      <c r="J993" s="555"/>
      <c r="K993" s="555"/>
      <c r="L993" s="555"/>
      <c r="M993" s="555"/>
      <c r="N993" s="555"/>
      <c r="O993" s="555"/>
      <c r="P993" s="555"/>
      <c r="Q993" s="555"/>
      <c r="R993" s="555"/>
      <c r="S993" s="555"/>
      <c r="T993" s="555"/>
      <c r="U993" s="555"/>
      <c r="V993" s="555"/>
      <c r="W993" s="555"/>
      <c r="X993" s="555"/>
      <c r="Y993" s="555"/>
      <c r="Z993" s="555"/>
      <c r="AA993" s="555"/>
      <c r="AB993" s="555"/>
      <c r="AC993" s="555"/>
      <c r="AD993" s="555"/>
      <c r="AE993" s="555"/>
      <c r="AF993" s="555"/>
      <c r="AG993" s="555"/>
      <c r="AH993" s="555"/>
    </row>
    <row r="994">
      <c r="A994" s="555"/>
      <c r="B994" s="555"/>
      <c r="C994" s="555"/>
      <c r="D994" s="555"/>
      <c r="E994" s="555"/>
      <c r="F994" s="555"/>
      <c r="G994" s="555"/>
      <c r="H994" s="555"/>
      <c r="I994" s="555"/>
      <c r="J994" s="555"/>
      <c r="K994" s="555"/>
      <c r="L994" s="555"/>
      <c r="M994" s="555"/>
      <c r="N994" s="555"/>
      <c r="O994" s="555"/>
      <c r="P994" s="555"/>
      <c r="Q994" s="555"/>
      <c r="R994" s="555"/>
      <c r="S994" s="555"/>
      <c r="T994" s="555"/>
      <c r="U994" s="555"/>
      <c r="V994" s="555"/>
      <c r="W994" s="555"/>
      <c r="X994" s="555"/>
      <c r="Y994" s="555"/>
      <c r="Z994" s="555"/>
      <c r="AA994" s="555"/>
      <c r="AB994" s="555"/>
      <c r="AC994" s="555"/>
      <c r="AD994" s="555"/>
      <c r="AE994" s="555"/>
      <c r="AF994" s="555"/>
      <c r="AG994" s="555"/>
      <c r="AH994" s="555"/>
    </row>
    <row r="995">
      <c r="A995" s="555"/>
      <c r="B995" s="555"/>
      <c r="C995" s="555"/>
      <c r="D995" s="555"/>
      <c r="E995" s="555"/>
      <c r="F995" s="555"/>
      <c r="G995" s="555"/>
      <c r="H995" s="555"/>
      <c r="I995" s="555"/>
      <c r="J995" s="555"/>
      <c r="K995" s="555"/>
      <c r="L995" s="555"/>
      <c r="M995" s="555"/>
      <c r="N995" s="555"/>
      <c r="O995" s="555"/>
      <c r="P995" s="555"/>
      <c r="Q995" s="555"/>
      <c r="R995" s="555"/>
      <c r="S995" s="555"/>
      <c r="T995" s="555"/>
      <c r="U995" s="555"/>
      <c r="V995" s="555"/>
      <c r="W995" s="555"/>
      <c r="X995" s="555"/>
      <c r="Y995" s="555"/>
      <c r="Z995" s="555"/>
      <c r="AA995" s="555"/>
      <c r="AB995" s="555"/>
      <c r="AC995" s="555"/>
      <c r="AD995" s="555"/>
      <c r="AE995" s="555"/>
      <c r="AF995" s="555"/>
      <c r="AG995" s="555"/>
      <c r="AH995" s="555"/>
    </row>
    <row r="996">
      <c r="A996" s="555"/>
      <c r="B996" s="555"/>
      <c r="C996" s="555"/>
      <c r="D996" s="555"/>
      <c r="E996" s="555"/>
      <c r="F996" s="555"/>
      <c r="G996" s="555"/>
      <c r="H996" s="555"/>
      <c r="I996" s="555"/>
      <c r="J996" s="555"/>
      <c r="K996" s="555"/>
      <c r="L996" s="555"/>
      <c r="M996" s="555"/>
      <c r="N996" s="555"/>
      <c r="O996" s="555"/>
      <c r="P996" s="555"/>
      <c r="Q996" s="555"/>
      <c r="R996" s="555"/>
      <c r="S996" s="555"/>
      <c r="T996" s="555"/>
      <c r="U996" s="555"/>
      <c r="V996" s="555"/>
      <c r="W996" s="555"/>
      <c r="X996" s="555"/>
      <c r="Y996" s="555"/>
      <c r="Z996" s="555"/>
      <c r="AA996" s="555"/>
      <c r="AB996" s="555"/>
      <c r="AC996" s="555"/>
      <c r="AD996" s="555"/>
      <c r="AE996" s="555"/>
      <c r="AF996" s="555"/>
      <c r="AG996" s="555"/>
      <c r="AH996" s="555"/>
    </row>
    <row r="997">
      <c r="A997" s="555"/>
      <c r="B997" s="555"/>
      <c r="C997" s="555"/>
      <c r="D997" s="555"/>
      <c r="E997" s="555"/>
      <c r="F997" s="555"/>
      <c r="G997" s="555"/>
      <c r="H997" s="555"/>
      <c r="I997" s="555"/>
      <c r="J997" s="555"/>
      <c r="K997" s="555"/>
      <c r="L997" s="555"/>
      <c r="M997" s="555"/>
      <c r="N997" s="555"/>
      <c r="O997" s="555"/>
      <c r="P997" s="555"/>
      <c r="Q997" s="555"/>
      <c r="R997" s="555"/>
      <c r="S997" s="555"/>
      <c r="T997" s="555"/>
      <c r="U997" s="555"/>
      <c r="V997" s="555"/>
      <c r="W997" s="555"/>
      <c r="X997" s="555"/>
      <c r="Y997" s="555"/>
      <c r="Z997" s="555"/>
      <c r="AA997" s="555"/>
      <c r="AB997" s="555"/>
      <c r="AC997" s="555"/>
      <c r="AD997" s="555"/>
      <c r="AE997" s="555"/>
      <c r="AF997" s="555"/>
      <c r="AG997" s="555"/>
      <c r="AH997" s="555"/>
    </row>
    <row r="998">
      <c r="A998" s="555"/>
      <c r="B998" s="555"/>
      <c r="C998" s="555"/>
      <c r="D998" s="555"/>
      <c r="E998" s="555"/>
      <c r="F998" s="555"/>
      <c r="G998" s="555"/>
      <c r="H998" s="555"/>
      <c r="I998" s="555"/>
      <c r="J998" s="555"/>
      <c r="K998" s="555"/>
      <c r="L998" s="555"/>
      <c r="M998" s="555"/>
      <c r="N998" s="555"/>
      <c r="O998" s="555"/>
      <c r="P998" s="555"/>
      <c r="Q998" s="555"/>
      <c r="R998" s="555"/>
      <c r="S998" s="555"/>
      <c r="T998" s="555"/>
      <c r="U998" s="555"/>
      <c r="V998" s="555"/>
      <c r="W998" s="555"/>
      <c r="X998" s="555"/>
      <c r="Y998" s="555"/>
      <c r="Z998" s="555"/>
      <c r="AA998" s="555"/>
      <c r="AB998" s="555"/>
      <c r="AC998" s="555"/>
      <c r="AD998" s="555"/>
      <c r="AE998" s="555"/>
      <c r="AF998" s="555"/>
      <c r="AG998" s="555"/>
      <c r="AH998" s="555"/>
    </row>
    <row r="999">
      <c r="A999" s="555"/>
      <c r="B999" s="555"/>
      <c r="C999" s="555"/>
      <c r="D999" s="555"/>
      <c r="E999" s="555"/>
      <c r="F999" s="555"/>
      <c r="G999" s="555"/>
      <c r="H999" s="555"/>
      <c r="I999" s="555"/>
      <c r="J999" s="555"/>
      <c r="K999" s="555"/>
      <c r="L999" s="555"/>
      <c r="M999" s="555"/>
      <c r="N999" s="555"/>
      <c r="O999" s="555"/>
      <c r="P999" s="555"/>
      <c r="Q999" s="555"/>
      <c r="R999" s="555"/>
      <c r="S999" s="555"/>
      <c r="T999" s="555"/>
      <c r="U999" s="555"/>
      <c r="V999" s="555"/>
      <c r="W999" s="555"/>
      <c r="X999" s="555"/>
      <c r="Y999" s="555"/>
      <c r="Z999" s="555"/>
      <c r="AA999" s="555"/>
      <c r="AB999" s="555"/>
      <c r="AC999" s="555"/>
      <c r="AD999" s="555"/>
      <c r="AE999" s="555"/>
      <c r="AF999" s="555"/>
      <c r="AG999" s="555"/>
      <c r="AH999" s="555"/>
    </row>
    <row r="1000">
      <c r="A1000" s="555"/>
      <c r="B1000" s="555"/>
      <c r="C1000" s="555"/>
      <c r="D1000" s="555"/>
      <c r="E1000" s="555"/>
      <c r="F1000" s="555"/>
      <c r="G1000" s="555"/>
      <c r="H1000" s="555"/>
      <c r="I1000" s="555"/>
      <c r="J1000" s="555"/>
      <c r="K1000" s="555"/>
      <c r="L1000" s="555"/>
      <c r="M1000" s="555"/>
      <c r="N1000" s="555"/>
      <c r="O1000" s="555"/>
      <c r="P1000" s="555"/>
      <c r="Q1000" s="555"/>
      <c r="R1000" s="555"/>
      <c r="S1000" s="555"/>
      <c r="T1000" s="555"/>
      <c r="U1000" s="555"/>
      <c r="V1000" s="555"/>
      <c r="W1000" s="555"/>
      <c r="X1000" s="555"/>
      <c r="Y1000" s="555"/>
      <c r="Z1000" s="555"/>
      <c r="AA1000" s="555"/>
      <c r="AB1000" s="555"/>
      <c r="AC1000" s="555"/>
      <c r="AD1000" s="555"/>
      <c r="AE1000" s="555"/>
      <c r="AF1000" s="555"/>
      <c r="AG1000" s="555"/>
      <c r="AH1000" s="555"/>
    </row>
    <row r="1001">
      <c r="A1001" s="555"/>
      <c r="B1001" s="555"/>
      <c r="C1001" s="555"/>
      <c r="D1001" s="555"/>
      <c r="E1001" s="555"/>
      <c r="F1001" s="555"/>
      <c r="G1001" s="555"/>
      <c r="H1001" s="555"/>
      <c r="I1001" s="555"/>
      <c r="J1001" s="555"/>
      <c r="K1001" s="555"/>
      <c r="L1001" s="555"/>
      <c r="M1001" s="555"/>
      <c r="N1001" s="555"/>
      <c r="O1001" s="555"/>
      <c r="P1001" s="555"/>
      <c r="Q1001" s="555"/>
      <c r="R1001" s="555"/>
      <c r="S1001" s="555"/>
      <c r="T1001" s="555"/>
      <c r="U1001" s="555"/>
      <c r="V1001" s="555"/>
      <c r="W1001" s="555"/>
      <c r="X1001" s="555"/>
      <c r="Y1001" s="555"/>
      <c r="Z1001" s="555"/>
      <c r="AA1001" s="555"/>
      <c r="AB1001" s="555"/>
      <c r="AC1001" s="555"/>
      <c r="AD1001" s="555"/>
      <c r="AE1001" s="555"/>
      <c r="AF1001" s="555"/>
      <c r="AG1001" s="555"/>
      <c r="AH1001" s="555"/>
    </row>
    <row r="1002">
      <c r="A1002" s="555"/>
      <c r="B1002" s="555"/>
      <c r="C1002" s="555"/>
      <c r="D1002" s="555"/>
      <c r="E1002" s="555"/>
      <c r="F1002" s="555"/>
      <c r="G1002" s="555"/>
      <c r="H1002" s="555"/>
      <c r="I1002" s="555"/>
      <c r="J1002" s="555"/>
      <c r="K1002" s="555"/>
      <c r="L1002" s="555"/>
      <c r="M1002" s="555"/>
      <c r="N1002" s="555"/>
      <c r="O1002" s="555"/>
      <c r="P1002" s="555"/>
      <c r="Q1002" s="555"/>
      <c r="R1002" s="555"/>
      <c r="S1002" s="555"/>
      <c r="T1002" s="555"/>
      <c r="U1002" s="555"/>
      <c r="V1002" s="555"/>
      <c r="W1002" s="555"/>
      <c r="X1002" s="555"/>
      <c r="Y1002" s="555"/>
      <c r="Z1002" s="555"/>
      <c r="AA1002" s="555"/>
      <c r="AB1002" s="555"/>
      <c r="AC1002" s="555"/>
      <c r="AD1002" s="555"/>
      <c r="AE1002" s="555"/>
      <c r="AF1002" s="555"/>
      <c r="AG1002" s="555"/>
      <c r="AH1002" s="555"/>
    </row>
    <row r="1003">
      <c r="A1003" s="555"/>
      <c r="B1003" s="555"/>
      <c r="C1003" s="555"/>
      <c r="D1003" s="555"/>
      <c r="E1003" s="555"/>
      <c r="F1003" s="555"/>
      <c r="G1003" s="555"/>
      <c r="H1003" s="555"/>
      <c r="I1003" s="555"/>
      <c r="J1003" s="555"/>
      <c r="K1003" s="555"/>
      <c r="L1003" s="555"/>
      <c r="M1003" s="555"/>
      <c r="N1003" s="555"/>
      <c r="O1003" s="555"/>
      <c r="P1003" s="555"/>
      <c r="Q1003" s="555"/>
      <c r="R1003" s="555"/>
      <c r="S1003" s="555"/>
      <c r="T1003" s="555"/>
      <c r="U1003" s="555"/>
      <c r="V1003" s="555"/>
      <c r="W1003" s="555"/>
      <c r="X1003" s="555"/>
      <c r="Y1003" s="555"/>
      <c r="Z1003" s="555"/>
      <c r="AA1003" s="555"/>
      <c r="AB1003" s="555"/>
      <c r="AC1003" s="555"/>
      <c r="AD1003" s="555"/>
      <c r="AE1003" s="555"/>
      <c r="AF1003" s="555"/>
      <c r="AG1003" s="555"/>
      <c r="AH1003" s="555"/>
    </row>
    <row r="1004">
      <c r="A1004" s="555"/>
      <c r="B1004" s="555"/>
      <c r="C1004" s="555"/>
      <c r="D1004" s="555"/>
      <c r="E1004" s="555"/>
      <c r="F1004" s="555"/>
      <c r="G1004" s="555"/>
      <c r="H1004" s="555"/>
      <c r="I1004" s="555"/>
      <c r="J1004" s="555"/>
      <c r="K1004" s="555"/>
      <c r="L1004" s="555"/>
      <c r="M1004" s="555"/>
      <c r="N1004" s="555"/>
      <c r="O1004" s="555"/>
      <c r="P1004" s="555"/>
      <c r="Q1004" s="555"/>
      <c r="R1004" s="555"/>
      <c r="S1004" s="555"/>
      <c r="T1004" s="555"/>
      <c r="U1004" s="555"/>
      <c r="V1004" s="555"/>
      <c r="W1004" s="555"/>
      <c r="X1004" s="555"/>
      <c r="Y1004" s="555"/>
      <c r="Z1004" s="555"/>
      <c r="AA1004" s="555"/>
      <c r="AB1004" s="555"/>
      <c r="AC1004" s="555"/>
      <c r="AD1004" s="555"/>
      <c r="AE1004" s="555"/>
      <c r="AF1004" s="555"/>
      <c r="AG1004" s="555"/>
      <c r="AH1004" s="555"/>
    </row>
    <row r="1005">
      <c r="A1005" s="555"/>
      <c r="B1005" s="555"/>
      <c r="C1005" s="555"/>
      <c r="D1005" s="555"/>
      <c r="E1005" s="555"/>
      <c r="F1005" s="555"/>
      <c r="G1005" s="555"/>
      <c r="H1005" s="555"/>
      <c r="I1005" s="555"/>
      <c r="J1005" s="555"/>
      <c r="K1005" s="555"/>
      <c r="L1005" s="555"/>
      <c r="M1005" s="555"/>
      <c r="N1005" s="555"/>
      <c r="O1005" s="555"/>
      <c r="P1005" s="555"/>
      <c r="Q1005" s="555"/>
      <c r="R1005" s="555"/>
      <c r="S1005" s="555"/>
      <c r="T1005" s="555"/>
      <c r="U1005" s="555"/>
      <c r="V1005" s="555"/>
      <c r="W1005" s="555"/>
      <c r="X1005" s="555"/>
      <c r="Y1005" s="555"/>
      <c r="Z1005" s="555"/>
      <c r="AA1005" s="555"/>
      <c r="AB1005" s="555"/>
      <c r="AC1005" s="555"/>
      <c r="AD1005" s="555"/>
      <c r="AE1005" s="555"/>
      <c r="AF1005" s="555"/>
      <c r="AG1005" s="555"/>
      <c r="AH1005" s="555"/>
    </row>
    <row r="1006">
      <c r="A1006" s="555"/>
      <c r="B1006" s="555"/>
      <c r="C1006" s="555"/>
      <c r="D1006" s="555"/>
      <c r="E1006" s="555"/>
      <c r="F1006" s="555"/>
      <c r="G1006" s="555"/>
      <c r="H1006" s="555"/>
      <c r="I1006" s="555"/>
      <c r="J1006" s="555"/>
      <c r="K1006" s="555"/>
      <c r="L1006" s="555"/>
      <c r="M1006" s="555"/>
      <c r="N1006" s="555"/>
      <c r="O1006" s="555"/>
      <c r="P1006" s="555"/>
      <c r="Q1006" s="555"/>
      <c r="R1006" s="555"/>
      <c r="S1006" s="555"/>
      <c r="T1006" s="555"/>
      <c r="U1006" s="555"/>
      <c r="V1006" s="555"/>
      <c r="W1006" s="555"/>
      <c r="X1006" s="555"/>
      <c r="Y1006" s="555"/>
      <c r="Z1006" s="555"/>
      <c r="AA1006" s="555"/>
      <c r="AB1006" s="555"/>
      <c r="AC1006" s="555"/>
      <c r="AD1006" s="555"/>
      <c r="AE1006" s="555"/>
      <c r="AF1006" s="555"/>
      <c r="AG1006" s="555"/>
      <c r="AH1006" s="555"/>
    </row>
    <row r="1007">
      <c r="A1007" s="555"/>
      <c r="B1007" s="555"/>
      <c r="C1007" s="555"/>
      <c r="D1007" s="555"/>
      <c r="E1007" s="555"/>
      <c r="F1007" s="555"/>
      <c r="G1007" s="555"/>
      <c r="H1007" s="555"/>
      <c r="I1007" s="555"/>
      <c r="J1007" s="555"/>
      <c r="K1007" s="555"/>
      <c r="L1007" s="555"/>
      <c r="M1007" s="555"/>
      <c r="N1007" s="555"/>
      <c r="O1007" s="555"/>
      <c r="P1007" s="555"/>
      <c r="Q1007" s="555"/>
      <c r="R1007" s="555"/>
      <c r="S1007" s="555"/>
      <c r="T1007" s="555"/>
      <c r="U1007" s="555"/>
      <c r="V1007" s="555"/>
      <c r="W1007" s="555"/>
      <c r="X1007" s="555"/>
      <c r="Y1007" s="555"/>
      <c r="Z1007" s="555"/>
      <c r="AA1007" s="555"/>
      <c r="AB1007" s="555"/>
      <c r="AC1007" s="555"/>
      <c r="AD1007" s="555"/>
      <c r="AE1007" s="555"/>
      <c r="AF1007" s="555"/>
      <c r="AG1007" s="555"/>
      <c r="AH1007" s="555"/>
    </row>
    <row r="1008">
      <c r="A1008" s="555"/>
      <c r="B1008" s="555"/>
      <c r="C1008" s="555"/>
      <c r="D1008" s="555"/>
      <c r="E1008" s="555"/>
      <c r="F1008" s="555"/>
      <c r="G1008" s="555"/>
      <c r="H1008" s="555"/>
      <c r="I1008" s="555"/>
      <c r="J1008" s="555"/>
      <c r="K1008" s="555"/>
      <c r="L1008" s="555"/>
      <c r="M1008" s="555"/>
      <c r="N1008" s="555"/>
      <c r="O1008" s="555"/>
      <c r="P1008" s="555"/>
      <c r="Q1008" s="555"/>
      <c r="R1008" s="555"/>
      <c r="S1008" s="555"/>
      <c r="T1008" s="555"/>
      <c r="U1008" s="555"/>
      <c r="V1008" s="555"/>
      <c r="W1008" s="555"/>
      <c r="X1008" s="555"/>
      <c r="Y1008" s="555"/>
      <c r="Z1008" s="555"/>
      <c r="AA1008" s="555"/>
      <c r="AB1008" s="555"/>
      <c r="AC1008" s="555"/>
      <c r="AD1008" s="555"/>
      <c r="AE1008" s="555"/>
      <c r="AF1008" s="555"/>
      <c r="AG1008" s="555"/>
      <c r="AH1008" s="555"/>
    </row>
    <row r="1009">
      <c r="A1009" s="555"/>
      <c r="B1009" s="555"/>
      <c r="C1009" s="555"/>
      <c r="D1009" s="555"/>
      <c r="E1009" s="555"/>
      <c r="F1009" s="555"/>
      <c r="G1009" s="555"/>
      <c r="H1009" s="555"/>
      <c r="I1009" s="555"/>
      <c r="J1009" s="555"/>
      <c r="K1009" s="555"/>
      <c r="L1009" s="555"/>
      <c r="M1009" s="555"/>
      <c r="N1009" s="555"/>
      <c r="O1009" s="555"/>
      <c r="P1009" s="555"/>
      <c r="Q1009" s="555"/>
      <c r="R1009" s="555"/>
      <c r="S1009" s="555"/>
      <c r="T1009" s="555"/>
      <c r="U1009" s="555"/>
      <c r="V1009" s="555"/>
      <c r="W1009" s="555"/>
      <c r="X1009" s="555"/>
      <c r="Y1009" s="555"/>
      <c r="Z1009" s="555"/>
      <c r="AA1009" s="555"/>
      <c r="AB1009" s="555"/>
      <c r="AC1009" s="555"/>
      <c r="AD1009" s="555"/>
      <c r="AE1009" s="555"/>
      <c r="AF1009" s="555"/>
      <c r="AG1009" s="555"/>
      <c r="AH1009" s="555"/>
    </row>
    <row r="1010">
      <c r="A1010" s="555"/>
      <c r="B1010" s="555"/>
      <c r="C1010" s="555"/>
      <c r="D1010" s="555"/>
      <c r="E1010" s="555"/>
      <c r="F1010" s="555"/>
      <c r="G1010" s="555"/>
      <c r="H1010" s="555"/>
      <c r="I1010" s="555"/>
      <c r="J1010" s="555"/>
      <c r="K1010" s="555"/>
      <c r="L1010" s="555"/>
      <c r="M1010" s="555"/>
      <c r="N1010" s="555"/>
      <c r="O1010" s="555"/>
      <c r="P1010" s="555"/>
      <c r="Q1010" s="555"/>
      <c r="R1010" s="555"/>
      <c r="S1010" s="555"/>
      <c r="T1010" s="555"/>
      <c r="U1010" s="555"/>
      <c r="V1010" s="555"/>
      <c r="W1010" s="555"/>
      <c r="X1010" s="555"/>
      <c r="Y1010" s="555"/>
      <c r="Z1010" s="555"/>
      <c r="AA1010" s="555"/>
      <c r="AB1010" s="555"/>
      <c r="AC1010" s="555"/>
      <c r="AD1010" s="555"/>
      <c r="AE1010" s="555"/>
      <c r="AF1010" s="555"/>
      <c r="AG1010" s="555"/>
      <c r="AH1010" s="555"/>
    </row>
    <row r="1011">
      <c r="A1011" s="555"/>
      <c r="B1011" s="555"/>
      <c r="C1011" s="555"/>
      <c r="D1011" s="555"/>
      <c r="E1011" s="555"/>
      <c r="F1011" s="555"/>
      <c r="G1011" s="555"/>
      <c r="H1011" s="555"/>
      <c r="I1011" s="555"/>
      <c r="J1011" s="555"/>
      <c r="K1011" s="555"/>
      <c r="L1011" s="555"/>
      <c r="M1011" s="555"/>
      <c r="N1011" s="555"/>
      <c r="O1011" s="555"/>
      <c r="P1011" s="555"/>
      <c r="Q1011" s="555"/>
      <c r="R1011" s="555"/>
      <c r="S1011" s="555"/>
      <c r="T1011" s="555"/>
      <c r="U1011" s="555"/>
      <c r="V1011" s="555"/>
      <c r="W1011" s="555"/>
      <c r="X1011" s="555"/>
      <c r="Y1011" s="555"/>
      <c r="Z1011" s="555"/>
      <c r="AA1011" s="555"/>
      <c r="AB1011" s="555"/>
      <c r="AC1011" s="555"/>
      <c r="AD1011" s="555"/>
      <c r="AE1011" s="555"/>
      <c r="AF1011" s="555"/>
      <c r="AG1011" s="555"/>
      <c r="AH1011" s="555"/>
    </row>
    <row r="1012">
      <c r="A1012" s="555"/>
      <c r="B1012" s="555"/>
      <c r="C1012" s="555"/>
      <c r="D1012" s="555"/>
      <c r="E1012" s="555"/>
      <c r="F1012" s="555"/>
      <c r="G1012" s="555"/>
      <c r="H1012" s="555"/>
      <c r="I1012" s="555"/>
      <c r="J1012" s="555"/>
      <c r="K1012" s="555"/>
      <c r="L1012" s="555"/>
      <c r="M1012" s="555"/>
      <c r="N1012" s="555"/>
      <c r="O1012" s="555"/>
      <c r="P1012" s="555"/>
      <c r="Q1012" s="555"/>
      <c r="R1012" s="555"/>
      <c r="S1012" s="555"/>
      <c r="T1012" s="555"/>
      <c r="U1012" s="555"/>
      <c r="V1012" s="555"/>
      <c r="W1012" s="555"/>
      <c r="X1012" s="555"/>
      <c r="Y1012" s="555"/>
      <c r="Z1012" s="555"/>
      <c r="AA1012" s="555"/>
      <c r="AB1012" s="555"/>
      <c r="AC1012" s="555"/>
      <c r="AD1012" s="555"/>
      <c r="AE1012" s="555"/>
      <c r="AF1012" s="555"/>
      <c r="AG1012" s="555"/>
      <c r="AH1012" s="555"/>
    </row>
    <row r="1013">
      <c r="A1013" s="555"/>
      <c r="B1013" s="555"/>
      <c r="C1013" s="555"/>
      <c r="D1013" s="555"/>
      <c r="E1013" s="555"/>
      <c r="F1013" s="555"/>
      <c r="G1013" s="555"/>
      <c r="H1013" s="555"/>
      <c r="I1013" s="555"/>
      <c r="J1013" s="555"/>
      <c r="K1013" s="555"/>
      <c r="L1013" s="555"/>
      <c r="M1013" s="555"/>
      <c r="N1013" s="555"/>
      <c r="O1013" s="555"/>
      <c r="P1013" s="555"/>
      <c r="Q1013" s="555"/>
      <c r="R1013" s="555"/>
      <c r="S1013" s="555"/>
      <c r="T1013" s="555"/>
      <c r="U1013" s="555"/>
      <c r="V1013" s="555"/>
      <c r="W1013" s="555"/>
      <c r="X1013" s="555"/>
      <c r="Y1013" s="555"/>
      <c r="Z1013" s="555"/>
      <c r="AA1013" s="555"/>
      <c r="AB1013" s="555"/>
      <c r="AC1013" s="555"/>
      <c r="AD1013" s="555"/>
      <c r="AE1013" s="555"/>
      <c r="AF1013" s="555"/>
      <c r="AG1013" s="555"/>
      <c r="AH1013" s="555"/>
    </row>
    <row r="1014">
      <c r="A1014" s="555"/>
      <c r="B1014" s="555"/>
      <c r="C1014" s="555"/>
      <c r="D1014" s="555"/>
      <c r="E1014" s="555"/>
      <c r="F1014" s="555"/>
      <c r="G1014" s="555"/>
      <c r="H1014" s="555"/>
      <c r="I1014" s="555"/>
      <c r="J1014" s="555"/>
      <c r="K1014" s="555"/>
      <c r="L1014" s="555"/>
      <c r="M1014" s="555"/>
      <c r="N1014" s="555"/>
      <c r="O1014" s="555"/>
      <c r="P1014" s="555"/>
      <c r="Q1014" s="555"/>
      <c r="R1014" s="555"/>
      <c r="S1014" s="555"/>
      <c r="T1014" s="555"/>
      <c r="U1014" s="555"/>
      <c r="V1014" s="555"/>
      <c r="W1014" s="555"/>
      <c r="X1014" s="555"/>
      <c r="Y1014" s="555"/>
      <c r="Z1014" s="555"/>
      <c r="AA1014" s="555"/>
      <c r="AB1014" s="555"/>
      <c r="AC1014" s="555"/>
      <c r="AD1014" s="555"/>
      <c r="AE1014" s="555"/>
      <c r="AF1014" s="555"/>
      <c r="AG1014" s="555"/>
      <c r="AH1014" s="555"/>
    </row>
    <row r="1015">
      <c r="A1015" s="555"/>
      <c r="B1015" s="555"/>
      <c r="C1015" s="555"/>
      <c r="D1015" s="555"/>
      <c r="E1015" s="555"/>
      <c r="F1015" s="555"/>
      <c r="G1015" s="555"/>
      <c r="H1015" s="555"/>
      <c r="I1015" s="555"/>
      <c r="J1015" s="555"/>
      <c r="K1015" s="555"/>
      <c r="L1015" s="555"/>
      <c r="M1015" s="555"/>
      <c r="N1015" s="555"/>
      <c r="O1015" s="555"/>
      <c r="P1015" s="555"/>
      <c r="Q1015" s="555"/>
      <c r="R1015" s="555"/>
      <c r="S1015" s="555"/>
      <c r="T1015" s="555"/>
      <c r="U1015" s="555"/>
      <c r="V1015" s="555"/>
      <c r="W1015" s="555"/>
      <c r="X1015" s="555"/>
      <c r="Y1015" s="555"/>
      <c r="Z1015" s="555"/>
      <c r="AA1015" s="555"/>
      <c r="AB1015" s="555"/>
      <c r="AC1015" s="555"/>
      <c r="AD1015" s="555"/>
      <c r="AE1015" s="555"/>
      <c r="AF1015" s="555"/>
      <c r="AG1015" s="555"/>
      <c r="AH1015" s="555"/>
    </row>
    <row r="1016">
      <c r="A1016" s="555"/>
      <c r="B1016" s="555"/>
      <c r="C1016" s="555"/>
      <c r="D1016" s="555"/>
      <c r="E1016" s="555"/>
      <c r="F1016" s="555"/>
      <c r="G1016" s="555"/>
      <c r="H1016" s="555"/>
      <c r="I1016" s="555"/>
      <c r="J1016" s="555"/>
      <c r="K1016" s="555"/>
      <c r="L1016" s="555"/>
      <c r="M1016" s="555"/>
      <c r="N1016" s="555"/>
      <c r="O1016" s="555"/>
      <c r="P1016" s="555"/>
      <c r="Q1016" s="555"/>
      <c r="R1016" s="555"/>
      <c r="S1016" s="555"/>
      <c r="T1016" s="555"/>
      <c r="U1016" s="555"/>
      <c r="V1016" s="555"/>
      <c r="W1016" s="555"/>
      <c r="X1016" s="555"/>
      <c r="Y1016" s="555"/>
      <c r="Z1016" s="555"/>
      <c r="AA1016" s="555"/>
      <c r="AB1016" s="555"/>
      <c r="AC1016" s="555"/>
      <c r="AD1016" s="555"/>
      <c r="AE1016" s="555"/>
      <c r="AF1016" s="555"/>
      <c r="AG1016" s="555"/>
      <c r="AH1016" s="555"/>
    </row>
    <row r="1017">
      <c r="A1017" s="555"/>
      <c r="B1017" s="555"/>
      <c r="C1017" s="555"/>
      <c r="D1017" s="555"/>
      <c r="E1017" s="555"/>
      <c r="F1017" s="555"/>
      <c r="G1017" s="555"/>
      <c r="H1017" s="555"/>
      <c r="I1017" s="555"/>
      <c r="J1017" s="555"/>
      <c r="K1017" s="555"/>
      <c r="L1017" s="555"/>
      <c r="M1017" s="555"/>
      <c r="N1017" s="555"/>
      <c r="O1017" s="555"/>
      <c r="P1017" s="555"/>
      <c r="Q1017" s="555"/>
      <c r="R1017" s="555"/>
      <c r="S1017" s="555"/>
      <c r="T1017" s="555"/>
      <c r="U1017" s="555"/>
      <c r="V1017" s="555"/>
      <c r="W1017" s="555"/>
      <c r="X1017" s="555"/>
      <c r="Y1017" s="555"/>
      <c r="Z1017" s="555"/>
      <c r="AA1017" s="555"/>
      <c r="AB1017" s="555"/>
      <c r="AC1017" s="555"/>
      <c r="AD1017" s="555"/>
      <c r="AE1017" s="555"/>
      <c r="AF1017" s="555"/>
      <c r="AG1017" s="555"/>
      <c r="AH1017" s="555"/>
    </row>
  </sheetData>
  <mergeCells count="297">
    <mergeCell ref="L55:N55"/>
    <mergeCell ref="L56:N56"/>
    <mergeCell ref="A57:C57"/>
    <mergeCell ref="L57:N57"/>
    <mergeCell ref="O57:Q57"/>
    <mergeCell ref="AF58:AH58"/>
    <mergeCell ref="A59:O59"/>
    <mergeCell ref="T59:AH59"/>
    <mergeCell ref="A76:AH76"/>
    <mergeCell ref="A77:C77"/>
    <mergeCell ref="L77:N77"/>
    <mergeCell ref="O77:Q77"/>
    <mergeCell ref="A78:C78"/>
    <mergeCell ref="L78:N78"/>
    <mergeCell ref="A1:T1"/>
    <mergeCell ref="A2:E2"/>
    <mergeCell ref="F2:H2"/>
    <mergeCell ref="I2:K2"/>
    <mergeCell ref="L2:N2"/>
    <mergeCell ref="O2:Q2"/>
    <mergeCell ref="R2:T2"/>
    <mergeCell ref="A5:B5"/>
    <mergeCell ref="A11:C11"/>
    <mergeCell ref="A12:C12"/>
    <mergeCell ref="A13:C13"/>
    <mergeCell ref="A3:B3"/>
    <mergeCell ref="C3:E3"/>
    <mergeCell ref="A4:B4"/>
    <mergeCell ref="C4:E4"/>
    <mergeCell ref="C5:E5"/>
    <mergeCell ref="C6:E6"/>
    <mergeCell ref="C7:E7"/>
    <mergeCell ref="A6:B6"/>
    <mergeCell ref="A7:B7"/>
    <mergeCell ref="A10:AH10"/>
    <mergeCell ref="L11:N11"/>
    <mergeCell ref="O11:Q11"/>
    <mergeCell ref="O12:Q12"/>
    <mergeCell ref="T12:AH12"/>
    <mergeCell ref="L12:N12"/>
    <mergeCell ref="L13:N13"/>
    <mergeCell ref="O13:Q13"/>
    <mergeCell ref="AF14:AH14"/>
    <mergeCell ref="A15:O15"/>
    <mergeCell ref="T15:AH15"/>
    <mergeCell ref="A32:AH32"/>
    <mergeCell ref="L34:N34"/>
    <mergeCell ref="L35:N35"/>
    <mergeCell ref="O210:Q210"/>
    <mergeCell ref="T210:AH210"/>
    <mergeCell ref="A33:C33"/>
    <mergeCell ref="L33:N33"/>
    <mergeCell ref="O33:Q33"/>
    <mergeCell ref="A34:C34"/>
    <mergeCell ref="O34:Q34"/>
    <mergeCell ref="A35:C35"/>
    <mergeCell ref="O35:Q35"/>
    <mergeCell ref="A37:O37"/>
    <mergeCell ref="O56:Q56"/>
    <mergeCell ref="T56:AH56"/>
    <mergeCell ref="T34:AH34"/>
    <mergeCell ref="AF36:AH36"/>
    <mergeCell ref="T37:AH37"/>
    <mergeCell ref="A54:AH54"/>
    <mergeCell ref="A55:C55"/>
    <mergeCell ref="O55:Q55"/>
    <mergeCell ref="A56:C56"/>
    <mergeCell ref="O78:Q78"/>
    <mergeCell ref="T78:AH78"/>
    <mergeCell ref="A79:C79"/>
    <mergeCell ref="L79:N79"/>
    <mergeCell ref="O79:Q79"/>
    <mergeCell ref="AF80:AH80"/>
    <mergeCell ref="A81:O81"/>
    <mergeCell ref="T81:AH81"/>
    <mergeCell ref="A98:AH98"/>
    <mergeCell ref="A99:C99"/>
    <mergeCell ref="L99:N99"/>
    <mergeCell ref="O99:Q99"/>
    <mergeCell ref="A100:C100"/>
    <mergeCell ref="L100:N100"/>
    <mergeCell ref="O100:Q100"/>
    <mergeCell ref="T100:AH100"/>
    <mergeCell ref="A101:C101"/>
    <mergeCell ref="L101:N101"/>
    <mergeCell ref="O101:Q101"/>
    <mergeCell ref="AF102:AH102"/>
    <mergeCell ref="A103:O103"/>
    <mergeCell ref="T103:AH103"/>
    <mergeCell ref="A120:AH120"/>
    <mergeCell ref="A121:C121"/>
    <mergeCell ref="L121:N121"/>
    <mergeCell ref="O121:Q121"/>
    <mergeCell ref="A122:C122"/>
    <mergeCell ref="L122:N122"/>
    <mergeCell ref="O122:Q122"/>
    <mergeCell ref="T122:AH122"/>
    <mergeCell ref="A123:C123"/>
    <mergeCell ref="L123:N123"/>
    <mergeCell ref="O123:Q123"/>
    <mergeCell ref="AF124:AH124"/>
    <mergeCell ref="A125:O125"/>
    <mergeCell ref="T125:AH125"/>
    <mergeCell ref="A142:AH142"/>
    <mergeCell ref="A143:C143"/>
    <mergeCell ref="L143:N143"/>
    <mergeCell ref="O143:Q143"/>
    <mergeCell ref="A144:C144"/>
    <mergeCell ref="L144:N144"/>
    <mergeCell ref="O144:Q144"/>
    <mergeCell ref="T144:AH144"/>
    <mergeCell ref="A145:C145"/>
    <mergeCell ref="L145:N145"/>
    <mergeCell ref="O145:Q145"/>
    <mergeCell ref="AF146:AH146"/>
    <mergeCell ref="A147:O147"/>
    <mergeCell ref="T147:AH147"/>
    <mergeCell ref="A164:AH164"/>
    <mergeCell ref="A165:C165"/>
    <mergeCell ref="L165:N165"/>
    <mergeCell ref="O165:Q165"/>
    <mergeCell ref="A166:C166"/>
    <mergeCell ref="L166:N166"/>
    <mergeCell ref="O166:Q166"/>
    <mergeCell ref="T166:AH166"/>
    <mergeCell ref="A167:C167"/>
    <mergeCell ref="L167:N167"/>
    <mergeCell ref="O167:Q167"/>
    <mergeCell ref="AF168:AH168"/>
    <mergeCell ref="A169:O169"/>
    <mergeCell ref="T169:AH169"/>
    <mergeCell ref="A186:AH186"/>
    <mergeCell ref="A187:C187"/>
    <mergeCell ref="L187:N187"/>
    <mergeCell ref="O187:Q187"/>
    <mergeCell ref="A188:C188"/>
    <mergeCell ref="L188:N188"/>
    <mergeCell ref="O232:Q232"/>
    <mergeCell ref="T232:AH232"/>
    <mergeCell ref="AF234:AH234"/>
    <mergeCell ref="T235:AH235"/>
    <mergeCell ref="A233:C233"/>
    <mergeCell ref="L233:N233"/>
    <mergeCell ref="O233:Q233"/>
    <mergeCell ref="A235:O235"/>
    <mergeCell ref="A252:AH252"/>
    <mergeCell ref="L253:N253"/>
    <mergeCell ref="O253:Q253"/>
    <mergeCell ref="A385:C385"/>
    <mergeCell ref="A386:C386"/>
    <mergeCell ref="L386:N386"/>
    <mergeCell ref="O386:Q386"/>
    <mergeCell ref="A387:C387"/>
    <mergeCell ref="L387:N387"/>
    <mergeCell ref="O387:Q387"/>
    <mergeCell ref="A389:O389"/>
    <mergeCell ref="T386:AH386"/>
    <mergeCell ref="AF388:AH388"/>
    <mergeCell ref="T389:AH389"/>
    <mergeCell ref="A406:AH406"/>
    <mergeCell ref="A407:C407"/>
    <mergeCell ref="O407:Q407"/>
    <mergeCell ref="A408:C408"/>
    <mergeCell ref="O188:Q188"/>
    <mergeCell ref="T188:AH188"/>
    <mergeCell ref="A189:C189"/>
    <mergeCell ref="L189:N189"/>
    <mergeCell ref="O189:Q189"/>
    <mergeCell ref="AF190:AH190"/>
    <mergeCell ref="A191:O191"/>
    <mergeCell ref="L210:N210"/>
    <mergeCell ref="L211:N211"/>
    <mergeCell ref="A213:O213"/>
    <mergeCell ref="T191:AH191"/>
    <mergeCell ref="A208:AH208"/>
    <mergeCell ref="A209:C209"/>
    <mergeCell ref="L209:N209"/>
    <mergeCell ref="O209:Q209"/>
    <mergeCell ref="A210:C210"/>
    <mergeCell ref="A211:C211"/>
    <mergeCell ref="L231:N231"/>
    <mergeCell ref="L232:N232"/>
    <mergeCell ref="O211:Q211"/>
    <mergeCell ref="AF212:AH212"/>
    <mergeCell ref="T213:AH213"/>
    <mergeCell ref="A230:AH230"/>
    <mergeCell ref="A231:C231"/>
    <mergeCell ref="O231:Q231"/>
    <mergeCell ref="A232:C232"/>
    <mergeCell ref="A429:C429"/>
    <mergeCell ref="A430:C430"/>
    <mergeCell ref="L430:N430"/>
    <mergeCell ref="O430:Q430"/>
    <mergeCell ref="A431:C431"/>
    <mergeCell ref="L431:N431"/>
    <mergeCell ref="O431:Q431"/>
    <mergeCell ref="A433:O433"/>
    <mergeCell ref="T430:AH430"/>
    <mergeCell ref="AF432:AH432"/>
    <mergeCell ref="T433:AH433"/>
    <mergeCell ref="A253:C253"/>
    <mergeCell ref="A254:C254"/>
    <mergeCell ref="L254:N254"/>
    <mergeCell ref="O254:Q254"/>
    <mergeCell ref="A255:C255"/>
    <mergeCell ref="L255:N255"/>
    <mergeCell ref="O255:Q255"/>
    <mergeCell ref="A257:O257"/>
    <mergeCell ref="T254:AH254"/>
    <mergeCell ref="AF256:AH256"/>
    <mergeCell ref="T257:AH257"/>
    <mergeCell ref="A274:AH274"/>
    <mergeCell ref="A275:C275"/>
    <mergeCell ref="O275:Q275"/>
    <mergeCell ref="A276:C276"/>
    <mergeCell ref="L275:N275"/>
    <mergeCell ref="L276:N276"/>
    <mergeCell ref="A277:C277"/>
    <mergeCell ref="L277:N277"/>
    <mergeCell ref="O277:Q277"/>
    <mergeCell ref="A279:O279"/>
    <mergeCell ref="O276:Q276"/>
    <mergeCell ref="T276:AH276"/>
    <mergeCell ref="AF278:AH278"/>
    <mergeCell ref="T279:AH279"/>
    <mergeCell ref="A296:AH296"/>
    <mergeCell ref="L297:N297"/>
    <mergeCell ref="O297:Q297"/>
    <mergeCell ref="A297:C297"/>
    <mergeCell ref="A298:C298"/>
    <mergeCell ref="L298:N298"/>
    <mergeCell ref="O298:Q298"/>
    <mergeCell ref="A299:C299"/>
    <mergeCell ref="L299:N299"/>
    <mergeCell ref="O299:Q299"/>
    <mergeCell ref="A301:O301"/>
    <mergeCell ref="T298:AH298"/>
    <mergeCell ref="AF300:AH300"/>
    <mergeCell ref="T301:AH301"/>
    <mergeCell ref="A318:AH318"/>
    <mergeCell ref="A319:C319"/>
    <mergeCell ref="O319:Q319"/>
    <mergeCell ref="A320:C320"/>
    <mergeCell ref="L319:N319"/>
    <mergeCell ref="L320:N320"/>
    <mergeCell ref="A321:C321"/>
    <mergeCell ref="L321:N321"/>
    <mergeCell ref="O321:Q321"/>
    <mergeCell ref="A323:O323"/>
    <mergeCell ref="O320:Q320"/>
    <mergeCell ref="T320:AH320"/>
    <mergeCell ref="AF322:AH322"/>
    <mergeCell ref="T323:AH323"/>
    <mergeCell ref="A340:AH340"/>
    <mergeCell ref="L341:N341"/>
    <mergeCell ref="O341:Q341"/>
    <mergeCell ref="A341:C341"/>
    <mergeCell ref="A342:C342"/>
    <mergeCell ref="L342:N342"/>
    <mergeCell ref="O342:Q342"/>
    <mergeCell ref="A343:C343"/>
    <mergeCell ref="L343:N343"/>
    <mergeCell ref="O343:Q343"/>
    <mergeCell ref="A345:O345"/>
    <mergeCell ref="T342:AH342"/>
    <mergeCell ref="AF344:AH344"/>
    <mergeCell ref="T345:AH345"/>
    <mergeCell ref="A362:AH362"/>
    <mergeCell ref="A363:C363"/>
    <mergeCell ref="O363:Q363"/>
    <mergeCell ref="A364:C364"/>
    <mergeCell ref="L363:N363"/>
    <mergeCell ref="L364:N364"/>
    <mergeCell ref="A365:C365"/>
    <mergeCell ref="L365:N365"/>
    <mergeCell ref="O365:Q365"/>
    <mergeCell ref="A367:O367"/>
    <mergeCell ref="O364:Q364"/>
    <mergeCell ref="T364:AH364"/>
    <mergeCell ref="AF366:AH366"/>
    <mergeCell ref="T367:AH367"/>
    <mergeCell ref="A384:AH384"/>
    <mergeCell ref="L385:N385"/>
    <mergeCell ref="O385:Q385"/>
    <mergeCell ref="L407:N407"/>
    <mergeCell ref="L408:N408"/>
    <mergeCell ref="A409:C409"/>
    <mergeCell ref="L409:N409"/>
    <mergeCell ref="O409:Q409"/>
    <mergeCell ref="A411:O411"/>
    <mergeCell ref="O408:Q408"/>
    <mergeCell ref="T408:AH408"/>
    <mergeCell ref="AF410:AH410"/>
    <mergeCell ref="T411:AH411"/>
    <mergeCell ref="A428:AH428"/>
    <mergeCell ref="L429:N429"/>
    <mergeCell ref="O429:Q4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sheetData>
    <row r="1">
      <c r="A1" s="597" t="s">
        <v>300</v>
      </c>
    </row>
  </sheetData>
  <mergeCells count="1">
    <mergeCell ref="A1:G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63"/>
    <col customWidth="1" min="2" max="10" width="9.5"/>
    <col customWidth="1" min="11" max="11" width="1.63"/>
    <col customWidth="1" min="12" max="20" width="9.5"/>
    <col customWidth="1" min="21" max="21" width="1.5"/>
  </cols>
  <sheetData>
    <row r="1" ht="8.25" customHeight="1">
      <c r="A1" s="598"/>
      <c r="B1" s="598"/>
      <c r="C1" s="598"/>
      <c r="D1" s="598"/>
      <c r="E1" s="598"/>
      <c r="F1" s="598"/>
      <c r="G1" s="598"/>
      <c r="H1" s="598"/>
      <c r="I1" s="598"/>
      <c r="J1" s="598"/>
      <c r="K1" s="599"/>
      <c r="L1" s="598"/>
      <c r="M1" s="598"/>
      <c r="N1" s="598"/>
      <c r="O1" s="598"/>
      <c r="P1" s="598"/>
      <c r="Q1" s="598"/>
      <c r="R1" s="598"/>
      <c r="S1" s="598"/>
      <c r="T1" s="598"/>
      <c r="U1" s="598"/>
    </row>
    <row r="2">
      <c r="A2" s="598"/>
      <c r="B2" s="600" t="s">
        <v>190</v>
      </c>
      <c r="C2" s="601"/>
      <c r="D2" s="601"/>
      <c r="E2" s="601"/>
      <c r="F2" s="601"/>
      <c r="G2" s="601"/>
      <c r="H2" s="601"/>
      <c r="I2" s="601"/>
      <c r="J2" s="602"/>
      <c r="K2" s="599"/>
      <c r="L2" s="603" t="s">
        <v>191</v>
      </c>
      <c r="M2" s="601"/>
      <c r="N2" s="601"/>
      <c r="O2" s="601"/>
      <c r="P2" s="601"/>
      <c r="Q2" s="601"/>
      <c r="R2" s="601"/>
      <c r="S2" s="601"/>
      <c r="T2" s="602"/>
      <c r="U2" s="598"/>
    </row>
    <row r="3">
      <c r="A3" s="598"/>
      <c r="B3" s="604" t="s">
        <v>301</v>
      </c>
      <c r="C3" s="605"/>
      <c r="D3" s="606"/>
      <c r="E3" s="607" t="s">
        <v>302</v>
      </c>
      <c r="F3" s="605"/>
      <c r="G3" s="606"/>
      <c r="H3" s="607" t="s">
        <v>303</v>
      </c>
      <c r="I3" s="605"/>
      <c r="J3" s="608"/>
      <c r="K3" s="599"/>
      <c r="L3" s="609" t="s">
        <v>303</v>
      </c>
      <c r="M3" s="605"/>
      <c r="N3" s="606"/>
      <c r="O3" s="610" t="s">
        <v>302</v>
      </c>
      <c r="P3" s="605"/>
      <c r="Q3" s="606"/>
      <c r="R3" s="610" t="s">
        <v>301</v>
      </c>
      <c r="S3" s="605"/>
      <c r="T3" s="608"/>
      <c r="U3" s="598"/>
    </row>
    <row r="4">
      <c r="A4" s="611"/>
      <c r="B4" s="612"/>
      <c r="C4" s="612"/>
      <c r="D4" s="612"/>
      <c r="E4" s="612"/>
      <c r="F4" s="612"/>
      <c r="G4" s="612"/>
      <c r="H4" s="612"/>
      <c r="I4" s="612"/>
      <c r="J4" s="612"/>
      <c r="K4" s="611"/>
      <c r="L4" s="612"/>
      <c r="M4" s="612"/>
      <c r="N4" s="612"/>
      <c r="O4" s="612"/>
      <c r="P4" s="612"/>
      <c r="Q4" s="612"/>
      <c r="R4" s="612"/>
      <c r="S4" s="612"/>
      <c r="T4" s="612"/>
      <c r="U4" s="611"/>
    </row>
    <row r="5">
      <c r="A5" s="611"/>
      <c r="B5" s="612"/>
      <c r="C5" s="612"/>
      <c r="D5" s="612"/>
      <c r="E5" s="612"/>
      <c r="F5" s="612"/>
      <c r="G5" s="612"/>
      <c r="H5" s="612"/>
      <c r="I5" s="612"/>
      <c r="J5" s="612"/>
      <c r="K5" s="611"/>
      <c r="L5" s="612"/>
      <c r="M5" s="612"/>
      <c r="N5" s="612"/>
      <c r="O5" s="612"/>
      <c r="P5" s="612"/>
      <c r="Q5" s="612"/>
      <c r="R5" s="612"/>
      <c r="S5" s="612"/>
      <c r="T5" s="612"/>
      <c r="U5" s="611"/>
    </row>
    <row r="6">
      <c r="A6" s="611"/>
      <c r="B6" s="612"/>
      <c r="C6" s="612"/>
      <c r="D6" s="612"/>
      <c r="E6" s="612"/>
      <c r="F6" s="612"/>
      <c r="G6" s="612"/>
      <c r="H6" s="612"/>
      <c r="I6" s="612"/>
      <c r="J6" s="612"/>
      <c r="K6" s="611"/>
      <c r="L6" s="612"/>
      <c r="M6" s="612"/>
      <c r="N6" s="612"/>
      <c r="O6" s="612"/>
      <c r="P6" s="612"/>
      <c r="Q6" s="612"/>
      <c r="R6" s="612"/>
      <c r="S6" s="612"/>
      <c r="T6" s="612"/>
      <c r="U6" s="611"/>
    </row>
    <row r="7">
      <c r="A7" s="611"/>
      <c r="B7" s="612"/>
      <c r="C7" s="612"/>
      <c r="D7" s="612"/>
      <c r="E7" s="612"/>
      <c r="F7" s="612"/>
      <c r="G7" s="612"/>
      <c r="H7" s="612"/>
      <c r="I7" s="612"/>
      <c r="J7" s="612"/>
      <c r="K7" s="611"/>
      <c r="L7" s="612"/>
      <c r="M7" s="612"/>
      <c r="N7" s="612"/>
      <c r="O7" s="612"/>
      <c r="P7" s="612"/>
      <c r="Q7" s="612"/>
      <c r="R7" s="612"/>
      <c r="S7" s="612"/>
      <c r="T7" s="612"/>
      <c r="U7" s="611"/>
    </row>
    <row r="8">
      <c r="A8" s="611"/>
      <c r="B8" s="612"/>
      <c r="C8" s="612"/>
      <c r="D8" s="612"/>
      <c r="E8" s="612"/>
      <c r="F8" s="612"/>
      <c r="G8" s="612"/>
      <c r="H8" s="612"/>
      <c r="I8" s="612"/>
      <c r="J8" s="612"/>
      <c r="K8" s="611"/>
      <c r="L8" s="612"/>
      <c r="M8" s="612"/>
      <c r="N8" s="612"/>
      <c r="O8" s="612"/>
      <c r="P8" s="612"/>
      <c r="Q8" s="612"/>
      <c r="R8" s="612"/>
      <c r="S8" s="612"/>
      <c r="T8" s="612"/>
      <c r="U8" s="611"/>
    </row>
    <row r="9">
      <c r="A9" s="611"/>
      <c r="B9" s="612"/>
      <c r="C9" s="612"/>
      <c r="D9" s="612"/>
      <c r="E9" s="612"/>
      <c r="F9" s="612"/>
      <c r="G9" s="612"/>
      <c r="H9" s="612"/>
      <c r="I9" s="612"/>
      <c r="J9" s="612"/>
      <c r="K9" s="611"/>
      <c r="L9" s="612"/>
      <c r="M9" s="612"/>
      <c r="N9" s="612"/>
      <c r="O9" s="612"/>
      <c r="P9" s="612"/>
      <c r="Q9" s="612"/>
      <c r="R9" s="612"/>
      <c r="S9" s="612"/>
      <c r="T9" s="612"/>
      <c r="U9" s="611"/>
    </row>
    <row r="10">
      <c r="A10" s="611"/>
      <c r="B10" s="612"/>
      <c r="C10" s="612"/>
      <c r="D10" s="612"/>
      <c r="E10" s="612"/>
      <c r="F10" s="612"/>
      <c r="G10" s="612"/>
      <c r="H10" s="612"/>
      <c r="I10" s="612"/>
      <c r="J10" s="612"/>
      <c r="K10" s="611"/>
      <c r="L10" s="612"/>
      <c r="M10" s="612"/>
      <c r="N10" s="612"/>
      <c r="O10" s="612"/>
      <c r="P10" s="612"/>
      <c r="Q10" s="612"/>
      <c r="R10" s="612"/>
      <c r="S10" s="612"/>
      <c r="T10" s="612"/>
      <c r="U10" s="611"/>
    </row>
    <row r="11">
      <c r="A11" s="611"/>
      <c r="B11" s="612"/>
      <c r="C11" s="612"/>
      <c r="D11" s="612"/>
      <c r="E11" s="612"/>
      <c r="F11" s="612"/>
      <c r="G11" s="612"/>
      <c r="H11" s="612"/>
      <c r="I11" s="612"/>
      <c r="J11" s="612"/>
      <c r="K11" s="611"/>
      <c r="L11" s="612"/>
      <c r="M11" s="612"/>
      <c r="N11" s="612"/>
      <c r="O11" s="612"/>
      <c r="P11" s="612"/>
      <c r="Q11" s="612"/>
      <c r="R11" s="612"/>
      <c r="S11" s="612"/>
      <c r="T11" s="612"/>
      <c r="U11" s="611"/>
    </row>
    <row r="12">
      <c r="A12" s="611"/>
      <c r="B12" s="612"/>
      <c r="C12" s="612"/>
      <c r="D12" s="612"/>
      <c r="E12" s="612"/>
      <c r="F12" s="612"/>
      <c r="G12" s="612"/>
      <c r="H12" s="612"/>
      <c r="I12" s="612"/>
      <c r="J12" s="612"/>
      <c r="K12" s="611"/>
      <c r="L12" s="612"/>
      <c r="M12" s="612"/>
      <c r="N12" s="612"/>
      <c r="O12" s="612"/>
      <c r="P12" s="612"/>
      <c r="Q12" s="612"/>
      <c r="R12" s="612"/>
      <c r="S12" s="612"/>
      <c r="T12" s="612"/>
      <c r="U12" s="611"/>
    </row>
    <row r="13">
      <c r="A13" s="611"/>
      <c r="B13" s="612"/>
      <c r="C13" s="612"/>
      <c r="D13" s="612"/>
      <c r="E13" s="612"/>
      <c r="F13" s="612"/>
      <c r="G13" s="612"/>
      <c r="H13" s="612"/>
      <c r="I13" s="612"/>
      <c r="J13" s="612"/>
      <c r="K13" s="611"/>
      <c r="L13" s="612"/>
      <c r="M13" s="612"/>
      <c r="N13" s="612"/>
      <c r="O13" s="612"/>
      <c r="P13" s="612"/>
      <c r="Q13" s="612"/>
      <c r="R13" s="612"/>
      <c r="S13" s="612"/>
      <c r="T13" s="612"/>
      <c r="U13" s="611"/>
    </row>
    <row r="14">
      <c r="A14" s="611"/>
      <c r="B14" s="612"/>
      <c r="C14" s="612"/>
      <c r="D14" s="612"/>
      <c r="E14" s="612"/>
      <c r="F14" s="612"/>
      <c r="G14" s="612"/>
      <c r="H14" s="612"/>
      <c r="I14" s="612"/>
      <c r="J14" s="612"/>
      <c r="K14" s="611"/>
      <c r="L14" s="612"/>
      <c r="M14" s="612"/>
      <c r="N14" s="612"/>
      <c r="O14" s="612"/>
      <c r="P14" s="612"/>
      <c r="Q14" s="612"/>
      <c r="R14" s="612"/>
      <c r="S14" s="612"/>
      <c r="T14" s="612"/>
      <c r="U14" s="611"/>
    </row>
    <row r="15">
      <c r="A15" s="611"/>
      <c r="B15" s="612"/>
      <c r="C15" s="612"/>
      <c r="D15" s="612"/>
      <c r="E15" s="612"/>
      <c r="F15" s="612"/>
      <c r="G15" s="612"/>
      <c r="H15" s="612"/>
      <c r="I15" s="612"/>
      <c r="J15" s="612"/>
      <c r="K15" s="611"/>
      <c r="L15" s="612"/>
      <c r="M15" s="612"/>
      <c r="N15" s="612"/>
      <c r="O15" s="612"/>
      <c r="P15" s="612"/>
      <c r="Q15" s="612"/>
      <c r="R15" s="612"/>
      <c r="S15" s="612"/>
      <c r="T15" s="612"/>
      <c r="U15" s="611"/>
    </row>
    <row r="16">
      <c r="A16" s="611"/>
      <c r="B16" s="612"/>
      <c r="C16" s="612"/>
      <c r="D16" s="612"/>
      <c r="E16" s="612"/>
      <c r="F16" s="612"/>
      <c r="G16" s="612"/>
      <c r="H16" s="612"/>
      <c r="I16" s="612"/>
      <c r="J16" s="612"/>
      <c r="K16" s="611"/>
      <c r="L16" s="612"/>
      <c r="M16" s="612"/>
      <c r="N16" s="612"/>
      <c r="O16" s="612"/>
      <c r="P16" s="612"/>
      <c r="Q16" s="612"/>
      <c r="R16" s="612"/>
      <c r="S16" s="612"/>
      <c r="T16" s="612"/>
      <c r="U16" s="611"/>
    </row>
    <row r="17">
      <c r="A17" s="611"/>
      <c r="B17" s="612"/>
      <c r="C17" s="612"/>
      <c r="D17" s="612"/>
      <c r="E17" s="612"/>
      <c r="F17" s="612"/>
      <c r="G17" s="612"/>
      <c r="H17" s="612"/>
      <c r="I17" s="612"/>
      <c r="J17" s="612"/>
      <c r="K17" s="611"/>
      <c r="L17" s="612"/>
      <c r="M17" s="612"/>
      <c r="N17" s="612"/>
      <c r="O17" s="612"/>
      <c r="P17" s="612"/>
      <c r="Q17" s="612"/>
      <c r="R17" s="612"/>
      <c r="S17" s="612"/>
      <c r="T17" s="612"/>
      <c r="U17" s="611"/>
    </row>
    <row r="18">
      <c r="A18" s="611"/>
      <c r="B18" s="612"/>
      <c r="C18" s="612"/>
      <c r="D18" s="612"/>
      <c r="E18" s="612"/>
      <c r="F18" s="612"/>
      <c r="G18" s="612"/>
      <c r="H18" s="612"/>
      <c r="I18" s="612"/>
      <c r="J18" s="612"/>
      <c r="K18" s="611"/>
      <c r="L18" s="612"/>
      <c r="M18" s="612"/>
      <c r="N18" s="612"/>
      <c r="O18" s="612"/>
      <c r="P18" s="612"/>
      <c r="Q18" s="612"/>
      <c r="R18" s="612"/>
      <c r="S18" s="612"/>
      <c r="T18" s="612"/>
      <c r="U18" s="611"/>
    </row>
    <row r="19">
      <c r="A19" s="611"/>
      <c r="B19" s="612"/>
      <c r="C19" s="612"/>
      <c r="D19" s="612"/>
      <c r="E19" s="612"/>
      <c r="F19" s="612"/>
      <c r="G19" s="612"/>
      <c r="H19" s="612"/>
      <c r="I19" s="612"/>
      <c r="J19" s="612"/>
      <c r="K19" s="611"/>
      <c r="L19" s="612"/>
      <c r="M19" s="612"/>
      <c r="N19" s="612"/>
      <c r="O19" s="612"/>
      <c r="P19" s="612"/>
      <c r="Q19" s="612"/>
      <c r="R19" s="612"/>
      <c r="S19" s="612"/>
      <c r="T19" s="612"/>
      <c r="U19" s="611"/>
    </row>
    <row r="20">
      <c r="A20" s="611"/>
      <c r="B20" s="612"/>
      <c r="C20" s="612"/>
      <c r="D20" s="612"/>
      <c r="E20" s="612"/>
      <c r="F20" s="612"/>
      <c r="G20" s="612"/>
      <c r="H20" s="612"/>
      <c r="I20" s="612"/>
      <c r="J20" s="612"/>
      <c r="K20" s="611"/>
      <c r="L20" s="612"/>
      <c r="M20" s="612"/>
      <c r="N20" s="612"/>
      <c r="O20" s="612"/>
      <c r="P20" s="612"/>
      <c r="Q20" s="612"/>
      <c r="R20" s="612"/>
      <c r="S20" s="612"/>
      <c r="T20" s="612"/>
      <c r="U20" s="611"/>
    </row>
    <row r="21">
      <c r="A21" s="611"/>
      <c r="B21" s="612"/>
      <c r="C21" s="612"/>
      <c r="D21" s="612"/>
      <c r="E21" s="612"/>
      <c r="F21" s="612"/>
      <c r="G21" s="612"/>
      <c r="H21" s="612"/>
      <c r="I21" s="612"/>
      <c r="J21" s="612"/>
      <c r="K21" s="611"/>
      <c r="L21" s="612"/>
      <c r="M21" s="612"/>
      <c r="N21" s="612"/>
      <c r="O21" s="612"/>
      <c r="P21" s="612"/>
      <c r="Q21" s="612"/>
      <c r="R21" s="612"/>
      <c r="S21" s="612"/>
      <c r="T21" s="612"/>
      <c r="U21" s="611"/>
    </row>
    <row r="22">
      <c r="A22" s="611"/>
      <c r="B22" s="612"/>
      <c r="C22" s="612"/>
      <c r="D22" s="612"/>
      <c r="E22" s="612"/>
      <c r="F22" s="612"/>
      <c r="G22" s="612"/>
      <c r="H22" s="612"/>
      <c r="I22" s="612"/>
      <c r="J22" s="612"/>
      <c r="K22" s="611"/>
      <c r="L22" s="612"/>
      <c r="M22" s="612"/>
      <c r="N22" s="612"/>
      <c r="O22" s="612"/>
      <c r="P22" s="612"/>
      <c r="Q22" s="612"/>
      <c r="R22" s="612"/>
      <c r="S22" s="612"/>
      <c r="T22" s="612"/>
      <c r="U22" s="611"/>
    </row>
    <row r="23" ht="8.25" customHeight="1">
      <c r="A23" s="611"/>
      <c r="B23" s="611"/>
      <c r="C23" s="611"/>
      <c r="D23" s="611"/>
      <c r="E23" s="611"/>
      <c r="F23" s="611"/>
      <c r="G23" s="611"/>
      <c r="H23" s="611"/>
      <c r="I23" s="611"/>
      <c r="J23" s="611"/>
      <c r="K23" s="611"/>
      <c r="L23" s="611"/>
      <c r="M23" s="611"/>
      <c r="N23" s="611"/>
      <c r="O23" s="611"/>
      <c r="P23" s="611"/>
      <c r="Q23" s="611"/>
      <c r="R23" s="611"/>
      <c r="S23" s="611"/>
      <c r="T23" s="611"/>
      <c r="U23" s="611"/>
    </row>
  </sheetData>
  <mergeCells count="8">
    <mergeCell ref="B2:J2"/>
    <mergeCell ref="L2:T2"/>
    <mergeCell ref="B3:D3"/>
    <mergeCell ref="E3:G3"/>
    <mergeCell ref="H3:J3"/>
    <mergeCell ref="L3:N3"/>
    <mergeCell ref="O3:Q3"/>
    <mergeCell ref="R3:T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sheetData>
    <row r="1">
      <c r="A1" s="597" t="s">
        <v>300</v>
      </c>
    </row>
  </sheetData>
  <mergeCells count="1">
    <mergeCell ref="A1:G14"/>
  </mergeCells>
  <drawing r:id="rId1"/>
</worksheet>
</file>