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45" windowWidth="20115" windowHeight="8010" activeTab="1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I11" i="1" l="1"/>
  <c r="G21" i="1"/>
  <c r="F23" i="1"/>
  <c r="D20" i="1"/>
  <c r="D19" i="1"/>
  <c r="D18" i="1"/>
  <c r="D17" i="1"/>
  <c r="D15" i="1"/>
  <c r="D14" i="1"/>
  <c r="D13" i="1"/>
  <c r="D12" i="1"/>
  <c r="D11" i="1"/>
  <c r="D10" i="1"/>
  <c r="D9" i="1"/>
  <c r="D8" i="1"/>
  <c r="D7" i="1"/>
  <c r="D6" i="1"/>
</calcChain>
</file>

<file path=xl/sharedStrings.xml><?xml version="1.0" encoding="utf-8"?>
<sst xmlns="http://schemas.openxmlformats.org/spreadsheetml/2006/main" count="221" uniqueCount="71">
  <si>
    <t>618/11</t>
  </si>
  <si>
    <t>619/11</t>
  </si>
  <si>
    <t>620/11</t>
  </si>
  <si>
    <t>622/11</t>
  </si>
  <si>
    <t>621/11</t>
  </si>
  <si>
    <t>623/11</t>
  </si>
  <si>
    <t>624/11</t>
  </si>
  <si>
    <t>625/11</t>
  </si>
  <si>
    <t>626/11</t>
  </si>
  <si>
    <t>627/11</t>
  </si>
  <si>
    <t>628/11</t>
  </si>
  <si>
    <t>629/11</t>
  </si>
  <si>
    <t>MANUTENTION GUINEENNE</t>
  </si>
  <si>
    <t>Equipo electrogeno.</t>
  </si>
  <si>
    <t>Eq.mat.y suministros</t>
  </si>
  <si>
    <t xml:space="preserve"> </t>
  </si>
  <si>
    <t>X</t>
  </si>
  <si>
    <t>CONTRATO Y 3 OFERTAS (EN SU CASO) Y ACTAS DE TRANSFERENCIA</t>
  </si>
  <si>
    <t>ALPHA ISSHAGA BAH</t>
  </si>
  <si>
    <t>Material de papeleria</t>
  </si>
  <si>
    <t>SENY TRANSIT</t>
  </si>
  <si>
    <t>Contenedor</t>
  </si>
  <si>
    <t>C.F.P.LA SALLE</t>
  </si>
  <si>
    <t>Armarios</t>
  </si>
  <si>
    <t>CONTRATO Y 3 OFERTAS ( EN SU CASO) Y ACTAS DE TRANSFERENCIA</t>
  </si>
  <si>
    <t>AREEBA</t>
  </si>
  <si>
    <t>Factura Telefono</t>
  </si>
  <si>
    <t>ELWE</t>
  </si>
  <si>
    <t>Material ELWE</t>
  </si>
  <si>
    <t>1 pago evaluación</t>
  </si>
  <si>
    <t>Evaluación</t>
  </si>
  <si>
    <t>CONTRATO Y VºBº AECID</t>
  </si>
  <si>
    <t>2 pago evaluación</t>
  </si>
  <si>
    <t>3 pago evaluación</t>
  </si>
  <si>
    <t>PROYDE</t>
  </si>
  <si>
    <t>Salario Javier 2º trimestre</t>
  </si>
  <si>
    <t>Personal Expatriado</t>
  </si>
  <si>
    <t>CONTRATO Y PAGOS SS E IRPF</t>
  </si>
  <si>
    <t>Salario Javier 4 trimestre</t>
  </si>
  <si>
    <t>Salario Javier 2 trimestre</t>
  </si>
  <si>
    <t>Salario Javier Dic'12</t>
  </si>
  <si>
    <t>Seguridad Social Dic'12</t>
  </si>
  <si>
    <t xml:space="preserve">CONTRATO Y PAGOS SS </t>
  </si>
  <si>
    <t>Seguro Javier Larios</t>
  </si>
  <si>
    <t>CONTRATO</t>
  </si>
  <si>
    <t>Salario  Michel Koasi</t>
  </si>
  <si>
    <t>Personal Local</t>
  </si>
  <si>
    <t>CONTRATO Y PAGOS APORTES</t>
  </si>
  <si>
    <t>Salario  Tonguino Honore</t>
  </si>
  <si>
    <t>Salario Moussa Soumah</t>
  </si>
  <si>
    <t>Salario Yero Diallo</t>
  </si>
  <si>
    <t xml:space="preserve"> 30-04-13</t>
  </si>
  <si>
    <t>Salario  Pepe Lona</t>
  </si>
  <si>
    <t>Salario Amadou Diallo</t>
  </si>
  <si>
    <t>Salario  N Fasory Sylla</t>
  </si>
  <si>
    <t>Maison des 
Fr.E.Claret</t>
  </si>
  <si>
    <t>Visado  entrada y salida Javier Larios</t>
  </si>
  <si>
    <t>Viajes, aloja. Y dietas</t>
  </si>
  <si>
    <t>Estancia Madrid Fr.Frédéric</t>
  </si>
  <si>
    <t>HOJA LIQUIDACION DIETAS Y CONTRATO</t>
  </si>
  <si>
    <t>RENFE</t>
  </si>
  <si>
    <t>Billete tren Fr.Frédéric</t>
  </si>
  <si>
    <t>AIR FRANCE</t>
  </si>
  <si>
    <t>Billete de avión</t>
  </si>
  <si>
    <t>Estancia Javier Larios</t>
  </si>
  <si>
    <t>Vivienda 
Expatriado</t>
  </si>
  <si>
    <t>CONTRATO ALQUILER</t>
  </si>
  <si>
    <t>Vivienda  Expatriado</t>
  </si>
  <si>
    <t>Gasso Auditores</t>
  </si>
  <si>
    <t>Auditoria de cuentas</t>
  </si>
  <si>
    <t>Auditoria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</si>
</sst>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\ &quot;€&quot;"/>
    <numFmt numFmtId="165" formatCode="dd\-mm\-yy;@"/>
  </numFmts>
  <fonts count="24" x14ac:knownFonts="1">
    <font>
      <sz val="11"/>
      <color theme="1"/>
      <name val="Calibri"/>
      <family val="2"/>
      <scheme val="minor"/>
    </font>
    <font>
      <b/>
      <sz val="16"/>
      <color indexed="48"/>
      <name val="Times New Roman"/>
      <family val="1"/>
    </font>
    <font>
      <sz val="18"/>
      <color indexed="48"/>
      <name val="Times New Roman"/>
      <family val="1"/>
    </font>
    <font>
      <b/>
      <sz val="16"/>
      <color rgb="FF3366FF"/>
      <name val="Times New Roman"/>
      <family val="1"/>
    </font>
    <font>
      <i/>
      <sz val="18"/>
      <color indexed="48"/>
      <name val="Times New Roman"/>
      <family val="1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1"/>
      <color indexed="8"/>
      <name val="Calibri"/>
      <family val="2"/>
    </font>
    <font>
      <b/>
      <sz val="18"/>
      <color indexed="56"/>
      <name val="Cambria"/>
      <family val="2"/>
    </font>
    <font>
      <b/>
      <sz val="13"/>
      <color indexed="56"/>
      <name val="Calibri"/>
      <family val="2"/>
    </font>
    <font>
      <b/>
      <sz val="9"/>
      <name val="Arial"/>
      <family val="2"/>
      <charset val="1"/>
    </font>
    <font>
      <b/>
      <sz val="10"/>
      <name val="Arial"/>
      <family val="2"/>
      <charset val="1"/>
    </font>
  </fonts>
  <fills count="31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9"/>
        <bgColor indexed="26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26"/>
      </patternFill>
    </fill>
    <fill>
      <patternFill patternType="solid">
        <fgColor rgb="FFFFFF00"/>
        <bgColor indexed="31"/>
      </patternFill>
    </fill>
    <fill>
      <patternFill patternType="solid">
        <fgColor theme="2"/>
        <bgColor indexed="64"/>
      </patternFill>
    </fill>
    <fill>
      <patternFill patternType="solid">
        <fgColor theme="2"/>
        <bgColor indexed="26"/>
      </patternFill>
    </fill>
    <fill>
      <patternFill patternType="solid">
        <fgColor theme="2"/>
        <bgColor indexed="31"/>
      </patternFill>
    </fill>
  </fills>
  <borders count="1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44">
    <xf numFmtId="0" fontId="0" fillId="0" borderId="0"/>
    <xf numFmtId="0" fontId="5" fillId="0" borderId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8" borderId="0" applyNumberFormat="0" applyBorder="0" applyAlignment="0" applyProtection="0"/>
    <xf numFmtId="0" fontId="6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8" fillId="4" borderId="0" applyNumberFormat="0" applyBorder="0" applyAlignment="0" applyProtection="0"/>
    <xf numFmtId="0" fontId="11" fillId="16" borderId="5" applyNumberFormat="0" applyAlignment="0" applyProtection="0"/>
    <xf numFmtId="0" fontId="5" fillId="0" borderId="0" applyNumberFormat="0" applyFill="0" applyBorder="0" applyProtection="0">
      <alignment horizontal="left"/>
    </xf>
    <xf numFmtId="0" fontId="9" fillId="17" borderId="6" applyNumberFormat="0" applyAlignment="0" applyProtection="0"/>
    <xf numFmtId="0" fontId="10" fillId="0" borderId="7" applyNumberFormat="0" applyFill="0" applyAlignment="0" applyProtection="0"/>
    <xf numFmtId="0" fontId="12" fillId="0" borderId="0" applyNumberFormat="0" applyFill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21" borderId="0" applyNumberFormat="0" applyBorder="0" applyAlignment="0" applyProtection="0"/>
    <xf numFmtId="0" fontId="13" fillId="7" borderId="5" applyNumberFormat="0" applyAlignment="0" applyProtection="0"/>
    <xf numFmtId="0" fontId="14" fillId="3" borderId="0" applyNumberFormat="0" applyBorder="0" applyAlignment="0" applyProtection="0"/>
    <xf numFmtId="0" fontId="15" fillId="22" borderId="0" applyNumberFormat="0" applyBorder="0" applyAlignment="0" applyProtection="0"/>
    <xf numFmtId="0" fontId="5" fillId="0" borderId="0"/>
    <xf numFmtId="0" fontId="5" fillId="23" borderId="8" applyNumberFormat="0" applyAlignment="0" applyProtection="0"/>
    <xf numFmtId="0" fontId="16" fillId="16" borderId="9" applyNumberFormat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10" applyNumberFormat="0" applyFill="0" applyAlignment="0" applyProtection="0"/>
    <xf numFmtId="0" fontId="12" fillId="0" borderId="11" applyNumberFormat="0" applyFill="0" applyAlignment="0" applyProtection="0"/>
    <xf numFmtId="0" fontId="19" fillId="0" borderId="12" applyNumberFormat="0" applyFill="0" applyAlignment="0" applyProtection="0"/>
  </cellStyleXfs>
  <cellXfs count="94">
    <xf numFmtId="0" fontId="0" fillId="0" borderId="0" xfId="0"/>
    <xf numFmtId="164" fontId="0" fillId="0" borderId="0" xfId="0" applyNumberFormat="1"/>
    <xf numFmtId="0" fontId="5" fillId="0" borderId="0" xfId="1"/>
    <xf numFmtId="0" fontId="5" fillId="0" borderId="0" xfId="1" applyAlignment="1">
      <alignment horizontal="center"/>
    </xf>
    <xf numFmtId="0" fontId="22" fillId="0" borderId="14" xfId="35" applyFont="1" applyBorder="1" applyAlignment="1">
      <alignment horizontal="center" vertical="top" wrapText="1"/>
    </xf>
    <xf numFmtId="165" fontId="22" fillId="0" borderId="14" xfId="35" applyNumberFormat="1" applyFont="1" applyBorder="1" applyAlignment="1">
      <alignment horizontal="center" vertical="top" wrapText="1"/>
    </xf>
    <xf numFmtId="0" fontId="22" fillId="0" borderId="14" xfId="35" applyFont="1" applyBorder="1" applyAlignment="1">
      <alignment horizontal="justify" vertical="center" wrapText="1"/>
    </xf>
    <xf numFmtId="4" fontId="22" fillId="0" borderId="14" xfId="35" applyNumberFormat="1" applyFont="1" applyBorder="1" applyAlignment="1">
      <alignment horizontal="right" vertical="center" wrapText="1"/>
    </xf>
    <xf numFmtId="0" fontId="22" fillId="24" borderId="14" xfId="35" applyFont="1" applyFill="1" applyBorder="1" applyAlignment="1">
      <alignment horizontal="center" vertical="top" wrapText="1"/>
    </xf>
    <xf numFmtId="2" fontId="22" fillId="16" borderId="14" xfId="35" applyNumberFormat="1" applyFont="1" applyFill="1" applyBorder="1" applyAlignment="1">
      <alignment horizontal="center" vertical="top" wrapText="1"/>
    </xf>
    <xf numFmtId="2" fontId="22" fillId="0" borderId="14" xfId="35" applyNumberFormat="1" applyFont="1" applyBorder="1" applyAlignment="1">
      <alignment horizontal="center" vertical="top" wrapText="1"/>
    </xf>
    <xf numFmtId="2" fontId="22" fillId="24" borderId="14" xfId="35" applyNumberFormat="1" applyFont="1" applyFill="1" applyBorder="1" applyAlignment="1">
      <alignment horizontal="center" vertical="top" wrapText="1"/>
    </xf>
    <xf numFmtId="165" fontId="22" fillId="0" borderId="14" xfId="35" applyNumberFormat="1" applyFont="1" applyBorder="1" applyAlignment="1">
      <alignment horizontal="center" vertical="top"/>
    </xf>
    <xf numFmtId="0" fontId="22" fillId="0" borderId="14" xfId="35" applyFont="1" applyBorder="1" applyAlignment="1">
      <alignment horizontal="center" vertical="top"/>
    </xf>
    <xf numFmtId="0" fontId="22" fillId="0" borderId="14" xfId="35" applyFont="1" applyBorder="1" applyAlignment="1">
      <alignment horizontal="justify" vertical="top"/>
    </xf>
    <xf numFmtId="4" fontId="22" fillId="0" borderId="14" xfId="35" applyNumberFormat="1" applyFont="1" applyBorder="1" applyAlignment="1">
      <alignment horizontal="right" vertical="top"/>
    </xf>
    <xf numFmtId="2" fontId="5" fillId="0" borderId="14" xfId="35" applyNumberFormat="1" applyBorder="1"/>
    <xf numFmtId="0" fontId="5" fillId="0" borderId="14" xfId="35" applyBorder="1"/>
    <xf numFmtId="165" fontId="22" fillId="0" borderId="15" xfId="35" applyNumberFormat="1" applyFont="1" applyBorder="1" applyAlignment="1">
      <alignment horizontal="center" vertical="top"/>
    </xf>
    <xf numFmtId="4" fontId="22" fillId="0" borderId="15" xfId="35" applyNumberFormat="1" applyFont="1" applyBorder="1" applyAlignment="1">
      <alignment horizontal="right" vertical="top"/>
    </xf>
    <xf numFmtId="0" fontId="22" fillId="0" borderId="15" xfId="35" applyFont="1" applyBorder="1" applyAlignment="1">
      <alignment horizontal="center" vertical="top" wrapText="1"/>
    </xf>
    <xf numFmtId="0" fontId="22" fillId="24" borderId="15" xfId="35" applyFont="1" applyFill="1" applyBorder="1" applyAlignment="1">
      <alignment horizontal="center" vertical="top" wrapText="1"/>
    </xf>
    <xf numFmtId="0" fontId="5" fillId="0" borderId="15" xfId="35" applyBorder="1"/>
    <xf numFmtId="2" fontId="5" fillId="0" borderId="15" xfId="35" applyNumberFormat="1" applyBorder="1"/>
    <xf numFmtId="165" fontId="22" fillId="0" borderId="17" xfId="35" applyNumberFormat="1" applyFont="1" applyBorder="1" applyAlignment="1">
      <alignment horizontal="center" vertical="top"/>
    </xf>
    <xf numFmtId="0" fontId="22" fillId="0" borderId="17" xfId="35" applyFont="1" applyBorder="1" applyAlignment="1">
      <alignment horizontal="center" vertical="top" wrapText="1"/>
    </xf>
    <xf numFmtId="0" fontId="22" fillId="24" borderId="17" xfId="35" applyFont="1" applyFill="1" applyBorder="1" applyAlignment="1">
      <alignment horizontal="center" vertical="top" wrapText="1"/>
    </xf>
    <xf numFmtId="0" fontId="5" fillId="0" borderId="17" xfId="35" applyBorder="1"/>
    <xf numFmtId="2" fontId="5" fillId="0" borderId="17" xfId="35" applyNumberFormat="1" applyBorder="1"/>
    <xf numFmtId="0" fontId="22" fillId="25" borderId="14" xfId="35" applyFont="1" applyFill="1" applyBorder="1" applyAlignment="1">
      <alignment horizontal="center" vertical="top" wrapText="1"/>
    </xf>
    <xf numFmtId="165" fontId="22" fillId="25" borderId="14" xfId="35" applyNumberFormat="1" applyFont="1" applyFill="1" applyBorder="1" applyAlignment="1">
      <alignment horizontal="center" vertical="top" wrapText="1"/>
    </xf>
    <xf numFmtId="0" fontId="22" fillId="25" borderId="14" xfId="35" applyFont="1" applyFill="1" applyBorder="1" applyAlignment="1">
      <alignment horizontal="justify" vertical="center" wrapText="1"/>
    </xf>
    <xf numFmtId="4" fontId="22" fillId="25" borderId="14" xfId="35" applyNumberFormat="1" applyFont="1" applyFill="1" applyBorder="1" applyAlignment="1">
      <alignment horizontal="right" vertical="center" wrapText="1"/>
    </xf>
    <xf numFmtId="0" fontId="22" fillId="26" borderId="14" xfId="35" applyFont="1" applyFill="1" applyBorder="1" applyAlignment="1">
      <alignment horizontal="center" vertical="top" wrapText="1"/>
    </xf>
    <xf numFmtId="2" fontId="22" fillId="27" borderId="14" xfId="35" applyNumberFormat="1" applyFont="1" applyFill="1" applyBorder="1" applyAlignment="1">
      <alignment horizontal="center" vertical="top" wrapText="1"/>
    </xf>
    <xf numFmtId="2" fontId="22" fillId="25" borderId="14" xfId="35" applyNumberFormat="1" applyFont="1" applyFill="1" applyBorder="1" applyAlignment="1">
      <alignment horizontal="center" vertical="top" wrapText="1"/>
    </xf>
    <xf numFmtId="2" fontId="22" fillId="26" borderId="14" xfId="35" applyNumberFormat="1" applyFont="1" applyFill="1" applyBorder="1" applyAlignment="1">
      <alignment horizontal="center" vertical="top" wrapText="1"/>
    </xf>
    <xf numFmtId="165" fontId="22" fillId="25" borderId="14" xfId="35" applyNumberFormat="1" applyFont="1" applyFill="1" applyBorder="1" applyAlignment="1">
      <alignment horizontal="center" vertical="top"/>
    </xf>
    <xf numFmtId="0" fontId="22" fillId="25" borderId="14" xfId="35" applyFont="1" applyFill="1" applyBorder="1" applyAlignment="1">
      <alignment horizontal="center" vertical="top"/>
    </xf>
    <xf numFmtId="0" fontId="22" fillId="25" borderId="14" xfId="35" applyFont="1" applyFill="1" applyBorder="1" applyAlignment="1">
      <alignment horizontal="justify" vertical="top"/>
    </xf>
    <xf numFmtId="4" fontId="22" fillId="25" borderId="14" xfId="35" applyNumberFormat="1" applyFont="1" applyFill="1" applyBorder="1" applyAlignment="1">
      <alignment horizontal="right" vertical="top"/>
    </xf>
    <xf numFmtId="0" fontId="5" fillId="25" borderId="14" xfId="35" applyFill="1" applyBorder="1"/>
    <xf numFmtId="2" fontId="5" fillId="25" borderId="14" xfId="35" applyNumberFormat="1" applyFill="1" applyBorder="1"/>
    <xf numFmtId="0" fontId="22" fillId="26" borderId="14" xfId="35" applyFont="1" applyFill="1" applyBorder="1" applyAlignment="1">
      <alignment horizontal="justify" vertical="top"/>
    </xf>
    <xf numFmtId="4" fontId="22" fillId="26" borderId="14" xfId="35" applyNumberFormat="1" applyFont="1" applyFill="1" applyBorder="1" applyAlignment="1">
      <alignment horizontal="right" vertical="top"/>
    </xf>
    <xf numFmtId="0" fontId="5" fillId="26" borderId="14" xfId="35" applyFill="1" applyBorder="1" applyAlignment="1">
      <alignment vertical="top"/>
    </xf>
    <xf numFmtId="0" fontId="5" fillId="26" borderId="14" xfId="35" applyFill="1" applyBorder="1"/>
    <xf numFmtId="0" fontId="22" fillId="26" borderId="14" xfId="35" applyFont="1" applyFill="1" applyBorder="1" applyAlignment="1">
      <alignment horizontal="center" vertical="top"/>
    </xf>
    <xf numFmtId="0" fontId="22" fillId="25" borderId="13" xfId="35" applyFont="1" applyFill="1" applyBorder="1" applyAlignment="1">
      <alignment horizontal="center" vertical="top" wrapText="1"/>
    </xf>
    <xf numFmtId="165" fontId="22" fillId="25" borderId="14" xfId="1" applyNumberFormat="1" applyFont="1" applyFill="1" applyBorder="1" applyAlignment="1">
      <alignment horizontal="center" vertical="top"/>
    </xf>
    <xf numFmtId="0" fontId="22" fillId="25" borderId="14" xfId="1" applyFont="1" applyFill="1" applyBorder="1" applyAlignment="1">
      <alignment horizontal="center" vertical="top" wrapText="1"/>
    </xf>
    <xf numFmtId="0" fontId="22" fillId="25" borderId="14" xfId="1" applyFont="1" applyFill="1" applyBorder="1" applyAlignment="1">
      <alignment horizontal="center" vertical="top"/>
    </xf>
    <xf numFmtId="4" fontId="22" fillId="25" borderId="14" xfId="1" applyNumberFormat="1" applyFont="1" applyFill="1" applyBorder="1" applyAlignment="1">
      <alignment horizontal="right" vertical="top"/>
    </xf>
    <xf numFmtId="0" fontId="22" fillId="25" borderId="16" xfId="1" applyFont="1" applyFill="1" applyBorder="1" applyAlignment="1">
      <alignment horizontal="center" vertical="top" wrapText="1"/>
    </xf>
    <xf numFmtId="0" fontId="5" fillId="26" borderId="17" xfId="1" applyFill="1" applyBorder="1"/>
    <xf numFmtId="0" fontId="5" fillId="25" borderId="17" xfId="1" applyFill="1" applyBorder="1"/>
    <xf numFmtId="0" fontId="23" fillId="25" borderId="14" xfId="1" applyFont="1" applyFill="1" applyBorder="1" applyAlignment="1">
      <alignment horizontal="center"/>
    </xf>
    <xf numFmtId="2" fontId="5" fillId="25" borderId="14" xfId="1" applyNumberFormat="1" applyFill="1" applyBorder="1"/>
    <xf numFmtId="0" fontId="5" fillId="25" borderId="14" xfId="1" applyFill="1" applyBorder="1"/>
    <xf numFmtId="0" fontId="5" fillId="25" borderId="0" xfId="1" applyFill="1" applyAlignment="1">
      <alignment horizontal="center"/>
    </xf>
    <xf numFmtId="0" fontId="5" fillId="25" borderId="0" xfId="1" applyFill="1"/>
    <xf numFmtId="0" fontId="0" fillId="25" borderId="0" xfId="0" applyFill="1"/>
    <xf numFmtId="165" fontId="22" fillId="25" borderId="17" xfId="35" applyNumberFormat="1" applyFont="1" applyFill="1" applyBorder="1" applyAlignment="1">
      <alignment horizontal="center" vertical="top" wrapText="1"/>
    </xf>
    <xf numFmtId="4" fontId="22" fillId="25" borderId="17" xfId="35" applyNumberFormat="1" applyFont="1" applyFill="1" applyBorder="1" applyAlignment="1">
      <alignment horizontal="right" vertical="center" wrapText="1"/>
    </xf>
    <xf numFmtId="0" fontId="22" fillId="25" borderId="17" xfId="35" applyFont="1" applyFill="1" applyBorder="1" applyAlignment="1">
      <alignment horizontal="center" vertical="top" wrapText="1"/>
    </xf>
    <xf numFmtId="0" fontId="22" fillId="26" borderId="17" xfId="35" applyFont="1" applyFill="1" applyBorder="1" applyAlignment="1">
      <alignment horizontal="center" vertical="top" wrapText="1"/>
    </xf>
    <xf numFmtId="2" fontId="22" fillId="26" borderId="17" xfId="35" applyNumberFormat="1" applyFont="1" applyFill="1" applyBorder="1" applyAlignment="1">
      <alignment horizontal="center" vertical="top" wrapText="1"/>
    </xf>
    <xf numFmtId="0" fontId="22" fillId="26" borderId="15" xfId="35" applyFont="1" applyFill="1" applyBorder="1" applyAlignment="1">
      <alignment horizontal="center" vertical="top" wrapText="1"/>
    </xf>
    <xf numFmtId="0" fontId="1" fillId="0" borderId="0" xfId="0" applyFont="1" applyFill="1" applyBorder="1" applyAlignment="1">
      <alignment horizontal="center" vertical="center"/>
    </xf>
    <xf numFmtId="164" fontId="4" fillId="0" borderId="0" xfId="0" applyNumberFormat="1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164" fontId="4" fillId="0" borderId="4" xfId="0" applyNumberFormat="1" applyFont="1" applyBorder="1" applyAlignment="1">
      <alignment horizontal="center" vertical="center" wrapText="1"/>
    </xf>
    <xf numFmtId="164" fontId="2" fillId="0" borderId="2" xfId="0" applyNumberFormat="1" applyFont="1" applyBorder="1" applyAlignment="1">
      <alignment horizontal="center" vertical="center"/>
    </xf>
    <xf numFmtId="164" fontId="4" fillId="0" borderId="3" xfId="0" applyNumberFormat="1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65" fontId="22" fillId="25" borderId="17" xfId="35" applyNumberFormat="1" applyFont="1" applyFill="1" applyBorder="1" applyAlignment="1">
      <alignment horizontal="center" vertical="top"/>
    </xf>
    <xf numFmtId="4" fontId="22" fillId="26" borderId="17" xfId="35" applyNumberFormat="1" applyFont="1" applyFill="1" applyBorder="1" applyAlignment="1">
      <alignment horizontal="right" vertical="top"/>
    </xf>
    <xf numFmtId="0" fontId="5" fillId="26" borderId="17" xfId="35" applyFill="1" applyBorder="1" applyAlignment="1">
      <alignment vertical="top"/>
    </xf>
    <xf numFmtId="0" fontId="5" fillId="26" borderId="17" xfId="35" applyFill="1" applyBorder="1"/>
    <xf numFmtId="0" fontId="5" fillId="25" borderId="17" xfId="35" applyFill="1" applyBorder="1"/>
    <xf numFmtId="2" fontId="5" fillId="25" borderId="17" xfId="35" applyNumberFormat="1" applyFill="1" applyBorder="1"/>
    <xf numFmtId="0" fontId="5" fillId="25" borderId="15" xfId="35" applyFill="1" applyBorder="1"/>
    <xf numFmtId="0" fontId="22" fillId="28" borderId="14" xfId="35" applyFont="1" applyFill="1" applyBorder="1" applyAlignment="1">
      <alignment horizontal="center" vertical="top" wrapText="1"/>
    </xf>
    <xf numFmtId="165" fontId="22" fillId="28" borderId="14" xfId="35" applyNumberFormat="1" applyFont="1" applyFill="1" applyBorder="1" applyAlignment="1">
      <alignment horizontal="center" vertical="top"/>
    </xf>
    <xf numFmtId="0" fontId="22" fillId="28" borderId="14" xfId="35" applyFont="1" applyFill="1" applyBorder="1" applyAlignment="1">
      <alignment horizontal="center" vertical="top"/>
    </xf>
    <xf numFmtId="0" fontId="22" fillId="28" borderId="14" xfId="35" applyFont="1" applyFill="1" applyBorder="1" applyAlignment="1">
      <alignment horizontal="justify" vertical="top"/>
    </xf>
    <xf numFmtId="0" fontId="22" fillId="29" borderId="14" xfId="35" applyFont="1" applyFill="1" applyBorder="1" applyAlignment="1">
      <alignment horizontal="center" vertical="top"/>
    </xf>
    <xf numFmtId="4" fontId="22" fillId="28" borderId="14" xfId="35" applyNumberFormat="1" applyFont="1" applyFill="1" applyBorder="1" applyAlignment="1">
      <alignment horizontal="right" vertical="top"/>
    </xf>
    <xf numFmtId="0" fontId="22" fillId="29" borderId="14" xfId="35" applyFont="1" applyFill="1" applyBorder="1" applyAlignment="1">
      <alignment horizontal="center" vertical="top" wrapText="1"/>
    </xf>
    <xf numFmtId="0" fontId="5" fillId="28" borderId="14" xfId="35" applyFill="1" applyBorder="1"/>
    <xf numFmtId="2" fontId="22" fillId="30" borderId="14" xfId="35" applyNumberFormat="1" applyFont="1" applyFill="1" applyBorder="1" applyAlignment="1">
      <alignment horizontal="center" vertical="top" wrapText="1"/>
    </xf>
    <xf numFmtId="2" fontId="22" fillId="28" borderId="14" xfId="35" applyNumberFormat="1" applyFont="1" applyFill="1" applyBorder="1" applyAlignment="1">
      <alignment horizontal="center" vertical="top" wrapText="1"/>
    </xf>
    <xf numFmtId="2" fontId="5" fillId="28" borderId="14" xfId="35" applyNumberFormat="1" applyFill="1" applyBorder="1"/>
  </cellXfs>
  <cellStyles count="44">
    <cellStyle name="20% - Énfasis1 2" xfId="2"/>
    <cellStyle name="20% - Énfasis2 2" xfId="3"/>
    <cellStyle name="20% - Énfasis3 2" xfId="4"/>
    <cellStyle name="20% - Énfasis4 2" xfId="5"/>
    <cellStyle name="20% - Énfasis5 2" xfId="6"/>
    <cellStyle name="20% - Énfasis6 2" xfId="7"/>
    <cellStyle name="40% - Énfasis1 2" xfId="8"/>
    <cellStyle name="40% - Énfasis2 2" xfId="9"/>
    <cellStyle name="40% - Énfasis3 2" xfId="10"/>
    <cellStyle name="40% - Énfasis4 2" xfId="11"/>
    <cellStyle name="40% - Énfasis5 2" xfId="12"/>
    <cellStyle name="40% - Énfasis6 2" xfId="13"/>
    <cellStyle name="60% - Énfasis1 2" xfId="14"/>
    <cellStyle name="60% - Énfasis2 2" xfId="15"/>
    <cellStyle name="60% - Énfasis3 2" xfId="16"/>
    <cellStyle name="60% - Énfasis4 2" xfId="17"/>
    <cellStyle name="60% - Énfasis5 2" xfId="18"/>
    <cellStyle name="60% - Énfasis6 2" xfId="19"/>
    <cellStyle name="Buena 2" xfId="20"/>
    <cellStyle name="Cálculo 2" xfId="21"/>
    <cellStyle name="Categoría del Piloto de Datos" xfId="22"/>
    <cellStyle name="Celda de comprobación 2" xfId="23"/>
    <cellStyle name="Celda vinculada 2" xfId="24"/>
    <cellStyle name="Encabezado 4 2" xfId="25"/>
    <cellStyle name="Énfasis1 2" xfId="26"/>
    <cellStyle name="Énfasis2 2" xfId="27"/>
    <cellStyle name="Énfasis3 2" xfId="28"/>
    <cellStyle name="Énfasis4 2" xfId="29"/>
    <cellStyle name="Énfasis5 2" xfId="30"/>
    <cellStyle name="Énfasis6 2" xfId="31"/>
    <cellStyle name="Entrada 2" xfId="32"/>
    <cellStyle name="Incorrecto 2" xfId="33"/>
    <cellStyle name="Neutral 2" xfId="34"/>
    <cellStyle name="Normal" xfId="0" builtinId="0"/>
    <cellStyle name="Normal 2" xfId="35"/>
    <cellStyle name="Normal 3" xfId="1"/>
    <cellStyle name="Notas 2" xfId="36"/>
    <cellStyle name="Salida 2" xfId="37"/>
    <cellStyle name="Texto de advertencia 2" xfId="38"/>
    <cellStyle name="Texto explicativo 2" xfId="39"/>
    <cellStyle name="Título 2 2" xfId="41"/>
    <cellStyle name="Título 3 2" xfId="42"/>
    <cellStyle name="Título 4" xfId="40"/>
    <cellStyle name="Total 2" xfId="4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opLeftCell="A6" workbookViewId="0">
      <selection activeCell="I12" sqref="I12"/>
    </sheetView>
  </sheetViews>
  <sheetFormatPr baseColWidth="10" defaultRowHeight="15" x14ac:dyDescent="0.25"/>
  <cols>
    <col min="4" max="4" width="13" customWidth="1"/>
    <col min="5" max="5" width="19.28515625" customWidth="1"/>
  </cols>
  <sheetData>
    <row r="1" spans="1:9" ht="15.75" thickBot="1" x14ac:dyDescent="0.3"/>
    <row r="2" spans="1:9" ht="24.75" thickTop="1" thickBot="1" x14ac:dyDescent="0.3">
      <c r="A2" s="68" t="s">
        <v>0</v>
      </c>
      <c r="B2" s="68"/>
      <c r="C2" s="70"/>
      <c r="D2" s="72">
        <v>6781.76</v>
      </c>
      <c r="E2" s="72"/>
      <c r="G2">
        <v>1811</v>
      </c>
    </row>
    <row r="3" spans="1:9" ht="24.75" thickTop="1" thickBot="1" x14ac:dyDescent="0.3">
      <c r="A3" s="74" t="s">
        <v>1</v>
      </c>
      <c r="B3" s="74"/>
      <c r="C3" s="75"/>
      <c r="D3" s="72">
        <v>6655.94</v>
      </c>
      <c r="E3" s="72"/>
      <c r="G3">
        <v>20187</v>
      </c>
    </row>
    <row r="4" spans="1:9" ht="24.75" thickTop="1" thickBot="1" x14ac:dyDescent="0.3">
      <c r="A4" s="68" t="s">
        <v>2</v>
      </c>
      <c r="B4" s="68"/>
      <c r="C4" s="70"/>
      <c r="D4" s="72">
        <v>6217.9</v>
      </c>
      <c r="E4" s="72"/>
      <c r="G4">
        <v>13851</v>
      </c>
    </row>
    <row r="5" spans="1:9" ht="24.75" thickTop="1" thickBot="1" x14ac:dyDescent="0.3">
      <c r="A5" s="68" t="s">
        <v>2</v>
      </c>
      <c r="B5" s="68"/>
      <c r="C5" s="70"/>
      <c r="D5" s="72">
        <v>1222</v>
      </c>
      <c r="E5" s="72"/>
      <c r="G5">
        <v>13437.7</v>
      </c>
    </row>
    <row r="6" spans="1:9" ht="16.5" customHeight="1" thickTop="1" x14ac:dyDescent="0.25">
      <c r="A6" s="68" t="s">
        <v>4</v>
      </c>
      <c r="B6" s="68"/>
      <c r="C6" s="70"/>
      <c r="D6" s="73">
        <f>10*808.97</f>
        <v>8089.7000000000007</v>
      </c>
      <c r="E6" s="73"/>
      <c r="G6">
        <v>6217.9</v>
      </c>
    </row>
    <row r="7" spans="1:9" ht="15.75" customHeight="1" x14ac:dyDescent="0.25">
      <c r="A7" s="68" t="s">
        <v>4</v>
      </c>
      <c r="B7" s="68"/>
      <c r="C7" s="70"/>
      <c r="D7" s="69">
        <f>10*84.57</f>
        <v>845.69999999999993</v>
      </c>
      <c r="E7" s="69"/>
      <c r="G7">
        <v>1222</v>
      </c>
      <c r="I7">
        <v>34043.4</v>
      </c>
    </row>
    <row r="8" spans="1:9" ht="15" customHeight="1" x14ac:dyDescent="0.25">
      <c r="A8" s="68" t="s">
        <v>4</v>
      </c>
      <c r="B8" s="68"/>
      <c r="C8" s="70"/>
      <c r="D8" s="69">
        <f>10*77.55</f>
        <v>775.5</v>
      </c>
      <c r="E8" s="69"/>
      <c r="G8">
        <v>13312.4</v>
      </c>
      <c r="I8">
        <v>13000</v>
      </c>
    </row>
    <row r="9" spans="1:9" ht="21" customHeight="1" x14ac:dyDescent="0.25">
      <c r="A9" s="68" t="s">
        <v>3</v>
      </c>
      <c r="B9" s="68"/>
      <c r="C9" s="70"/>
      <c r="D9" s="71">
        <f>10*55.65</f>
        <v>556.5</v>
      </c>
      <c r="E9" s="69"/>
      <c r="G9">
        <v>8844</v>
      </c>
      <c r="I9">
        <v>21868.7</v>
      </c>
    </row>
    <row r="10" spans="1:9" ht="21" customHeight="1" x14ac:dyDescent="0.25">
      <c r="A10" s="68" t="s">
        <v>3</v>
      </c>
      <c r="B10" s="68"/>
      <c r="C10" s="70"/>
      <c r="D10" s="71">
        <f>10*159.6</f>
        <v>1596</v>
      </c>
      <c r="E10" s="69"/>
      <c r="G10">
        <v>1320</v>
      </c>
      <c r="I10">
        <v>37000</v>
      </c>
    </row>
    <row r="11" spans="1:9" ht="20.25" customHeight="1" x14ac:dyDescent="0.25">
      <c r="A11" s="68" t="s">
        <v>3</v>
      </c>
      <c r="B11" s="68"/>
      <c r="C11" s="70"/>
      <c r="D11" s="71">
        <f>10*144.9</f>
        <v>1449</v>
      </c>
      <c r="E11" s="69"/>
      <c r="G11">
        <v>600</v>
      </c>
      <c r="I11">
        <f>SUM(I7:I10)</f>
        <v>105912.1</v>
      </c>
    </row>
    <row r="12" spans="1:9" ht="23.25" x14ac:dyDescent="0.25">
      <c r="A12" s="68" t="s">
        <v>5</v>
      </c>
      <c r="B12" s="68" t="s">
        <v>5</v>
      </c>
      <c r="C12" s="70"/>
      <c r="D12" s="69">
        <f>12*737</f>
        <v>8844</v>
      </c>
      <c r="E12" s="69"/>
      <c r="G12">
        <v>516</v>
      </c>
    </row>
    <row r="13" spans="1:9" ht="23.25" x14ac:dyDescent="0.25">
      <c r="A13" s="68" t="s">
        <v>6</v>
      </c>
      <c r="B13" s="68"/>
      <c r="C13" s="68"/>
      <c r="D13" s="69">
        <f>12*110</f>
        <v>1320</v>
      </c>
      <c r="E13" s="69"/>
      <c r="G13">
        <v>2220.75</v>
      </c>
    </row>
    <row r="14" spans="1:9" ht="23.25" x14ac:dyDescent="0.25">
      <c r="A14" s="68" t="s">
        <v>6</v>
      </c>
      <c r="B14" s="68"/>
      <c r="C14" s="68"/>
      <c r="D14" s="69">
        <f>12*50</f>
        <v>600</v>
      </c>
      <c r="E14" s="69"/>
      <c r="G14">
        <v>4275</v>
      </c>
    </row>
    <row r="15" spans="1:9" ht="23.25" x14ac:dyDescent="0.25">
      <c r="A15" s="68" t="s">
        <v>6</v>
      </c>
      <c r="B15" s="68"/>
      <c r="C15" s="68"/>
      <c r="D15" s="69">
        <f>12*43</f>
        <v>516</v>
      </c>
      <c r="E15" s="69"/>
      <c r="G15">
        <v>3442.5</v>
      </c>
    </row>
    <row r="16" spans="1:9" ht="23.25" x14ac:dyDescent="0.25">
      <c r="A16" s="68" t="s">
        <v>7</v>
      </c>
      <c r="B16" s="68"/>
      <c r="C16" s="68"/>
      <c r="D16" s="69">
        <v>6495.75</v>
      </c>
      <c r="E16" s="69"/>
      <c r="G16">
        <v>5418</v>
      </c>
    </row>
    <row r="17" spans="1:7" ht="23.25" x14ac:dyDescent="0.25">
      <c r="A17" s="68" t="s">
        <v>8</v>
      </c>
      <c r="B17" s="68"/>
      <c r="C17" s="68"/>
      <c r="D17" s="69">
        <f>9*382.5</f>
        <v>3442.5</v>
      </c>
      <c r="E17" s="69"/>
      <c r="G17">
        <v>13200</v>
      </c>
    </row>
    <row r="18" spans="1:7" ht="23.25" x14ac:dyDescent="0.25">
      <c r="A18" s="68" t="s">
        <v>8</v>
      </c>
      <c r="B18" s="68"/>
      <c r="C18" s="68"/>
      <c r="D18" s="69">
        <f>21*258</f>
        <v>5418</v>
      </c>
      <c r="E18" s="69"/>
      <c r="G18">
        <v>1045</v>
      </c>
    </row>
    <row r="19" spans="1:7" ht="23.25" x14ac:dyDescent="0.25">
      <c r="A19" s="68" t="s">
        <v>9</v>
      </c>
      <c r="B19" s="68"/>
      <c r="C19" s="68"/>
      <c r="D19" s="69">
        <f>5*1200</f>
        <v>6000</v>
      </c>
      <c r="E19" s="69"/>
      <c r="G19">
        <v>865</v>
      </c>
    </row>
    <row r="20" spans="1:7" ht="23.25" x14ac:dyDescent="0.25">
      <c r="A20" s="68" t="s">
        <v>10</v>
      </c>
      <c r="B20" s="68"/>
      <c r="C20" s="68"/>
      <c r="D20" s="69">
        <f>6*1200</f>
        <v>7200</v>
      </c>
      <c r="E20" s="69"/>
      <c r="G20">
        <v>1940</v>
      </c>
    </row>
    <row r="21" spans="1:7" ht="23.25" x14ac:dyDescent="0.25">
      <c r="A21" s="68" t="s">
        <v>11</v>
      </c>
      <c r="B21" s="68"/>
      <c r="C21" s="68"/>
      <c r="D21" s="69">
        <v>1045</v>
      </c>
      <c r="E21" s="69"/>
      <c r="G21">
        <f>SUM(G2:G20)</f>
        <v>113725.25</v>
      </c>
    </row>
    <row r="22" spans="1:7" ht="23.25" x14ac:dyDescent="0.25">
      <c r="A22" s="68" t="s">
        <v>11</v>
      </c>
      <c r="B22" s="68"/>
      <c r="C22" s="68"/>
      <c r="D22" s="69">
        <v>865</v>
      </c>
      <c r="E22" s="69"/>
    </row>
    <row r="23" spans="1:7" ht="23.25" x14ac:dyDescent="0.25">
      <c r="A23" s="68" t="s">
        <v>11</v>
      </c>
      <c r="B23" s="68"/>
      <c r="C23" s="68"/>
      <c r="D23" s="69">
        <v>1940</v>
      </c>
      <c r="E23" s="69"/>
      <c r="F23" s="1">
        <f>SUM(D2:E23)</f>
        <v>77876.25</v>
      </c>
    </row>
  </sheetData>
  <mergeCells count="44">
    <mergeCell ref="A2:C2"/>
    <mergeCell ref="D2:E2"/>
    <mergeCell ref="A3:C3"/>
    <mergeCell ref="D3:E3"/>
    <mergeCell ref="A4:C4"/>
    <mergeCell ref="D4:E4"/>
    <mergeCell ref="A9:C9"/>
    <mergeCell ref="A6:C6"/>
    <mergeCell ref="A7:C7"/>
    <mergeCell ref="A8:C8"/>
    <mergeCell ref="D9:E9"/>
    <mergeCell ref="D5:E5"/>
    <mergeCell ref="A5:C5"/>
    <mergeCell ref="D6:E6"/>
    <mergeCell ref="D7:E7"/>
    <mergeCell ref="D8:E8"/>
    <mergeCell ref="A10:C10"/>
    <mergeCell ref="A11:C11"/>
    <mergeCell ref="D10:E10"/>
    <mergeCell ref="D11:E11"/>
    <mergeCell ref="D12:E12"/>
    <mergeCell ref="A12:C12"/>
    <mergeCell ref="A13:C13"/>
    <mergeCell ref="A14:C14"/>
    <mergeCell ref="A15:C15"/>
    <mergeCell ref="D13:E13"/>
    <mergeCell ref="D15:E15"/>
    <mergeCell ref="D14:E14"/>
    <mergeCell ref="A16:C16"/>
    <mergeCell ref="D16:E16"/>
    <mergeCell ref="A17:C17"/>
    <mergeCell ref="A18:C18"/>
    <mergeCell ref="D17:E17"/>
    <mergeCell ref="D18:E18"/>
    <mergeCell ref="A23:C23"/>
    <mergeCell ref="D21:E21"/>
    <mergeCell ref="D22:E22"/>
    <mergeCell ref="D23:E23"/>
    <mergeCell ref="A19:C19"/>
    <mergeCell ref="D19:E19"/>
    <mergeCell ref="D20:E20"/>
    <mergeCell ref="A20:C20"/>
    <mergeCell ref="A21:C21"/>
    <mergeCell ref="A22:C2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9"/>
  <sheetViews>
    <sheetView tabSelected="1" workbookViewId="0">
      <selection activeCell="D3" sqref="D3"/>
    </sheetView>
  </sheetViews>
  <sheetFormatPr baseColWidth="10" defaultRowHeight="15" x14ac:dyDescent="0.25"/>
  <cols>
    <col min="6" max="6" width="12.28515625" bestFit="1" customWidth="1"/>
  </cols>
  <sheetData>
    <row r="1" spans="1:16" ht="36" x14ac:dyDescent="0.25">
      <c r="A1" s="29">
        <v>3</v>
      </c>
      <c r="B1" s="30">
        <v>40626</v>
      </c>
      <c r="C1" s="29" t="s">
        <v>12</v>
      </c>
      <c r="D1" s="31" t="s">
        <v>13</v>
      </c>
      <c r="E1" s="29" t="s">
        <v>14</v>
      </c>
      <c r="F1" s="32" t="s">
        <v>15</v>
      </c>
      <c r="G1" s="29"/>
      <c r="H1" s="33"/>
      <c r="I1" s="29"/>
      <c r="J1" s="34">
        <v>10824</v>
      </c>
      <c r="K1" s="35">
        <v>10824</v>
      </c>
      <c r="L1" s="36"/>
      <c r="M1" s="33"/>
      <c r="N1" s="3" t="s">
        <v>16</v>
      </c>
      <c r="O1" s="2" t="s">
        <v>17</v>
      </c>
      <c r="P1" s="2"/>
    </row>
    <row r="2" spans="1:16" ht="36" x14ac:dyDescent="0.25">
      <c r="A2" s="29">
        <v>4</v>
      </c>
      <c r="B2" s="30">
        <v>40636</v>
      </c>
      <c r="C2" s="29" t="s">
        <v>18</v>
      </c>
      <c r="D2" s="31" t="s">
        <v>19</v>
      </c>
      <c r="E2" s="29" t="s">
        <v>14</v>
      </c>
      <c r="F2" s="32">
        <v>200000</v>
      </c>
      <c r="G2" s="29">
        <v>9009.7800000000007</v>
      </c>
      <c r="H2" s="33"/>
      <c r="I2" s="29"/>
      <c r="J2" s="34">
        <v>22.198100286577475</v>
      </c>
      <c r="K2" s="35">
        <v>22.198100286577475</v>
      </c>
      <c r="L2" s="36"/>
      <c r="M2" s="33"/>
      <c r="N2" s="3" t="s">
        <v>16</v>
      </c>
      <c r="O2" s="2"/>
    </row>
    <row r="3" spans="1:16" ht="24" x14ac:dyDescent="0.25">
      <c r="A3" s="29">
        <v>17</v>
      </c>
      <c r="B3" s="30">
        <v>40788</v>
      </c>
      <c r="C3" s="29" t="s">
        <v>20</v>
      </c>
      <c r="D3" s="31" t="s">
        <v>21</v>
      </c>
      <c r="E3" s="29" t="s">
        <v>14</v>
      </c>
      <c r="F3" s="32">
        <v>35450000</v>
      </c>
      <c r="G3" s="29">
        <v>9009.7800000000007</v>
      </c>
      <c r="H3" s="33" t="s">
        <v>15</v>
      </c>
      <c r="I3" s="29"/>
      <c r="J3" s="34">
        <v>3934.6132757958571</v>
      </c>
      <c r="K3" s="35">
        <v>3934.6132757958571</v>
      </c>
      <c r="L3" s="36"/>
      <c r="M3" s="33"/>
      <c r="N3" s="3" t="s">
        <v>16</v>
      </c>
      <c r="O3" s="2" t="s">
        <v>17</v>
      </c>
    </row>
    <row r="4" spans="1:16" ht="24" x14ac:dyDescent="0.25">
      <c r="A4" s="29">
        <v>25</v>
      </c>
      <c r="B4" s="30">
        <v>40964</v>
      </c>
      <c r="C4" s="29" t="s">
        <v>22</v>
      </c>
      <c r="D4" s="31" t="s">
        <v>23</v>
      </c>
      <c r="E4" s="29" t="s">
        <v>14</v>
      </c>
      <c r="F4" s="32">
        <v>4000000</v>
      </c>
      <c r="G4" s="29">
        <v>9009.7800000000007</v>
      </c>
      <c r="H4" s="33"/>
      <c r="I4" s="29"/>
      <c r="J4" s="34">
        <v>443.96200573154948</v>
      </c>
      <c r="K4" s="35">
        <v>443.96200573154948</v>
      </c>
      <c r="L4" s="36"/>
      <c r="M4" s="33"/>
      <c r="N4" s="3" t="s">
        <v>16</v>
      </c>
      <c r="O4" s="2" t="s">
        <v>24</v>
      </c>
    </row>
    <row r="5" spans="1:16" ht="24" x14ac:dyDescent="0.25">
      <c r="A5" s="29">
        <v>36</v>
      </c>
      <c r="B5" s="37">
        <v>41213</v>
      </c>
      <c r="C5" s="38" t="s">
        <v>25</v>
      </c>
      <c r="D5" s="39" t="s">
        <v>26</v>
      </c>
      <c r="E5" s="29" t="s">
        <v>14</v>
      </c>
      <c r="F5" s="40">
        <v>276422.34000000003</v>
      </c>
      <c r="G5" s="29">
        <v>9009.7800000000007</v>
      </c>
      <c r="H5" s="33"/>
      <c r="I5" s="41"/>
      <c r="J5" s="34">
        <v>30.68025412385208</v>
      </c>
      <c r="K5" s="35">
        <v>30.68025412385208</v>
      </c>
      <c r="L5" s="42"/>
      <c r="M5" s="41"/>
      <c r="N5" s="3" t="s">
        <v>16</v>
      </c>
      <c r="O5" s="2"/>
    </row>
    <row r="6" spans="1:16" ht="24" x14ac:dyDescent="0.25">
      <c r="A6" s="29">
        <v>45</v>
      </c>
      <c r="B6" s="37">
        <v>40686</v>
      </c>
      <c r="C6" s="33" t="s">
        <v>27</v>
      </c>
      <c r="D6" s="43" t="s">
        <v>28</v>
      </c>
      <c r="E6" s="33" t="s">
        <v>14</v>
      </c>
      <c r="F6" s="44"/>
      <c r="G6" s="45"/>
      <c r="H6" s="46"/>
      <c r="I6" s="41" t="s">
        <v>15</v>
      </c>
      <c r="J6" s="34">
        <v>113725.25</v>
      </c>
      <c r="K6" s="35">
        <v>113725.25</v>
      </c>
      <c r="L6" s="42"/>
      <c r="M6" s="41"/>
      <c r="N6" s="3" t="s">
        <v>16</v>
      </c>
      <c r="O6" s="2" t="s">
        <v>17</v>
      </c>
    </row>
    <row r="7" spans="1:16" ht="24" x14ac:dyDescent="0.25">
      <c r="A7" s="29">
        <v>48</v>
      </c>
      <c r="B7" s="37">
        <v>40730</v>
      </c>
      <c r="C7" s="33" t="s">
        <v>27</v>
      </c>
      <c r="D7" s="43" t="s">
        <v>28</v>
      </c>
      <c r="E7" s="33" t="s">
        <v>14</v>
      </c>
      <c r="F7" s="44"/>
      <c r="G7" s="45"/>
      <c r="H7" s="46"/>
      <c r="I7" s="41"/>
      <c r="J7" s="34">
        <v>9216</v>
      </c>
      <c r="K7" s="35">
        <v>9216</v>
      </c>
      <c r="L7" s="42"/>
      <c r="M7" s="41"/>
      <c r="N7" s="3" t="s">
        <v>16</v>
      </c>
      <c r="O7" s="2" t="s">
        <v>17</v>
      </c>
    </row>
    <row r="8" spans="1:16" ht="24" x14ac:dyDescent="0.25">
      <c r="A8" s="29">
        <v>49</v>
      </c>
      <c r="B8" s="37">
        <v>40731</v>
      </c>
      <c r="C8" s="33" t="s">
        <v>27</v>
      </c>
      <c r="D8" s="43" t="s">
        <v>28</v>
      </c>
      <c r="E8" s="33" t="s">
        <v>14</v>
      </c>
      <c r="F8" s="44"/>
      <c r="G8" s="45"/>
      <c r="H8" s="46"/>
      <c r="I8" s="41"/>
      <c r="J8" s="34">
        <v>9100</v>
      </c>
      <c r="K8" s="35">
        <v>9100</v>
      </c>
      <c r="L8" s="42"/>
      <c r="M8" s="41"/>
      <c r="N8" s="3" t="s">
        <v>16</v>
      </c>
      <c r="O8" s="2" t="s">
        <v>17</v>
      </c>
    </row>
    <row r="9" spans="1:16" ht="24" x14ac:dyDescent="0.25">
      <c r="A9" s="29">
        <v>52</v>
      </c>
      <c r="B9" s="37">
        <v>40842</v>
      </c>
      <c r="C9" s="33" t="s">
        <v>27</v>
      </c>
      <c r="D9" s="43" t="s">
        <v>28</v>
      </c>
      <c r="E9" s="33" t="s">
        <v>14</v>
      </c>
      <c r="F9" s="44"/>
      <c r="G9" s="45"/>
      <c r="H9" s="46"/>
      <c r="I9" s="41"/>
      <c r="J9" s="34">
        <v>105912.1</v>
      </c>
      <c r="K9" s="35">
        <v>105912.1</v>
      </c>
      <c r="L9" s="42"/>
      <c r="M9" s="41"/>
      <c r="N9" s="3" t="s">
        <v>16</v>
      </c>
      <c r="O9" s="2" t="s">
        <v>17</v>
      </c>
    </row>
    <row r="10" spans="1:16" ht="24" x14ac:dyDescent="0.25">
      <c r="A10" s="29">
        <v>53</v>
      </c>
      <c r="B10" s="37">
        <v>40871</v>
      </c>
      <c r="C10" s="47" t="s">
        <v>27</v>
      </c>
      <c r="D10" s="43" t="s">
        <v>28</v>
      </c>
      <c r="E10" s="33" t="s">
        <v>14</v>
      </c>
      <c r="F10" s="44"/>
      <c r="G10" s="45"/>
      <c r="H10" s="46"/>
      <c r="I10" s="41"/>
      <c r="J10" s="34">
        <v>35000</v>
      </c>
      <c r="K10" s="35">
        <v>35000</v>
      </c>
      <c r="L10" s="42"/>
      <c r="M10" s="41"/>
      <c r="N10" s="3" t="s">
        <v>16</v>
      </c>
      <c r="O10" s="2" t="s">
        <v>17</v>
      </c>
    </row>
    <row r="11" spans="1:16" ht="24" x14ac:dyDescent="0.25">
      <c r="A11" s="29">
        <v>54</v>
      </c>
      <c r="B11" s="37">
        <v>40886</v>
      </c>
      <c r="C11" s="47" t="s">
        <v>27</v>
      </c>
      <c r="D11" s="43" t="s">
        <v>28</v>
      </c>
      <c r="E11" s="33" t="s">
        <v>14</v>
      </c>
      <c r="F11" s="44"/>
      <c r="G11" s="45"/>
      <c r="H11" s="46"/>
      <c r="I11" s="41"/>
      <c r="J11" s="34">
        <v>10376</v>
      </c>
      <c r="K11" s="35">
        <v>10376</v>
      </c>
      <c r="L11" s="42"/>
      <c r="M11" s="41"/>
      <c r="N11" s="3" t="s">
        <v>16</v>
      </c>
      <c r="O11" s="2" t="s">
        <v>17</v>
      </c>
    </row>
    <row r="12" spans="1:16" ht="24" x14ac:dyDescent="0.25">
      <c r="A12" s="29">
        <v>55</v>
      </c>
      <c r="B12" s="37">
        <v>40899</v>
      </c>
      <c r="C12" s="47" t="s">
        <v>27</v>
      </c>
      <c r="D12" s="43" t="s">
        <v>28</v>
      </c>
      <c r="E12" s="33" t="s">
        <v>14</v>
      </c>
      <c r="F12" s="44"/>
      <c r="G12" s="45"/>
      <c r="H12" s="46"/>
      <c r="I12" s="41"/>
      <c r="J12" s="34">
        <v>18202.599999999999</v>
      </c>
      <c r="K12" s="35">
        <v>18202.599999999999</v>
      </c>
      <c r="L12" s="42"/>
      <c r="M12" s="41"/>
      <c r="N12" s="3" t="s">
        <v>16</v>
      </c>
      <c r="O12" s="2" t="s">
        <v>17</v>
      </c>
    </row>
    <row r="13" spans="1:16" ht="24" x14ac:dyDescent="0.25">
      <c r="A13" s="29">
        <v>60</v>
      </c>
      <c r="B13" s="37">
        <v>41459</v>
      </c>
      <c r="C13" s="47" t="s">
        <v>27</v>
      </c>
      <c r="D13" s="43" t="s">
        <v>28</v>
      </c>
      <c r="E13" s="33" t="s">
        <v>14</v>
      </c>
      <c r="F13" s="44"/>
      <c r="G13" s="45"/>
      <c r="H13" s="46"/>
      <c r="I13" s="41"/>
      <c r="J13" s="34">
        <v>8938.5400000000009</v>
      </c>
      <c r="K13" s="35">
        <v>8938.5400000000009</v>
      </c>
      <c r="L13" s="42"/>
      <c r="M13" s="41"/>
      <c r="N13" s="3" t="s">
        <v>16</v>
      </c>
      <c r="O13" s="2" t="s">
        <v>17</v>
      </c>
    </row>
    <row r="14" spans="1:16" ht="24" x14ac:dyDescent="0.25">
      <c r="A14" s="83">
        <v>62</v>
      </c>
      <c r="B14" s="84">
        <v>41701</v>
      </c>
      <c r="C14" s="85" t="s">
        <v>22</v>
      </c>
      <c r="D14" s="86" t="s">
        <v>29</v>
      </c>
      <c r="E14" s="87" t="s">
        <v>30</v>
      </c>
      <c r="F14" s="88">
        <v>10000000</v>
      </c>
      <c r="G14" s="83">
        <v>9009.7800000000007</v>
      </c>
      <c r="H14" s="89"/>
      <c r="I14" s="90"/>
      <c r="J14" s="91">
        <v>1109.9050143288737</v>
      </c>
      <c r="K14" s="92">
        <v>1109.9050143288737</v>
      </c>
      <c r="L14" s="93"/>
      <c r="M14" s="90"/>
      <c r="N14" s="3" t="s">
        <v>16</v>
      </c>
      <c r="O14" s="2" t="s">
        <v>31</v>
      </c>
    </row>
    <row r="15" spans="1:16" ht="24" x14ac:dyDescent="0.25">
      <c r="A15" s="83">
        <v>63</v>
      </c>
      <c r="B15" s="84">
        <v>41730</v>
      </c>
      <c r="C15" s="85" t="s">
        <v>22</v>
      </c>
      <c r="D15" s="86" t="s">
        <v>32</v>
      </c>
      <c r="E15" s="87" t="s">
        <v>30</v>
      </c>
      <c r="F15" s="88">
        <v>10000000</v>
      </c>
      <c r="G15" s="83">
        <v>9009.7800000000007</v>
      </c>
      <c r="H15" s="89"/>
      <c r="I15" s="90"/>
      <c r="J15" s="91">
        <v>1109.9050143288737</v>
      </c>
      <c r="K15" s="92">
        <v>1109.9050143288737</v>
      </c>
      <c r="L15" s="93"/>
      <c r="M15" s="90"/>
      <c r="N15" s="3" t="s">
        <v>16</v>
      </c>
      <c r="O15" s="2" t="s">
        <v>31</v>
      </c>
    </row>
    <row r="16" spans="1:16" ht="24" x14ac:dyDescent="0.25">
      <c r="A16" s="83">
        <v>64</v>
      </c>
      <c r="B16" s="84">
        <v>41746</v>
      </c>
      <c r="C16" s="85" t="s">
        <v>22</v>
      </c>
      <c r="D16" s="86" t="s">
        <v>33</v>
      </c>
      <c r="E16" s="87" t="s">
        <v>30</v>
      </c>
      <c r="F16" s="88">
        <v>9400000</v>
      </c>
      <c r="G16" s="83">
        <v>9009.7800000000007</v>
      </c>
      <c r="H16" s="89"/>
      <c r="I16" s="90"/>
      <c r="J16" s="91">
        <v>1043.3107134691413</v>
      </c>
      <c r="K16" s="92">
        <v>1043.3107134691413</v>
      </c>
      <c r="L16" s="93"/>
      <c r="M16" s="90"/>
      <c r="N16" s="3" t="s">
        <v>16</v>
      </c>
      <c r="O16" s="2" t="s">
        <v>31</v>
      </c>
    </row>
    <row r="17" spans="1:15" ht="36" x14ac:dyDescent="0.25">
      <c r="A17" s="29">
        <v>67</v>
      </c>
      <c r="B17" s="37">
        <v>40721</v>
      </c>
      <c r="C17" s="29" t="s">
        <v>34</v>
      </c>
      <c r="D17" s="43" t="s">
        <v>35</v>
      </c>
      <c r="E17" s="33" t="s">
        <v>36</v>
      </c>
      <c r="F17" s="44"/>
      <c r="G17" s="45"/>
      <c r="H17" s="46"/>
      <c r="I17" s="41"/>
      <c r="J17" s="34">
        <v>5868.81</v>
      </c>
      <c r="K17" s="35">
        <v>5868.81</v>
      </c>
      <c r="L17" s="42"/>
      <c r="M17" s="41"/>
      <c r="N17" s="3" t="s">
        <v>16</v>
      </c>
      <c r="O17" s="2" t="s">
        <v>37</v>
      </c>
    </row>
    <row r="18" spans="1:15" ht="36" x14ac:dyDescent="0.25">
      <c r="A18" s="29">
        <v>75</v>
      </c>
      <c r="B18" s="37">
        <v>40903</v>
      </c>
      <c r="C18" s="33" t="s">
        <v>34</v>
      </c>
      <c r="D18" s="43" t="s">
        <v>38</v>
      </c>
      <c r="E18" s="33" t="s">
        <v>36</v>
      </c>
      <c r="F18" s="44"/>
      <c r="G18" s="45"/>
      <c r="H18" s="46"/>
      <c r="I18" s="41"/>
      <c r="J18" s="34">
        <v>5968.44</v>
      </c>
      <c r="K18" s="35">
        <v>5968.44</v>
      </c>
      <c r="L18" s="42"/>
      <c r="M18" s="41"/>
      <c r="N18" s="3" t="s">
        <v>16</v>
      </c>
      <c r="O18" s="2" t="s">
        <v>37</v>
      </c>
    </row>
    <row r="19" spans="1:15" ht="36" x14ac:dyDescent="0.25">
      <c r="A19" s="29">
        <v>86</v>
      </c>
      <c r="B19" s="37">
        <v>41085</v>
      </c>
      <c r="C19" s="33" t="s">
        <v>34</v>
      </c>
      <c r="D19" s="43" t="s">
        <v>39</v>
      </c>
      <c r="E19" s="33" t="s">
        <v>36</v>
      </c>
      <c r="F19" s="44"/>
      <c r="G19" s="45"/>
      <c r="H19" s="46"/>
      <c r="I19" s="41"/>
      <c r="J19" s="34">
        <v>7441.45</v>
      </c>
      <c r="K19" s="35">
        <v>7441.45</v>
      </c>
      <c r="L19" s="42"/>
      <c r="M19" s="41"/>
      <c r="N19" s="3" t="s">
        <v>16</v>
      </c>
      <c r="O19" s="2" t="s">
        <v>37</v>
      </c>
    </row>
    <row r="20" spans="1:15" ht="24" x14ac:dyDescent="0.25">
      <c r="A20" s="29">
        <v>102</v>
      </c>
      <c r="B20" s="37">
        <v>41267</v>
      </c>
      <c r="C20" s="47" t="s">
        <v>34</v>
      </c>
      <c r="D20" s="43" t="s">
        <v>40</v>
      </c>
      <c r="E20" s="33" t="s">
        <v>36</v>
      </c>
      <c r="F20" s="44"/>
      <c r="G20" s="45"/>
      <c r="H20" s="46"/>
      <c r="I20" s="41"/>
      <c r="J20" s="34">
        <v>2921</v>
      </c>
      <c r="K20" s="35">
        <v>2921</v>
      </c>
      <c r="L20" s="42"/>
      <c r="M20" s="41"/>
      <c r="N20" s="3" t="s">
        <v>16</v>
      </c>
      <c r="O20" s="2" t="s">
        <v>37</v>
      </c>
    </row>
    <row r="21" spans="1:15" ht="24" x14ac:dyDescent="0.25">
      <c r="A21" s="29">
        <v>103</v>
      </c>
      <c r="B21" s="37">
        <v>41267</v>
      </c>
      <c r="C21" s="47" t="s">
        <v>34</v>
      </c>
      <c r="D21" s="43" t="s">
        <v>41</v>
      </c>
      <c r="E21" s="33" t="s">
        <v>36</v>
      </c>
      <c r="F21" s="44"/>
      <c r="G21" s="45"/>
      <c r="H21" s="46"/>
      <c r="I21" s="41"/>
      <c r="J21" s="34">
        <v>533.15</v>
      </c>
      <c r="K21" s="35">
        <v>533.15</v>
      </c>
      <c r="L21" s="42"/>
      <c r="M21" s="41"/>
      <c r="N21" s="3" t="s">
        <v>16</v>
      </c>
      <c r="O21" s="2" t="s">
        <v>42</v>
      </c>
    </row>
    <row r="22" spans="1:15" ht="36" x14ac:dyDescent="0.25">
      <c r="A22" s="29">
        <v>104</v>
      </c>
      <c r="B22" s="37">
        <v>41303</v>
      </c>
      <c r="C22" s="47" t="s">
        <v>34</v>
      </c>
      <c r="D22" s="43" t="s">
        <v>43</v>
      </c>
      <c r="E22" s="33" t="s">
        <v>36</v>
      </c>
      <c r="F22" s="44"/>
      <c r="G22" s="45"/>
      <c r="H22" s="46"/>
      <c r="I22" s="41"/>
      <c r="J22" s="34">
        <v>181.75</v>
      </c>
      <c r="K22" s="35">
        <v>181.75</v>
      </c>
      <c r="L22" s="42"/>
      <c r="M22" s="41"/>
      <c r="N22" s="3" t="s">
        <v>16</v>
      </c>
      <c r="O22" s="2" t="s">
        <v>44</v>
      </c>
    </row>
    <row r="23" spans="1:15" ht="24" x14ac:dyDescent="0.25">
      <c r="A23" s="29">
        <v>141</v>
      </c>
      <c r="B23" s="30">
        <v>40694</v>
      </c>
      <c r="C23" s="29" t="s">
        <v>22</v>
      </c>
      <c r="D23" s="31" t="s">
        <v>45</v>
      </c>
      <c r="E23" s="29" t="s">
        <v>46</v>
      </c>
      <c r="F23" s="32">
        <v>1800000</v>
      </c>
      <c r="G23" s="29">
        <v>9009.7800000000007</v>
      </c>
      <c r="H23" s="33"/>
      <c r="I23" s="29"/>
      <c r="J23" s="34">
        <v>199.78290257919727</v>
      </c>
      <c r="K23" s="35">
        <v>199.78290257919727</v>
      </c>
      <c r="L23" s="36"/>
      <c r="M23" s="33"/>
      <c r="N23" s="3" t="s">
        <v>16</v>
      </c>
      <c r="O23" s="2" t="s">
        <v>47</v>
      </c>
    </row>
    <row r="24" spans="1:15" ht="36" x14ac:dyDescent="0.25">
      <c r="A24" s="4">
        <v>143</v>
      </c>
      <c r="B24" s="5">
        <v>40694</v>
      </c>
      <c r="C24" s="4" t="s">
        <v>22</v>
      </c>
      <c r="D24" s="6" t="s">
        <v>48</v>
      </c>
      <c r="E24" s="4" t="s">
        <v>46</v>
      </c>
      <c r="F24" s="7">
        <v>1000000</v>
      </c>
      <c r="G24" s="4">
        <v>9009.7800000000007</v>
      </c>
      <c r="H24" s="8"/>
      <c r="I24" s="4"/>
      <c r="J24" s="9">
        <v>110.99050143288737</v>
      </c>
      <c r="K24" s="10">
        <v>110.99050143288737</v>
      </c>
      <c r="L24" s="11"/>
      <c r="M24" s="8"/>
      <c r="N24" s="3" t="s">
        <v>16</v>
      </c>
      <c r="O24" s="2" t="s">
        <v>47</v>
      </c>
    </row>
    <row r="25" spans="1:15" ht="36" x14ac:dyDescent="0.25">
      <c r="A25" s="4">
        <v>144</v>
      </c>
      <c r="B25" s="5">
        <v>40694</v>
      </c>
      <c r="C25" s="4" t="s">
        <v>22</v>
      </c>
      <c r="D25" s="6" t="s">
        <v>49</v>
      </c>
      <c r="E25" s="4" t="s">
        <v>46</v>
      </c>
      <c r="F25" s="7">
        <v>2700000</v>
      </c>
      <c r="G25" s="4">
        <v>9009.7800000000007</v>
      </c>
      <c r="H25" s="8"/>
      <c r="I25" s="4"/>
      <c r="J25" s="9">
        <v>299.67435386879589</v>
      </c>
      <c r="K25" s="10">
        <v>299.67435386879589</v>
      </c>
      <c r="L25" s="11"/>
      <c r="M25" s="8"/>
      <c r="N25" s="3" t="s">
        <v>16</v>
      </c>
      <c r="O25" s="2" t="s">
        <v>47</v>
      </c>
    </row>
    <row r="26" spans="1:15" ht="24" x14ac:dyDescent="0.25">
      <c r="A26" s="4">
        <v>145</v>
      </c>
      <c r="B26" s="5">
        <v>40694</v>
      </c>
      <c r="C26" s="4" t="s">
        <v>22</v>
      </c>
      <c r="D26" s="6" t="s">
        <v>50</v>
      </c>
      <c r="E26" s="4" t="s">
        <v>46</v>
      </c>
      <c r="F26" s="7">
        <v>2700000</v>
      </c>
      <c r="G26" s="4">
        <v>9009.7800000000007</v>
      </c>
      <c r="H26" s="8"/>
      <c r="I26" s="4"/>
      <c r="J26" s="9">
        <v>299.67435386879589</v>
      </c>
      <c r="K26" s="10">
        <v>299.67435386879589</v>
      </c>
      <c r="L26" s="11"/>
      <c r="M26" s="8"/>
      <c r="N26" s="3" t="s">
        <v>16</v>
      </c>
      <c r="O26" s="2" t="s">
        <v>47</v>
      </c>
    </row>
    <row r="27" spans="1:15" ht="24" x14ac:dyDescent="0.25">
      <c r="A27" s="29">
        <v>249</v>
      </c>
      <c r="B27" s="37" t="s">
        <v>51</v>
      </c>
      <c r="C27" s="38" t="s">
        <v>22</v>
      </c>
      <c r="D27" s="39" t="s">
        <v>45</v>
      </c>
      <c r="E27" s="29" t="s">
        <v>46</v>
      </c>
      <c r="F27" s="40">
        <v>1800000</v>
      </c>
      <c r="G27" s="29">
        <v>9009.7800000000007</v>
      </c>
      <c r="H27" s="33"/>
      <c r="I27" s="41"/>
      <c r="J27" s="34">
        <v>199.78290257919727</v>
      </c>
      <c r="K27" s="35">
        <v>199.78290257919727</v>
      </c>
      <c r="L27" s="42"/>
      <c r="M27" s="41"/>
      <c r="N27" s="3" t="s">
        <v>16</v>
      </c>
      <c r="O27" s="2" t="s">
        <v>47</v>
      </c>
    </row>
    <row r="28" spans="1:15" ht="24" x14ac:dyDescent="0.25">
      <c r="A28" s="4">
        <v>250</v>
      </c>
      <c r="B28" s="12">
        <v>41394</v>
      </c>
      <c r="C28" s="13" t="s">
        <v>22</v>
      </c>
      <c r="D28" s="14" t="s">
        <v>52</v>
      </c>
      <c r="E28" s="4" t="s">
        <v>46</v>
      </c>
      <c r="F28" s="15">
        <v>500000</v>
      </c>
      <c r="G28" s="4">
        <v>9009.7800000000007</v>
      </c>
      <c r="H28" s="8"/>
      <c r="I28" s="17"/>
      <c r="J28" s="9">
        <v>55.495250716443685</v>
      </c>
      <c r="K28" s="10">
        <v>55.495250716443685</v>
      </c>
      <c r="L28" s="16"/>
      <c r="M28" s="17"/>
      <c r="N28" s="3" t="s">
        <v>16</v>
      </c>
      <c r="O28" s="2" t="s">
        <v>47</v>
      </c>
    </row>
    <row r="29" spans="1:15" ht="36" x14ac:dyDescent="0.25">
      <c r="A29" s="4">
        <v>251</v>
      </c>
      <c r="B29" s="12">
        <v>41394</v>
      </c>
      <c r="C29" s="13" t="s">
        <v>22</v>
      </c>
      <c r="D29" s="14" t="s">
        <v>48</v>
      </c>
      <c r="E29" s="4" t="s">
        <v>46</v>
      </c>
      <c r="F29" s="15">
        <v>1000000</v>
      </c>
      <c r="G29" s="4">
        <v>9009.7800000000007</v>
      </c>
      <c r="H29" s="8"/>
      <c r="I29" s="17"/>
      <c r="J29" s="9">
        <v>110.99050143288737</v>
      </c>
      <c r="K29" s="10">
        <v>110.99050143288737</v>
      </c>
      <c r="L29" s="16"/>
      <c r="M29" s="17"/>
      <c r="N29" s="3" t="s">
        <v>16</v>
      </c>
      <c r="O29" s="2" t="s">
        <v>47</v>
      </c>
    </row>
    <row r="30" spans="1:15" ht="36" x14ac:dyDescent="0.25">
      <c r="A30" s="4">
        <v>252</v>
      </c>
      <c r="B30" s="12">
        <v>41394</v>
      </c>
      <c r="C30" s="13" t="s">
        <v>22</v>
      </c>
      <c r="D30" s="14" t="s">
        <v>53</v>
      </c>
      <c r="E30" s="4" t="s">
        <v>46</v>
      </c>
      <c r="F30" s="15">
        <v>2700000</v>
      </c>
      <c r="G30" s="4">
        <v>9009.7800000000007</v>
      </c>
      <c r="H30" s="8"/>
      <c r="I30" s="17"/>
      <c r="J30" s="9">
        <v>299.67435386879589</v>
      </c>
      <c r="K30" s="10">
        <v>299.67435386879589</v>
      </c>
      <c r="L30" s="16"/>
      <c r="M30" s="17"/>
      <c r="N30" s="3" t="s">
        <v>16</v>
      </c>
      <c r="O30" s="2" t="s">
        <v>47</v>
      </c>
    </row>
    <row r="31" spans="1:15" ht="24" x14ac:dyDescent="0.25">
      <c r="A31" s="4">
        <v>253</v>
      </c>
      <c r="B31" s="18">
        <v>41394</v>
      </c>
      <c r="C31" s="13" t="s">
        <v>22</v>
      </c>
      <c r="D31" s="14" t="s">
        <v>50</v>
      </c>
      <c r="E31" s="4" t="s">
        <v>46</v>
      </c>
      <c r="F31" s="19">
        <v>2700000</v>
      </c>
      <c r="G31" s="20">
        <v>9009.7800000000007</v>
      </c>
      <c r="H31" s="21"/>
      <c r="I31" s="22"/>
      <c r="J31" s="9">
        <v>299.67435386879589</v>
      </c>
      <c r="K31" s="10">
        <v>299.67435386879589</v>
      </c>
      <c r="L31" s="23"/>
      <c r="M31" s="22"/>
      <c r="N31" s="3" t="s">
        <v>16</v>
      </c>
      <c r="O31" s="2" t="s">
        <v>47</v>
      </c>
    </row>
    <row r="32" spans="1:15" ht="24" x14ac:dyDescent="0.25">
      <c r="A32" s="4">
        <v>254</v>
      </c>
      <c r="B32" s="24">
        <v>41394</v>
      </c>
      <c r="C32" s="13" t="s">
        <v>22</v>
      </c>
      <c r="D32" s="14" t="s">
        <v>54</v>
      </c>
      <c r="E32" s="4" t="s">
        <v>46</v>
      </c>
      <c r="F32" s="15">
        <v>2700000</v>
      </c>
      <c r="G32" s="25">
        <v>9009.7800000000007</v>
      </c>
      <c r="H32" s="26"/>
      <c r="I32" s="27"/>
      <c r="J32" s="9">
        <v>299.67435386879589</v>
      </c>
      <c r="K32" s="10">
        <v>299.67435386879589</v>
      </c>
      <c r="L32" s="28"/>
      <c r="M32" s="27"/>
      <c r="N32" s="3" t="s">
        <v>16</v>
      </c>
      <c r="O32" s="2" t="s">
        <v>47</v>
      </c>
    </row>
    <row r="33" spans="1:16" ht="48" x14ac:dyDescent="0.25">
      <c r="A33" s="29">
        <v>268</v>
      </c>
      <c r="B33" s="62">
        <v>40719</v>
      </c>
      <c r="C33" s="29" t="s">
        <v>55</v>
      </c>
      <c r="D33" s="31" t="s">
        <v>56</v>
      </c>
      <c r="E33" s="29" t="s">
        <v>57</v>
      </c>
      <c r="F33" s="63">
        <v>350000</v>
      </c>
      <c r="G33" s="64">
        <v>9009.7800000000007</v>
      </c>
      <c r="H33" s="65"/>
      <c r="I33" s="64"/>
      <c r="J33" s="34">
        <v>38.846675501510575</v>
      </c>
      <c r="K33" s="35">
        <v>38.846675501510575</v>
      </c>
      <c r="L33" s="66"/>
      <c r="M33" s="67"/>
      <c r="N33" s="3" t="s">
        <v>16</v>
      </c>
      <c r="O33" s="2" t="s">
        <v>44</v>
      </c>
    </row>
    <row r="34" spans="1:16" ht="36" x14ac:dyDescent="0.25">
      <c r="A34" s="29">
        <v>278</v>
      </c>
      <c r="B34" s="76">
        <v>40694</v>
      </c>
      <c r="C34" s="33" t="s">
        <v>34</v>
      </c>
      <c r="D34" s="43" t="s">
        <v>58</v>
      </c>
      <c r="E34" s="33" t="s">
        <v>57</v>
      </c>
      <c r="F34" s="77"/>
      <c r="G34" s="78"/>
      <c r="H34" s="79"/>
      <c r="I34" s="80"/>
      <c r="J34" s="34">
        <v>683.99</v>
      </c>
      <c r="K34" s="35">
        <v>683.99</v>
      </c>
      <c r="L34" s="81"/>
      <c r="M34" s="82"/>
      <c r="N34" s="3" t="s">
        <v>16</v>
      </c>
      <c r="O34" s="2" t="s">
        <v>59</v>
      </c>
    </row>
    <row r="35" spans="1:16" ht="24" x14ac:dyDescent="0.25">
      <c r="A35" s="29">
        <v>283</v>
      </c>
      <c r="B35" s="76">
        <v>41114</v>
      </c>
      <c r="C35" s="33" t="s">
        <v>60</v>
      </c>
      <c r="D35" s="43" t="s">
        <v>61</v>
      </c>
      <c r="E35" s="33" t="s">
        <v>57</v>
      </c>
      <c r="F35" s="77"/>
      <c r="G35" s="78"/>
      <c r="H35" s="79"/>
      <c r="I35" s="80"/>
      <c r="J35" s="34">
        <v>52.6</v>
      </c>
      <c r="K35" s="35">
        <v>52.6</v>
      </c>
      <c r="L35" s="81"/>
      <c r="M35" s="82"/>
      <c r="N35" s="3" t="s">
        <v>16</v>
      </c>
      <c r="O35" s="2" t="s">
        <v>59</v>
      </c>
    </row>
    <row r="36" spans="1:16" ht="24" x14ac:dyDescent="0.25">
      <c r="A36" s="29">
        <v>285</v>
      </c>
      <c r="B36" s="76">
        <v>41237</v>
      </c>
      <c r="C36" s="33" t="s">
        <v>62</v>
      </c>
      <c r="D36" s="43" t="s">
        <v>63</v>
      </c>
      <c r="E36" s="33" t="s">
        <v>57</v>
      </c>
      <c r="F36" s="77"/>
      <c r="G36" s="78"/>
      <c r="H36" s="79"/>
      <c r="I36" s="80" t="s">
        <v>15</v>
      </c>
      <c r="J36" s="34">
        <v>2304.2399999999998</v>
      </c>
      <c r="K36" s="35">
        <v>2304.2399999999998</v>
      </c>
      <c r="L36" s="81"/>
      <c r="M36" s="82"/>
      <c r="N36" s="3" t="s">
        <v>16</v>
      </c>
      <c r="O36" s="2" t="s">
        <v>59</v>
      </c>
    </row>
    <row r="37" spans="1:16" ht="36" x14ac:dyDescent="0.25">
      <c r="A37" s="29">
        <v>288</v>
      </c>
      <c r="B37" s="62">
        <v>40627</v>
      </c>
      <c r="C37" s="29" t="s">
        <v>55</v>
      </c>
      <c r="D37" s="31" t="s">
        <v>64</v>
      </c>
      <c r="E37" s="29" t="s">
        <v>65</v>
      </c>
      <c r="F37" s="63">
        <v>3875000</v>
      </c>
      <c r="G37" s="64">
        <v>9009.7800000000007</v>
      </c>
      <c r="H37" s="65"/>
      <c r="I37" s="64"/>
      <c r="J37" s="34">
        <v>430.08819305243856</v>
      </c>
      <c r="K37" s="35">
        <v>430.08819305243856</v>
      </c>
      <c r="L37" s="66"/>
      <c r="M37" s="67"/>
      <c r="N37" s="3" t="s">
        <v>16</v>
      </c>
      <c r="O37" s="2" t="s">
        <v>66</v>
      </c>
    </row>
    <row r="38" spans="1:16" ht="36" x14ac:dyDescent="0.25">
      <c r="A38" s="29">
        <v>319</v>
      </c>
      <c r="B38" s="76">
        <v>41120</v>
      </c>
      <c r="C38" s="33" t="s">
        <v>34</v>
      </c>
      <c r="D38" s="43" t="s">
        <v>64</v>
      </c>
      <c r="E38" s="33" t="s">
        <v>67</v>
      </c>
      <c r="F38" s="77"/>
      <c r="G38" s="78"/>
      <c r="H38" s="79"/>
      <c r="I38" s="80"/>
      <c r="J38" s="34">
        <v>351.99</v>
      </c>
      <c r="K38" s="35">
        <v>351.99</v>
      </c>
      <c r="L38" s="81"/>
      <c r="M38" s="82"/>
      <c r="N38" s="3" t="s">
        <v>16</v>
      </c>
      <c r="O38" s="2" t="s">
        <v>66</v>
      </c>
    </row>
    <row r="39" spans="1:16" ht="24" x14ac:dyDescent="0.25">
      <c r="A39" s="48">
        <v>811</v>
      </c>
      <c r="B39" s="49">
        <v>41789</v>
      </c>
      <c r="C39" s="50" t="s">
        <v>68</v>
      </c>
      <c r="D39" s="51" t="s">
        <v>69</v>
      </c>
      <c r="E39" s="50" t="s">
        <v>70</v>
      </c>
      <c r="F39" s="52"/>
      <c r="G39" s="53"/>
      <c r="H39" s="54"/>
      <c r="I39" s="55"/>
      <c r="J39" s="34">
        <v>1210</v>
      </c>
      <c r="K39" s="56">
        <v>1210</v>
      </c>
      <c r="L39" s="57"/>
      <c r="M39" s="58"/>
      <c r="N39" s="59" t="s">
        <v>16</v>
      </c>
      <c r="O39" s="60" t="s">
        <v>31</v>
      </c>
      <c r="P39" s="61"/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Larios Garcia</dc:creator>
  <cp:lastModifiedBy>Javier Larios Garcia</cp:lastModifiedBy>
  <dcterms:created xsi:type="dcterms:W3CDTF">2015-11-04T08:22:03Z</dcterms:created>
  <dcterms:modified xsi:type="dcterms:W3CDTF">2015-11-04T12:25:24Z</dcterms:modified>
</cp:coreProperties>
</file>