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<sst xmlns="http://schemas.openxmlformats.org/spreadsheetml/2006/main" count="214" uniqueCount="125">
  <si>
    <t xml:space="preserve">Kinetic</t>
  </si>
  <si>
    <t xml:space="preserve">Lower bound</t>
  </si>
  <si>
    <t xml:space="preserve">Upper bound</t>
  </si>
  <si>
    <t xml:space="preserve">Stochiometric</t>
  </si>
  <si>
    <t xml:space="preserve">Relationship</t>
  </si>
  <si>
    <t xml:space="preserve">XCH_GLC</t>
  </si>
  <si>
    <t xml:space="preserve">GLCtex</t>
  </si>
  <si>
    <t xml:space="preserve">identical</t>
  </si>
  <si>
    <t xml:space="preserve">XCH_P</t>
  </si>
  <si>
    <t xml:space="preserve">PItex</t>
  </si>
  <si>
    <t xml:space="preserve">XCH_ACE1</t>
  </si>
  <si>
    <t xml:space="preserve">ACt2rpp</t>
  </si>
  <si>
    <t xml:space="preserve">plus small chemical species</t>
  </si>
  <si>
    <t xml:space="preserve">XCH_ACE2</t>
  </si>
  <si>
    <t xml:space="preserve">ACtex</t>
  </si>
  <si>
    <t xml:space="preserve">reversed</t>
  </si>
  <si>
    <t xml:space="preserve">PTS_0</t>
  </si>
  <si>
    <t xml:space="preserve">GLCptspp</t>
  </si>
  <si>
    <t xml:space="preserve">Sub-network different structure</t>
  </si>
  <si>
    <t xml:space="preserve">PTS_1</t>
  </si>
  <si>
    <t xml:space="preserve">PTS_2</t>
  </si>
  <si>
    <t xml:space="preserve">PTS_3</t>
  </si>
  <si>
    <t xml:space="preserve">PTS_4</t>
  </si>
  <si>
    <t xml:space="preserve">PIT</t>
  </si>
  <si>
    <t xml:space="preserve">PIt2rpp</t>
  </si>
  <si>
    <t xml:space="preserve">PGI</t>
  </si>
  <si>
    <t xml:space="preserve">PFK</t>
  </si>
  <si>
    <t xml:space="preserve">FBP</t>
  </si>
  <si>
    <t xml:space="preserve">FBA</t>
  </si>
  <si>
    <t xml:space="preserve">TPI</t>
  </si>
  <si>
    <t xml:space="preserve">GDH</t>
  </si>
  <si>
    <t xml:space="preserve">GAPD</t>
  </si>
  <si>
    <t xml:space="preserve">PGK</t>
  </si>
  <si>
    <t xml:space="preserve">GPM</t>
  </si>
  <si>
    <t xml:space="preserve">PGM</t>
  </si>
  <si>
    <t xml:space="preserve">ENO</t>
  </si>
  <si>
    <t xml:space="preserve">PYK</t>
  </si>
  <si>
    <t xml:space="preserve">PPS</t>
  </si>
  <si>
    <t xml:space="preserve">plus small chemical species; different reversibility</t>
  </si>
  <si>
    <t xml:space="preserve">PDH</t>
  </si>
  <si>
    <t xml:space="preserve">acid hydrolysis; different reversibility</t>
  </si>
  <si>
    <t xml:space="preserve">ZWF</t>
  </si>
  <si>
    <t xml:space="preserve">G6PDH2r</t>
  </si>
  <si>
    <t xml:space="preserve">PGL</t>
  </si>
  <si>
    <t xml:space="preserve">different reversibility</t>
  </si>
  <si>
    <t xml:space="preserve">GL6P_HYDROLYSIS</t>
  </si>
  <si>
    <t xml:space="preserve">absent</t>
  </si>
  <si>
    <t xml:space="preserve">GND</t>
  </si>
  <si>
    <t xml:space="preserve">acid hydrolysis</t>
  </si>
  <si>
    <t xml:space="preserve">RPE</t>
  </si>
  <si>
    <t xml:space="preserve">RPI</t>
  </si>
  <si>
    <t xml:space="preserve">X5P_GAP_TKT</t>
  </si>
  <si>
    <t xml:space="preserve">TKT1 + TKT2</t>
  </si>
  <si>
    <t xml:space="preserve">F6P_E4P_TKT</t>
  </si>
  <si>
    <t xml:space="preserve">TALA</t>
  </si>
  <si>
    <t xml:space="preserve">S7P_R5P_TKT</t>
  </si>
  <si>
    <t xml:space="preserve">TKT1</t>
  </si>
  <si>
    <t xml:space="preserve">F6P_GAP_TAL</t>
  </si>
  <si>
    <t xml:space="preserve">TKT2</t>
  </si>
  <si>
    <t xml:space="preserve">S7P_E4P_TAL</t>
  </si>
  <si>
    <t xml:space="preserve">EDD</t>
  </si>
  <si>
    <t xml:space="preserve">EDA</t>
  </si>
  <si>
    <t xml:space="preserve">PPC</t>
  </si>
  <si>
    <t xml:space="preserve">PCK</t>
  </si>
  <si>
    <t xml:space="preserve">PPCK</t>
  </si>
  <si>
    <t xml:space="preserve">MAE (MAD)</t>
  </si>
  <si>
    <t xml:space="preserve">ME1</t>
  </si>
  <si>
    <t xml:space="preserve">GLT</t>
  </si>
  <si>
    <t xml:space="preserve">CS</t>
  </si>
  <si>
    <t xml:space="preserve">ACN_1</t>
  </si>
  <si>
    <t xml:space="preserve">ACONTa</t>
  </si>
  <si>
    <t xml:space="preserve">ACN_2</t>
  </si>
  <si>
    <t xml:space="preserve">ACONTb</t>
  </si>
  <si>
    <t xml:space="preserve">ICD</t>
  </si>
  <si>
    <t xml:space="preserve">ICDHyr</t>
  </si>
  <si>
    <t xml:space="preserve">ACEK_1</t>
  </si>
  <si>
    <t xml:space="preserve">ACEK_2</t>
  </si>
  <si>
    <t xml:space="preserve">LPD</t>
  </si>
  <si>
    <t xml:space="preserve">AKGDH</t>
  </si>
  <si>
    <t xml:space="preserve">SK</t>
  </si>
  <si>
    <t xml:space="preserve">SUCOAS</t>
  </si>
  <si>
    <t xml:space="preserve">SDH</t>
  </si>
  <si>
    <t xml:space="preserve">SUCDi</t>
  </si>
  <si>
    <t xml:space="preserve">FUMA</t>
  </si>
  <si>
    <t xml:space="preserve">FUM</t>
  </si>
  <si>
    <t xml:space="preserve">MQO</t>
  </si>
  <si>
    <t xml:space="preserve">MDH2</t>
  </si>
  <si>
    <t xml:space="preserve">MDH</t>
  </si>
  <si>
    <t xml:space="preserve">ACEA</t>
  </si>
  <si>
    <t xml:space="preserve">ICL</t>
  </si>
  <si>
    <t xml:space="preserve">ACEB</t>
  </si>
  <si>
    <t xml:space="preserve">MALS</t>
  </si>
  <si>
    <t xml:space="preserve">PTA</t>
  </si>
  <si>
    <t xml:space="preserve">PTAr</t>
  </si>
  <si>
    <t xml:space="preserve">ACK</t>
  </si>
  <si>
    <t xml:space="preserve">ACKr</t>
  </si>
  <si>
    <t xml:space="preserve">ACS</t>
  </si>
  <si>
    <t xml:space="preserve">NDHI (NADH_req)</t>
  </si>
  <si>
    <t xml:space="preserve">NADH16pp</t>
  </si>
  <si>
    <t xml:space="preserve">NDHII</t>
  </si>
  <si>
    <t xml:space="preserve">NADH5</t>
  </si>
  <si>
    <t xml:space="preserve">SQR</t>
  </si>
  <si>
    <t xml:space="preserve">CYTBO</t>
  </si>
  <si>
    <t xml:space="preserve">CYTBO3_4pp</t>
  </si>
  <si>
    <t xml:space="preserve">different stoichiometry</t>
  </si>
  <si>
    <t xml:space="preserve">ATP_SYN</t>
  </si>
  <si>
    <t xml:space="preserve">ATPS4rpp</t>
  </si>
  <si>
    <t xml:space="preserve">PNT (PNT_req)</t>
  </si>
  <si>
    <t xml:space="preserve">NADTRHD</t>
  </si>
  <si>
    <t xml:space="preserve">ADK</t>
  </si>
  <si>
    <t xml:space="preserve">ADK1</t>
  </si>
  <si>
    <t xml:space="preserve">ATP_MAINTENANCE</t>
  </si>
  <si>
    <t xml:space="preserve">ATPM</t>
  </si>
  <si>
    <t xml:space="preserve">CYA</t>
  </si>
  <si>
    <t xml:space="preserve">ADNCYC</t>
  </si>
  <si>
    <t xml:space="preserve">DOS</t>
  </si>
  <si>
    <t xml:space="preserve">PDE4</t>
  </si>
  <si>
    <t xml:space="preserve">GROWTH</t>
  </si>
  <si>
    <t xml:space="preserve">Ec_biomass_iJO1366_WT_53p95M</t>
  </si>
  <si>
    <t xml:space="preserve">different</t>
  </si>
  <si>
    <t xml:space="preserve">_GLC_FEED</t>
  </si>
  <si>
    <t xml:space="preserve">EX_glc_LPAREN_e_RPAREN_</t>
  </si>
  <si>
    <t xml:space="preserve">_ACE_OUT</t>
  </si>
  <si>
    <t xml:space="preserve">EX_ac_LPAREN_e_RPAREN_</t>
  </si>
  <si>
    <t xml:space="preserve">Constant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</si>
</sst>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00AE00"/>
        <bgColor rgb="FF339966"/>
      </patternFill>
    </fill>
    <fill>
      <patternFill patternType="solid">
        <fgColor rgb="FF33CC66"/>
        <bgColor rgb="FF3DEB3D"/>
      </patternFill>
    </fill>
    <fill>
      <patternFill patternType="solid">
        <fgColor rgb="FFFF0000"/>
        <bgColor rgb="FF993300"/>
      </patternFill>
    </fill>
    <fill>
      <patternFill patternType="solid">
        <fgColor rgb="FF9966CC"/>
        <bgColor rgb="FF808080"/>
      </patternFill>
    </fill>
    <fill>
      <patternFill patternType="solid">
        <fgColor rgb="FF00DCFF"/>
        <bgColor rgb="FF00FFFF"/>
      </patternFill>
    </fill>
    <fill>
      <patternFill patternType="solid">
        <fgColor rgb="FFAFABAB"/>
        <bgColor rgb="FF969696"/>
      </patternFill>
    </fill>
    <fill>
      <patternFill patternType="solid">
        <fgColor rgb="FF3DEB3D"/>
        <bgColor rgb="FF23FF23"/>
      </patternFill>
    </fill>
    <fill>
      <patternFill patternType="solid">
        <fgColor rgb="FF23FF23"/>
        <bgColor rgb="FF3DEB3D"/>
      </patternFill>
    </fill>
    <fill>
      <patternFill patternType="solid">
        <fgColor rgb="FF808080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23FF23"/>
      <rgbColor rgb="FF0000FF"/>
      <rgbColor rgb="FFFFFF00"/>
      <rgbColor rgb="FFFF00FF"/>
      <rgbColor rgb="FF00FFFF"/>
      <rgbColor rgb="FF800000"/>
      <rgbColor rgb="FF00AE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66"/>
      <rgbColor rgb="FF3DEB3D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0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A66" activeCellId="0" sqref="A66"/>
    </sheetView>
  </sheetViews>
  <sheetFormatPr defaultColWidth="10.52734375"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3" min="2" style="0" width="12.14"/>
    <col collapsed="false" customWidth="true" hidden="false" outlineLevel="0" max="4" min="4" style="0" width="30.14"/>
    <col collapsed="false" customWidth="true" hidden="false" outlineLevel="0" max="5" min="5" style="0" width="12"/>
    <col collapsed="false" customWidth="true" hidden="false" outlineLevel="0" max="6" min="6" style="0" width="12.57"/>
    <col collapsed="false" customWidth="true" hidden="false" outlineLevel="0" max="7" min="7" style="0" width="45.58"/>
    <col collapsed="false" customWidth="true" hidden="false" outlineLevel="0" max="11" min="11" style="0" width="11.86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3" t="s">
        <v>4</v>
      </c>
    </row>
    <row r="2" customFormat="false" ht="13.8" hidden="false" customHeight="false" outlineLevel="0" collapsed="false">
      <c r="A2" s="0" t="s">
        <v>5</v>
      </c>
      <c r="B2" s="4" t="n">
        <v>-0.00903870350274223</v>
      </c>
      <c r="C2" s="5" t="n">
        <v>0.23040471717595</v>
      </c>
      <c r="D2" s="0" t="s">
        <v>6</v>
      </c>
      <c r="E2" s="6" t="n">
        <f aca="false">CHOOSE(H2, B2*$B$72, (C2*-1)*$B$72, G2)</f>
        <v>-0.0575946187194735</v>
      </c>
      <c r="F2" s="6" t="n">
        <f aca="false">CHOOSE(H2, C2*$B$72, (B2*-1)*$B$72, G2)</f>
        <v>1.46813885784515</v>
      </c>
      <c r="G2" s="7" t="s">
        <v>7</v>
      </c>
      <c r="H2" s="0" t="n">
        <f aca="false">INDEX($J$73:$J$80, MATCH(G2, $I$73:$I$80, 0))</f>
        <v>1</v>
      </c>
    </row>
    <row r="3" customFormat="false" ht="13.8" hidden="false" customHeight="false" outlineLevel="0" collapsed="false">
      <c r="A3" s="0" t="s">
        <v>8</v>
      </c>
      <c r="B3" s="4" t="n">
        <v>-2.57186016202228</v>
      </c>
      <c r="C3" s="5" t="n">
        <v>32.4568159495092</v>
      </c>
      <c r="D3" s="0" t="s">
        <v>9</v>
      </c>
      <c r="E3" s="6" t="n">
        <f aca="false">CHOOSE(H3, B3*$B$72, (C3*-1)*$B$72, G3)</f>
        <v>-16.387892952406</v>
      </c>
      <c r="F3" s="6" t="n">
        <f aca="false">CHOOSE(H3, C3*$B$72, (B3*-1)*$B$72, G3)</f>
        <v>206.814831230273</v>
      </c>
      <c r="G3" s="7" t="s">
        <v>7</v>
      </c>
      <c r="H3" s="0" t="n">
        <f aca="false">INDEX($J$73:$J$80, MATCH(G3, $I$73:$I$80, 0))</f>
        <v>1</v>
      </c>
    </row>
    <row r="4" customFormat="false" ht="13.8" hidden="false" customHeight="false" outlineLevel="0" collapsed="false">
      <c r="A4" s="0" t="s">
        <v>10</v>
      </c>
      <c r="B4" s="4" t="n">
        <v>-0.00492285228960552</v>
      </c>
      <c r="C4" s="5" t="n">
        <v>0.0819727106248093</v>
      </c>
      <c r="D4" s="0" t="s">
        <v>11</v>
      </c>
      <c r="E4" s="6" t="n">
        <f aca="false">CHOOSE(H4, B4*$B$72, (C4*-1)*$B$72, G4)</f>
        <v>-0.0313684147893664</v>
      </c>
      <c r="F4" s="6" t="n">
        <f aca="false">CHOOSE(H4, C4*$B$72, (B4*-1)*$B$72, G4)</f>
        <v>0.522330112101285</v>
      </c>
      <c r="G4" s="8" t="s">
        <v>12</v>
      </c>
      <c r="H4" s="0" t="n">
        <f aca="false">INDEX($J$73:$J$80, MATCH(G4, $I$73:$I$80, 0))</f>
        <v>1</v>
      </c>
    </row>
    <row r="5" customFormat="false" ht="13.8" hidden="false" customHeight="false" outlineLevel="0" collapsed="false">
      <c r="A5" s="0" t="s">
        <v>13</v>
      </c>
      <c r="B5" s="4" t="n">
        <v>-0.00580858497645638</v>
      </c>
      <c r="C5" s="5" t="n">
        <v>0.0669742508560927</v>
      </c>
      <c r="D5" s="0" t="s">
        <v>14</v>
      </c>
      <c r="E5" s="6" t="n">
        <f aca="false">CHOOSE(H5, B5*$B$72, (C5*-1)*$B$72, G5)</f>
        <v>-0.426759926455023</v>
      </c>
      <c r="F5" s="6" t="n">
        <f aca="false">CHOOSE(H5, C5*$B$72, (B5*-1)*$B$72, G5)</f>
        <v>0.0370123034699801</v>
      </c>
      <c r="G5" s="9" t="s">
        <v>15</v>
      </c>
      <c r="H5" s="0" t="n">
        <f aca="false">INDEX($J$73:$J$80, MATCH(G5, $I$73:$I$80, 0))</f>
        <v>2</v>
      </c>
    </row>
    <row r="6" customFormat="false" ht="13.8" hidden="false" customHeight="false" outlineLevel="0" collapsed="false">
      <c r="A6" s="0" t="s">
        <v>16</v>
      </c>
      <c r="B6" s="4" t="n">
        <v>1.56937310891687E-055</v>
      </c>
      <c r="C6" s="5" t="n">
        <v>0.230002423262152</v>
      </c>
      <c r="D6" s="0" t="s">
        <v>17</v>
      </c>
      <c r="E6" s="6" t="n">
        <f aca="false">MIN(B6:B10)*B72</f>
        <v>-2.11743444823181E-018</v>
      </c>
      <c r="F6" s="6" t="n">
        <f aca="false">MAX(C6:C10)*B72</f>
        <v>1.89223639716788</v>
      </c>
      <c r="G6" s="10" t="s">
        <v>18</v>
      </c>
      <c r="H6" s="0" t="n">
        <f aca="false">INDEX($J$73:$J$80, MATCH(G6, $I$73:$I$80, 0))</f>
        <v>3</v>
      </c>
    </row>
    <row r="7" customFormat="false" ht="13.8" hidden="false" customHeight="false" outlineLevel="0" collapsed="false">
      <c r="A7" s="0" t="s">
        <v>19</v>
      </c>
      <c r="B7" s="4" t="n">
        <v>-2.52376266724955E-019</v>
      </c>
      <c r="C7" s="5" t="n">
        <v>0.239366961774912</v>
      </c>
      <c r="E7" s="6" t="n">
        <v>0</v>
      </c>
      <c r="F7" s="6" t="n">
        <v>0</v>
      </c>
      <c r="G7" s="10" t="s">
        <v>18</v>
      </c>
      <c r="H7" s="0" t="n">
        <f aca="false">INDEX($J$73:$J$80, MATCH(G7, $I$73:$I$80, 0))</f>
        <v>3</v>
      </c>
    </row>
    <row r="8" customFormat="false" ht="13.8" hidden="false" customHeight="false" outlineLevel="0" collapsed="false">
      <c r="A8" s="0" t="s">
        <v>20</v>
      </c>
      <c r="B8" s="4" t="n">
        <v>-3.32302957977372E-019</v>
      </c>
      <c r="C8" s="5" t="n">
        <v>0.230576645842931</v>
      </c>
      <c r="E8" s="6" t="n">
        <v>0</v>
      </c>
      <c r="F8" s="6" t="n">
        <v>0</v>
      </c>
      <c r="G8" s="10" t="s">
        <v>18</v>
      </c>
      <c r="H8" s="0" t="n">
        <f aca="false">INDEX($J$73:$J$80, MATCH(G8, $I$73:$I$80, 0))</f>
        <v>3</v>
      </c>
    </row>
    <row r="9" customFormat="false" ht="13.8" hidden="false" customHeight="false" outlineLevel="0" collapsed="false">
      <c r="A9" s="0" t="s">
        <v>21</v>
      </c>
      <c r="B9" s="4" t="n">
        <v>-5.49741098794376E-020</v>
      </c>
      <c r="C9" s="5" t="n">
        <v>0.234026297373497</v>
      </c>
      <c r="E9" s="6" t="n">
        <v>0</v>
      </c>
      <c r="F9" s="6" t="n">
        <v>0</v>
      </c>
      <c r="G9" s="10" t="s">
        <v>18</v>
      </c>
      <c r="H9" s="0" t="n">
        <f aca="false">INDEX($J$73:$J$80, MATCH(G9, $I$73:$I$80, 0))</f>
        <v>3</v>
      </c>
    </row>
    <row r="10" customFormat="false" ht="13.8" hidden="false" customHeight="false" outlineLevel="0" collapsed="false">
      <c r="A10" s="0" t="s">
        <v>22</v>
      </c>
      <c r="B10" s="4" t="n">
        <v>-2.32200920350344E-019</v>
      </c>
      <c r="C10" s="5" t="n">
        <v>0.296961142053968</v>
      </c>
      <c r="D10" s="0" t="s">
        <v>17</v>
      </c>
      <c r="E10" s="6" t="n">
        <v>0</v>
      </c>
      <c r="F10" s="6" t="n">
        <v>0</v>
      </c>
      <c r="G10" s="10" t="s">
        <v>18</v>
      </c>
      <c r="H10" s="0" t="n">
        <f aca="false">INDEX($J$73:$J$80, MATCH(G10, $I$73:$I$80, 0))</f>
        <v>3</v>
      </c>
    </row>
    <row r="11" customFormat="false" ht="13.8" hidden="false" customHeight="false" outlineLevel="0" collapsed="false">
      <c r="A11" s="0" t="s">
        <v>23</v>
      </c>
      <c r="B11" s="4" t="n">
        <v>-4.06538230221612</v>
      </c>
      <c r="C11" s="5" t="n">
        <v>29.4392753953975</v>
      </c>
      <c r="D11" s="0" t="s">
        <v>24</v>
      </c>
      <c r="E11" s="6" t="n">
        <f aca="false">CHOOSE(H11, B11*$B$72, (C11*-1)*$B$72, G11)</f>
        <v>-25.9046160297211</v>
      </c>
      <c r="F11" s="6" t="n">
        <f aca="false">CHOOSE(H11, C11*$B$72, (B11*-1)*$B$72, G11)</f>
        <v>187.587062819473</v>
      </c>
      <c r="G11" s="7" t="s">
        <v>7</v>
      </c>
      <c r="H11" s="0" t="n">
        <f aca="false">INDEX($J$73:$J$80, MATCH(G11, $I$73:$I$80, 0))</f>
        <v>1</v>
      </c>
    </row>
    <row r="12" customFormat="false" ht="13.8" hidden="false" customHeight="false" outlineLevel="0" collapsed="false">
      <c r="A12" s="0" t="s">
        <v>25</v>
      </c>
      <c r="B12" s="4" t="n">
        <v>-1.12074299251569</v>
      </c>
      <c r="C12" s="5" t="n">
        <v>0.592562768518706</v>
      </c>
      <c r="D12" s="0" t="s">
        <v>25</v>
      </c>
      <c r="E12" s="6" t="n">
        <f aca="false">CHOOSE(H12, B12*$B$72, (C12*-1)*$B$72, G12)</f>
        <v>-7.14137434830998</v>
      </c>
      <c r="F12" s="6" t="n">
        <f aca="false">CHOOSE(H12, C12*$B$72, (B12*-1)*$B$72, G12)</f>
        <v>3.77580996100119</v>
      </c>
      <c r="G12" s="7" t="s">
        <v>7</v>
      </c>
      <c r="H12" s="0" t="n">
        <f aca="false">INDEX($J$73:$J$80, MATCH(G12, $I$73:$I$80, 0))</f>
        <v>1</v>
      </c>
    </row>
    <row r="13" customFormat="false" ht="13.8" hidden="false" customHeight="false" outlineLevel="0" collapsed="false">
      <c r="A13" s="0" t="s">
        <v>26</v>
      </c>
      <c r="B13" s="4" t="n">
        <v>-5.62125205142103E-012</v>
      </c>
      <c r="C13" s="5" t="n">
        <v>3.67857745259241</v>
      </c>
      <c r="D13" s="0" t="s">
        <v>26</v>
      </c>
      <c r="E13" s="6" t="n">
        <f aca="false">CHOOSE(H13, B13*$B$72, (C13*-1)*$B$72, G13)</f>
        <v>-3.58186180716548E-011</v>
      </c>
      <c r="F13" s="6" t="n">
        <f aca="false">CHOOSE(H13, C13*$B$72, (B13*-1)*$B$72, G13)</f>
        <v>23.4398955279188</v>
      </c>
      <c r="G13" s="7" t="s">
        <v>7</v>
      </c>
      <c r="H13" s="0" t="n">
        <f aca="false">INDEX($J$73:$J$80, MATCH(G13, $I$73:$I$80, 0))</f>
        <v>1</v>
      </c>
    </row>
    <row r="14" customFormat="false" ht="13.8" hidden="false" customHeight="false" outlineLevel="0" collapsed="false">
      <c r="A14" s="0" t="s">
        <v>27</v>
      </c>
      <c r="B14" s="4" t="n">
        <v>-5.57418092830011E-018</v>
      </c>
      <c r="C14" s="5" t="n">
        <v>0.0392853001791492</v>
      </c>
      <c r="D14" s="0" t="s">
        <v>27</v>
      </c>
      <c r="E14" s="6" t="n">
        <f aca="false">CHOOSE(H14, B14*$B$72, (C14*-1)*$B$72, G14)</f>
        <v>-3.55186808751283E-017</v>
      </c>
      <c r="F14" s="6" t="n">
        <f aca="false">CHOOSE(H14, C14*$B$72, (B14*-1)*$B$72, G14)</f>
        <v>0.250325932741539</v>
      </c>
      <c r="G14" s="8" t="s">
        <v>12</v>
      </c>
      <c r="H14" s="0" t="n">
        <f aca="false">INDEX($J$73:$J$80, MATCH(G14, $I$73:$I$80, 0))</f>
        <v>1</v>
      </c>
    </row>
    <row r="15" customFormat="false" ht="13.8" hidden="false" customHeight="false" outlineLevel="0" collapsed="false">
      <c r="A15" s="0" t="s">
        <v>28</v>
      </c>
      <c r="B15" s="4" t="n">
        <v>-6.88868239022063E-012</v>
      </c>
      <c r="C15" s="5" t="n">
        <v>0.230794528069552</v>
      </c>
      <c r="D15" s="0" t="s">
        <v>28</v>
      </c>
      <c r="E15" s="6" t="n">
        <f aca="false">CHOOSE(H15, B15*$B$72, (C15*-1)*$B$72, G15)</f>
        <v>-4.38946841904859E-011</v>
      </c>
      <c r="F15" s="6" t="n">
        <f aca="false">CHOOSE(H15, C15*$B$72, (B15*-1)*$B$72, G15)</f>
        <v>1.47062273285919</v>
      </c>
      <c r="G15" s="7" t="s">
        <v>7</v>
      </c>
      <c r="H15" s="0" t="n">
        <f aca="false">INDEX($J$73:$J$80, MATCH(G15, $I$73:$I$80, 0))</f>
        <v>1</v>
      </c>
    </row>
    <row r="16" customFormat="false" ht="13.8" hidden="false" customHeight="false" outlineLevel="0" collapsed="false">
      <c r="A16" s="0" t="s">
        <v>29</v>
      </c>
      <c r="B16" s="4" t="n">
        <v>-0.000949803974079682</v>
      </c>
      <c r="C16" s="5" t="n">
        <v>0.231854170287545</v>
      </c>
      <c r="D16" s="0" t="s">
        <v>29</v>
      </c>
      <c r="E16" s="6" t="n">
        <f aca="false">CHOOSE(H16, B16*$B$72, (C16*-1)*$B$72, G16)</f>
        <v>-0.00605215092283573</v>
      </c>
      <c r="F16" s="6" t="n">
        <f aca="false">CHOOSE(H16, C16*$B$72, (B16*-1)*$B$72, G16)</f>
        <v>1.47737477307224</v>
      </c>
      <c r="G16" s="7" t="s">
        <v>7</v>
      </c>
      <c r="H16" s="0" t="n">
        <f aca="false">INDEX($J$73:$J$80, MATCH(G16, $I$73:$I$80, 0))</f>
        <v>1</v>
      </c>
    </row>
    <row r="17" customFormat="false" ht="13.8" hidden="false" customHeight="false" outlineLevel="0" collapsed="false">
      <c r="A17" s="0" t="s">
        <v>30</v>
      </c>
      <c r="B17" s="4" t="n">
        <v>-1.72607925881834E-015</v>
      </c>
      <c r="C17" s="5" t="n">
        <v>0.459545524577956</v>
      </c>
      <c r="D17" s="0" t="s">
        <v>31</v>
      </c>
      <c r="E17" s="6" t="n">
        <f aca="false">CHOOSE(H17, B17*$B$72, (C17*-1)*$B$72, G17)</f>
        <v>-1.09985770371905E-014</v>
      </c>
      <c r="F17" s="6" t="n">
        <f aca="false">CHOOSE(H17, C17*$B$72, (B17*-1)*$B$72, G17)</f>
        <v>2.92822408261074</v>
      </c>
      <c r="G17" s="8" t="s">
        <v>12</v>
      </c>
      <c r="H17" s="0" t="n">
        <f aca="false">INDEX($J$73:$J$80, MATCH(G17, $I$73:$I$80, 0))</f>
        <v>1</v>
      </c>
    </row>
    <row r="18" customFormat="false" ht="13.8" hidden="false" customHeight="false" outlineLevel="0" collapsed="false">
      <c r="A18" s="0" t="s">
        <v>32</v>
      </c>
      <c r="B18" s="4" t="n">
        <v>-1.11538483128898E-010</v>
      </c>
      <c r="C18" s="5" t="n">
        <v>2.57872763483984</v>
      </c>
      <c r="D18" s="0" t="s">
        <v>32</v>
      </c>
      <c r="E18" s="6" t="n">
        <f aca="false">CHOOSE(H18, B18*$B$72, (C18*-1)*$B$72, G18)</f>
        <v>-16.4316524891995</v>
      </c>
      <c r="F18" s="6" t="n">
        <f aca="false">CHOOSE(H18, C18*$B$72, (B18*-1)*$B$72, G18)</f>
        <v>7.10723214497338E-010</v>
      </c>
      <c r="G18" s="9" t="s">
        <v>15</v>
      </c>
      <c r="H18" s="0" t="n">
        <f aca="false">INDEX($J$73:$J$80, MATCH(G18, $I$73:$I$80, 0))</f>
        <v>2</v>
      </c>
    </row>
    <row r="19" customFormat="false" ht="13.8" hidden="false" customHeight="false" outlineLevel="0" collapsed="false">
      <c r="A19" s="0" t="s">
        <v>33</v>
      </c>
      <c r="B19" s="4" t="n">
        <v>-5.38715803191243E-012</v>
      </c>
      <c r="C19" s="5" t="n">
        <v>0.459640649767816</v>
      </c>
      <c r="D19" s="0" t="s">
        <v>34</v>
      </c>
      <c r="E19" s="6" t="n">
        <f aca="false">CHOOSE(H19, B19*$B$72, (C19*-1)*$B$72, G19)</f>
        <v>-2.92883022032052</v>
      </c>
      <c r="F19" s="6" t="n">
        <f aca="false">CHOOSE(H19, C19*$B$72, (B19*-1)*$B$72, G19)</f>
        <v>3.4326970979346E-011</v>
      </c>
      <c r="G19" s="9" t="s">
        <v>15</v>
      </c>
      <c r="H19" s="0" t="n">
        <f aca="false">INDEX($J$73:$J$80, MATCH(G19, $I$73:$I$80, 0))</f>
        <v>2</v>
      </c>
    </row>
    <row r="20" customFormat="false" ht="13.8" hidden="false" customHeight="false" outlineLevel="0" collapsed="false">
      <c r="A20" s="0" t="s">
        <v>35</v>
      </c>
      <c r="B20" s="4" t="n">
        <v>-2.29751030601606E-013</v>
      </c>
      <c r="C20" s="5" t="n">
        <v>0.459716248129672</v>
      </c>
      <c r="D20" s="0" t="s">
        <v>35</v>
      </c>
      <c r="E20" s="6" t="n">
        <f aca="false">CHOOSE(H20, B20*$B$72, (C20*-1)*$B$72, G20)</f>
        <v>-1.46397356699343E-012</v>
      </c>
      <c r="F20" s="6" t="n">
        <f aca="false">CHOOSE(H20, C20*$B$72, (B20*-1)*$B$72, G20)</f>
        <v>2.92931193308227</v>
      </c>
      <c r="G20" s="8" t="s">
        <v>12</v>
      </c>
      <c r="H20" s="0" t="n">
        <f aca="false">INDEX($J$73:$J$80, MATCH(G20, $I$73:$I$80, 0))</f>
        <v>1</v>
      </c>
    </row>
    <row r="21" customFormat="false" ht="13.8" hidden="false" customHeight="false" outlineLevel="0" collapsed="false">
      <c r="A21" s="0" t="s">
        <v>36</v>
      </c>
      <c r="B21" s="4" t="n">
        <v>-7.08491386906419E-016</v>
      </c>
      <c r="C21" s="5" t="n">
        <v>1.01703393947646</v>
      </c>
      <c r="D21" s="0" t="s">
        <v>36</v>
      </c>
      <c r="E21" s="6" t="n">
        <f aca="false">CHOOSE(H21, B21*$B$72, (C21*-1)*$B$72, G21)</f>
        <v>-4.5145071173677E-015</v>
      </c>
      <c r="F21" s="6" t="n">
        <f aca="false">CHOOSE(H21, C21*$B$72, (B21*-1)*$B$72, G21)</f>
        <v>6.480540262344</v>
      </c>
      <c r="G21" s="8" t="s">
        <v>12</v>
      </c>
      <c r="H21" s="0" t="n">
        <f aca="false">INDEX($J$73:$J$80, MATCH(G21, $I$73:$I$80, 0))</f>
        <v>1</v>
      </c>
    </row>
    <row r="22" customFormat="false" ht="13.8" hidden="false" customHeight="false" outlineLevel="0" collapsed="false">
      <c r="A22" s="0" t="s">
        <v>37</v>
      </c>
      <c r="B22" s="4" t="n">
        <v>-4.80126337059002E-014</v>
      </c>
      <c r="C22" s="5" t="n">
        <v>0.0126715339135925</v>
      </c>
      <c r="D22" s="0" t="s">
        <v>37</v>
      </c>
      <c r="E22" s="6" t="n">
        <f aca="false">CHOOSE(H22, B22*$B$72, (C22*-1)*$B$72, G22)</f>
        <v>-3.05936501973996E-013</v>
      </c>
      <c r="F22" s="6" t="n">
        <f aca="false">CHOOSE(H22, C22*$B$72, (B22*-1)*$B$72, G22)</f>
        <v>0.0807430140974114</v>
      </c>
      <c r="G22" s="11" t="s">
        <v>38</v>
      </c>
      <c r="H22" s="0" t="n">
        <v>1</v>
      </c>
    </row>
    <row r="23" customFormat="false" ht="13.8" hidden="false" customHeight="false" outlineLevel="0" collapsed="false">
      <c r="A23" s="0" t="s">
        <v>39</v>
      </c>
      <c r="B23" s="4" t="n">
        <v>-1.73496974258938E-011</v>
      </c>
      <c r="C23" s="5" t="n">
        <v>0.973798778012909</v>
      </c>
      <c r="D23" s="0" t="s">
        <v>39</v>
      </c>
      <c r="E23" s="6" t="n">
        <f aca="false">CHOOSE(H23, B23*$B$72, (C23*-1)*$B$72, G23)</f>
        <v>-1.10552271997795E-010</v>
      </c>
      <c r="F23" s="6" t="n">
        <f aca="false">CHOOSE(H23, C23*$B$72, (B23*-1)*$B$72, G23)</f>
        <v>6.20504581349826</v>
      </c>
      <c r="G23" s="11" t="s">
        <v>40</v>
      </c>
      <c r="H23" s="0" t="n">
        <v>1</v>
      </c>
    </row>
    <row r="24" customFormat="false" ht="13.8" hidden="false" customHeight="false" outlineLevel="0" collapsed="false">
      <c r="A24" s="0" t="s">
        <v>41</v>
      </c>
      <c r="B24" s="4" t="n">
        <v>-8.75472474198949E-013</v>
      </c>
      <c r="C24" s="5" t="n">
        <v>1.96174252344309</v>
      </c>
      <c r="D24" s="0" t="s">
        <v>42</v>
      </c>
      <c r="E24" s="6" t="n">
        <f aca="false">CHOOSE(H24, B24*$B$72, (C24*-1)*$B$72, G24)</f>
        <v>-5.5785106055957E-012</v>
      </c>
      <c r="F24" s="6" t="n">
        <f aca="false">CHOOSE(H24, C24*$B$72, (B24*-1)*$B$72, G24)</f>
        <v>12.5002233593794</v>
      </c>
      <c r="G24" s="8" t="s">
        <v>12</v>
      </c>
      <c r="H24" s="0" t="n">
        <f aca="false">INDEX($J$73:$J$80, MATCH(G24, $I$73:$I$80, 0))</f>
        <v>1</v>
      </c>
    </row>
    <row r="25" customFormat="false" ht="13.8" hidden="false" customHeight="false" outlineLevel="0" collapsed="false">
      <c r="A25" s="0" t="s">
        <v>43</v>
      </c>
      <c r="B25" s="4" t="n">
        <v>-4.83891421894387E-012</v>
      </c>
      <c r="C25" s="5" t="n">
        <v>2.04485058545164</v>
      </c>
      <c r="D25" s="0" t="s">
        <v>43</v>
      </c>
      <c r="E25" s="6" t="n">
        <f aca="false">CHOOSE(H25, B25*$B$72, (C25*-1)*$B$72, G25)</f>
        <v>-3.08335614031103E-011</v>
      </c>
      <c r="F25" s="6" t="n">
        <f aca="false">CHOOSE(H25, C25*$B$72, (B25*-1)*$B$72, G25)</f>
        <v>13.0297879304979</v>
      </c>
      <c r="G25" s="11" t="s">
        <v>44</v>
      </c>
      <c r="H25" s="0" t="n">
        <f aca="false">INDEX($J$73:$J$80, MATCH(G25, $I$73:$I$80, 0))</f>
        <v>1</v>
      </c>
    </row>
    <row r="26" customFormat="false" ht="13.8" hidden="false" customHeight="false" outlineLevel="0" collapsed="false">
      <c r="A26" s="12" t="s">
        <v>45</v>
      </c>
      <c r="B26" s="13" t="n">
        <v>-2.52656799195222E-019</v>
      </c>
      <c r="C26" s="14" t="n">
        <v>0.000533229083676443</v>
      </c>
      <c r="D26" s="12"/>
      <c r="E26" s="6" t="n">
        <v>0</v>
      </c>
      <c r="F26" s="6" t="n">
        <v>0</v>
      </c>
      <c r="G26" s="15" t="s">
        <v>46</v>
      </c>
      <c r="H26" s="0" t="n">
        <f aca="false">INDEX($J$73:$J$80, MATCH(G26, $I$73:$I$80, 0))</f>
        <v>3</v>
      </c>
    </row>
    <row r="27" customFormat="false" ht="13.8" hidden="false" customHeight="false" outlineLevel="0" collapsed="false">
      <c r="A27" s="0" t="s">
        <v>47</v>
      </c>
      <c r="B27" s="4" t="n">
        <v>-0.34353257581716</v>
      </c>
      <c r="C27" s="5" t="n">
        <v>1.30771864322651</v>
      </c>
      <c r="D27" s="0" t="s">
        <v>47</v>
      </c>
      <c r="E27" s="6" t="n">
        <f aca="false">CHOOSE(H27, B27*$B$72, (C27*-1)*$B$72, G27)</f>
        <v>-2.18898957310694</v>
      </c>
      <c r="F27" s="6" t="n">
        <f aca="false">CHOOSE(H27, C27*$B$72, (B27*-1)*$B$72, G27)</f>
        <v>8.33278319463932</v>
      </c>
      <c r="G27" s="16" t="s">
        <v>48</v>
      </c>
      <c r="H27" s="0" t="n">
        <f aca="false">INDEX($J$73:$J$80, MATCH(G27, $I$73:$I$80, 0))</f>
        <v>1</v>
      </c>
    </row>
    <row r="28" customFormat="false" ht="13.8" hidden="false" customHeight="false" outlineLevel="0" collapsed="false">
      <c r="A28" s="0" t="s">
        <v>49</v>
      </c>
      <c r="B28" s="4" t="n">
        <v>-0.229955774132284</v>
      </c>
      <c r="C28" s="5" t="n">
        <v>1.29764663562353</v>
      </c>
      <c r="D28" s="0" t="s">
        <v>49</v>
      </c>
      <c r="E28" s="6" t="n">
        <f aca="false">CHOOSE(H28, B28*$B$72, (C28*-1)*$B$72, G28)</f>
        <v>-1.46527819277091</v>
      </c>
      <c r="F28" s="6" t="n">
        <f aca="false">CHOOSE(H28, C28*$B$72, (B28*-1)*$B$72, G28)</f>
        <v>8.26860436219313</v>
      </c>
      <c r="G28" s="7" t="s">
        <v>7</v>
      </c>
      <c r="H28" s="0" t="n">
        <f aca="false">INDEX($J$73:$J$80, MATCH(G28, $I$73:$I$80, 0))</f>
        <v>1</v>
      </c>
    </row>
    <row r="29" customFormat="false" ht="13.8" hidden="false" customHeight="false" outlineLevel="0" collapsed="false">
      <c r="A29" s="0" t="s">
        <v>50</v>
      </c>
      <c r="B29" s="4" t="n">
        <v>-0.176455479066267</v>
      </c>
      <c r="C29" s="5" t="n">
        <v>0.350545368912149</v>
      </c>
      <c r="D29" s="0" t="s">
        <v>50</v>
      </c>
      <c r="E29" s="6" t="n">
        <f aca="false">CHOOSE(H29, B29*$B$72, (C29*-1)*$B$72, G29)</f>
        <v>-2.23367509070821</v>
      </c>
      <c r="F29" s="6" t="n">
        <f aca="false">CHOOSE(H29, C29*$B$72, (B29*-1)*$B$72, G29)</f>
        <v>1.12437431261025</v>
      </c>
      <c r="G29" s="9" t="s">
        <v>15</v>
      </c>
      <c r="H29" s="0" t="n">
        <f aca="false">INDEX($J$73:$J$80, MATCH(G29, $I$73:$I$80, 0))</f>
        <v>2</v>
      </c>
    </row>
    <row r="30" customFormat="false" ht="13.8" hidden="false" customHeight="false" outlineLevel="0" collapsed="false">
      <c r="A30" s="0" t="s">
        <v>51</v>
      </c>
      <c r="B30" s="4" t="n">
        <v>-0.636597169449309</v>
      </c>
      <c r="C30" s="5" t="n">
        <v>2.34975420931651</v>
      </c>
      <c r="D30" s="0" t="s">
        <v>52</v>
      </c>
      <c r="E30" s="6" t="n">
        <v>0</v>
      </c>
      <c r="F30" s="6" t="n">
        <v>0</v>
      </c>
      <c r="G30" s="17" t="s">
        <v>18</v>
      </c>
      <c r="H30" s="0" t="n">
        <f aca="false">INDEX($J$73:$J$80, MATCH(G30, $I$73:$I$80, 0))</f>
        <v>3</v>
      </c>
    </row>
    <row r="31" customFormat="false" ht="13.8" hidden="false" customHeight="false" outlineLevel="0" collapsed="false">
      <c r="A31" s="0" t="s">
        <v>53</v>
      </c>
      <c r="B31" s="4" t="n">
        <v>-0.0207812306875031</v>
      </c>
      <c r="C31" s="5" t="n">
        <v>3.18319806293663</v>
      </c>
      <c r="D31" s="0" t="s">
        <v>54</v>
      </c>
      <c r="E31" s="6" t="n">
        <v>0</v>
      </c>
      <c r="F31" s="6" t="n">
        <v>0</v>
      </c>
      <c r="G31" s="17" t="s">
        <v>18</v>
      </c>
      <c r="H31" s="0" t="n">
        <f aca="false">INDEX($J$73:$J$80, MATCH(G31, $I$73:$I$80, 0))</f>
        <v>3</v>
      </c>
    </row>
    <row r="32" customFormat="false" ht="13.8" hidden="false" customHeight="false" outlineLevel="0" collapsed="false">
      <c r="A32" s="0" t="s">
        <v>55</v>
      </c>
      <c r="B32" s="4" t="n">
        <v>-0.0846409227223903</v>
      </c>
      <c r="C32" s="5" t="n">
        <v>0.581173836638615</v>
      </c>
      <c r="D32" s="0" t="s">
        <v>56</v>
      </c>
      <c r="E32" s="6" t="n">
        <f aca="false">B72*B32</f>
        <v>-0.539331959587071</v>
      </c>
      <c r="F32" s="6" t="n">
        <f aca="false">B72*C32</f>
        <v>3.70323968706125</v>
      </c>
      <c r="G32" s="17" t="s">
        <v>18</v>
      </c>
      <c r="H32" s="0" t="n">
        <f aca="false">INDEX($J$73:$J$80, MATCH(G32, $I$73:$I$80, 0))</f>
        <v>3</v>
      </c>
    </row>
    <row r="33" customFormat="false" ht="13.8" hidden="false" customHeight="false" outlineLevel="0" collapsed="false">
      <c r="A33" s="0" t="s">
        <v>57</v>
      </c>
      <c r="B33" s="4" t="n">
        <v>-0.137947660470695</v>
      </c>
      <c r="C33" s="5" t="n">
        <v>2.70847162229022</v>
      </c>
      <c r="D33" s="0" t="s">
        <v>58</v>
      </c>
      <c r="E33" s="6" t="n">
        <f aca="false">B31*B72</f>
        <v>-0.13241800194077</v>
      </c>
      <c r="F33" s="6" t="n">
        <f aca="false">C31+B72</f>
        <v>9.55519806293663</v>
      </c>
      <c r="G33" s="17" t="s">
        <v>18</v>
      </c>
      <c r="H33" s="0" t="n">
        <f aca="false">INDEX($J$73:$J$80, MATCH(G33, $I$73:$I$80, 0))</f>
        <v>3</v>
      </c>
    </row>
    <row r="34" customFormat="false" ht="13.8" hidden="false" customHeight="false" outlineLevel="0" collapsed="false">
      <c r="A34" s="0" t="s">
        <v>59</v>
      </c>
      <c r="B34" s="4" t="n">
        <v>-0.127588044235808</v>
      </c>
      <c r="C34" s="5" t="n">
        <v>2.46439167677</v>
      </c>
      <c r="D34" s="0" t="s">
        <v>54</v>
      </c>
      <c r="E34" s="6" t="n">
        <f aca="false">MIN(B33:B34)*B72</f>
        <v>-0.879002492519268</v>
      </c>
      <c r="F34" s="6" t="n">
        <f aca="false">MAX(C33:C34)*B72</f>
        <v>17.2583811772333</v>
      </c>
      <c r="G34" s="17" t="s">
        <v>18</v>
      </c>
      <c r="H34" s="0" t="n">
        <f aca="false">INDEX($J$73:$J$80, MATCH(G34, $I$73:$I$80, 0))</f>
        <v>3</v>
      </c>
    </row>
    <row r="35" customFormat="false" ht="13.8" hidden="false" customHeight="false" outlineLevel="0" collapsed="false">
      <c r="A35" s="0" t="s">
        <v>60</v>
      </c>
      <c r="B35" s="4" t="n">
        <v>-2.44253916512545E-013</v>
      </c>
      <c r="C35" s="5" t="n">
        <v>0.344314107256445</v>
      </c>
      <c r="D35" s="0" t="s">
        <v>60</v>
      </c>
      <c r="E35" s="6" t="n">
        <f aca="false">CHOOSE(H35, B35*$B$72, (C35*-1)*$B$72, G35)</f>
        <v>-1.55638595601794E-012</v>
      </c>
      <c r="F35" s="6" t="n">
        <f aca="false">CHOOSE(H35, C35*$B$72, (B35*-1)*$B$72, G35)</f>
        <v>2.19396949143807</v>
      </c>
      <c r="G35" s="11" t="s">
        <v>38</v>
      </c>
      <c r="H35" s="0" t="n">
        <v>1</v>
      </c>
    </row>
    <row r="36" customFormat="false" ht="13.8" hidden="false" customHeight="false" outlineLevel="0" collapsed="false">
      <c r="A36" s="0" t="s">
        <v>61</v>
      </c>
      <c r="B36" s="4" t="n">
        <v>-1.64544770429346E-013</v>
      </c>
      <c r="C36" s="5" t="n">
        <v>0.314708963811532</v>
      </c>
      <c r="D36" s="0" t="s">
        <v>61</v>
      </c>
      <c r="E36" s="6" t="n">
        <f aca="false">CHOOSE(H36, B36*$B$72, (C36*-1)*$B$72, G36)</f>
        <v>-1.04847927717579E-012</v>
      </c>
      <c r="F36" s="6" t="n">
        <f aca="false">CHOOSE(H36, C36*$B$72, (B36*-1)*$B$72, G36)</f>
        <v>2.00532551740708</v>
      </c>
      <c r="G36" s="7" t="s">
        <v>7</v>
      </c>
      <c r="H36" s="0" t="n">
        <f aca="false">INDEX($J$73:$J$80, MATCH(G36, $I$73:$I$80, 0))</f>
        <v>1</v>
      </c>
    </row>
    <row r="37" customFormat="false" ht="13.8" hidden="false" customHeight="false" outlineLevel="0" collapsed="false">
      <c r="A37" s="0" t="s">
        <v>62</v>
      </c>
      <c r="B37" s="4" t="n">
        <v>-4.89884806496807E-016</v>
      </c>
      <c r="C37" s="5" t="n">
        <v>16.4839751255741</v>
      </c>
      <c r="D37" s="0" t="s">
        <v>62</v>
      </c>
      <c r="E37" s="6" t="n">
        <f aca="false">CHOOSE(H37, B37*$B$72, (C37*-1)*$B$72, G37)</f>
        <v>-3.12154598699765E-015</v>
      </c>
      <c r="F37" s="6" t="n">
        <f aca="false">CHOOSE(H37, C37*$B$72, (B37*-1)*$B$72, G37)</f>
        <v>105.035889500158</v>
      </c>
      <c r="G37" s="11" t="s">
        <v>40</v>
      </c>
      <c r="H37" s="0" t="n">
        <v>1</v>
      </c>
    </row>
    <row r="38" customFormat="false" ht="13.8" hidden="false" customHeight="false" outlineLevel="0" collapsed="false">
      <c r="A38" s="0" t="s">
        <v>63</v>
      </c>
      <c r="B38" s="4" t="n">
        <v>-0.230216132550119</v>
      </c>
      <c r="C38" s="5" t="n">
        <v>16.9717757344869</v>
      </c>
      <c r="D38" s="0" t="s">
        <v>64</v>
      </c>
      <c r="E38" s="6" t="n">
        <f aca="false">CHOOSE(H38, B38*$B$72, (C38*-1)*$B$72, G38)</f>
        <v>-1.46693719660936</v>
      </c>
      <c r="F38" s="6" t="n">
        <f aca="false">CHOOSE(H38, C38*$B$72, (B38*-1)*$B$72, G38)</f>
        <v>108.144154980151</v>
      </c>
      <c r="G38" s="11" t="s">
        <v>40</v>
      </c>
      <c r="H38" s="0" t="n">
        <v>1</v>
      </c>
    </row>
    <row r="39" customFormat="false" ht="13.8" hidden="false" customHeight="false" outlineLevel="0" collapsed="false">
      <c r="A39" s="0" t="s">
        <v>65</v>
      </c>
      <c r="B39" s="4" t="n">
        <v>-4.43555702639139E-011</v>
      </c>
      <c r="C39" s="5" t="n">
        <v>1.6910060501646</v>
      </c>
      <c r="D39" s="0" t="s">
        <v>66</v>
      </c>
      <c r="E39" s="6" t="n">
        <f aca="false">CHOOSE(H39, B39*$B$72, (C39*-1)*$B$72, G39)</f>
        <v>-2.82633693721659E-010</v>
      </c>
      <c r="F39" s="6" t="n">
        <f aca="false">CHOOSE(H39, C39*$B$72, (B39*-1)*$B$72, G39)</f>
        <v>10.7750905516488</v>
      </c>
      <c r="G39" s="16" t="s">
        <v>48</v>
      </c>
      <c r="H39" s="0" t="n">
        <f aca="false">INDEX($J$73:$J$80, MATCH(G39, $I$73:$I$80, 0))</f>
        <v>1</v>
      </c>
    </row>
    <row r="40" customFormat="false" ht="13.8" hidden="false" customHeight="false" outlineLevel="0" collapsed="false">
      <c r="A40" s="0" t="s">
        <v>67</v>
      </c>
      <c r="B40" s="4" t="n">
        <v>-3.5072920092066E-014</v>
      </c>
      <c r="C40" s="5" t="n">
        <v>0.819339657739812</v>
      </c>
      <c r="D40" s="0" t="s">
        <v>68</v>
      </c>
      <c r="E40" s="6" t="n">
        <f aca="false">CHOOSE(H40, B40*$B$72, (C40*-1)*$B$72, G40)</f>
        <v>-2.23484646826645E-013</v>
      </c>
      <c r="F40" s="6" t="n">
        <f aca="false">CHOOSE(H40, C40*$B$72, (B40*-1)*$B$72, G40)</f>
        <v>5.22083229911808</v>
      </c>
      <c r="G40" s="11" t="s">
        <v>38</v>
      </c>
      <c r="H40" s="0" t="n">
        <v>1</v>
      </c>
    </row>
    <row r="41" customFormat="false" ht="13.8" hidden="false" customHeight="false" outlineLevel="0" collapsed="false">
      <c r="A41" s="0" t="s">
        <v>69</v>
      </c>
      <c r="B41" s="4" t="n">
        <v>-1.17304059263359E-012</v>
      </c>
      <c r="C41" s="5" t="n">
        <v>0.534777464420411</v>
      </c>
      <c r="D41" s="0" t="s">
        <v>70</v>
      </c>
      <c r="E41" s="6" t="n">
        <f aca="false">CHOOSE(H41, B41*$B$72, (C41*-1)*$B$72, G41)</f>
        <v>-7.47461465626124E-012</v>
      </c>
      <c r="F41" s="6" t="n">
        <f aca="false">CHOOSE(H41, C41*$B$72, (B41*-1)*$B$72, G41)</f>
        <v>3.40760200328686</v>
      </c>
      <c r="G41" s="8" t="s">
        <v>12</v>
      </c>
      <c r="H41" s="0" t="n">
        <f aca="false">INDEX($J$73:$J$80, MATCH(G41, $I$73:$I$80, 0))</f>
        <v>1</v>
      </c>
    </row>
    <row r="42" customFormat="false" ht="13.8" hidden="false" customHeight="false" outlineLevel="0" collapsed="false">
      <c r="A42" s="0" t="s">
        <v>71</v>
      </c>
      <c r="B42" s="4" t="n">
        <v>-1.11323766661716E-012</v>
      </c>
      <c r="C42" s="5" t="n">
        <v>0.355785754854956</v>
      </c>
      <c r="D42" s="0" t="s">
        <v>72</v>
      </c>
      <c r="E42" s="6" t="n">
        <f aca="false">CHOOSE(H42, B42*$B$72, (C42*-1)*$B$72, G42)</f>
        <v>-7.09355041168454E-012</v>
      </c>
      <c r="F42" s="6" t="n">
        <f aca="false">CHOOSE(H42, C42*$B$72, (B42*-1)*$B$72, G42)</f>
        <v>2.26706682993578</v>
      </c>
      <c r="G42" s="8" t="s">
        <v>12</v>
      </c>
      <c r="H42" s="0" t="n">
        <f aca="false">INDEX($J$73:$J$80, MATCH(G42, $I$73:$I$80, 0))</f>
        <v>1</v>
      </c>
    </row>
    <row r="43" customFormat="false" ht="13.8" hidden="false" customHeight="false" outlineLevel="0" collapsed="false">
      <c r="A43" s="0" t="s">
        <v>73</v>
      </c>
      <c r="B43" s="4" t="n">
        <v>-1.041828337904E-008</v>
      </c>
      <c r="C43" s="5" t="n">
        <v>0.497382814544101</v>
      </c>
      <c r="D43" s="0" t="s">
        <v>74</v>
      </c>
      <c r="E43" s="6" t="n">
        <f aca="false">CHOOSE(H43, B43*$B$72, (C43*-1)*$B$72, G43)</f>
        <v>-6.63853016912429E-008</v>
      </c>
      <c r="F43" s="6" t="n">
        <f aca="false">CHOOSE(H43, C43*$B$72, (B43*-1)*$B$72, G43)</f>
        <v>3.16932329427501</v>
      </c>
      <c r="G43" s="16" t="s">
        <v>48</v>
      </c>
      <c r="H43" s="0" t="n">
        <f aca="false">INDEX($J$73:$J$80, MATCH(G43, $I$73:$I$80, 0))</f>
        <v>1</v>
      </c>
    </row>
    <row r="44" customFormat="false" ht="13.8" hidden="false" customHeight="false" outlineLevel="0" collapsed="false">
      <c r="A44" s="12" t="s">
        <v>75</v>
      </c>
      <c r="B44" s="13" t="n">
        <v>7.5229382522019E-005</v>
      </c>
      <c r="C44" s="14" t="n">
        <v>0.00171258438804797</v>
      </c>
      <c r="D44" s="12"/>
      <c r="E44" s="6" t="n">
        <v>0</v>
      </c>
      <c r="F44" s="6" t="n">
        <v>0</v>
      </c>
      <c r="G44" s="15" t="s">
        <v>46</v>
      </c>
      <c r="H44" s="0" t="n">
        <f aca="false">INDEX($J$73:$J$80, MATCH(G44, $I$73:$I$80, 0))</f>
        <v>3</v>
      </c>
    </row>
    <row r="45" customFormat="false" ht="13.8" hidden="false" customHeight="false" outlineLevel="0" collapsed="false">
      <c r="A45" s="12" t="s">
        <v>76</v>
      </c>
      <c r="B45" s="13" t="n">
        <v>7.5400875803688E-005</v>
      </c>
      <c r="C45" s="14" t="n">
        <v>0.00171232688256276</v>
      </c>
      <c r="D45" s="12"/>
      <c r="E45" s="6" t="n">
        <v>0</v>
      </c>
      <c r="F45" s="6" t="n">
        <v>0</v>
      </c>
      <c r="G45" s="15" t="s">
        <v>46</v>
      </c>
      <c r="H45" s="0" t="n">
        <f aca="false">INDEX($J$73:$J$80, MATCH(G45, $I$73:$I$80, 0))</f>
        <v>3</v>
      </c>
    </row>
    <row r="46" customFormat="false" ht="13.8" hidden="false" customHeight="false" outlineLevel="0" collapsed="false">
      <c r="A46" s="0" t="s">
        <v>77</v>
      </c>
      <c r="B46" s="4" t="n">
        <v>-9.58164418227751E-011</v>
      </c>
      <c r="C46" s="5" t="n">
        <v>0.352531683119372</v>
      </c>
      <c r="D46" s="0" t="s">
        <v>78</v>
      </c>
      <c r="E46" s="6" t="n">
        <f aca="false">CHOOSE(H46, B46*$B$72, (C46*-1)*$B$72, G46)</f>
        <v>-6.10542367294723E-010</v>
      </c>
      <c r="F46" s="6" t="n">
        <f aca="false">CHOOSE(H46, C46*$B$72, (B46*-1)*$B$72, G46)</f>
        <v>2.24633188483664</v>
      </c>
      <c r="G46" s="16" t="s">
        <v>48</v>
      </c>
      <c r="H46" s="0" t="n">
        <f aca="false">INDEX($J$73:$J$80, MATCH(G46, $I$73:$I$80, 0))</f>
        <v>1</v>
      </c>
    </row>
    <row r="47" customFormat="false" ht="13.8" hidden="false" customHeight="false" outlineLevel="0" collapsed="false">
      <c r="A47" s="0" t="s">
        <v>79</v>
      </c>
      <c r="B47" s="4" t="n">
        <v>-2.79901862450441E-007</v>
      </c>
      <c r="C47" s="5" t="n">
        <v>0.352472402836202</v>
      </c>
      <c r="D47" s="0" t="s">
        <v>80</v>
      </c>
      <c r="E47" s="6" t="n">
        <f aca="false">CHOOSE(H47, B47*$B$72, (C47*-1)*$B$72, G47)</f>
        <v>-2.24595415087228</v>
      </c>
      <c r="F47" s="6" t="n">
        <f aca="false">CHOOSE(H47, C47*$B$72, (B47*-1)*$B$72, G47)</f>
        <v>1.78353466753421E-006</v>
      </c>
      <c r="G47" s="9" t="s">
        <v>15</v>
      </c>
      <c r="H47" s="0" t="n">
        <f aca="false">INDEX($J$73:$J$80, MATCH(G47, $I$73:$I$80, 0))</f>
        <v>2</v>
      </c>
    </row>
    <row r="48" customFormat="false" ht="13.8" hidden="false" customHeight="false" outlineLevel="0" collapsed="false">
      <c r="A48" s="0" t="s">
        <v>81</v>
      </c>
      <c r="B48" s="4" t="n">
        <v>-3.23710587286657E-011</v>
      </c>
      <c r="C48" s="5" t="n">
        <v>0.389686769416526</v>
      </c>
      <c r="D48" s="0" t="s">
        <v>82</v>
      </c>
      <c r="E48" s="6" t="n">
        <f aca="false">MIN(B59,B48)*B72</f>
        <v>-0.169357745908835</v>
      </c>
      <c r="F48" s="6" t="n">
        <f aca="false">MAX(C59,C48)*B72</f>
        <v>4.71448625118585</v>
      </c>
      <c r="G48" s="10" t="s">
        <v>18</v>
      </c>
      <c r="H48" s="0" t="n">
        <f aca="false">INDEX($J$73:$J$80, MATCH(G48, $I$73:$I$80, 0))</f>
        <v>3</v>
      </c>
    </row>
    <row r="49" customFormat="false" ht="13.8" hidden="false" customHeight="false" outlineLevel="0" collapsed="false">
      <c r="A49" s="0" t="s">
        <v>83</v>
      </c>
      <c r="B49" s="4" t="n">
        <v>-1.27180843163893E-011</v>
      </c>
      <c r="C49" s="5" t="n">
        <v>0.355460575005366</v>
      </c>
      <c r="D49" s="0" t="s">
        <v>84</v>
      </c>
      <c r="E49" s="6" t="n">
        <f aca="false">CHOOSE(H49, B49*$B$72, (C49*-1)*$B$72, G49)</f>
        <v>-8.10396332640326E-011</v>
      </c>
      <c r="F49" s="6" t="n">
        <f aca="false">CHOOSE(H49, C49*$B$72, (B49*-1)*$B$72, G49)</f>
        <v>2.26499478393419</v>
      </c>
      <c r="G49" s="11" t="s">
        <v>12</v>
      </c>
      <c r="H49" s="0" t="n">
        <f aca="false">INDEX($J$73:$J$80, MATCH(G49, $I$73:$I$80, 0))</f>
        <v>1</v>
      </c>
    </row>
    <row r="50" customFormat="false" ht="13.8" hidden="false" customHeight="false" outlineLevel="0" collapsed="false">
      <c r="A50" s="0" t="s">
        <v>85</v>
      </c>
      <c r="B50" s="4" t="n">
        <v>-1.26110494931258E-011</v>
      </c>
      <c r="C50" s="5" t="n">
        <v>37.4108899676203</v>
      </c>
      <c r="D50" s="0" t="s">
        <v>86</v>
      </c>
      <c r="E50" s="6" t="n">
        <f aca="false">CHOOSE(H50, B50*$B$72, (C50*-1)*$B$72, G50)</f>
        <v>-8.03576073701976E-011</v>
      </c>
      <c r="F50" s="6" t="n">
        <f aca="false">CHOOSE(H50, C50*$B$72, (B50*-1)*$B$72, G50)</f>
        <v>238.382190873677</v>
      </c>
      <c r="G50" s="18" t="s">
        <v>7</v>
      </c>
      <c r="H50" s="0" t="n">
        <f aca="false">INDEX($J$73:$J$80, MATCH(G50, $I$73:$I$80, 0))</f>
        <v>1</v>
      </c>
    </row>
    <row r="51" customFormat="false" ht="13.8" hidden="false" customHeight="false" outlineLevel="0" collapsed="false">
      <c r="A51" s="0" t="s">
        <v>87</v>
      </c>
      <c r="B51" s="4" t="n">
        <v>-1.57607001583914E-011</v>
      </c>
      <c r="C51" s="5" t="n">
        <v>36.6586375727594</v>
      </c>
      <c r="D51" s="0" t="s">
        <v>87</v>
      </c>
      <c r="E51" s="6" t="n">
        <f aca="false">CHOOSE(H51, B51*$B$72, (C51*-1)*$B$72, G51)</f>
        <v>-233.588838613623</v>
      </c>
      <c r="F51" s="6" t="n">
        <f aca="false">CHOOSE(H51, C51*$B$72, (B51*-1)*$B$72, G51)</f>
        <v>1.0042718140927E-010</v>
      </c>
      <c r="G51" s="19" t="s">
        <v>15</v>
      </c>
      <c r="H51" s="0" t="n">
        <f aca="false">INDEX($J$73:$J$80, MATCH(G51, $I$73:$I$80, 0))</f>
        <v>2</v>
      </c>
    </row>
    <row r="52" customFormat="false" ht="13.8" hidden="false" customHeight="false" outlineLevel="0" collapsed="false">
      <c r="A52" s="0" t="s">
        <v>88</v>
      </c>
      <c r="B52" s="4" t="n">
        <v>-1.42703042835744E-010</v>
      </c>
      <c r="C52" s="5" t="n">
        <v>0.447536933903291</v>
      </c>
      <c r="D52" s="0" t="s">
        <v>89</v>
      </c>
      <c r="E52" s="6" t="n">
        <f aca="false">CHOOSE(H52, B52*$B$72, (C52*-1)*$B$72, G52)</f>
        <v>-9.09303788949361E-010</v>
      </c>
      <c r="F52" s="6" t="n">
        <f aca="false">CHOOSE(H52, C52*$B$72, (B52*-1)*$B$72, G52)</f>
        <v>2.85170534283177</v>
      </c>
      <c r="G52" s="11" t="s">
        <v>44</v>
      </c>
      <c r="H52" s="0" t="n">
        <f aca="false">INDEX($J$73:$J$80, MATCH(G52, $I$73:$I$80, 0))</f>
        <v>1</v>
      </c>
    </row>
    <row r="53" customFormat="false" ht="13.8" hidden="false" customHeight="false" outlineLevel="0" collapsed="false">
      <c r="A53" s="0" t="s">
        <v>90</v>
      </c>
      <c r="B53" s="4" t="n">
        <v>-0.0597400213174018</v>
      </c>
      <c r="C53" s="5" t="n">
        <v>0.523706496040466</v>
      </c>
      <c r="D53" s="0" t="s">
        <v>91</v>
      </c>
      <c r="E53" s="6" t="n">
        <f aca="false">CHOOSE(H53, B53*$B$72, (C53*-1)*$B$72, G53)</f>
        <v>-0.380663415834484</v>
      </c>
      <c r="F53" s="6" t="n">
        <f aca="false">CHOOSE(H53, C53*$B$72, (B53*-1)*$B$72, G53)</f>
        <v>3.33705779276985</v>
      </c>
      <c r="G53" s="11" t="s">
        <v>44</v>
      </c>
      <c r="H53" s="0" t="n">
        <f aca="false">INDEX($J$73:$J$80, MATCH(G53, $I$73:$I$80, 0))</f>
        <v>1</v>
      </c>
    </row>
    <row r="54" customFormat="false" ht="13.8" hidden="false" customHeight="false" outlineLevel="0" collapsed="false">
      <c r="A54" s="0" t="s">
        <v>92</v>
      </c>
      <c r="B54" s="4" t="n">
        <v>-0.00311080213281189</v>
      </c>
      <c r="C54" s="5" t="n">
        <v>0.508609796271152</v>
      </c>
      <c r="D54" s="0" t="s">
        <v>93</v>
      </c>
      <c r="E54" s="6" t="n">
        <f aca="false">CHOOSE(H54, B54*$B$72, (C54*-1)*$B$72, G54)</f>
        <v>-0.0198220311902774</v>
      </c>
      <c r="F54" s="6" t="n">
        <f aca="false">CHOOSE(H54, C54*$B$72, (B54*-1)*$B$72, G54)</f>
        <v>3.24086162183978</v>
      </c>
      <c r="G54" s="7" t="s">
        <v>7</v>
      </c>
      <c r="H54" s="0" t="n">
        <f aca="false">INDEX($J$73:$J$80, MATCH(G54, $I$73:$I$80, 0))</f>
        <v>1</v>
      </c>
    </row>
    <row r="55" customFormat="false" ht="13.8" hidden="false" customHeight="false" outlineLevel="0" collapsed="false">
      <c r="A55" s="0" t="s">
        <v>94</v>
      </c>
      <c r="B55" s="4" t="n">
        <v>-1.1781895233975E-013</v>
      </c>
      <c r="C55" s="5" t="n">
        <v>1.19593181808116</v>
      </c>
      <c r="D55" s="0" t="s">
        <v>95</v>
      </c>
      <c r="E55" s="6" t="n">
        <f aca="false">CHOOSE(H55, B55*$B$72, (C55*-1)*$B$72, G55)</f>
        <v>-7.62047754481315</v>
      </c>
      <c r="F55" s="6" t="n">
        <f aca="false">CHOOSE(H55, C55*$B$72, (B55*-1)*$B$72, G55)</f>
        <v>7.50742364308887E-013</v>
      </c>
      <c r="G55" s="9" t="s">
        <v>15</v>
      </c>
      <c r="H55" s="0" t="n">
        <f aca="false">INDEX($J$73:$J$80, MATCH(G55, $I$73:$I$80, 0))</f>
        <v>2</v>
      </c>
    </row>
    <row r="56" customFormat="false" ht="13.8" hidden="false" customHeight="false" outlineLevel="0" collapsed="false">
      <c r="A56" s="0" t="s">
        <v>96</v>
      </c>
      <c r="B56" s="4" t="n">
        <v>-8.01020551047902E-011</v>
      </c>
      <c r="C56" s="5" t="n">
        <v>0.472153903257142</v>
      </c>
      <c r="D56" s="0" t="s">
        <v>96</v>
      </c>
      <c r="E56" s="6" t="n">
        <f aca="false">CHOOSE(H56, B56*$B$72, (C56*-1)*$B$72, G56)</f>
        <v>-5.10410295127723E-010</v>
      </c>
      <c r="F56" s="6" t="n">
        <f aca="false">CHOOSE(H56, C56*$B$72, (B56*-1)*$B$72, G56)</f>
        <v>3.00856467155451</v>
      </c>
      <c r="G56" s="7" t="s">
        <v>7</v>
      </c>
      <c r="H56" s="0" t="n">
        <f aca="false">INDEX($J$73:$J$80, MATCH(G56, $I$73:$I$80, 0))</f>
        <v>1</v>
      </c>
    </row>
    <row r="57" customFormat="false" ht="13.8" hidden="false" customHeight="false" outlineLevel="0" collapsed="false">
      <c r="A57" s="0" t="s">
        <v>97</v>
      </c>
      <c r="B57" s="4" t="n">
        <v>-7.88027101400339E-011</v>
      </c>
      <c r="C57" s="20" t="n">
        <v>1.76399264653746</v>
      </c>
      <c r="D57" s="0" t="s">
        <v>98</v>
      </c>
      <c r="E57" s="6" t="n">
        <f aca="false">CHOOSE(H57, B57*$B$72, (C57*-1)*$B$72, G57)</f>
        <v>-5.02130869012296E-010</v>
      </c>
      <c r="F57" s="6" t="n">
        <f aca="false">CHOOSE(H57, C57*$B$72, (B57*-1)*$B$72, G57)</f>
        <v>11.2401611437367</v>
      </c>
      <c r="G57" s="8" t="s">
        <v>12</v>
      </c>
      <c r="H57" s="0" t="n">
        <f aca="false">INDEX($J$73:$J$80, MATCH(G57, $I$73:$I$80, 0))</f>
        <v>1</v>
      </c>
    </row>
    <row r="58" customFormat="false" ht="13.8" hidden="false" customHeight="false" outlineLevel="0" collapsed="false">
      <c r="A58" s="0" t="s">
        <v>99</v>
      </c>
      <c r="B58" s="4" t="n">
        <v>-2.51781172316738E-010</v>
      </c>
      <c r="C58" s="5" t="n">
        <v>1.80498070640084</v>
      </c>
      <c r="D58" s="21" t="s">
        <v>100</v>
      </c>
      <c r="E58" s="6" t="n">
        <f aca="false">CHOOSE(H58, B58*$B$72, (C58*-1)*$B$72, G58)</f>
        <v>-1.60434963000225E-009</v>
      </c>
      <c r="F58" s="6" t="n">
        <f aca="false">CHOOSE(H58, C58*$B$72, (B58*-1)*$B$72, G58)</f>
        <v>11.5013370611862</v>
      </c>
      <c r="G58" s="8" t="s">
        <v>12</v>
      </c>
      <c r="H58" s="0" t="n">
        <f aca="false">INDEX($J$73:$J$80, MATCH(G58, $I$73:$I$80, 0))</f>
        <v>1</v>
      </c>
    </row>
    <row r="59" customFormat="false" ht="13.8" hidden="false" customHeight="false" outlineLevel="0" collapsed="false">
      <c r="A59" s="0" t="s">
        <v>101</v>
      </c>
      <c r="B59" s="4" t="n">
        <v>-0.0265784284226043</v>
      </c>
      <c r="C59" s="5" t="n">
        <v>0.739875431761747</v>
      </c>
      <c r="D59" s="0" t="s">
        <v>82</v>
      </c>
      <c r="E59" s="6" t="n">
        <v>0</v>
      </c>
      <c r="F59" s="6" t="n">
        <v>0</v>
      </c>
      <c r="G59" s="10" t="s">
        <v>18</v>
      </c>
      <c r="H59" s="0" t="n">
        <f aca="false">INDEX($J$73:$J$80, MATCH(G59, $I$73:$I$80, 0))</f>
        <v>3</v>
      </c>
    </row>
    <row r="60" customFormat="false" ht="13.8" hidden="false" customHeight="false" outlineLevel="0" collapsed="false">
      <c r="A60" s="0" t="s">
        <v>102</v>
      </c>
      <c r="B60" s="4" t="n">
        <v>-4.73242974846606E-011</v>
      </c>
      <c r="C60" s="5" t="n">
        <v>4.41480541193448</v>
      </c>
      <c r="D60" s="0" t="s">
        <v>103</v>
      </c>
      <c r="E60" s="6" t="n">
        <v>0</v>
      </c>
      <c r="F60" s="6" t="n">
        <v>0</v>
      </c>
      <c r="G60" s="22" t="s">
        <v>104</v>
      </c>
      <c r="H60" s="0" t="n">
        <v>3</v>
      </c>
    </row>
    <row r="61" customFormat="false" ht="13.8" hidden="false" customHeight="false" outlineLevel="0" collapsed="false">
      <c r="A61" s="0" t="s">
        <v>105</v>
      </c>
      <c r="B61" s="4" t="n">
        <v>1.88164741871422E-006</v>
      </c>
      <c r="C61" s="5" t="n">
        <v>4.08408327464917</v>
      </c>
      <c r="D61" s="0" t="s">
        <v>106</v>
      </c>
      <c r="E61" s="6" t="n">
        <f aca="false">CHOOSE(H61, B61*$B$72, (C61*-1)*$B$72, G61)</f>
        <v>1.1989857352047E-005</v>
      </c>
      <c r="F61" s="6" t="n">
        <f aca="false">CHOOSE(H61, C61*$B$72, (B61*-1)*$B$72, G61)</f>
        <v>26.0237786260645</v>
      </c>
      <c r="G61" s="8" t="s">
        <v>12</v>
      </c>
      <c r="H61" s="0" t="n">
        <f aca="false">INDEX($J$73:$J$80, MATCH(G61, $I$73:$I$80, 0))</f>
        <v>1</v>
      </c>
    </row>
    <row r="62" customFormat="false" ht="13.8" hidden="false" customHeight="false" outlineLevel="0" collapsed="false">
      <c r="A62" s="0" t="s">
        <v>107</v>
      </c>
      <c r="B62" s="6" t="n">
        <v>-0.000141030431985184</v>
      </c>
      <c r="C62" s="5" t="n">
        <v>0.902786088510972</v>
      </c>
      <c r="D62" s="0" t="s">
        <v>108</v>
      </c>
      <c r="E62" s="6" t="n">
        <f aca="false">CHOOSE(H62, B62*$B$72, (C62*-1)*$B$72, G62)</f>
        <v>-0.000898645912609593</v>
      </c>
      <c r="F62" s="6" t="n">
        <f aca="false">CHOOSE(H62, C62*$B$72, (B62*-1)*$B$72, G62)</f>
        <v>5.75255295599191</v>
      </c>
      <c r="G62" s="11" t="s">
        <v>44</v>
      </c>
      <c r="H62" s="0" t="n">
        <f aca="false">INDEX($J$73:$J$80, MATCH(G62, $I$73:$I$80, 0))</f>
        <v>1</v>
      </c>
    </row>
    <row r="63" customFormat="false" ht="13.8" hidden="false" customHeight="false" outlineLevel="0" collapsed="false">
      <c r="A63" s="0" t="s">
        <v>109</v>
      </c>
      <c r="B63" s="4" t="n">
        <v>-0.0119161792056225</v>
      </c>
      <c r="C63" s="5" t="n">
        <v>0.369262779188582</v>
      </c>
      <c r="D63" s="0" t="s">
        <v>110</v>
      </c>
      <c r="E63" s="6" t="n">
        <f aca="false">CHOOSE(H63, B63*$B$72, (C63*-1)*$B$72, G63)</f>
        <v>-0.0759298938982266</v>
      </c>
      <c r="F63" s="6" t="n">
        <f aca="false">CHOOSE(H63, C63*$B$72, (B63*-1)*$B$72, G63)</f>
        <v>2.35294242898964</v>
      </c>
      <c r="G63" s="7" t="s">
        <v>7</v>
      </c>
      <c r="H63" s="0" t="n">
        <f aca="false">INDEX($J$73:$J$80, MATCH(G63, $I$73:$I$80, 0))</f>
        <v>1</v>
      </c>
    </row>
    <row r="64" customFormat="false" ht="13.8" hidden="false" customHeight="false" outlineLevel="0" collapsed="false">
      <c r="A64" s="0" t="s">
        <v>111</v>
      </c>
      <c r="B64" s="4" t="n">
        <v>-13.2456313002104</v>
      </c>
      <c r="C64" s="5" t="n">
        <v>5.11678183111503</v>
      </c>
      <c r="D64" s="0" t="s">
        <v>112</v>
      </c>
      <c r="E64" s="6" t="n">
        <f aca="false">CHOOSE(H64, B64*$B$72, (C64*-1)*$B$72, G64)</f>
        <v>-84.4011626449407</v>
      </c>
      <c r="F64" s="6" t="n">
        <f aca="false">CHOOSE(H64, C64*$B$72, (B64*-1)*$B$72, G64)</f>
        <v>32.604133827865</v>
      </c>
      <c r="G64" s="8" t="s">
        <v>12</v>
      </c>
      <c r="H64" s="0" t="n">
        <f aca="false">INDEX($J$73:$J$80, MATCH(G64, $I$73:$I$80, 0))</f>
        <v>1</v>
      </c>
    </row>
    <row r="65" customFormat="false" ht="13.8" hidden="false" customHeight="false" outlineLevel="0" collapsed="false">
      <c r="A65" s="0" t="s">
        <v>113</v>
      </c>
      <c r="B65" s="4" t="n">
        <v>-4.5724957976305E-025</v>
      </c>
      <c r="C65" s="5" t="n">
        <v>0.0109684171640833</v>
      </c>
      <c r="D65" s="0" t="s">
        <v>114</v>
      </c>
      <c r="E65" s="6" t="n">
        <f aca="false">CHOOSE(H65, B65*$B$72, (C65*-1)*$B$72, G65)</f>
        <v>-2.91359432225016E-024</v>
      </c>
      <c r="F65" s="6" t="n">
        <f aca="false">CHOOSE(H65, C65*$B$72, (B65*-1)*$B$72, G65)</f>
        <v>0.0698907541695388</v>
      </c>
      <c r="G65" s="7" t="s">
        <v>7</v>
      </c>
      <c r="H65" s="0" t="n">
        <f aca="false">INDEX($J$73:$J$80, MATCH(G65, $I$73:$I$80, 0))</f>
        <v>1</v>
      </c>
    </row>
    <row r="66" customFormat="false" ht="13.8" hidden="false" customHeight="false" outlineLevel="0" collapsed="false">
      <c r="A66" s="0" t="s">
        <v>115</v>
      </c>
      <c r="B66" s="4" t="n">
        <v>-1.82906706868654E-007</v>
      </c>
      <c r="C66" s="5" t="n">
        <v>0.00923116010633577</v>
      </c>
      <c r="D66" s="0" t="s">
        <v>116</v>
      </c>
      <c r="E66" s="6" t="n">
        <f aca="false">CHOOSE(H66, B66*$B$72, (C66*-1)*$B$72, G66)</f>
        <v>-1.16548153616706E-006</v>
      </c>
      <c r="F66" s="6" t="n">
        <f aca="false">CHOOSE(H66, C66*$B$72, (B66*-1)*$B$72, G66)</f>
        <v>0.0588209521975715</v>
      </c>
      <c r="G66" s="8" t="s">
        <v>12</v>
      </c>
      <c r="H66" s="0" t="n">
        <f aca="false">INDEX($J$73:$J$80, MATCH(G66, $I$73:$I$80, 0))</f>
        <v>1</v>
      </c>
    </row>
    <row r="67" customFormat="false" ht="13.8" hidden="false" customHeight="false" outlineLevel="0" collapsed="false">
      <c r="A67" s="0" t="s">
        <v>117</v>
      </c>
      <c r="B67" s="4" t="n">
        <v>-3.18053494369244E-063</v>
      </c>
      <c r="C67" s="5" t="n">
        <v>0.000262820943194354</v>
      </c>
      <c r="D67" s="0" t="s">
        <v>118</v>
      </c>
      <c r="E67" s="6" t="n">
        <f aca="false">B67*B72</f>
        <v>-2.02663686612082E-062</v>
      </c>
      <c r="F67" s="6" t="n">
        <f aca="false">C67*B72</f>
        <v>0.00167469505003442</v>
      </c>
      <c r="G67" s="22" t="s">
        <v>119</v>
      </c>
      <c r="H67" s="0" t="n">
        <f aca="false">INDEX($J$73:$J$80, MATCH(G67, $I$73:$I$80, 0))</f>
        <v>3</v>
      </c>
    </row>
    <row r="68" customFormat="false" ht="13.8" hidden="false" customHeight="false" outlineLevel="0" collapsed="false">
      <c r="A68" s="0" t="s">
        <v>120</v>
      </c>
      <c r="B68" s="0" t="n">
        <v>0.229999999999999</v>
      </c>
      <c r="C68" s="23" t="n">
        <v>0.229999999999999</v>
      </c>
      <c r="D68" s="0" t="s">
        <v>121</v>
      </c>
      <c r="E68" s="6" t="n">
        <f aca="false">CHOOSE(H68, B68*$B$72, (C68*-1)*$B$72, G68)</f>
        <v>-1.46555999999999</v>
      </c>
      <c r="F68" s="6" t="n">
        <f aca="false">CHOOSE(H68, C68*$B$72, (B68*-1)*$B$72, G68)</f>
        <v>-1.46555999999999</v>
      </c>
      <c r="G68" s="19" t="s">
        <v>15</v>
      </c>
      <c r="H68" s="0" t="n">
        <f aca="false">INDEX($J$73:$J$80, MATCH(G68, $I$73:$I$80, 0))</f>
        <v>2</v>
      </c>
    </row>
    <row r="69" customFormat="false" ht="13.8" hidden="false" customHeight="false" outlineLevel="0" collapsed="false">
      <c r="A69" s="0" t="s">
        <v>122</v>
      </c>
      <c r="B69" s="4" t="n">
        <v>-5.08718902210502E-015</v>
      </c>
      <c r="C69" s="5" t="n">
        <v>7.05613660003897E-005</v>
      </c>
      <c r="D69" s="0" t="s">
        <v>123</v>
      </c>
      <c r="E69" s="6" t="n">
        <f aca="false">CHOOSE(H69, B69*$B$72, (C69*-1)*$B$72, G69)</f>
        <v>-3.24155684488532E-014</v>
      </c>
      <c r="F69" s="6" t="n">
        <f aca="false">CHOOSE(H69, C69*$B$72, (B69*-1)*$B$72, G69)</f>
        <v>0.000449617024154483</v>
      </c>
      <c r="G69" s="7" t="s">
        <v>7</v>
      </c>
      <c r="H69" s="0" t="n">
        <f aca="false">INDEX($J$73:$J$80, MATCH(G69, $I$73:$I$80, 0))</f>
        <v>1</v>
      </c>
    </row>
    <row r="72" customFormat="false" ht="15" hidden="false" customHeight="false" outlineLevel="0" collapsed="false">
      <c r="A72" s="0" t="s">
        <v>124</v>
      </c>
      <c r="B72" s="0" t="n">
        <v>6.372</v>
      </c>
    </row>
    <row r="73" customFormat="false" ht="15" hidden="false" customHeight="false" outlineLevel="0" collapsed="false">
      <c r="I73" s="24" t="s">
        <v>7</v>
      </c>
      <c r="J73" s="0" t="n">
        <v>1</v>
      </c>
    </row>
    <row r="74" customFormat="false" ht="15" hidden="false" customHeight="false" outlineLevel="0" collapsed="false">
      <c r="D74" s="0" t="n">
        <f aca="false">7E-016/0.0000000000003</f>
        <v>0.00233333333333333</v>
      </c>
      <c r="I74" s="25" t="s">
        <v>12</v>
      </c>
      <c r="J74" s="0" t="n">
        <v>1</v>
      </c>
    </row>
    <row r="75" customFormat="false" ht="15" hidden="false" customHeight="false" outlineLevel="0" collapsed="false">
      <c r="D75" s="0" t="n">
        <f aca="false">D74*3600</f>
        <v>8.4</v>
      </c>
      <c r="I75" s="26" t="s">
        <v>48</v>
      </c>
      <c r="J75" s="0" t="n">
        <v>1</v>
      </c>
    </row>
    <row r="76" customFormat="false" ht="15" hidden="false" customHeight="false" outlineLevel="0" collapsed="false">
      <c r="I76" s="27" t="s">
        <v>44</v>
      </c>
      <c r="J76" s="0" t="n">
        <v>1</v>
      </c>
    </row>
    <row r="77" customFormat="false" ht="15" hidden="false" customHeight="false" outlineLevel="0" collapsed="false">
      <c r="I77" s="28" t="s">
        <v>15</v>
      </c>
      <c r="J77" s="0" t="n">
        <v>2</v>
      </c>
    </row>
    <row r="78" customFormat="false" ht="15" hidden="false" customHeight="false" outlineLevel="0" collapsed="false">
      <c r="I78" s="29" t="s">
        <v>18</v>
      </c>
      <c r="J78" s="0" t="n">
        <v>3</v>
      </c>
    </row>
    <row r="79" customFormat="false" ht="15" hidden="false" customHeight="false" outlineLevel="0" collapsed="false">
      <c r="I79" s="30" t="s">
        <v>119</v>
      </c>
      <c r="J79" s="0" t="n">
        <v>3</v>
      </c>
    </row>
    <row r="80" customFormat="false" ht="15" hidden="false" customHeight="false" outlineLevel="0" collapsed="false">
      <c r="I80" s="31" t="s">
        <v>46</v>
      </c>
      <c r="J80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2021-02-24T09:15:05Z</dcterms:created>
  <dc:creator>Pablo L</dc:creator>
  <dc:description/>
  <dc:language>es-ES</dc:language>
  <cp:lastModifiedBy/>
  <dcterms:modified xsi:type="dcterms:W3CDTF">2022-06-05T21:49:09Z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