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0071f289866482/DataScience/2022/Portfolio/Projects/638/"/>
    </mc:Choice>
  </mc:AlternateContent>
  <xr:revisionPtr revIDLastSave="941" documentId="8_{5CA3D41E-184F-4902-BF65-EB3D7E71C76A}" xr6:coauthVersionLast="47" xr6:coauthVersionMax="47" xr10:uidLastSave="{453E438E-052E-4D07-8DDD-22B11D1C994B}"/>
  <bookViews>
    <workbookView xWindow="-120" yWindow="-120" windowWidth="38640" windowHeight="15840" xr2:uid="{00000000-000D-0000-FFFF-FFFF00000000}"/>
  </bookViews>
  <sheets>
    <sheet name="Pre" sheetId="2" r:id="rId1"/>
    <sheet name="Run" sheetId="4" r:id="rId2"/>
    <sheet name="X bar R" sheetId="3" r:id="rId3"/>
    <sheet name="Post" sheetId="1" r:id="rId4"/>
  </sheets>
  <definedNames>
    <definedName name="_xlchart.v1.0" hidden="1">Pre!$D$2:$D$234</definedName>
    <definedName name="_xlchart.v1.1" hidden="1">Pre!$G$1</definedName>
    <definedName name="_xlchart.v1.10" hidden="1">Pre!$G$1</definedName>
    <definedName name="_xlchart.v1.11" hidden="1">Pre!$G$235:$G$252</definedName>
    <definedName name="_xlchart.v1.2" hidden="1">Pre!$G$2:$G$234</definedName>
    <definedName name="_xlchart.v1.3" hidden="1">Pre!$B$2:$B$234</definedName>
    <definedName name="_xlchart.v1.4" hidden="1">Pre!$G$1</definedName>
    <definedName name="_xlchart.v1.5" hidden="1">Pre!$G$2:$G$234</definedName>
    <definedName name="_xlchart.v1.6" hidden="1">Pre!$B$2:$B$252</definedName>
    <definedName name="_xlchart.v1.7" hidden="1">Pre!$G$1</definedName>
    <definedName name="_xlchart.v1.8" hidden="1">Pre!$G$2:$G$252</definedName>
    <definedName name="_xlchart.v1.9" hidden="1">Pre!$D$235:$D$252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3" l="1"/>
  <c r="J22" i="3"/>
  <c r="J47" i="3"/>
  <c r="J45" i="3"/>
  <c r="J44" i="3"/>
  <c r="J42" i="3"/>
  <c r="L61" i="2"/>
  <c r="L60" i="2"/>
  <c r="L59" i="2"/>
  <c r="I8" i="2"/>
  <c r="I3" i="2"/>
  <c r="I2" i="2"/>
  <c r="I1" i="2"/>
  <c r="I61" i="2"/>
  <c r="I63" i="2" s="1"/>
  <c r="I66" i="2"/>
  <c r="I60" i="2"/>
  <c r="I62" i="2" s="1"/>
  <c r="I59" i="2"/>
  <c r="M38" i="3"/>
  <c r="K38" i="3"/>
  <c r="I38" i="3"/>
  <c r="H38" i="3"/>
  <c r="N38" i="3"/>
  <c r="G38" i="3"/>
  <c r="L27" i="3"/>
  <c r="L2" i="3"/>
  <c r="J34" i="3"/>
  <c r="K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I54" i="2"/>
  <c r="J54" i="2" s="1"/>
  <c r="I53" i="2"/>
  <c r="J53" i="2" s="1"/>
  <c r="I52" i="2"/>
  <c r="J52" i="2" s="1"/>
  <c r="I51" i="2"/>
  <c r="J51" i="2" s="1"/>
  <c r="I50" i="2"/>
  <c r="J50" i="2"/>
  <c r="J49" i="2"/>
  <c r="I49" i="2"/>
  <c r="J48" i="2"/>
  <c r="I48" i="2"/>
  <c r="J47" i="2"/>
  <c r="I47" i="2"/>
  <c r="I39" i="2"/>
  <c r="I38" i="2"/>
  <c r="I41" i="2" s="1"/>
  <c r="I42" i="2" s="1"/>
  <c r="I17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I70" i="2" l="1"/>
  <c r="I68" i="2"/>
  <c r="I67" i="2"/>
  <c r="I33" i="2"/>
  <c r="J33" i="2" s="1"/>
  <c r="I32" i="2"/>
  <c r="J32" i="2" s="1"/>
  <c r="I31" i="2"/>
  <c r="J31" i="2" s="1"/>
  <c r="I30" i="2"/>
  <c r="J30" i="2" s="1"/>
  <c r="I29" i="2"/>
  <c r="J29" i="2" s="1"/>
  <c r="I27" i="2"/>
  <c r="J27" i="2" s="1"/>
  <c r="I28" i="2"/>
  <c r="J28" i="2" s="1"/>
  <c r="I26" i="2"/>
  <c r="J26" i="2" s="1"/>
  <c r="J16" i="3"/>
  <c r="I18" i="2"/>
  <c r="I20" i="2"/>
  <c r="I21" i="2" s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2" i="4"/>
  <c r="H2" i="4"/>
  <c r="J21" i="3"/>
  <c r="J20" i="3"/>
  <c r="J19" i="3"/>
  <c r="J18" i="3"/>
  <c r="J17" i="3"/>
  <c r="H15" i="4"/>
  <c r="H14" i="4"/>
  <c r="H3" i="4" l="1"/>
  <c r="H4" i="4"/>
  <c r="H5" i="4"/>
  <c r="H6" i="4"/>
  <c r="H7" i="4"/>
  <c r="H8" i="4"/>
  <c r="H9" i="4"/>
  <c r="H10" i="4"/>
  <c r="H11" i="4"/>
  <c r="H12" i="4"/>
  <c r="H13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30" i="4"/>
  <c r="H31" i="4"/>
  <c r="H32" i="4"/>
  <c r="H33" i="4"/>
  <c r="H34" i="4"/>
  <c r="F20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3" l="1"/>
  <c r="E175" i="3"/>
  <c r="E221" i="3"/>
  <c r="E145" i="3"/>
  <c r="E117" i="3"/>
  <c r="E129" i="3"/>
  <c r="E228" i="3"/>
  <c r="E38" i="3"/>
  <c r="E62" i="3"/>
  <c r="E78" i="3"/>
  <c r="E2" i="3"/>
  <c r="E121" i="3"/>
  <c r="E142" i="3"/>
  <c r="E215" i="3"/>
  <c r="E79" i="3"/>
  <c r="E83" i="3"/>
  <c r="E171" i="3"/>
  <c r="E10" i="3"/>
  <c r="E85" i="3"/>
  <c r="E209" i="3"/>
  <c r="E153" i="3"/>
  <c r="E116" i="3"/>
  <c r="F117" i="3" s="1"/>
  <c r="E165" i="3"/>
  <c r="E160" i="3"/>
  <c r="E174" i="3"/>
  <c r="E214" i="3"/>
  <c r="E110" i="3"/>
  <c r="E57" i="3"/>
  <c r="E16" i="3"/>
  <c r="E136" i="3"/>
  <c r="E148" i="3"/>
  <c r="E144" i="3"/>
  <c r="E113" i="3"/>
  <c r="E218" i="3"/>
  <c r="E226" i="3"/>
  <c r="E65" i="3"/>
  <c r="E41" i="3"/>
  <c r="E26" i="3"/>
  <c r="E223" i="3"/>
  <c r="E92" i="3"/>
  <c r="E207" i="3"/>
  <c r="E123" i="3"/>
  <c r="E107" i="3"/>
  <c r="E5" i="3"/>
  <c r="E21" i="3"/>
  <c r="E101" i="3"/>
  <c r="E45" i="3"/>
  <c r="E201" i="3"/>
  <c r="E7" i="3"/>
  <c r="E128" i="3"/>
  <c r="E164" i="3"/>
  <c r="E30" i="3"/>
  <c r="E115" i="3"/>
  <c r="E71" i="3"/>
  <c r="E183" i="3"/>
  <c r="E125" i="3"/>
  <c r="E167" i="3"/>
  <c r="E213" i="3"/>
  <c r="E97" i="3"/>
  <c r="E143" i="3"/>
  <c r="E231" i="3"/>
  <c r="E43" i="3"/>
  <c r="E15" i="3"/>
  <c r="E122" i="3"/>
  <c r="E206" i="3"/>
  <c r="E187" i="3"/>
  <c r="E22" i="3"/>
  <c r="E194" i="3"/>
  <c r="E8" i="3"/>
  <c r="E224" i="3"/>
  <c r="E104" i="3"/>
  <c r="E220" i="3"/>
  <c r="E40" i="3"/>
  <c r="F41" i="3" s="1"/>
  <c r="E35" i="3"/>
  <c r="E29" i="3"/>
  <c r="E18" i="3"/>
  <c r="E9" i="3"/>
  <c r="E3" i="3"/>
  <c r="E234" i="3"/>
  <c r="E74" i="3"/>
  <c r="E124" i="3"/>
  <c r="E42" i="3"/>
  <c r="E24" i="3"/>
  <c r="E12" i="3"/>
  <c r="E138" i="3"/>
  <c r="E173" i="3"/>
  <c r="E82" i="3"/>
  <c r="E50" i="3"/>
  <c r="E210" i="3"/>
  <c r="F210" i="3" s="1"/>
  <c r="E119" i="3"/>
  <c r="F120" i="3" s="1"/>
  <c r="E111" i="3"/>
  <c r="E103" i="3"/>
  <c r="E93" i="3"/>
  <c r="E170" i="3"/>
  <c r="E140" i="3"/>
  <c r="E17" i="3"/>
  <c r="E217" i="3"/>
  <c r="E176" i="3"/>
  <c r="E151" i="3"/>
  <c r="E120" i="3"/>
  <c r="E90" i="3"/>
  <c r="E55" i="3"/>
  <c r="E19" i="3"/>
  <c r="E54" i="3"/>
  <c r="E198" i="3"/>
  <c r="E156" i="3"/>
  <c r="E163" i="3"/>
  <c r="E197" i="3"/>
  <c r="E155" i="3"/>
  <c r="E53" i="3"/>
  <c r="E161" i="3"/>
  <c r="E105" i="3"/>
  <c r="E99" i="3"/>
  <c r="E84" i="3"/>
  <c r="E158" i="3"/>
  <c r="E208" i="3"/>
  <c r="F209" i="3" s="1"/>
  <c r="E100" i="3"/>
  <c r="E67" i="3"/>
  <c r="E49" i="3"/>
  <c r="F50" i="3" s="1"/>
  <c r="E132" i="3"/>
  <c r="E147" i="3"/>
  <c r="E159" i="3"/>
  <c r="F160" i="3" s="1"/>
  <c r="E186" i="3"/>
  <c r="E200" i="3"/>
  <c r="E70" i="3"/>
  <c r="F71" i="3" s="1"/>
  <c r="E59" i="3"/>
  <c r="E4" i="3"/>
  <c r="E68" i="3"/>
  <c r="E185" i="3"/>
  <c r="E81" i="3"/>
  <c r="E89" i="3"/>
  <c r="E180" i="3"/>
  <c r="E184" i="3"/>
  <c r="E179" i="3"/>
  <c r="F180" i="3" s="1"/>
  <c r="E112" i="3"/>
  <c r="E118" i="3"/>
  <c r="E172" i="3"/>
  <c r="F173" i="3" s="1"/>
  <c r="E203" i="3"/>
  <c r="E60" i="3"/>
  <c r="E80" i="3"/>
  <c r="E109" i="3"/>
  <c r="F110" i="3" s="1"/>
  <c r="E72" i="3"/>
  <c r="E14" i="3"/>
  <c r="E66" i="3"/>
  <c r="E178" i="3"/>
  <c r="E48" i="3"/>
  <c r="E205" i="3"/>
  <c r="E6" i="3"/>
  <c r="E13" i="3"/>
  <c r="E47" i="3"/>
  <c r="E146" i="3"/>
  <c r="E88" i="3"/>
  <c r="E229" i="3"/>
  <c r="E137" i="3"/>
  <c r="F138" i="3" s="1"/>
  <c r="E139" i="3"/>
  <c r="E87" i="3"/>
  <c r="E114" i="3"/>
  <c r="F115" i="3" s="1"/>
  <c r="E233" i="3"/>
  <c r="E96" i="3"/>
  <c r="E202" i="3"/>
  <c r="E52" i="3"/>
  <c r="E219" i="3"/>
  <c r="E75" i="3"/>
  <c r="E51" i="3"/>
  <c r="E28" i="3"/>
  <c r="E199" i="3"/>
  <c r="E33" i="3"/>
  <c r="E108" i="3"/>
  <c r="E216" i="3"/>
  <c r="E204" i="3"/>
  <c r="F204" i="3" s="1"/>
  <c r="E182" i="3"/>
  <c r="E169" i="3"/>
  <c r="E152" i="3"/>
  <c r="F153" i="3" s="1"/>
  <c r="E127" i="3"/>
  <c r="E61" i="3"/>
  <c r="E37" i="3"/>
  <c r="E34" i="3"/>
  <c r="E69" i="3"/>
  <c r="E141" i="3"/>
  <c r="E232" i="3"/>
  <c r="E222" i="3"/>
  <c r="E135" i="3"/>
  <c r="E56" i="3"/>
  <c r="E11" i="3"/>
  <c r="F12" i="3" s="1"/>
  <c r="E166" i="3"/>
  <c r="F167" i="3" s="1"/>
  <c r="E98" i="3"/>
  <c r="E77" i="3"/>
  <c r="E64" i="3"/>
  <c r="F65" i="3" s="1"/>
  <c r="E91" i="3"/>
  <c r="F92" i="3" s="1"/>
  <c r="E177" i="3"/>
  <c r="E230" i="3"/>
  <c r="E46" i="3"/>
  <c r="E39" i="3"/>
  <c r="E196" i="3"/>
  <c r="E134" i="3"/>
  <c r="E195" i="3"/>
  <c r="E76" i="3"/>
  <c r="E95" i="3"/>
  <c r="E190" i="3"/>
  <c r="F191" i="3" s="1"/>
  <c r="E154" i="3"/>
  <c r="F154" i="3" s="1"/>
  <c r="E227" i="3"/>
  <c r="F228" i="3" s="1"/>
  <c r="E149" i="3"/>
  <c r="E150" i="3"/>
  <c r="E23" i="3"/>
  <c r="E168" i="3"/>
  <c r="E133" i="3"/>
  <c r="E211" i="3"/>
  <c r="E94" i="3"/>
  <c r="E20" i="3"/>
  <c r="E44" i="3"/>
  <c r="E188" i="3"/>
  <c r="E86" i="3"/>
  <c r="E106" i="3"/>
  <c r="F107" i="3" s="1"/>
  <c r="E162" i="3"/>
  <c r="F163" i="3" s="1"/>
  <c r="E63" i="3"/>
  <c r="E212" i="3"/>
  <c r="E73" i="3"/>
  <c r="E189" i="3"/>
  <c r="F190" i="3" s="1"/>
  <c r="E130" i="3"/>
  <c r="E181" i="3"/>
  <c r="F182" i="3" s="1"/>
  <c r="E31" i="3"/>
  <c r="E193" i="3"/>
  <c r="F194" i="3" s="1"/>
  <c r="E32" i="3"/>
  <c r="E126" i="3"/>
  <c r="E192" i="3"/>
  <c r="E36" i="3"/>
  <c r="E225" i="3"/>
  <c r="F226" i="3" s="1"/>
  <c r="E191" i="3"/>
  <c r="E157" i="3"/>
  <c r="E131" i="3"/>
  <c r="F132" i="3" s="1"/>
  <c r="E102" i="3"/>
  <c r="E58" i="3"/>
  <c r="E27" i="3"/>
  <c r="F28" i="3" s="1"/>
  <c r="G58" i="2"/>
  <c r="G102" i="2"/>
  <c r="G131" i="2"/>
  <c r="G157" i="2"/>
  <c r="G191" i="2"/>
  <c r="G225" i="2"/>
  <c r="G36" i="2"/>
  <c r="G192" i="2"/>
  <c r="G126" i="2"/>
  <c r="G32" i="2"/>
  <c r="G193" i="2"/>
  <c r="G31" i="2"/>
  <c r="G181" i="2"/>
  <c r="G130" i="2"/>
  <c r="G189" i="2"/>
  <c r="G73" i="2"/>
  <c r="G212" i="2"/>
  <c r="G63" i="2"/>
  <c r="G162" i="2"/>
  <c r="G106" i="2"/>
  <c r="G86" i="2"/>
  <c r="G188" i="2"/>
  <c r="G44" i="2"/>
  <c r="G20" i="2"/>
  <c r="G94" i="2"/>
  <c r="G211" i="2"/>
  <c r="G133" i="2"/>
  <c r="G168" i="2"/>
  <c r="G23" i="2"/>
  <c r="G150" i="2"/>
  <c r="G149" i="2"/>
  <c r="G227" i="2"/>
  <c r="G154" i="2"/>
  <c r="G190" i="2"/>
  <c r="G95" i="2"/>
  <c r="G76" i="2"/>
  <c r="G195" i="2"/>
  <c r="G134" i="2"/>
  <c r="G196" i="2"/>
  <c r="G39" i="2"/>
  <c r="G46" i="2"/>
  <c r="G230" i="2"/>
  <c r="G177" i="2"/>
  <c r="G91" i="2"/>
  <c r="G64" i="2"/>
  <c r="G77" i="2"/>
  <c r="G98" i="2"/>
  <c r="G166" i="2"/>
  <c r="G11" i="2"/>
  <c r="G56" i="2"/>
  <c r="G135" i="2"/>
  <c r="G222" i="2"/>
  <c r="G232" i="2"/>
  <c r="G141" i="2"/>
  <c r="G69" i="2"/>
  <c r="G34" i="2"/>
  <c r="G37" i="2"/>
  <c r="G61" i="2"/>
  <c r="G127" i="2"/>
  <c r="G152" i="2"/>
  <c r="G169" i="2"/>
  <c r="G182" i="2"/>
  <c r="G204" i="2"/>
  <c r="G216" i="2"/>
  <c r="G108" i="2"/>
  <c r="G33" i="2"/>
  <c r="G199" i="2"/>
  <c r="G28" i="2"/>
  <c r="G51" i="2"/>
  <c r="G75" i="2"/>
  <c r="G219" i="2"/>
  <c r="G52" i="2"/>
  <c r="G202" i="2"/>
  <c r="G96" i="2"/>
  <c r="G233" i="2"/>
  <c r="G114" i="2"/>
  <c r="G87" i="2"/>
  <c r="G139" i="2"/>
  <c r="G137" i="2"/>
  <c r="G229" i="2"/>
  <c r="G88" i="2"/>
  <c r="G146" i="2"/>
  <c r="G47" i="2"/>
  <c r="G13" i="2"/>
  <c r="G6" i="2"/>
  <c r="G205" i="2"/>
  <c r="G48" i="2"/>
  <c r="G178" i="2"/>
  <c r="G66" i="2"/>
  <c r="G14" i="2"/>
  <c r="G72" i="2"/>
  <c r="G109" i="2"/>
  <c r="G80" i="2"/>
  <c r="G60" i="2"/>
  <c r="G203" i="2"/>
  <c r="G172" i="2"/>
  <c r="G118" i="2"/>
  <c r="G112" i="2"/>
  <c r="G179" i="2"/>
  <c r="G184" i="2"/>
  <c r="G180" i="2"/>
  <c r="G89" i="2"/>
  <c r="G81" i="2"/>
  <c r="G185" i="2"/>
  <c r="G68" i="2"/>
  <c r="G4" i="2"/>
  <c r="G59" i="2"/>
  <c r="G70" i="2"/>
  <c r="G200" i="2"/>
  <c r="G186" i="2"/>
  <c r="G159" i="2"/>
  <c r="G147" i="2"/>
  <c r="G132" i="2"/>
  <c r="G49" i="2"/>
  <c r="G67" i="2"/>
  <c r="G100" i="2"/>
  <c r="G208" i="2"/>
  <c r="G158" i="2"/>
  <c r="G84" i="2"/>
  <c r="G99" i="2"/>
  <c r="G105" i="2"/>
  <c r="G161" i="2"/>
  <c r="G53" i="2"/>
  <c r="G155" i="2"/>
  <c r="G197" i="2"/>
  <c r="G163" i="2"/>
  <c r="G156" i="2"/>
  <c r="G198" i="2"/>
  <c r="G54" i="2"/>
  <c r="G19" i="2"/>
  <c r="G55" i="2"/>
  <c r="G90" i="2"/>
  <c r="G120" i="2"/>
  <c r="G151" i="2"/>
  <c r="G176" i="2"/>
  <c r="G217" i="2"/>
  <c r="G17" i="2"/>
  <c r="G140" i="2"/>
  <c r="G170" i="2"/>
  <c r="G93" i="2"/>
  <c r="G103" i="2"/>
  <c r="G111" i="2"/>
  <c r="G119" i="2"/>
  <c r="G210" i="2"/>
  <c r="G50" i="2"/>
  <c r="G82" i="2"/>
  <c r="G173" i="2"/>
  <c r="G138" i="2"/>
  <c r="G12" i="2"/>
  <c r="G24" i="2"/>
  <c r="G42" i="2"/>
  <c r="G124" i="2"/>
  <c r="G74" i="2"/>
  <c r="G234" i="2"/>
  <c r="G3" i="2"/>
  <c r="G9" i="2"/>
  <c r="G18" i="2"/>
  <c r="G29" i="2"/>
  <c r="G35" i="2"/>
  <c r="G40" i="2"/>
  <c r="G220" i="2"/>
  <c r="G104" i="2"/>
  <c r="G224" i="2"/>
  <c r="G8" i="2"/>
  <c r="G194" i="2"/>
  <c r="G22" i="2"/>
  <c r="G187" i="2"/>
  <c r="G206" i="2"/>
  <c r="G122" i="2"/>
  <c r="G15" i="2"/>
  <c r="G43" i="2"/>
  <c r="G231" i="2"/>
  <c r="G143" i="2"/>
  <c r="G97" i="2"/>
  <c r="G213" i="2"/>
  <c r="G167" i="2"/>
  <c r="G125" i="2"/>
  <c r="G183" i="2"/>
  <c r="G71" i="2"/>
  <c r="G115" i="2"/>
  <c r="G30" i="2"/>
  <c r="G164" i="2"/>
  <c r="G128" i="2"/>
  <c r="G7" i="2"/>
  <c r="G201" i="2"/>
  <c r="G45" i="2"/>
  <c r="G101" i="2"/>
  <c r="G21" i="2"/>
  <c r="G5" i="2"/>
  <c r="G107" i="2"/>
  <c r="G123" i="2"/>
  <c r="G207" i="2"/>
  <c r="G92" i="2"/>
  <c r="G223" i="2"/>
  <c r="G26" i="2"/>
  <c r="G41" i="2"/>
  <c r="G65" i="2"/>
  <c r="G226" i="2"/>
  <c r="G218" i="2"/>
  <c r="G113" i="2"/>
  <c r="G144" i="2"/>
  <c r="G148" i="2"/>
  <c r="G136" i="2"/>
  <c r="G16" i="2"/>
  <c r="G57" i="2"/>
  <c r="G110" i="2"/>
  <c r="G214" i="2"/>
  <c r="G174" i="2"/>
  <c r="G160" i="2"/>
  <c r="G165" i="2"/>
  <c r="G116" i="2"/>
  <c r="G153" i="2"/>
  <c r="G209" i="2"/>
  <c r="G85" i="2"/>
  <c r="G10" i="2"/>
  <c r="G171" i="2"/>
  <c r="G83" i="2"/>
  <c r="G79" i="2"/>
  <c r="G215" i="2"/>
  <c r="G142" i="2"/>
  <c r="G121" i="2"/>
  <c r="G2" i="2"/>
  <c r="G78" i="2"/>
  <c r="G62" i="2"/>
  <c r="G38" i="2"/>
  <c r="G228" i="2"/>
  <c r="G129" i="2"/>
  <c r="G117" i="2"/>
  <c r="G145" i="2"/>
  <c r="G221" i="2"/>
  <c r="G175" i="2"/>
  <c r="G25" i="2"/>
  <c r="G27" i="2"/>
  <c r="F157" i="3" l="1"/>
  <c r="F59" i="3"/>
  <c r="F109" i="3"/>
  <c r="F136" i="3"/>
  <c r="F29" i="3"/>
  <c r="F193" i="3"/>
  <c r="F53" i="3"/>
  <c r="F100" i="3"/>
  <c r="F213" i="3"/>
  <c r="F14" i="3"/>
  <c r="J7" i="3"/>
  <c r="F214" i="3"/>
  <c r="F223" i="3"/>
  <c r="F45" i="3"/>
  <c r="J4" i="3"/>
  <c r="K5" i="3" s="1"/>
  <c r="F43" i="3"/>
  <c r="F40" i="3"/>
  <c r="F207" i="3"/>
  <c r="F8" i="3"/>
  <c r="F26" i="3"/>
  <c r="F35" i="3"/>
  <c r="F179" i="3"/>
  <c r="F127" i="3"/>
  <c r="F95" i="3"/>
  <c r="F47" i="3"/>
  <c r="F38" i="3"/>
  <c r="F67" i="3"/>
  <c r="F145" i="3"/>
  <c r="F234" i="3"/>
  <c r="F156" i="3"/>
  <c r="F94" i="3"/>
  <c r="F232" i="3"/>
  <c r="F170" i="3"/>
  <c r="F88" i="3"/>
  <c r="F198" i="3"/>
  <c r="F104" i="3"/>
  <c r="F19" i="3"/>
  <c r="F6" i="3"/>
  <c r="F15" i="3"/>
  <c r="F131" i="3"/>
  <c r="F78" i="3"/>
  <c r="F183" i="3"/>
  <c r="F140" i="3"/>
  <c r="F112" i="3"/>
  <c r="F30" i="3"/>
  <c r="J5" i="3"/>
  <c r="J2" i="3"/>
  <c r="K8" i="3"/>
  <c r="F98" i="3"/>
  <c r="J3" i="3"/>
  <c r="F119" i="3"/>
  <c r="F126" i="3"/>
  <c r="F103" i="3"/>
  <c r="F57" i="3"/>
  <c r="F147" i="3"/>
  <c r="F184" i="3"/>
  <c r="J6" i="3"/>
  <c r="F174" i="3"/>
  <c r="F27" i="3"/>
  <c r="F139" i="3"/>
  <c r="J8" i="3"/>
  <c r="F77" i="3"/>
  <c r="F13" i="3"/>
  <c r="F189" i="3"/>
  <c r="F135" i="3"/>
  <c r="F142" i="3"/>
  <c r="F76" i="3"/>
  <c r="F206" i="3"/>
  <c r="F90" i="3"/>
  <c r="F159" i="3"/>
  <c r="F152" i="3"/>
  <c r="F25" i="3"/>
  <c r="F23" i="3"/>
  <c r="F165" i="3"/>
  <c r="F227" i="3"/>
  <c r="F86" i="3"/>
  <c r="F222" i="3"/>
  <c r="F37" i="3"/>
  <c r="F197" i="3"/>
  <c r="F70" i="3"/>
  <c r="F220" i="3"/>
  <c r="F49" i="3"/>
  <c r="F82" i="3"/>
  <c r="F177" i="3"/>
  <c r="F187" i="3"/>
  <c r="F129" i="3"/>
  <c r="F11" i="3"/>
  <c r="F93" i="3"/>
  <c r="F186" i="3"/>
  <c r="F124" i="3"/>
  <c r="F114" i="3"/>
  <c r="F172" i="3"/>
  <c r="F203" i="3"/>
  <c r="F106" i="3"/>
  <c r="F18" i="3"/>
  <c r="F123" i="3"/>
  <c r="F33" i="3"/>
  <c r="F212" i="3"/>
  <c r="F231" i="3"/>
  <c r="F61" i="3"/>
  <c r="F97" i="3"/>
  <c r="F5" i="3"/>
  <c r="F162" i="3"/>
  <c r="F16" i="3"/>
  <c r="F46" i="3"/>
  <c r="F149" i="3"/>
  <c r="F21" i="3"/>
  <c r="F73" i="3"/>
  <c r="F60" i="3"/>
  <c r="F54" i="3"/>
  <c r="F171" i="3"/>
  <c r="F3" i="3"/>
  <c r="F137" i="3"/>
  <c r="F215" i="3"/>
  <c r="F69" i="3"/>
  <c r="F75" i="3"/>
  <c r="F202" i="3"/>
  <c r="F84" i="3"/>
  <c r="F80" i="3"/>
  <c r="F91" i="3"/>
  <c r="F85" i="3"/>
  <c r="F134" i="3"/>
  <c r="F128" i="3"/>
  <c r="F4" i="3"/>
  <c r="F44" i="3"/>
  <c r="F102" i="3"/>
  <c r="F32" i="3"/>
  <c r="F169" i="3"/>
  <c r="F10" i="3"/>
  <c r="F22" i="3"/>
  <c r="F17" i="3"/>
  <c r="F143" i="3"/>
  <c r="F178" i="3"/>
  <c r="F81" i="3"/>
  <c r="F201" i="3"/>
  <c r="F144" i="3"/>
  <c r="F58" i="3"/>
  <c r="F122" i="3"/>
  <c r="F62" i="3"/>
  <c r="F219" i="3"/>
  <c r="F151" i="3"/>
  <c r="F164" i="3"/>
  <c r="F111" i="3"/>
  <c r="G5" i="3"/>
  <c r="F150" i="3"/>
  <c r="F99" i="3"/>
  <c r="F36" i="3"/>
  <c r="F79" i="3"/>
  <c r="F176" i="3"/>
  <c r="F218" i="3"/>
  <c r="F217" i="3"/>
  <c r="F230" i="3"/>
  <c r="F148" i="3"/>
  <c r="F199" i="3"/>
  <c r="F168" i="3"/>
  <c r="F208" i="3"/>
  <c r="F175" i="3"/>
  <c r="F63" i="3"/>
  <c r="F74" i="3"/>
  <c r="F108" i="3"/>
  <c r="F89" i="3"/>
  <c r="F133" i="3"/>
  <c r="F55" i="3"/>
  <c r="F51" i="3"/>
  <c r="F161" i="3"/>
  <c r="F39" i="3"/>
  <c r="F155" i="3"/>
  <c r="F24" i="3"/>
  <c r="F34" i="3"/>
  <c r="F113" i="3"/>
  <c r="F20" i="3"/>
  <c r="F83" i="3"/>
  <c r="F105" i="3"/>
  <c r="F224" i="3"/>
  <c r="F166" i="3"/>
  <c r="F229" i="3"/>
  <c r="F96" i="3"/>
  <c r="F48" i="3"/>
  <c r="F68" i="3"/>
  <c r="F56" i="3"/>
  <c r="F225" i="3"/>
  <c r="F72" i="3"/>
  <c r="F130" i="3"/>
  <c r="F200" i="3"/>
  <c r="F185" i="3"/>
  <c r="F101" i="3"/>
  <c r="F9" i="3"/>
  <c r="F116" i="3"/>
  <c r="F42" i="3"/>
  <c r="F118" i="3"/>
  <c r="F125" i="3"/>
  <c r="F64" i="3"/>
  <c r="F192" i="3"/>
  <c r="F87" i="3"/>
  <c r="F196" i="3"/>
  <c r="F233" i="3"/>
  <c r="F52" i="3"/>
  <c r="F7" i="3"/>
  <c r="F181" i="3"/>
  <c r="F121" i="3"/>
  <c r="F195" i="3"/>
  <c r="F31" i="3"/>
  <c r="F66" i="3"/>
  <c r="F146" i="3"/>
  <c r="F188" i="3"/>
  <c r="F205" i="3"/>
  <c r="F216" i="3"/>
  <c r="F221" i="3"/>
  <c r="F158" i="3"/>
  <c r="F141" i="3"/>
  <c r="F211" i="3"/>
  <c r="K4" i="3" l="1"/>
  <c r="K11" i="3"/>
  <c r="I11" i="3"/>
  <c r="K7" i="3"/>
  <c r="G8" i="3"/>
  <c r="G11" i="3" s="1"/>
  <c r="K6" i="3"/>
  <c r="K3" i="3"/>
  <c r="M11" i="3" s="1"/>
  <c r="N11" i="3" s="1"/>
  <c r="H11" i="3"/>
  <c r="M2" i="3" l="1"/>
  <c r="G14" i="3"/>
  <c r="I5" i="2"/>
  <c r="I4" i="2"/>
  <c r="I12" i="2" l="1"/>
  <c r="I10" i="2"/>
  <c r="I9" i="2"/>
</calcChain>
</file>

<file path=xl/sharedStrings.xml><?xml version="1.0" encoding="utf-8"?>
<sst xmlns="http://schemas.openxmlformats.org/spreadsheetml/2006/main" count="703" uniqueCount="83">
  <si>
    <t>Transaction Date</t>
  </si>
  <si>
    <t>Description</t>
  </si>
  <si>
    <t>Category</t>
  </si>
  <si>
    <t>Amount</t>
  </si>
  <si>
    <t>WEGMANS #030</t>
  </si>
  <si>
    <t>Groceries</t>
  </si>
  <si>
    <t>KASAIRAMEN_1</t>
  </si>
  <si>
    <t>Food &amp; Drink</t>
  </si>
  <si>
    <t>DARWIN</t>
  </si>
  <si>
    <t>PAYPAL *HULU</t>
  </si>
  <si>
    <t>Bills &amp; Utilities</t>
  </si>
  <si>
    <t>SQ *A LA MODE CAFE AND CA</t>
  </si>
  <si>
    <t>TOPS FUEL #54</t>
  </si>
  <si>
    <t>STATE FARM  INSURANCE</t>
  </si>
  <si>
    <t>PAYPAL *PATAGONIA</t>
  </si>
  <si>
    <t>Shopping</t>
  </si>
  <si>
    <t>WEGMANS #1</t>
  </si>
  <si>
    <t>Summit Dental Group</t>
  </si>
  <si>
    <t>Health &amp; Wellness</t>
  </si>
  <si>
    <t>Personal</t>
  </si>
  <si>
    <t>Travel</t>
  </si>
  <si>
    <t>Entertainment</t>
  </si>
  <si>
    <t>Month</t>
  </si>
  <si>
    <t>Essential</t>
  </si>
  <si>
    <t>Count of Essential (1)</t>
  </si>
  <si>
    <t>Count of Non-essential (0)</t>
  </si>
  <si>
    <t>Percent Effective (q)</t>
  </si>
  <si>
    <t>Percent Defective (p)</t>
  </si>
  <si>
    <t>Sample Size (n)</t>
  </si>
  <si>
    <t>Upper Limit (U)</t>
  </si>
  <si>
    <t>Lower Limit (L)</t>
  </si>
  <si>
    <t>z</t>
  </si>
  <si>
    <t>Confidence level</t>
  </si>
  <si>
    <t>Sample Size for Discrete</t>
  </si>
  <si>
    <t>Standard Dev</t>
  </si>
  <si>
    <t>Margin of Error (E)</t>
  </si>
  <si>
    <t>Abs Amount</t>
  </si>
  <si>
    <t>Moving Range</t>
  </si>
  <si>
    <t>MEAN</t>
  </si>
  <si>
    <t>AVG MR</t>
  </si>
  <si>
    <t>UNPL</t>
  </si>
  <si>
    <t>LNPL</t>
  </si>
  <si>
    <t>URL</t>
  </si>
  <si>
    <t>JULY</t>
  </si>
  <si>
    <t>AUGUST</t>
  </si>
  <si>
    <t>SEPTEMBER</t>
  </si>
  <si>
    <t>Month Averages</t>
  </si>
  <si>
    <t>OCTOBER</t>
  </si>
  <si>
    <t>NOVEMBER</t>
  </si>
  <si>
    <t>DECEMBER</t>
  </si>
  <si>
    <t>JANUARY</t>
  </si>
  <si>
    <t>DAILY???</t>
  </si>
  <si>
    <t>NOT GOOD</t>
  </si>
  <si>
    <t>Moving R</t>
  </si>
  <si>
    <t>RANGE</t>
  </si>
  <si>
    <t>STAND DEVIATION</t>
  </si>
  <si>
    <t>MODE</t>
  </si>
  <si>
    <t>=</t>
  </si>
  <si>
    <t>Week Number</t>
  </si>
  <si>
    <t>Product</t>
  </si>
  <si>
    <t>Oppurtunity</t>
  </si>
  <si>
    <t>Defect</t>
  </si>
  <si>
    <t>DPO</t>
  </si>
  <si>
    <t>DPMO</t>
  </si>
  <si>
    <t>Sigma</t>
  </si>
  <si>
    <t>Essentail vs Non</t>
  </si>
  <si>
    <t>Non essential</t>
  </si>
  <si>
    <t>SQL No Feb Sample</t>
  </si>
  <si>
    <t>SQL with FEB</t>
  </si>
  <si>
    <t>FEBUARY</t>
  </si>
  <si>
    <t>P</t>
  </si>
  <si>
    <t>X</t>
  </si>
  <si>
    <t>N</t>
  </si>
  <si>
    <t>X BAR</t>
  </si>
  <si>
    <t xml:space="preserve">Samble Size </t>
  </si>
  <si>
    <t>(only sample febuary)</t>
  </si>
  <si>
    <t>µ0</t>
  </si>
  <si>
    <t>SD</t>
  </si>
  <si>
    <t>Z score</t>
  </si>
  <si>
    <t>JULY-JAN</t>
  </si>
  <si>
    <t>JULY-FEB</t>
  </si>
  <si>
    <t>FEBRUARY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</si>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</sst>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mmmmm;@"/>
    <numFmt numFmtId="165" formatCode="&quot;$&quot;#,##0.00"/>
    <numFmt numFmtId="166" formatCode="mm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5" fillId="0" borderId="0" xfId="16"/>
    <xf numFmtId="165" fontId="15" fillId="0" borderId="0" xfId="16" applyNumberFormat="1"/>
    <xf numFmtId="165" fontId="0" fillId="0" borderId="0" xfId="0" applyNumberFormat="1"/>
    <xf numFmtId="0" fontId="6" fillId="2" borderId="0" xfId="6"/>
    <xf numFmtId="0" fontId="8" fillId="4" borderId="0" xfId="8"/>
    <xf numFmtId="0" fontId="11" fillId="6" borderId="4" xfId="11"/>
    <xf numFmtId="10" fontId="11" fillId="6" borderId="4" xfId="11" applyNumberFormat="1"/>
    <xf numFmtId="0" fontId="7" fillId="3" borderId="0" xfId="7"/>
    <xf numFmtId="44" fontId="0" fillId="0" borderId="0" xfId="42" applyFont="1"/>
    <xf numFmtId="166" fontId="15" fillId="0" borderId="0" xfId="16" applyNumberFormat="1"/>
    <xf numFmtId="166" fontId="0" fillId="0" borderId="0" xfId="0" applyNumberFormat="1"/>
    <xf numFmtId="44" fontId="15" fillId="0" borderId="0" xfId="42" applyFont="1"/>
    <xf numFmtId="44" fontId="6" fillId="2" borderId="0" xfId="6" applyNumberFormat="1"/>
    <xf numFmtId="44" fontId="0" fillId="0" borderId="0" xfId="0" applyNumberFormat="1"/>
    <xf numFmtId="44" fontId="7" fillId="3" borderId="0" xfId="7" applyNumberFormat="1"/>
    <xf numFmtId="0" fontId="0" fillId="0" borderId="0" xfId="43" applyNumberFormat="1" applyFont="1"/>
    <xf numFmtId="0" fontId="16" fillId="0" borderId="0" xfId="0" applyFont="1"/>
    <xf numFmtId="0" fontId="10" fillId="6" borderId="5" xfId="10"/>
    <xf numFmtId="0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Run!$G$2:$G$34</c:f>
              <c:numCache>
                <c:formatCode>General</c:formatCode>
                <c:ptCount val="3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</c:numCache>
            </c:numRef>
          </c:cat>
          <c:val>
            <c:numRef>
              <c:f>Run!$H$2:$H$34</c:f>
              <c:numCache>
                <c:formatCode>_("$"* #,##0.00_);_("$"* \(#,##0.00\);_("$"* "-"??_);_(@_)</c:formatCode>
                <c:ptCount val="33"/>
                <c:pt idx="0">
                  <c:v>212.07</c:v>
                </c:pt>
                <c:pt idx="1">
                  <c:v>152.04</c:v>
                </c:pt>
                <c:pt idx="2">
                  <c:v>596.02</c:v>
                </c:pt>
                <c:pt idx="3">
                  <c:v>154.63999999999999</c:v>
                </c:pt>
                <c:pt idx="4">
                  <c:v>312.10000000000002</c:v>
                </c:pt>
                <c:pt idx="5">
                  <c:v>98.56</c:v>
                </c:pt>
                <c:pt idx="6">
                  <c:v>647.12</c:v>
                </c:pt>
                <c:pt idx="7">
                  <c:v>58.769999999999996</c:v>
                </c:pt>
                <c:pt idx="8">
                  <c:v>496.72999999999996</c:v>
                </c:pt>
                <c:pt idx="9">
                  <c:v>299.40999999999997</c:v>
                </c:pt>
                <c:pt idx="10">
                  <c:v>307.83999999999997</c:v>
                </c:pt>
                <c:pt idx="11">
                  <c:v>962.5200000000001</c:v>
                </c:pt>
                <c:pt idx="12">
                  <c:v>488.05999999999995</c:v>
                </c:pt>
                <c:pt idx="13">
                  <c:v>227.76</c:v>
                </c:pt>
                <c:pt idx="14">
                  <c:v>108.48</c:v>
                </c:pt>
                <c:pt idx="15">
                  <c:v>583.6400000000001</c:v>
                </c:pt>
                <c:pt idx="16">
                  <c:v>237.34</c:v>
                </c:pt>
                <c:pt idx="17">
                  <c:v>110.47999999999999</c:v>
                </c:pt>
                <c:pt idx="18">
                  <c:v>308.97000000000008</c:v>
                </c:pt>
                <c:pt idx="19">
                  <c:v>268.95</c:v>
                </c:pt>
                <c:pt idx="20">
                  <c:v>271.82</c:v>
                </c:pt>
                <c:pt idx="21">
                  <c:v>262.27000000000004</c:v>
                </c:pt>
                <c:pt idx="22">
                  <c:v>85.75</c:v>
                </c:pt>
                <c:pt idx="23">
                  <c:v>138.52000000000001</c:v>
                </c:pt>
                <c:pt idx="24">
                  <c:v>555.4799999999999</c:v>
                </c:pt>
                <c:pt idx="25">
                  <c:v>221.70000000000005</c:v>
                </c:pt>
                <c:pt idx="26">
                  <c:v>183.15</c:v>
                </c:pt>
                <c:pt idx="27">
                  <c:v>0</c:v>
                </c:pt>
                <c:pt idx="28">
                  <c:v>171.20000000000002</c:v>
                </c:pt>
                <c:pt idx="29">
                  <c:v>101.41</c:v>
                </c:pt>
                <c:pt idx="30">
                  <c:v>315.90999999999997</c:v>
                </c:pt>
                <c:pt idx="31">
                  <c:v>290.16000000000003</c:v>
                </c:pt>
                <c:pt idx="32">
                  <c:v>775.40000000000009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3-4C67-BF12-D9335046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26184"/>
        <c:axId val="811726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Run!$G$2:$G$34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36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42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45</c:v>
                      </c:pt>
                      <c:pt idx="19">
                        <c:v>46</c:v>
                      </c:pt>
                      <c:pt idx="20">
                        <c:v>47</c:v>
                      </c:pt>
                      <c:pt idx="21">
                        <c:v>48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53</c:v>
                      </c:pt>
                      <c:pt idx="27">
                        <c:v>54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Run!$G$2:$G$34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36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42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45</c:v>
                      </c:pt>
                      <c:pt idx="19">
                        <c:v>46</c:v>
                      </c:pt>
                      <c:pt idx="20">
                        <c:v>47</c:v>
                      </c:pt>
                      <c:pt idx="21">
                        <c:v>48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53</c:v>
                      </c:pt>
                      <c:pt idx="27">
                        <c:v>54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A3-4C67-BF12-D93350464B32}"/>
                  </c:ext>
                </c:extLst>
              </c15:ser>
            </c15:filteredLineSeries>
          </c:ext>
        </c:extLst>
      </c:lineChart>
      <c:catAx>
        <c:axId val="8117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6840"/>
        <c:crosses val="autoZero"/>
        <c:auto val="1"/>
        <c:lblAlgn val="ctr"/>
        <c:lblOffset val="100"/>
        <c:noMultiLvlLbl val="0"/>
      </c:catAx>
      <c:valAx>
        <c:axId val="8117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Run </a:t>
            </a:r>
            <a:r>
              <a:rPr lang="en-US" baseline="0"/>
              <a:t>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bar R'!$I$1</c:f>
              <c:strCache>
                <c:ptCount val="1"/>
                <c:pt idx="0">
                  <c:v>Month Averages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 bar R'!$I$2:$I$8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</c:strRef>
          </c:cat>
          <c:val>
            <c:numRef>
              <c:f>'X bar R'!$J$2:$J$8</c:f>
              <c:numCache>
                <c:formatCode>_("$"* #,##0.00_);_("$"* \(#,##0.00\);_("$"* "-"??_);_(@_)</c:formatCode>
                <c:ptCount val="7"/>
                <c:pt idx="0">
                  <c:v>1234.6699999999998</c:v>
                </c:pt>
                <c:pt idx="1">
                  <c:v>1493.3799999999999</c:v>
                </c:pt>
                <c:pt idx="2">
                  <c:v>2099.83</c:v>
                </c:pt>
                <c:pt idx="3">
                  <c:v>1225.6999999999998</c:v>
                </c:pt>
                <c:pt idx="4">
                  <c:v>1112.01</c:v>
                </c:pt>
                <c:pt idx="5">
                  <c:v>1184.6000000000001</c:v>
                </c:pt>
                <c:pt idx="6">
                  <c:v>1571.71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8-4F42-B80A-EFD91EC4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64360"/>
        <c:axId val="885664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'X bar R'!$K$2:$K$8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1">
                        <c:v>258.71000000000004</c:v>
                      </c:pt>
                      <c:pt idx="2">
                        <c:v>606.45000000000005</c:v>
                      </c:pt>
                      <c:pt idx="3">
                        <c:v>874.13000000000011</c:v>
                      </c:pt>
                      <c:pt idx="4">
                        <c:v>113.68999999999983</c:v>
                      </c:pt>
                      <c:pt idx="5">
                        <c:v>72.590000000000146</c:v>
                      </c:pt>
                      <c:pt idx="6">
                        <c:v>387.1099999999999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D8-4F42-B80A-EFD91EC42C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R'!$L$1</c15:sqref>
                        </c15:formulaRef>
                      </c:ext>
                    </c:extLst>
                    <c:strCache>
                      <c:ptCount val="1"/>
                      <c:pt idx="0">
                        <c:v>UNPL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R'!$L$2:$L$8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2442.7024190476186</c:v>
                      </c:pt>
                      <c:pt idx="1">
                        <c:v>2442.7024190476186</c:v>
                      </c:pt>
                      <c:pt idx="2">
                        <c:v>2442.7024190476186</c:v>
                      </c:pt>
                      <c:pt idx="3">
                        <c:v>2442.7024190476186</c:v>
                      </c:pt>
                      <c:pt idx="4">
                        <c:v>2442.7024190476186</c:v>
                      </c:pt>
                      <c:pt idx="5">
                        <c:v>2442.7024190476186</c:v>
                      </c:pt>
                      <c:pt idx="6">
                        <c:v>2442.7024190476186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D8-4F42-B80A-EFD91EC42C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R'!$M$1</c15:sqref>
                        </c15:formulaRef>
                      </c:ext>
                    </c:extLst>
                    <c:strCache>
                      <c:ptCount val="1"/>
                      <c:pt idx="0">
                        <c:v>LNPL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R'!$M$2:$M$8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392.12615238095191</c:v>
                      </c:pt>
                      <c:pt idx="1">
                        <c:v>392.12615238095191</c:v>
                      </c:pt>
                      <c:pt idx="2">
                        <c:v>392.12615238095191</c:v>
                      </c:pt>
                      <c:pt idx="3">
                        <c:v>392.12615238095191</c:v>
                      </c:pt>
                      <c:pt idx="4">
                        <c:v>392.12615238095191</c:v>
                      </c:pt>
                      <c:pt idx="5">
                        <c:v>392.12615238095191</c:v>
                      </c:pt>
                      <c:pt idx="6">
                        <c:v>392.12615238095191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D8-4F42-B80A-EFD91EC42C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R'!$O$1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R'!$O$2:$O$8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1417.4142857142854</c:v>
                      </c:pt>
                      <c:pt idx="1">
                        <c:v>1417.4142857142854</c:v>
                      </c:pt>
                      <c:pt idx="2">
                        <c:v>1417.4142857142854</c:v>
                      </c:pt>
                      <c:pt idx="3">
                        <c:v>1417.4142857142854</c:v>
                      </c:pt>
                      <c:pt idx="4">
                        <c:v>1417.4142857142854</c:v>
                      </c:pt>
                      <c:pt idx="5">
                        <c:v>1417.4142857142854</c:v>
                      </c:pt>
                      <c:pt idx="6">
                        <c:v>1417.4142857142854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D8-4F42-B80A-EFD91EC42CF2}"/>
                  </c:ext>
                </c:extLst>
              </c15:ser>
            </c15:filteredLineSeries>
          </c:ext>
        </c:extLst>
      </c:lineChart>
      <c:catAx>
        <c:axId val="8856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688"/>
        <c:crosses val="autoZero"/>
        <c:auto val="1"/>
        <c:lblAlgn val="ctr"/>
        <c:lblOffset val="100"/>
        <c:noMultiLvlLbl val="0"/>
      </c:catAx>
      <c:valAx>
        <c:axId val="8856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Non-essential Purchases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 bar R'!$I$16:$I$22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</c:strRef>
          </c:cat>
          <c:val>
            <c:numRef>
              <c:f>'X bar R'!$J$16:$J$22</c:f>
              <c:numCache>
                <c:formatCode>General</c:formatCode>
                <c:ptCount val="7"/>
                <c:pt idx="0">
                  <c:v>21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CF7-8590-DD5F1F9F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3583224"/>
        <c:axId val="943582240"/>
      </c:barChart>
      <c:catAx>
        <c:axId val="9435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2240"/>
        <c:crosses val="autoZero"/>
        <c:auto val="1"/>
        <c:lblAlgn val="ctr"/>
        <c:lblOffset val="100"/>
        <c:noMultiLvlLbl val="0"/>
      </c:catAx>
      <c:valAx>
        <c:axId val="943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Non-essential Purchases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Run!$I$2:$I$34</c:f>
              <c:strCache>
                <c:ptCount val="3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Run!$I$2:$I$34</c:f>
              <c:numCache>
                <c:formatCode>General</c:formatCode>
                <c:ptCount val="3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1-40AD-8980-0D1B6787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78824"/>
        <c:axId val="938981120"/>
      </c:barChart>
      <c:catAx>
        <c:axId val="93897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81120"/>
        <c:crosses val="autoZero"/>
        <c:auto val="1"/>
        <c:lblAlgn val="ctr"/>
        <c:lblOffset val="100"/>
        <c:noMultiLvlLbl val="0"/>
      </c:catAx>
      <c:valAx>
        <c:axId val="938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7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Expenduture</a:t>
            </a:r>
            <a:r>
              <a:rPr lang="en-US" baseline="0"/>
              <a:t> X bar Chart</a:t>
            </a:r>
            <a:endParaRPr lang="en-US"/>
          </a:p>
        </c:rich>
      </c:tx>
      <c:layout>
        <c:manualLayout>
          <c:xMode val="edge"/>
          <c:yMode val="edge"/>
          <c:x val="0.2763732342445958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bar R'!$I$1</c:f>
              <c:strCache>
                <c:ptCount val="1"/>
                <c:pt idx="0">
                  <c:v>Month Averages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 bar R'!$I$2:$I$8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</c:strRef>
          </c:cat>
          <c:val>
            <c:numRef>
              <c:f>'X bar R'!$J$2:$J$8</c:f>
              <c:numCache>
                <c:formatCode>_("$"* #,##0.00_);_("$"* \(#,##0.00\);_("$"* "-"??_);_(@_)</c:formatCode>
                <c:ptCount val="7"/>
                <c:pt idx="0">
                  <c:v>1234.6699999999998</c:v>
                </c:pt>
                <c:pt idx="1">
                  <c:v>1493.3799999999999</c:v>
                </c:pt>
                <c:pt idx="2">
                  <c:v>2099.83</c:v>
                </c:pt>
                <c:pt idx="3">
                  <c:v>1225.6999999999998</c:v>
                </c:pt>
                <c:pt idx="4">
                  <c:v>1112.01</c:v>
                </c:pt>
                <c:pt idx="5">
                  <c:v>1184.6000000000001</c:v>
                </c:pt>
                <c:pt idx="6">
                  <c:v>1571.71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6-4A76-9B5C-CEA3AFEEECFE}"/>
            </c:ext>
          </c:extLst>
        </c:ser>
        <c:ser>
          <c:idx val="2"/>
          <c:order val="2"/>
          <c:tx>
            <c:strRef>
              <c:f>'X bar R'!$L$1</c:f>
              <c:strCache>
                <c:ptCount val="1"/>
                <c:pt idx="0">
                  <c:v>UNPL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'X bar R'!$I$2:$I$8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</c:strRef>
          </c:cat>
          <c:val>
            <c:numRef>
              <c:f>'X bar R'!$L$2:$L$8</c:f>
              <c:numCache>
                <c:formatCode>_("$"* #,##0.00_);_("$"* \(#,##0.00\);_("$"* "-"??_);_(@_)</c:formatCode>
                <c:ptCount val="7"/>
                <c:pt idx="0">
                  <c:v>2442.7024190476186</c:v>
                </c:pt>
                <c:pt idx="1">
                  <c:v>2442.7024190476186</c:v>
                </c:pt>
                <c:pt idx="2">
                  <c:v>2442.7024190476186</c:v>
                </c:pt>
                <c:pt idx="3">
                  <c:v>2442.7024190476186</c:v>
                </c:pt>
                <c:pt idx="4">
                  <c:v>2442.7024190476186</c:v>
                </c:pt>
                <c:pt idx="5">
                  <c:v>2442.7024190476186</c:v>
                </c:pt>
                <c:pt idx="6">
                  <c:v>2442.7024190476186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6-4A76-9B5C-CEA3AFEEECFE}"/>
            </c:ext>
          </c:extLst>
        </c:ser>
        <c:ser>
          <c:idx val="3"/>
          <c:order val="3"/>
          <c:tx>
            <c:strRef>
              <c:f>'X bar R'!$M$1</c:f>
              <c:strCache>
                <c:ptCount val="1"/>
                <c:pt idx="0">
                  <c:v>LNPL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'X bar R'!$I$2:$I$8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</c:strRef>
          </c:cat>
          <c:val>
            <c:numRef>
              <c:f>'X bar R'!$M$2:$M$8</c:f>
              <c:numCache>
                <c:formatCode>_("$"* #,##0.00_);_("$"* \(#,##0.00\);_("$"* "-"??_);_(@_)</c:formatCode>
                <c:ptCount val="7"/>
                <c:pt idx="0">
                  <c:v>392.12615238095191</c:v>
                </c:pt>
                <c:pt idx="1">
                  <c:v>392.12615238095191</c:v>
                </c:pt>
                <c:pt idx="2">
                  <c:v>392.12615238095191</c:v>
                </c:pt>
                <c:pt idx="3">
                  <c:v>392.12615238095191</c:v>
                </c:pt>
                <c:pt idx="4">
                  <c:v>392.12615238095191</c:v>
                </c:pt>
                <c:pt idx="5">
                  <c:v>392.12615238095191</c:v>
                </c:pt>
                <c:pt idx="6">
                  <c:v>392.12615238095191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6-4A76-9B5C-CEA3AFEEECFE}"/>
            </c:ext>
          </c:extLst>
        </c:ser>
        <c:ser>
          <c:idx val="4"/>
          <c:order val="4"/>
          <c:tx>
            <c:strRef>
              <c:f>'X bar R'!$O$1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'X bar R'!$O$2:$O$8</c:f>
              <c:numCache>
                <c:formatCode>_("$"* #,##0.00_);_("$"* \(#,##0.00\);_("$"* "-"??_);_(@_)</c:formatCode>
                <c:ptCount val="7"/>
                <c:pt idx="0">
                  <c:v>1417.4142857142854</c:v>
                </c:pt>
                <c:pt idx="1">
                  <c:v>1417.4142857142854</c:v>
                </c:pt>
                <c:pt idx="2">
                  <c:v>1417.4142857142854</c:v>
                </c:pt>
                <c:pt idx="3">
                  <c:v>1417.4142857142854</c:v>
                </c:pt>
                <c:pt idx="4">
                  <c:v>1417.4142857142854</c:v>
                </c:pt>
                <c:pt idx="5">
                  <c:v>1417.4142857142854</c:v>
                </c:pt>
                <c:pt idx="6">
                  <c:v>1417.4142857142854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9-4D3F-BC2A-B24082F0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64360"/>
        <c:axId val="885664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'X bar R'!$K$2:$K$8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1">
                        <c:v>258.71000000000004</c:v>
                      </c:pt>
                      <c:pt idx="2">
                        <c:v>606.45000000000005</c:v>
                      </c:pt>
                      <c:pt idx="3">
                        <c:v>874.13000000000011</c:v>
                      </c:pt>
                      <c:pt idx="4">
                        <c:v>113.68999999999983</c:v>
                      </c:pt>
                      <c:pt idx="5">
                        <c:v>72.590000000000146</c:v>
                      </c:pt>
                      <c:pt idx="6">
                        <c:v>387.1099999999999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B6-4A76-9B5C-CEA3AFEEECFE}"/>
                  </c:ext>
                </c:extLst>
              </c15:ser>
            </c15:filteredLineSeries>
          </c:ext>
        </c:extLst>
      </c:lineChart>
      <c:catAx>
        <c:axId val="8856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688"/>
        <c:crosses val="autoZero"/>
        <c:auto val="1"/>
        <c:lblAlgn val="ctr"/>
        <c:lblOffset val="100"/>
        <c:noMultiLvlLbl val="0"/>
      </c:catAx>
      <c:valAx>
        <c:axId val="8856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Expenduture</a:t>
            </a:r>
            <a:r>
              <a:rPr lang="en-US" baseline="0"/>
              <a:t> 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Moving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 bar R'!$I$2:$I$8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  <c:extLst xmlns:c15="http://schemas.microsoft.com/office/drawing/2012/chart"/>
            </c:strRef>
          </c:cat>
          <c:val>
            <c:numRef>
              <c:f>'X bar R'!$K$2:$K$8</c:f>
              <c:numCache>
                <c:formatCode>_("$"* #,##0.00_);_("$"* \(#,##0.00\);_("$"* "-"??_);_(@_)</c:formatCode>
                <c:ptCount val="7"/>
                <c:pt idx="1">
                  <c:v>258.71000000000004</c:v>
                </c:pt>
                <c:pt idx="2">
                  <c:v>606.45000000000005</c:v>
                </c:pt>
                <c:pt idx="3">
                  <c:v>874.13000000000011</c:v>
                </c:pt>
                <c:pt idx="4">
                  <c:v>113.68999999999983</c:v>
                </c:pt>
                <c:pt idx="5">
                  <c:v>72.590000000000146</c:v>
                </c:pt>
                <c:pt idx="6">
                  <c:v>387.1099999999999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D5C3-4D61-925C-F8798987D721}"/>
            </c:ext>
          </c:extLst>
        </c:ser>
        <c:ser>
          <c:idx val="4"/>
          <c:order val="4"/>
          <c:tx>
            <c:v>URL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'X bar R'!$N$2:$N$8</c:f>
              <c:numCache>
                <c:formatCode>_("$"* #,##0.00_);_("$"* \(#,##0.00\);_("$"* "-"??_);_(@_)</c:formatCode>
                <c:ptCount val="7"/>
                <c:pt idx="0">
                  <c:v>1260.4106000000002</c:v>
                </c:pt>
                <c:pt idx="1">
                  <c:v>1260.4106000000002</c:v>
                </c:pt>
                <c:pt idx="2">
                  <c:v>1260.4106000000002</c:v>
                </c:pt>
                <c:pt idx="3">
                  <c:v>1260.4106000000002</c:v>
                </c:pt>
                <c:pt idx="4">
                  <c:v>1260.4106000000002</c:v>
                </c:pt>
                <c:pt idx="5">
                  <c:v>1260.4106000000002</c:v>
                </c:pt>
                <c:pt idx="6">
                  <c:v>1260.4106000000002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3-4D61-925C-F8798987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64360"/>
        <c:axId val="885664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 bar R'!$I$1</c15:sqref>
                        </c15:formulaRef>
                      </c:ext>
                    </c:extLst>
                    <c:strCache>
                      <c:ptCount val="1"/>
                      <c:pt idx="0">
                        <c:v>Month Averages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'X bar R'!$J$2:$J$8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1234.6699999999998</c:v>
                      </c:pt>
                      <c:pt idx="1">
                        <c:v>1493.3799999999999</c:v>
                      </c:pt>
                      <c:pt idx="2">
                        <c:v>2099.83</c:v>
                      </c:pt>
                      <c:pt idx="3">
                        <c:v>1225.6999999999998</c:v>
                      </c:pt>
                      <c:pt idx="4">
                        <c:v>1112.01</c:v>
                      </c:pt>
                      <c:pt idx="5">
                        <c:v>1184.6000000000001</c:v>
                      </c:pt>
                      <c:pt idx="6">
                        <c:v>1571.71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C3-4D61-925C-F8798987D7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R'!$L$1</c15:sqref>
                        </c15:formulaRef>
                      </c:ext>
                    </c:extLst>
                    <c:strCache>
                      <c:ptCount val="1"/>
                      <c:pt idx="0">
                        <c:v>UNPL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R'!$L$2:$L$8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2442.7024190476186</c:v>
                      </c:pt>
                      <c:pt idx="1">
                        <c:v>2442.7024190476186</c:v>
                      </c:pt>
                      <c:pt idx="2">
                        <c:v>2442.7024190476186</c:v>
                      </c:pt>
                      <c:pt idx="3">
                        <c:v>2442.7024190476186</c:v>
                      </c:pt>
                      <c:pt idx="4">
                        <c:v>2442.7024190476186</c:v>
                      </c:pt>
                      <c:pt idx="5">
                        <c:v>2442.7024190476186</c:v>
                      </c:pt>
                      <c:pt idx="6">
                        <c:v>2442.7024190476186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C3-4D61-925C-F8798987D7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R'!$M$1</c15:sqref>
                        </c15:formulaRef>
                      </c:ext>
                    </c:extLst>
                    <c:strCache>
                      <c:ptCount val="1"/>
                      <c:pt idx="0">
                        <c:v>LNPL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R'!$I$2:$I$8</c15:sqref>
                        </c15:formulaRef>
                      </c:ext>
                    </c:extLst>
                    <c:strCache>
                      <c:ptCount val="7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  <c:pt idx="6">
                        <c:v>JANUARY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 bar R'!$M$2:$M$8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392.12615238095191</c:v>
                      </c:pt>
                      <c:pt idx="1">
                        <c:v>392.12615238095191</c:v>
                      </c:pt>
                      <c:pt idx="2">
                        <c:v>392.12615238095191</c:v>
                      </c:pt>
                      <c:pt idx="3">
                        <c:v>392.12615238095191</c:v>
                      </c:pt>
                      <c:pt idx="4">
                        <c:v>392.12615238095191</c:v>
                      </c:pt>
                      <c:pt idx="5">
                        <c:v>392.12615238095191</c:v>
                      </c:pt>
                      <c:pt idx="6">
                        <c:v>392.12615238095191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C3-4D61-925C-F8798987D721}"/>
                  </c:ext>
                </c:extLst>
              </c15:ser>
            </c15:filteredLineSeries>
          </c:ext>
        </c:extLst>
      </c:lineChart>
      <c:catAx>
        <c:axId val="8856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688"/>
        <c:crosses val="autoZero"/>
        <c:auto val="1"/>
        <c:lblAlgn val="ctr"/>
        <c:lblOffset val="100"/>
        <c:noMultiLvlLbl val="0"/>
      </c:catAx>
      <c:valAx>
        <c:axId val="8856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Non-essential pruchases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 bar R'!$I$16:$I$22</c:f>
              <c:strCache>
                <c:ptCount val="7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</c:strCache>
            </c:strRef>
          </c:cat>
          <c:val>
            <c:numRef>
              <c:f>'X bar R'!$J$16:$J$22</c:f>
              <c:numCache>
                <c:formatCode>General</c:formatCode>
                <c:ptCount val="7"/>
                <c:pt idx="0">
                  <c:v>21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F-4AA1-85A9-E930168E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583224"/>
        <c:axId val="943582240"/>
      </c:barChart>
      <c:catAx>
        <c:axId val="9435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2240"/>
        <c:crosses val="autoZero"/>
        <c:auto val="1"/>
        <c:lblAlgn val="ctr"/>
        <c:lblOffset val="100"/>
        <c:noMultiLvlLbl val="0"/>
      </c:catAx>
      <c:valAx>
        <c:axId val="943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Spending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7/1/19 -&gt; 1/30/20 By Category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A-64EC-463D-BB4F-62709AF2B657}" formatIdx="1">
          <cx:tx>
            <cx:txData>
              <cx:f>_xlchart.v1.1</cx:f>
              <cx:v>Abs Amount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68262C20-4B57-4692-BE22-DEF790DD4FC8}">
          <cx:axisId val="2"/>
        </cx:series>
      </cx:plotAreaRegion>
      <cx:axis id="0">
        <cx:catScaling gapWidth="0.330000013"/>
        <cx:tickLabels/>
        <cx:numFmt formatCode="@" sourceLinked="0"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Spending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7/1/19 -&gt; 1/30/20 By Month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A-64EC-463D-BB4F-62709AF2B657}" formatIdx="1">
          <cx:tx>
            <cx:txData>
              <cx:f>_xlchart.v1.4</cx:f>
              <cx:v>Abs Amount</cx:v>
            </cx:txData>
          </cx:tx>
          <cx:dataLabels/>
          <cx:dataId val="0"/>
          <cx:layoutPr>
            <cx:aggregation/>
          </cx:layoutPr>
        </cx:series>
      </cx:plotAreaRegion>
      <cx:axis id="0">
        <cx:catScaling gapWidth="0.330000013"/>
        <cx:tickLabels/>
        <cx:numFmt formatCode="@" sourceLinked="0"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Spending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Febuary By Category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A-64EC-463D-BB4F-62709AF2B657}" formatIdx="1">
          <cx:tx>
            <cx:txData>
              <cx:f>_xlchart.v1.10</cx:f>
              <cx:v>Abs Amount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68262C20-4B57-4692-BE22-DEF790DD4FC8}">
          <cx:axisId val="2"/>
        </cx:series>
      </cx:plotAreaRegion>
      <cx:axis id="0">
        <cx:catScaling gapWidth="0.330000013"/>
        <cx:tickLabels/>
        <cx:numFmt formatCode="@" sourceLinked="0"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Spending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7/1/19 -&gt; 1/30/20 By Month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A-64EC-463D-BB4F-62709AF2B657}" formatIdx="1">
          <cx:tx>
            <cx:txData>
              <cx:f>_xlchart.v1.7</cx:f>
              <cx:v>Abs Amount</cx:v>
            </cx:txData>
          </cx:tx>
          <cx:dataLabels/>
          <cx:dataId val="0"/>
          <cx:layoutPr>
            <cx:aggregation/>
          </cx:layoutPr>
        </cx:series>
      </cx:plotAreaRegion>
      <cx:axis id="0">
        <cx:catScaling gapWidth="0.330000013"/>
        <cx:tickLabels/>
        <cx:numFmt formatCode="@" sourceLinked="0"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0</xdr:row>
      <xdr:rowOff>95250</xdr:rowOff>
    </xdr:from>
    <xdr:to>
      <xdr:col>11</xdr:col>
      <xdr:colOff>495558</xdr:colOff>
      <xdr:row>6</xdr:row>
      <xdr:rowOff>143041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8D538-65B7-4B17-8389-C9B635267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95250"/>
          <a:ext cx="1848108" cy="119079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8</xdr:row>
      <xdr:rowOff>76200</xdr:rowOff>
    </xdr:from>
    <xdr:to>
      <xdr:col>11</xdr:col>
      <xdr:colOff>333596</xdr:colOff>
      <xdr:row>11</xdr:row>
      <xdr:rowOff>95332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3F7F14-8AC8-4DEB-866B-7952ECF97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1600200"/>
          <a:ext cx="1581371" cy="590632"/>
        </a:xfrm>
        <a:prstGeom prst="rect">
          <a:avLst/>
        </a:prstGeom>
      </xdr:spPr>
    </xdr:pic>
    <xdr:clientData/>
  </xdr:twoCellAnchor>
  <xdr:twoCellAnchor>
    <xdr:from>
      <xdr:col>12</xdr:col>
      <xdr:colOff>381000</xdr:colOff>
      <xdr:row>0</xdr:row>
      <xdr:rowOff>114300</xdr:rowOff>
    </xdr:from>
    <xdr:to>
      <xdr:col>22</xdr:col>
      <xdr:colOff>266700</xdr:colOff>
      <xdr:row>18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2B5F097-983A-4FCD-9508-E57FBD730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114300"/>
              <a:ext cx="5981700" cy="3395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390525</xdr:colOff>
      <xdr:row>18</xdr:row>
      <xdr:rowOff>171450</xdr:rowOff>
    </xdr:from>
    <xdr:to>
      <xdr:col>22</xdr:col>
      <xdr:colOff>276225</xdr:colOff>
      <xdr:row>36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5CD4D17-7106-4A35-8DDF-95F84B38A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4300" y="3600450"/>
              <a:ext cx="5981700" cy="3395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504825</xdr:colOff>
      <xdr:row>0</xdr:row>
      <xdr:rowOff>142875</xdr:rowOff>
    </xdr:from>
    <xdr:to>
      <xdr:col>32</xdr:col>
      <xdr:colOff>390525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9C0DE79-B1FA-42C4-9BB1-61F2A6025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0" y="142875"/>
              <a:ext cx="5981700" cy="3395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571500</xdr:colOff>
      <xdr:row>19</xdr:row>
      <xdr:rowOff>9525</xdr:rowOff>
    </xdr:from>
    <xdr:to>
      <xdr:col>32</xdr:col>
      <xdr:colOff>457200</xdr:colOff>
      <xdr:row>36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0FF9CD3-D478-4290-A3D7-BB96D4138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3629025"/>
              <a:ext cx="5981700" cy="3395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100012</xdr:colOff>
      <xdr:row>2</xdr:row>
      <xdr:rowOff>4762</xdr:rowOff>
    </xdr:from>
    <xdr:to>
      <xdr:col>24</xdr:col>
      <xdr:colOff>404812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D0203-59AF-4029-8CD3-48AE1E43A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16</xdr:row>
      <xdr:rowOff>66675</xdr:rowOff>
    </xdr:from>
    <xdr:to>
      <xdr:col>25</xdr:col>
      <xdr:colOff>304800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A21A9-27E0-46F3-BA30-E267A6F22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16</xdr:row>
      <xdr:rowOff>85725</xdr:rowOff>
    </xdr:from>
    <xdr:to>
      <xdr:col>17</xdr:col>
      <xdr:colOff>95250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EC496-E636-48E3-A36F-9F3B9E7E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90487</xdr:colOff>
      <xdr:row>2</xdr:row>
      <xdr:rowOff>14287</xdr:rowOff>
    </xdr:from>
    <xdr:to>
      <xdr:col>17</xdr:col>
      <xdr:colOff>100012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D5E78-AF35-4415-9F0D-54C41B42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0</xdr:rowOff>
    </xdr:from>
    <xdr:to>
      <xdr:col>23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C8B68-C964-4136-9A16-5900BAA5B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419100</xdr:colOff>
      <xdr:row>0</xdr:row>
      <xdr:rowOff>47625</xdr:rowOff>
    </xdr:from>
    <xdr:to>
      <xdr:col>32</xdr:col>
      <xdr:colOff>19050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229CE-017A-4799-8169-223492E3A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109537</xdr:colOff>
      <xdr:row>15</xdr:row>
      <xdr:rowOff>100012</xdr:rowOff>
    </xdr:from>
    <xdr:to>
      <xdr:col>22</xdr:col>
      <xdr:colOff>414337</xdr:colOff>
      <xdr:row>29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750EA-78A4-4DF8-B5BD-DD2FA0830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B417-837F-4FE7-8BBC-0AB09BB994EC}">
  <dimension ref="A1:L252"/>
  <sheetViews>
    <sheetView tabSelected="1" topLeftCell="A4" workbookViewId="0">
      <selection activeCell="K17" sqref="K17"/>
    </sheetView>
  </sheetViews>
  <sheetFormatPr defaultRowHeight="15" x14ac:dyDescent="0.25"/>
  <cols>
    <col min="1" max="1" width="10.7109375" customWidth="1"/>
    <col min="2" max="2" width="10.7109375" style="13" customWidth="1"/>
    <col min="3" max="4" width="25.7109375" customWidth="1"/>
    <col min="5" max="5" width="10.7109375" style="5" customWidth="1"/>
    <col min="8" max="8" width="24.85546875" customWidth="1"/>
    <col min="10" max="10" width="13.140625" customWidth="1"/>
  </cols>
  <sheetData>
    <row r="1" spans="1:9" x14ac:dyDescent="0.25">
      <c r="A1" s="3" t="s">
        <v>0</v>
      </c>
      <c r="B1" s="12" t="s">
        <v>22</v>
      </c>
      <c r="C1" s="3" t="s">
        <v>1</v>
      </c>
      <c r="D1" s="3" t="s">
        <v>2</v>
      </c>
      <c r="E1" s="4" t="s">
        <v>3</v>
      </c>
      <c r="F1" s="3" t="s">
        <v>23</v>
      </c>
      <c r="G1" s="3" t="s">
        <v>36</v>
      </c>
      <c r="H1" s="7" t="s">
        <v>28</v>
      </c>
      <c r="I1" s="8">
        <f>COUNT(F2:F234)</f>
        <v>233</v>
      </c>
    </row>
    <row r="2" spans="1:9" x14ac:dyDescent="0.25">
      <c r="A2" s="1">
        <v>43647</v>
      </c>
      <c r="B2" s="13">
        <v>43647</v>
      </c>
      <c r="C2" t="s">
        <v>82</v>
      </c>
      <c r="D2" t="s">
        <v>5</v>
      </c>
      <c r="E2" s="5">
        <v>-15.09</v>
      </c>
      <c r="F2">
        <v>1</v>
      </c>
      <c r="G2" s="11">
        <f t="shared" ref="G2:G65" si="0">ABS(E2)</f>
        <v>15.09</v>
      </c>
      <c r="H2" s="7" t="s">
        <v>25</v>
      </c>
      <c r="I2" s="8">
        <f>COUNTIF(F2:F234,"&lt;1")</f>
        <v>130</v>
      </c>
    </row>
    <row r="3" spans="1:9" x14ac:dyDescent="0.25">
      <c r="A3" s="1">
        <v>43648</v>
      </c>
      <c r="B3" s="13">
        <v>43648</v>
      </c>
      <c r="C3" t="s">
        <v>82</v>
      </c>
      <c r="D3" t="s">
        <v>7</v>
      </c>
      <c r="E3" s="5">
        <v>-6.5</v>
      </c>
      <c r="F3">
        <v>1</v>
      </c>
      <c r="G3" s="11">
        <f t="shared" si="0"/>
        <v>6.5</v>
      </c>
      <c r="H3" s="7" t="s">
        <v>24</v>
      </c>
      <c r="I3" s="8">
        <f>COUNTIF(F2:F234,"&gt;0")</f>
        <v>103</v>
      </c>
    </row>
    <row r="4" spans="1:9" x14ac:dyDescent="0.25">
      <c r="A4" s="1">
        <v>43649</v>
      </c>
      <c r="B4" s="13">
        <v>43649</v>
      </c>
      <c r="C4" t="s">
        <v>82</v>
      </c>
      <c r="D4" t="s">
        <v>15</v>
      </c>
      <c r="E4" s="5">
        <v>-20</v>
      </c>
      <c r="F4">
        <v>0</v>
      </c>
      <c r="G4" s="11">
        <f t="shared" si="0"/>
        <v>20</v>
      </c>
      <c r="H4" s="7" t="s">
        <v>27</v>
      </c>
      <c r="I4" s="9">
        <f>I2/I1</f>
        <v>0.55793991416309008</v>
      </c>
    </row>
    <row r="5" spans="1:9" x14ac:dyDescent="0.25">
      <c r="A5" s="1">
        <v>43649</v>
      </c>
      <c r="B5" s="13">
        <v>43649</v>
      </c>
      <c r="C5" t="s">
        <v>82</v>
      </c>
      <c r="D5" t="s">
        <v>5</v>
      </c>
      <c r="E5" s="5">
        <v>-70.48</v>
      </c>
      <c r="F5">
        <v>1</v>
      </c>
      <c r="G5" s="11">
        <f t="shared" si="0"/>
        <v>70.48</v>
      </c>
      <c r="H5" s="7" t="s">
        <v>26</v>
      </c>
      <c r="I5" s="9">
        <f>I3/I1</f>
        <v>0.44206008583690987</v>
      </c>
    </row>
    <row r="6" spans="1:9" x14ac:dyDescent="0.25">
      <c r="A6" s="1">
        <v>43651</v>
      </c>
      <c r="B6" s="13">
        <v>43651</v>
      </c>
      <c r="C6" t="s">
        <v>82</v>
      </c>
      <c r="D6" t="s">
        <v>15</v>
      </c>
      <c r="E6" s="5">
        <v>-100</v>
      </c>
      <c r="F6">
        <v>0</v>
      </c>
      <c r="G6" s="11">
        <f t="shared" si="0"/>
        <v>100</v>
      </c>
      <c r="H6" s="7" t="s">
        <v>32</v>
      </c>
      <c r="I6" s="8">
        <v>0.99</v>
      </c>
    </row>
    <row r="7" spans="1:9" x14ac:dyDescent="0.25">
      <c r="A7" s="1">
        <v>43653</v>
      </c>
      <c r="B7" s="13">
        <v>43653</v>
      </c>
      <c r="C7" t="s">
        <v>82</v>
      </c>
      <c r="D7" t="s">
        <v>5</v>
      </c>
      <c r="E7" s="5">
        <v>-85.12</v>
      </c>
      <c r="F7">
        <v>1</v>
      </c>
      <c r="G7" s="11">
        <f t="shared" si="0"/>
        <v>85.12</v>
      </c>
      <c r="H7" s="7" t="s">
        <v>31</v>
      </c>
      <c r="I7" s="8">
        <v>2.5760000000000001</v>
      </c>
    </row>
    <row r="8" spans="1:9" x14ac:dyDescent="0.25">
      <c r="A8" s="1">
        <v>43654</v>
      </c>
      <c r="B8" s="13">
        <v>43654</v>
      </c>
      <c r="C8" t="s">
        <v>82</v>
      </c>
      <c r="D8" t="s">
        <v>7</v>
      </c>
      <c r="E8" s="5">
        <v>-6.25</v>
      </c>
      <c r="F8">
        <v>1</v>
      </c>
      <c r="G8" s="11">
        <f t="shared" si="0"/>
        <v>6.25</v>
      </c>
      <c r="H8" s="7" t="s">
        <v>34</v>
      </c>
      <c r="I8" s="8">
        <f>_xlfn.STDEV.P((F2:F234))</f>
        <v>0.49663162036541103</v>
      </c>
    </row>
    <row r="9" spans="1:9" x14ac:dyDescent="0.25">
      <c r="A9" s="1">
        <v>43655</v>
      </c>
      <c r="B9" s="13">
        <v>43655</v>
      </c>
      <c r="C9" t="s">
        <v>82</v>
      </c>
      <c r="D9" t="s">
        <v>7</v>
      </c>
      <c r="E9" s="5">
        <v>-6.5</v>
      </c>
      <c r="F9">
        <v>1</v>
      </c>
      <c r="G9" s="11">
        <f t="shared" si="0"/>
        <v>6.5</v>
      </c>
      <c r="H9" s="6" t="s">
        <v>29</v>
      </c>
      <c r="I9" s="9">
        <f>I4+I7*SQRT(I4*(1-I4)/I1)</f>
        <v>0.64175115406641026</v>
      </c>
    </row>
    <row r="10" spans="1:9" x14ac:dyDescent="0.25">
      <c r="A10" s="1">
        <v>43657</v>
      </c>
      <c r="B10" s="13">
        <v>43657</v>
      </c>
      <c r="C10" t="s">
        <v>82</v>
      </c>
      <c r="D10" t="s">
        <v>5</v>
      </c>
      <c r="E10" s="5">
        <v>-32.33</v>
      </c>
      <c r="F10">
        <v>1</v>
      </c>
      <c r="G10" s="11">
        <f t="shared" si="0"/>
        <v>32.33</v>
      </c>
      <c r="H10" s="6" t="s">
        <v>30</v>
      </c>
      <c r="I10" s="9">
        <f>I4-I7*SQRT(I4*(1-I4)/I1)</f>
        <v>0.4741286742597699</v>
      </c>
    </row>
    <row r="11" spans="1:9" x14ac:dyDescent="0.25">
      <c r="A11" s="1">
        <v>43658</v>
      </c>
      <c r="B11" s="13">
        <v>43658</v>
      </c>
      <c r="C11" t="s">
        <v>82</v>
      </c>
      <c r="D11" t="s">
        <v>7</v>
      </c>
      <c r="E11" s="5">
        <v>-13.75</v>
      </c>
      <c r="F11">
        <v>0</v>
      </c>
      <c r="G11" s="11">
        <f t="shared" si="0"/>
        <v>13.75</v>
      </c>
      <c r="H11" s="10" t="s">
        <v>35</v>
      </c>
      <c r="I11" s="10">
        <v>0.1</v>
      </c>
    </row>
    <row r="12" spans="1:9" x14ac:dyDescent="0.25">
      <c r="A12" s="1">
        <v>43659</v>
      </c>
      <c r="B12" s="13">
        <v>43659</v>
      </c>
      <c r="C12" t="s">
        <v>82</v>
      </c>
      <c r="D12" t="s">
        <v>7</v>
      </c>
      <c r="E12" s="5">
        <v>-8.09</v>
      </c>
      <c r="F12">
        <v>1</v>
      </c>
      <c r="G12" s="11">
        <f t="shared" si="0"/>
        <v>8.09</v>
      </c>
      <c r="H12" s="6" t="s">
        <v>33</v>
      </c>
      <c r="I12" s="8">
        <f>((I7^2)*I4*I5)/I11^2</f>
        <v>163.66674766527285</v>
      </c>
    </row>
    <row r="13" spans="1:9" x14ac:dyDescent="0.25">
      <c r="A13" s="1">
        <v>43660</v>
      </c>
      <c r="B13" s="13">
        <v>43660</v>
      </c>
      <c r="C13" t="s">
        <v>82</v>
      </c>
      <c r="D13" t="s">
        <v>15</v>
      </c>
      <c r="E13" s="5">
        <v>-100.03</v>
      </c>
      <c r="F13">
        <v>0</v>
      </c>
      <c r="G13" s="11">
        <f t="shared" si="0"/>
        <v>100.03</v>
      </c>
    </row>
    <row r="14" spans="1:9" x14ac:dyDescent="0.25">
      <c r="A14" s="1">
        <v>43660</v>
      </c>
      <c r="B14" s="13">
        <v>43660</v>
      </c>
      <c r="C14" t="s">
        <v>82</v>
      </c>
      <c r="D14" t="s">
        <v>15</v>
      </c>
      <c r="E14" s="5">
        <v>-80.989999999999995</v>
      </c>
      <c r="F14">
        <v>0</v>
      </c>
      <c r="G14" s="11">
        <f t="shared" si="0"/>
        <v>80.989999999999995</v>
      </c>
    </row>
    <row r="15" spans="1:9" x14ac:dyDescent="0.25">
      <c r="A15" s="1">
        <v>43660</v>
      </c>
      <c r="B15" s="13">
        <v>43660</v>
      </c>
      <c r="C15" t="s">
        <v>82</v>
      </c>
      <c r="D15" t="s">
        <v>20</v>
      </c>
      <c r="E15" s="5">
        <v>-37</v>
      </c>
      <c r="F15">
        <v>1</v>
      </c>
      <c r="G15" s="11">
        <f t="shared" si="0"/>
        <v>37</v>
      </c>
    </row>
    <row r="16" spans="1:9" x14ac:dyDescent="0.25">
      <c r="A16" s="1">
        <v>43660</v>
      </c>
      <c r="B16" s="13">
        <v>43660</v>
      </c>
      <c r="C16" t="s">
        <v>82</v>
      </c>
      <c r="D16" t="s">
        <v>5</v>
      </c>
      <c r="E16" s="5">
        <v>-46.21</v>
      </c>
      <c r="F16">
        <v>1</v>
      </c>
      <c r="G16" s="11">
        <f t="shared" si="0"/>
        <v>46.21</v>
      </c>
      <c r="H16" s="19" t="s">
        <v>67</v>
      </c>
    </row>
    <row r="17" spans="1:10" x14ac:dyDescent="0.25">
      <c r="A17" s="1">
        <v>43661</v>
      </c>
      <c r="B17" s="13">
        <v>43661</v>
      </c>
      <c r="C17" t="s">
        <v>82</v>
      </c>
      <c r="D17" t="s">
        <v>10</v>
      </c>
      <c r="E17" s="5">
        <v>-85.49</v>
      </c>
      <c r="F17">
        <v>1</v>
      </c>
      <c r="G17" s="11">
        <f t="shared" si="0"/>
        <v>85.49</v>
      </c>
      <c r="H17" s="10" t="s">
        <v>61</v>
      </c>
      <c r="I17" s="10">
        <f>COUNTIF(F2:F234,0)</f>
        <v>130</v>
      </c>
    </row>
    <row r="18" spans="1:10" x14ac:dyDescent="0.25">
      <c r="A18" s="1">
        <v>43662</v>
      </c>
      <c r="B18" s="13">
        <v>43662</v>
      </c>
      <c r="C18" t="s">
        <v>82</v>
      </c>
      <c r="D18" t="s">
        <v>7</v>
      </c>
      <c r="E18" s="5">
        <v>-6.5</v>
      </c>
      <c r="F18">
        <v>1</v>
      </c>
      <c r="G18" s="11">
        <f t="shared" si="0"/>
        <v>6.5</v>
      </c>
      <c r="H18" s="6" t="s">
        <v>59</v>
      </c>
      <c r="I18" s="6">
        <f>COUNT(F2:F234)</f>
        <v>233</v>
      </c>
    </row>
    <row r="19" spans="1:10" x14ac:dyDescent="0.25">
      <c r="A19" s="1">
        <v>43663</v>
      </c>
      <c r="B19" s="13">
        <v>43663</v>
      </c>
      <c r="C19" t="s">
        <v>82</v>
      </c>
      <c r="D19" t="s">
        <v>10</v>
      </c>
      <c r="E19" s="5">
        <v>-127.34</v>
      </c>
      <c r="F19">
        <v>1</v>
      </c>
      <c r="G19" s="11">
        <f t="shared" si="0"/>
        <v>127.34</v>
      </c>
      <c r="H19" s="7" t="s">
        <v>60</v>
      </c>
      <c r="I19" s="7">
        <v>1</v>
      </c>
    </row>
    <row r="20" spans="1:10" x14ac:dyDescent="0.25">
      <c r="A20" s="1">
        <v>43664</v>
      </c>
      <c r="B20" s="13">
        <v>43664</v>
      </c>
      <c r="C20" t="s">
        <v>82</v>
      </c>
      <c r="D20" t="s">
        <v>7</v>
      </c>
      <c r="E20" s="5">
        <v>-34.53</v>
      </c>
      <c r="F20">
        <v>0</v>
      </c>
      <c r="G20" s="11">
        <f t="shared" si="0"/>
        <v>34.53</v>
      </c>
      <c r="H20" s="8" t="s">
        <v>62</v>
      </c>
      <c r="I20" s="8">
        <f>I17/(I18*I19)</f>
        <v>0.55793991416309008</v>
      </c>
    </row>
    <row r="21" spans="1:10" x14ac:dyDescent="0.25">
      <c r="A21" s="1">
        <v>43664</v>
      </c>
      <c r="B21" s="13">
        <v>43664</v>
      </c>
      <c r="C21" t="s">
        <v>82</v>
      </c>
      <c r="D21" t="s">
        <v>5</v>
      </c>
      <c r="E21" s="5">
        <v>-71.989999999999995</v>
      </c>
      <c r="F21">
        <v>1</v>
      </c>
      <c r="G21" s="11">
        <f t="shared" si="0"/>
        <v>71.989999999999995</v>
      </c>
      <c r="H21" s="8" t="s">
        <v>63</v>
      </c>
      <c r="I21" s="8">
        <f>I20*1000000</f>
        <v>557939.91416309006</v>
      </c>
    </row>
    <row r="22" spans="1:10" x14ac:dyDescent="0.25">
      <c r="A22" s="1">
        <v>43665</v>
      </c>
      <c r="B22" s="13">
        <v>43665</v>
      </c>
      <c r="C22" t="s">
        <v>82</v>
      </c>
      <c r="D22" t="s">
        <v>7</v>
      </c>
      <c r="E22" s="5">
        <v>-5.94</v>
      </c>
      <c r="F22">
        <v>1</v>
      </c>
      <c r="G22" s="11">
        <f t="shared" si="0"/>
        <v>5.94</v>
      </c>
      <c r="H22" s="20" t="s">
        <v>64</v>
      </c>
      <c r="I22" s="20">
        <v>1.35</v>
      </c>
    </row>
    <row r="23" spans="1:10" x14ac:dyDescent="0.25">
      <c r="A23" s="1">
        <v>43667</v>
      </c>
      <c r="B23" s="13">
        <v>43667</v>
      </c>
      <c r="C23" t="s">
        <v>82</v>
      </c>
      <c r="D23" t="s">
        <v>7</v>
      </c>
      <c r="E23" s="5">
        <v>-27.22</v>
      </c>
      <c r="F23">
        <v>0</v>
      </c>
      <c r="G23" s="11">
        <f t="shared" si="0"/>
        <v>27.22</v>
      </c>
    </row>
    <row r="24" spans="1:10" x14ac:dyDescent="0.25">
      <c r="A24" s="1">
        <v>43668</v>
      </c>
      <c r="B24" s="13">
        <v>43668</v>
      </c>
      <c r="C24" t="s">
        <v>82</v>
      </c>
      <c r="D24" t="s">
        <v>7</v>
      </c>
      <c r="E24" s="5">
        <v>-8.09</v>
      </c>
      <c r="F24">
        <v>1</v>
      </c>
      <c r="G24" s="11">
        <f t="shared" si="0"/>
        <v>8.09</v>
      </c>
    </row>
    <row r="25" spans="1:10" x14ac:dyDescent="0.25">
      <c r="A25" s="1">
        <v>43668</v>
      </c>
      <c r="B25" s="13">
        <v>43668</v>
      </c>
      <c r="C25" t="s">
        <v>82</v>
      </c>
      <c r="D25" t="s">
        <v>19</v>
      </c>
      <c r="E25" s="5">
        <v>-18</v>
      </c>
      <c r="F25">
        <v>1</v>
      </c>
      <c r="G25" s="11">
        <f t="shared" si="0"/>
        <v>18</v>
      </c>
      <c r="H25" t="s">
        <v>65</v>
      </c>
      <c r="I25" t="s">
        <v>23</v>
      </c>
      <c r="J25" t="s">
        <v>66</v>
      </c>
    </row>
    <row r="26" spans="1:10" x14ac:dyDescent="0.25">
      <c r="A26" s="1">
        <v>43670</v>
      </c>
      <c r="B26" s="13">
        <v>43670</v>
      </c>
      <c r="C26" t="s">
        <v>82</v>
      </c>
      <c r="D26" t="s">
        <v>5</v>
      </c>
      <c r="E26" s="5">
        <v>-54.97</v>
      </c>
      <c r="F26">
        <v>1</v>
      </c>
      <c r="G26" s="11">
        <f t="shared" si="0"/>
        <v>54.97</v>
      </c>
      <c r="H26" t="s">
        <v>5</v>
      </c>
      <c r="I26">
        <f>SUMIF(D2:D234,D2,F2:F234)</f>
        <v>42</v>
      </c>
      <c r="J26">
        <f>COUNTIF(D2:D234,H26)-I26</f>
        <v>2</v>
      </c>
    </row>
    <row r="27" spans="1:10" x14ac:dyDescent="0.25">
      <c r="A27" s="1">
        <v>43671</v>
      </c>
      <c r="B27" s="13">
        <v>43671</v>
      </c>
      <c r="C27" t="s">
        <v>82</v>
      </c>
      <c r="D27" t="s">
        <v>10</v>
      </c>
      <c r="E27" s="5">
        <v>-11.99</v>
      </c>
      <c r="F27">
        <v>0</v>
      </c>
      <c r="G27" s="11">
        <f t="shared" si="0"/>
        <v>11.99</v>
      </c>
      <c r="H27" t="s">
        <v>7</v>
      </c>
      <c r="I27">
        <f>SUMIF(D2:D234,H27,F2:F234)</f>
        <v>32</v>
      </c>
      <c r="J27">
        <f>COUNTIF(D2:D234,H27)-I27</f>
        <v>56</v>
      </c>
    </row>
    <row r="28" spans="1:10" x14ac:dyDescent="0.25">
      <c r="A28" s="1">
        <v>43672</v>
      </c>
      <c r="B28" s="13">
        <v>43672</v>
      </c>
      <c r="C28" t="s">
        <v>82</v>
      </c>
      <c r="D28" t="s">
        <v>7</v>
      </c>
      <c r="E28" s="5">
        <v>-12</v>
      </c>
      <c r="F28">
        <v>0</v>
      </c>
      <c r="G28" s="11">
        <f t="shared" si="0"/>
        <v>12</v>
      </c>
      <c r="H28" t="s">
        <v>15</v>
      </c>
      <c r="I28">
        <f>SUMIF(D2:D234,H28,F2:F234)</f>
        <v>0</v>
      </c>
      <c r="J28">
        <f>COUNTIF(D2:D234,H28)-I28</f>
        <v>50</v>
      </c>
    </row>
    <row r="29" spans="1:10" x14ac:dyDescent="0.25">
      <c r="A29" s="1">
        <v>43672</v>
      </c>
      <c r="B29" s="13">
        <v>43672</v>
      </c>
      <c r="C29" t="s">
        <v>82</v>
      </c>
      <c r="D29" t="s">
        <v>7</v>
      </c>
      <c r="E29" s="5">
        <v>-6.5</v>
      </c>
      <c r="F29">
        <v>1</v>
      </c>
      <c r="G29" s="11">
        <f t="shared" si="0"/>
        <v>6.5</v>
      </c>
      <c r="H29" t="s">
        <v>20</v>
      </c>
      <c r="I29">
        <f>SUMIF(D2:D234,H29,F2:F234)</f>
        <v>12</v>
      </c>
      <c r="J29">
        <f>COUNTIF(D2:D234,H29)-I29</f>
        <v>8</v>
      </c>
    </row>
    <row r="30" spans="1:10" x14ac:dyDescent="0.25">
      <c r="A30" s="1">
        <v>43672</v>
      </c>
      <c r="B30" s="13">
        <v>43672</v>
      </c>
      <c r="C30" t="s">
        <v>82</v>
      </c>
      <c r="D30" t="s">
        <v>20</v>
      </c>
      <c r="E30" s="5">
        <v>-9.6199999999999992</v>
      </c>
      <c r="F30">
        <v>1</v>
      </c>
      <c r="G30" s="11">
        <f t="shared" si="0"/>
        <v>9.6199999999999992</v>
      </c>
      <c r="H30" t="s">
        <v>19</v>
      </c>
      <c r="I30">
        <f>SUMIF(D2:D234,H30,F2:F234)</f>
        <v>5</v>
      </c>
      <c r="J30">
        <f>COUNTIF(D2:D234,H30)-I30</f>
        <v>1</v>
      </c>
    </row>
    <row r="31" spans="1:10" x14ac:dyDescent="0.25">
      <c r="A31" s="1">
        <v>43673</v>
      </c>
      <c r="B31" s="13">
        <v>43673</v>
      </c>
      <c r="C31" t="s">
        <v>82</v>
      </c>
      <c r="D31" t="s">
        <v>21</v>
      </c>
      <c r="E31" s="5">
        <v>-6.25</v>
      </c>
      <c r="F31">
        <v>0</v>
      </c>
      <c r="G31" s="11">
        <f t="shared" si="0"/>
        <v>6.25</v>
      </c>
      <c r="H31" t="s">
        <v>10</v>
      </c>
      <c r="I31">
        <f>SUMIF(D2:D234,H31,F2:F234)</f>
        <v>8</v>
      </c>
      <c r="J31">
        <f>COUNTIF(D2:D234,H31)-I31</f>
        <v>7</v>
      </c>
    </row>
    <row r="32" spans="1:10" x14ac:dyDescent="0.25">
      <c r="A32" s="1">
        <v>43674</v>
      </c>
      <c r="B32" s="13">
        <v>43674</v>
      </c>
      <c r="C32" t="s">
        <v>82</v>
      </c>
      <c r="D32" t="s">
        <v>21</v>
      </c>
      <c r="E32" s="5">
        <v>-14.6</v>
      </c>
      <c r="F32">
        <v>0</v>
      </c>
      <c r="G32" s="11">
        <f t="shared" si="0"/>
        <v>14.6</v>
      </c>
      <c r="H32" t="s">
        <v>21</v>
      </c>
      <c r="I32">
        <f>SUMIF(D2:D234,H32,F2:F234)</f>
        <v>0</v>
      </c>
      <c r="J32">
        <f>COUNTIF(D2:D234,H32)-I32</f>
        <v>6</v>
      </c>
    </row>
    <row r="33" spans="1:10" x14ac:dyDescent="0.25">
      <c r="A33" s="1">
        <v>43674</v>
      </c>
      <c r="B33" s="13">
        <v>43674</v>
      </c>
      <c r="C33" t="s">
        <v>82</v>
      </c>
      <c r="D33" t="s">
        <v>7</v>
      </c>
      <c r="E33" s="5">
        <v>-10.45</v>
      </c>
      <c r="F33">
        <v>0</v>
      </c>
      <c r="G33" s="11">
        <f t="shared" si="0"/>
        <v>10.45</v>
      </c>
      <c r="H33" t="s">
        <v>18</v>
      </c>
      <c r="I33">
        <f>SUMIF(D2:D234,H33,F2:F234)</f>
        <v>4</v>
      </c>
      <c r="J33">
        <f>COUNTIF(D2:D234,H33)-I33</f>
        <v>0</v>
      </c>
    </row>
    <row r="34" spans="1:10" x14ac:dyDescent="0.25">
      <c r="A34" s="1">
        <v>43675</v>
      </c>
      <c r="B34" s="13">
        <v>43675</v>
      </c>
      <c r="C34" t="s">
        <v>82</v>
      </c>
      <c r="D34" t="s">
        <v>7</v>
      </c>
      <c r="E34" s="5">
        <v>-11.78</v>
      </c>
      <c r="F34">
        <v>0</v>
      </c>
      <c r="G34" s="11">
        <f t="shared" si="0"/>
        <v>11.78</v>
      </c>
    </row>
    <row r="35" spans="1:10" x14ac:dyDescent="0.25">
      <c r="A35" s="1">
        <v>43676</v>
      </c>
      <c r="B35" s="13">
        <v>43676</v>
      </c>
      <c r="C35" t="s">
        <v>82</v>
      </c>
      <c r="D35" t="s">
        <v>7</v>
      </c>
      <c r="E35" s="5">
        <v>-6.5</v>
      </c>
      <c r="F35">
        <v>1</v>
      </c>
      <c r="G35" s="11">
        <f t="shared" si="0"/>
        <v>6.5</v>
      </c>
    </row>
    <row r="36" spans="1:10" x14ac:dyDescent="0.25">
      <c r="A36" s="1">
        <v>43677</v>
      </c>
      <c r="B36" s="13">
        <v>43677</v>
      </c>
      <c r="C36" t="s">
        <v>82</v>
      </c>
      <c r="D36" t="s">
        <v>21</v>
      </c>
      <c r="E36" s="5">
        <v>-64.790000000000006</v>
      </c>
      <c r="F36">
        <v>0</v>
      </c>
      <c r="G36" s="11">
        <f t="shared" si="0"/>
        <v>64.790000000000006</v>
      </c>
    </row>
    <row r="37" spans="1:10" x14ac:dyDescent="0.25">
      <c r="A37" s="1">
        <v>43677</v>
      </c>
      <c r="B37" s="13">
        <v>43677</v>
      </c>
      <c r="C37" t="s">
        <v>82</v>
      </c>
      <c r="D37" t="s">
        <v>7</v>
      </c>
      <c r="E37" s="5">
        <v>-11.78</v>
      </c>
      <c r="F37">
        <v>0</v>
      </c>
      <c r="G37" s="11">
        <f t="shared" si="0"/>
        <v>11.78</v>
      </c>
      <c r="H37" s="19" t="s">
        <v>68</v>
      </c>
    </row>
    <row r="38" spans="1:10" x14ac:dyDescent="0.25">
      <c r="A38" s="1">
        <v>43678</v>
      </c>
      <c r="B38" s="13">
        <v>43678</v>
      </c>
      <c r="C38" t="s">
        <v>82</v>
      </c>
      <c r="D38" t="s">
        <v>18</v>
      </c>
      <c r="E38" s="5">
        <v>-169.2</v>
      </c>
      <c r="F38">
        <v>1</v>
      </c>
      <c r="G38" s="11">
        <f t="shared" si="0"/>
        <v>169.2</v>
      </c>
      <c r="H38" s="10" t="s">
        <v>61</v>
      </c>
      <c r="I38" s="10">
        <f>COUNTIF(F2:F252,0)</f>
        <v>135</v>
      </c>
    </row>
    <row r="39" spans="1:10" x14ac:dyDescent="0.25">
      <c r="A39" s="1">
        <v>43679</v>
      </c>
      <c r="B39" s="13">
        <v>43679</v>
      </c>
      <c r="C39" t="s">
        <v>82</v>
      </c>
      <c r="D39" t="s">
        <v>7</v>
      </c>
      <c r="E39" s="5">
        <v>-16.5</v>
      </c>
      <c r="F39">
        <v>0</v>
      </c>
      <c r="G39" s="11">
        <f t="shared" si="0"/>
        <v>16.5</v>
      </c>
      <c r="H39" s="6" t="s">
        <v>59</v>
      </c>
      <c r="I39" s="6">
        <f>COUNT(F2:F255)</f>
        <v>251</v>
      </c>
    </row>
    <row r="40" spans="1:10" x14ac:dyDescent="0.25">
      <c r="A40" s="1">
        <v>43679</v>
      </c>
      <c r="B40" s="13">
        <v>43679</v>
      </c>
      <c r="C40" t="s">
        <v>82</v>
      </c>
      <c r="D40" t="s">
        <v>7</v>
      </c>
      <c r="E40" s="5">
        <v>-6.5</v>
      </c>
      <c r="F40">
        <v>1</v>
      </c>
      <c r="G40" s="11">
        <f t="shared" si="0"/>
        <v>6.5</v>
      </c>
      <c r="H40" s="7" t="s">
        <v>60</v>
      </c>
      <c r="I40" s="7">
        <v>1</v>
      </c>
    </row>
    <row r="41" spans="1:10" x14ac:dyDescent="0.25">
      <c r="A41" s="1">
        <v>43681</v>
      </c>
      <c r="B41" s="13">
        <v>43681</v>
      </c>
      <c r="C41" t="s">
        <v>82</v>
      </c>
      <c r="D41" t="s">
        <v>5</v>
      </c>
      <c r="E41" s="5">
        <v>-54.59</v>
      </c>
      <c r="F41">
        <v>1</v>
      </c>
      <c r="G41" s="11">
        <f t="shared" si="0"/>
        <v>54.59</v>
      </c>
      <c r="H41" s="8" t="s">
        <v>62</v>
      </c>
      <c r="I41" s="8">
        <f>I38/(I39*I40)</f>
        <v>0.53784860557768921</v>
      </c>
    </row>
    <row r="42" spans="1:10" x14ac:dyDescent="0.25">
      <c r="A42" s="1">
        <v>43682</v>
      </c>
      <c r="B42" s="13">
        <v>43682</v>
      </c>
      <c r="C42" t="s">
        <v>82</v>
      </c>
      <c r="D42" t="s">
        <v>7</v>
      </c>
      <c r="E42" s="5">
        <v>-8.09</v>
      </c>
      <c r="F42">
        <v>1</v>
      </c>
      <c r="G42" s="11">
        <f t="shared" si="0"/>
        <v>8.09</v>
      </c>
      <c r="H42" s="8" t="s">
        <v>63</v>
      </c>
      <c r="I42" s="8">
        <f>I41*1000000</f>
        <v>537848.60557768925</v>
      </c>
    </row>
    <row r="43" spans="1:10" x14ac:dyDescent="0.25">
      <c r="A43" s="1">
        <v>43683</v>
      </c>
      <c r="B43" s="13">
        <v>43683</v>
      </c>
      <c r="C43" t="s">
        <v>82</v>
      </c>
      <c r="D43" t="s">
        <v>20</v>
      </c>
      <c r="E43" s="5">
        <v>-35.880000000000003</v>
      </c>
      <c r="F43">
        <v>1</v>
      </c>
      <c r="G43" s="11">
        <f t="shared" si="0"/>
        <v>35.880000000000003</v>
      </c>
      <c r="H43" s="20" t="s">
        <v>64</v>
      </c>
      <c r="I43" s="20">
        <v>1.4</v>
      </c>
    </row>
    <row r="44" spans="1:10" x14ac:dyDescent="0.25">
      <c r="A44" s="1">
        <v>43688</v>
      </c>
      <c r="B44" s="13">
        <v>43688</v>
      </c>
      <c r="C44" t="s">
        <v>82</v>
      </c>
      <c r="D44" t="s">
        <v>7</v>
      </c>
      <c r="E44" s="5">
        <v>-34.97</v>
      </c>
      <c r="F44">
        <v>0</v>
      </c>
      <c r="G44" s="11">
        <f t="shared" si="0"/>
        <v>34.97</v>
      </c>
    </row>
    <row r="45" spans="1:10" x14ac:dyDescent="0.25">
      <c r="A45" s="1">
        <v>43689</v>
      </c>
      <c r="B45" s="13">
        <v>43689</v>
      </c>
      <c r="C45" t="s">
        <v>82</v>
      </c>
      <c r="D45" t="s">
        <v>5</v>
      </c>
      <c r="E45" s="5">
        <v>-77.650000000000006</v>
      </c>
      <c r="F45">
        <v>1</v>
      </c>
      <c r="G45" s="11">
        <f t="shared" si="0"/>
        <v>77.650000000000006</v>
      </c>
    </row>
    <row r="46" spans="1:10" x14ac:dyDescent="0.25">
      <c r="A46" s="1">
        <v>43692</v>
      </c>
      <c r="B46" s="13">
        <v>43692</v>
      </c>
      <c r="C46" t="s">
        <v>82</v>
      </c>
      <c r="D46" t="s">
        <v>7</v>
      </c>
      <c r="E46" s="5">
        <v>-16</v>
      </c>
      <c r="F46">
        <v>0</v>
      </c>
      <c r="G46" s="11">
        <f t="shared" si="0"/>
        <v>16</v>
      </c>
      <c r="H46" t="s">
        <v>65</v>
      </c>
      <c r="I46" t="s">
        <v>23</v>
      </c>
      <c r="J46" t="s">
        <v>66</v>
      </c>
    </row>
    <row r="47" spans="1:10" x14ac:dyDescent="0.25">
      <c r="A47" s="1">
        <v>43692</v>
      </c>
      <c r="B47" s="13">
        <v>43692</v>
      </c>
      <c r="C47" t="s">
        <v>82</v>
      </c>
      <c r="D47" t="s">
        <v>15</v>
      </c>
      <c r="E47" s="5">
        <v>-103.5</v>
      </c>
      <c r="F47">
        <v>0</v>
      </c>
      <c r="G47" s="11">
        <f t="shared" si="0"/>
        <v>103.5</v>
      </c>
      <c r="H47" t="s">
        <v>5</v>
      </c>
      <c r="I47">
        <f>SUMIF(D2:D234,H47,F2:F255)</f>
        <v>42</v>
      </c>
      <c r="J47">
        <f>COUNTIF(D2:D255,H47)-I47</f>
        <v>10</v>
      </c>
    </row>
    <row r="48" spans="1:10" x14ac:dyDescent="0.25">
      <c r="A48" s="1">
        <v>43692</v>
      </c>
      <c r="B48" s="13">
        <v>43692</v>
      </c>
      <c r="C48" t="s">
        <v>82</v>
      </c>
      <c r="D48" t="s">
        <v>15</v>
      </c>
      <c r="E48" s="5">
        <v>-93.59</v>
      </c>
      <c r="F48">
        <v>0</v>
      </c>
      <c r="G48" s="11">
        <f t="shared" si="0"/>
        <v>93.59</v>
      </c>
      <c r="H48" t="s">
        <v>7</v>
      </c>
      <c r="I48">
        <f>SUMIF(D2:D255,H48,F2:F255)</f>
        <v>34</v>
      </c>
      <c r="J48">
        <f>COUNTIF(D2:D255,H48)-I48</f>
        <v>58</v>
      </c>
    </row>
    <row r="49" spans="1:12" x14ac:dyDescent="0.25">
      <c r="A49" s="1">
        <v>43692</v>
      </c>
      <c r="B49" s="13">
        <v>43692</v>
      </c>
      <c r="C49" t="s">
        <v>82</v>
      </c>
      <c r="D49" t="s">
        <v>15</v>
      </c>
      <c r="E49" s="5">
        <v>-0.02</v>
      </c>
      <c r="F49">
        <v>0</v>
      </c>
      <c r="G49" s="11">
        <f t="shared" si="0"/>
        <v>0.02</v>
      </c>
      <c r="H49" t="s">
        <v>15</v>
      </c>
      <c r="I49">
        <f>SUMIF(D2:D255,H49,F2:F255)</f>
        <v>0</v>
      </c>
      <c r="J49">
        <f>COUNTIF(D2:D255,H49)-I49</f>
        <v>52</v>
      </c>
    </row>
    <row r="50" spans="1:12" x14ac:dyDescent="0.25">
      <c r="A50" s="1">
        <v>43692</v>
      </c>
      <c r="B50" s="13">
        <v>43692</v>
      </c>
      <c r="C50" t="s">
        <v>82</v>
      </c>
      <c r="D50" t="s">
        <v>7</v>
      </c>
      <c r="E50" s="5">
        <v>-8.9499999999999993</v>
      </c>
      <c r="F50">
        <v>1</v>
      </c>
      <c r="G50" s="11">
        <f t="shared" si="0"/>
        <v>8.9499999999999993</v>
      </c>
      <c r="H50" t="s">
        <v>20</v>
      </c>
      <c r="I50">
        <f>SUMIF(D2:D255,H50,F2:F255)</f>
        <v>13</v>
      </c>
      <c r="J50">
        <f>COUNTIF(D2:D255,H50)-I50</f>
        <v>8</v>
      </c>
    </row>
    <row r="51" spans="1:12" x14ac:dyDescent="0.25">
      <c r="A51" s="1">
        <v>43693</v>
      </c>
      <c r="B51" s="13">
        <v>43693</v>
      </c>
      <c r="C51" t="s">
        <v>82</v>
      </c>
      <c r="D51" t="s">
        <v>5</v>
      </c>
      <c r="E51" s="5">
        <v>-136.03</v>
      </c>
      <c r="F51">
        <v>0</v>
      </c>
      <c r="G51" s="11">
        <f t="shared" si="0"/>
        <v>136.03</v>
      </c>
      <c r="H51" t="s">
        <v>19</v>
      </c>
      <c r="I51">
        <f>SUMIF(D2:D255,H51,F2:F255)</f>
        <v>5</v>
      </c>
      <c r="J51">
        <f>COUNTIF(D2:D255,H51)-I51</f>
        <v>1</v>
      </c>
    </row>
    <row r="52" spans="1:12" x14ac:dyDescent="0.25">
      <c r="A52" s="1">
        <v>43694</v>
      </c>
      <c r="B52" s="13">
        <v>43694</v>
      </c>
      <c r="C52" t="s">
        <v>82</v>
      </c>
      <c r="D52" t="s">
        <v>15</v>
      </c>
      <c r="E52" s="5">
        <v>-20</v>
      </c>
      <c r="F52">
        <v>0</v>
      </c>
      <c r="G52" s="11">
        <f t="shared" si="0"/>
        <v>20</v>
      </c>
      <c r="H52" t="s">
        <v>10</v>
      </c>
      <c r="I52">
        <f>SUMIF(D2:D255,H52,F2:F255)</f>
        <v>9</v>
      </c>
      <c r="J52">
        <f>COUNTIF(D2:D255,H52)-I52</f>
        <v>8</v>
      </c>
    </row>
    <row r="53" spans="1:12" x14ac:dyDescent="0.25">
      <c r="A53" s="1">
        <v>43694</v>
      </c>
      <c r="B53" s="13">
        <v>43694</v>
      </c>
      <c r="C53" t="s">
        <v>82</v>
      </c>
      <c r="D53" t="s">
        <v>20</v>
      </c>
      <c r="E53" s="5">
        <v>-26.29</v>
      </c>
      <c r="F53">
        <v>0</v>
      </c>
      <c r="G53" s="11">
        <f t="shared" si="0"/>
        <v>26.29</v>
      </c>
      <c r="H53" t="s">
        <v>21</v>
      </c>
      <c r="I53">
        <f>SUMIF(D2:D255,H53,F2:F255)</f>
        <v>0</v>
      </c>
      <c r="J53">
        <f>COUNTIF(D2:D255,H53)-I53</f>
        <v>6</v>
      </c>
    </row>
    <row r="54" spans="1:12" x14ac:dyDescent="0.25">
      <c r="A54" s="1">
        <v>43694</v>
      </c>
      <c r="B54" s="13">
        <v>43694</v>
      </c>
      <c r="C54" t="s">
        <v>82</v>
      </c>
      <c r="D54" t="s">
        <v>20</v>
      </c>
      <c r="E54" s="5">
        <v>-2.78</v>
      </c>
      <c r="F54">
        <v>0</v>
      </c>
      <c r="G54" s="11">
        <f t="shared" si="0"/>
        <v>2.78</v>
      </c>
      <c r="H54" t="s">
        <v>18</v>
      </c>
      <c r="I54">
        <f>SUMIF(D2:D255,H54,F2:F255)</f>
        <v>5</v>
      </c>
      <c r="J54">
        <f>COUNTIF(D2:D255,H54)-I54</f>
        <v>0</v>
      </c>
    </row>
    <row r="55" spans="1:12" x14ac:dyDescent="0.25">
      <c r="A55" s="1">
        <v>43694</v>
      </c>
      <c r="B55" s="13">
        <v>43694</v>
      </c>
      <c r="C55" t="s">
        <v>82</v>
      </c>
      <c r="D55" t="s">
        <v>10</v>
      </c>
      <c r="E55" s="5">
        <v>-127.34</v>
      </c>
      <c r="F55">
        <v>1</v>
      </c>
      <c r="G55" s="11">
        <f t="shared" si="0"/>
        <v>127.34</v>
      </c>
    </row>
    <row r="56" spans="1:12" x14ac:dyDescent="0.25">
      <c r="A56" s="1">
        <v>43696</v>
      </c>
      <c r="B56" s="13">
        <v>43696</v>
      </c>
      <c r="C56" t="s">
        <v>82</v>
      </c>
      <c r="D56" t="s">
        <v>7</v>
      </c>
      <c r="E56" s="5">
        <v>-13.66</v>
      </c>
      <c r="F56">
        <v>0</v>
      </c>
      <c r="G56" s="11">
        <f t="shared" si="0"/>
        <v>13.66</v>
      </c>
    </row>
    <row r="57" spans="1:12" x14ac:dyDescent="0.25">
      <c r="A57" s="1">
        <v>43701</v>
      </c>
      <c r="B57" s="13">
        <v>43701</v>
      </c>
      <c r="C57" t="s">
        <v>82</v>
      </c>
      <c r="D57" t="s">
        <v>5</v>
      </c>
      <c r="E57" s="5">
        <v>-45.11</v>
      </c>
      <c r="F57">
        <v>1</v>
      </c>
      <c r="G57" s="11">
        <f t="shared" si="0"/>
        <v>45.11</v>
      </c>
    </row>
    <row r="58" spans="1:12" x14ac:dyDescent="0.25">
      <c r="A58" s="1">
        <v>43702</v>
      </c>
      <c r="B58" s="13">
        <v>43702</v>
      </c>
      <c r="C58" t="s">
        <v>82</v>
      </c>
      <c r="D58" t="s">
        <v>10</v>
      </c>
      <c r="E58" s="5">
        <v>-11.99</v>
      </c>
      <c r="F58">
        <v>0</v>
      </c>
      <c r="G58" s="11">
        <f t="shared" si="0"/>
        <v>11.99</v>
      </c>
    </row>
    <row r="59" spans="1:12" x14ac:dyDescent="0.25">
      <c r="A59" s="1">
        <v>43702</v>
      </c>
      <c r="B59" s="13">
        <v>43702</v>
      </c>
      <c r="C59" t="s">
        <v>82</v>
      </c>
      <c r="D59" t="s">
        <v>15</v>
      </c>
      <c r="E59" s="5">
        <v>-19.43</v>
      </c>
      <c r="F59">
        <v>0</v>
      </c>
      <c r="G59" s="11">
        <f t="shared" si="0"/>
        <v>19.43</v>
      </c>
      <c r="H59" s="7" t="s">
        <v>28</v>
      </c>
      <c r="I59" s="8">
        <f>COUNT(F:F)</f>
        <v>251</v>
      </c>
      <c r="K59" t="s">
        <v>71</v>
      </c>
      <c r="L59">
        <f>COUNT(F235:F252)</f>
        <v>18</v>
      </c>
    </row>
    <row r="60" spans="1:12" x14ac:dyDescent="0.25">
      <c r="A60" s="1">
        <v>43703</v>
      </c>
      <c r="B60" s="13">
        <v>43703</v>
      </c>
      <c r="C60" t="s">
        <v>82</v>
      </c>
      <c r="D60" t="s">
        <v>15</v>
      </c>
      <c r="E60" s="5">
        <v>-60.09</v>
      </c>
      <c r="F60">
        <v>0</v>
      </c>
      <c r="G60" s="11">
        <f t="shared" si="0"/>
        <v>60.09</v>
      </c>
      <c r="H60" s="7" t="s">
        <v>25</v>
      </c>
      <c r="I60" s="8">
        <f>COUNTIF(F:F,"&lt;1")</f>
        <v>135</v>
      </c>
      <c r="K60" t="s">
        <v>72</v>
      </c>
      <c r="L60">
        <f>I59</f>
        <v>251</v>
      </c>
    </row>
    <row r="61" spans="1:12" x14ac:dyDescent="0.25">
      <c r="A61" s="1">
        <v>43704</v>
      </c>
      <c r="B61" s="13">
        <v>43704</v>
      </c>
      <c r="C61" t="s">
        <v>82</v>
      </c>
      <c r="D61" t="s">
        <v>7</v>
      </c>
      <c r="E61" s="5">
        <v>-11.78</v>
      </c>
      <c r="F61">
        <v>0</v>
      </c>
      <c r="G61" s="11">
        <f t="shared" si="0"/>
        <v>11.78</v>
      </c>
      <c r="H61" s="7" t="s">
        <v>24</v>
      </c>
      <c r="I61" s="8">
        <f>COUNTIF(F2:F234,"&gt;0")</f>
        <v>103</v>
      </c>
      <c r="K61" t="s">
        <v>70</v>
      </c>
      <c r="L61">
        <f>L59/L60</f>
        <v>7.1713147410358571E-2</v>
      </c>
    </row>
    <row r="62" spans="1:12" x14ac:dyDescent="0.25">
      <c r="A62" s="1">
        <v>43704</v>
      </c>
      <c r="B62" s="13">
        <v>43704</v>
      </c>
      <c r="C62" t="s">
        <v>82</v>
      </c>
      <c r="D62" t="s">
        <v>18</v>
      </c>
      <c r="E62" s="5">
        <v>-175</v>
      </c>
      <c r="F62">
        <v>1</v>
      </c>
      <c r="G62" s="11">
        <f t="shared" si="0"/>
        <v>175</v>
      </c>
      <c r="H62" s="7" t="s">
        <v>27</v>
      </c>
      <c r="I62" s="9">
        <f>I60/I59</f>
        <v>0.53784860557768921</v>
      </c>
    </row>
    <row r="63" spans="1:12" x14ac:dyDescent="0.25">
      <c r="A63" s="1">
        <v>43705</v>
      </c>
      <c r="B63" s="13">
        <v>43705</v>
      </c>
      <c r="C63" t="s">
        <v>82</v>
      </c>
      <c r="D63" t="s">
        <v>7</v>
      </c>
      <c r="E63" s="5">
        <v>-46.15</v>
      </c>
      <c r="F63">
        <v>0</v>
      </c>
      <c r="G63" s="11">
        <f t="shared" si="0"/>
        <v>46.15</v>
      </c>
      <c r="H63" s="7" t="s">
        <v>26</v>
      </c>
      <c r="I63" s="9">
        <f>I61/I59</f>
        <v>0.41035856573705182</v>
      </c>
    </row>
    <row r="64" spans="1:12" x14ac:dyDescent="0.25">
      <c r="A64" s="1">
        <v>43705</v>
      </c>
      <c r="B64" s="13">
        <v>43705</v>
      </c>
      <c r="C64" t="s">
        <v>82</v>
      </c>
      <c r="D64" t="s">
        <v>7</v>
      </c>
      <c r="E64" s="5">
        <v>-14.26</v>
      </c>
      <c r="F64">
        <v>0</v>
      </c>
      <c r="G64" s="11">
        <f t="shared" si="0"/>
        <v>14.26</v>
      </c>
      <c r="H64" s="7" t="s">
        <v>32</v>
      </c>
      <c r="I64" s="8">
        <v>0.99</v>
      </c>
    </row>
    <row r="65" spans="1:9" x14ac:dyDescent="0.25">
      <c r="A65" s="1">
        <v>43706</v>
      </c>
      <c r="B65" s="13">
        <v>43706</v>
      </c>
      <c r="C65" t="s">
        <v>82</v>
      </c>
      <c r="D65" t="s">
        <v>5</v>
      </c>
      <c r="E65" s="5">
        <v>-53.54</v>
      </c>
      <c r="F65">
        <v>1</v>
      </c>
      <c r="G65" s="11">
        <f t="shared" si="0"/>
        <v>53.54</v>
      </c>
      <c r="H65" s="7" t="s">
        <v>31</v>
      </c>
      <c r="I65" s="8">
        <v>2.5760000000000001</v>
      </c>
    </row>
    <row r="66" spans="1:9" x14ac:dyDescent="0.25">
      <c r="A66" s="1">
        <v>43707</v>
      </c>
      <c r="B66" s="13">
        <v>43707</v>
      </c>
      <c r="C66" t="s">
        <v>82</v>
      </c>
      <c r="D66" t="s">
        <v>15</v>
      </c>
      <c r="E66" s="5">
        <v>-82.89</v>
      </c>
      <c r="F66">
        <v>0</v>
      </c>
      <c r="G66" s="11">
        <f t="shared" ref="G66:G129" si="1">ABS(E66)</f>
        <v>82.89</v>
      </c>
      <c r="H66" s="7" t="s">
        <v>34</v>
      </c>
      <c r="I66" s="8">
        <f>_xlfn.STDEV.P((F:F))</f>
        <v>0.49856542505053891</v>
      </c>
    </row>
    <row r="67" spans="1:9" x14ac:dyDescent="0.25">
      <c r="A67" s="1">
        <v>43707</v>
      </c>
      <c r="B67" s="13">
        <v>43707</v>
      </c>
      <c r="C67" t="s">
        <v>82</v>
      </c>
      <c r="D67" t="s">
        <v>15</v>
      </c>
      <c r="E67" s="5">
        <v>-0.01</v>
      </c>
      <c r="F67">
        <v>0</v>
      </c>
      <c r="G67" s="11">
        <f t="shared" si="1"/>
        <v>0.01</v>
      </c>
      <c r="H67" s="6" t="s">
        <v>29</v>
      </c>
      <c r="I67" s="9">
        <f>I62+I65*SQRT(I62*(1-I62)/I59)</f>
        <v>0.61891318900979542</v>
      </c>
    </row>
    <row r="68" spans="1:9" x14ac:dyDescent="0.25">
      <c r="A68" s="1">
        <v>43708</v>
      </c>
      <c r="B68" s="13">
        <v>43708</v>
      </c>
      <c r="C68" t="s">
        <v>82</v>
      </c>
      <c r="D68" t="s">
        <v>15</v>
      </c>
      <c r="E68" s="5">
        <v>-21.59</v>
      </c>
      <c r="F68">
        <v>0</v>
      </c>
      <c r="G68" s="11">
        <f t="shared" si="1"/>
        <v>21.59</v>
      </c>
      <c r="H68" s="6" t="s">
        <v>30</v>
      </c>
      <c r="I68" s="9">
        <f>I62-I65*SQRT(I62*(1-I62)/I59)</f>
        <v>0.456784022145583</v>
      </c>
    </row>
    <row r="69" spans="1:9" x14ac:dyDescent="0.25">
      <c r="A69" s="1">
        <v>43709</v>
      </c>
      <c r="B69" s="13">
        <v>43709</v>
      </c>
      <c r="C69" t="s">
        <v>82</v>
      </c>
      <c r="D69" t="s">
        <v>7</v>
      </c>
      <c r="E69" s="5">
        <v>-12</v>
      </c>
      <c r="F69">
        <v>0</v>
      </c>
      <c r="G69" s="11">
        <f t="shared" si="1"/>
        <v>12</v>
      </c>
      <c r="H69" s="10" t="s">
        <v>35</v>
      </c>
      <c r="I69" s="10">
        <v>0.1</v>
      </c>
    </row>
    <row r="70" spans="1:9" x14ac:dyDescent="0.25">
      <c r="A70" s="1">
        <v>43709</v>
      </c>
      <c r="B70" s="13">
        <v>43709</v>
      </c>
      <c r="C70" t="s">
        <v>82</v>
      </c>
      <c r="D70" t="s">
        <v>15</v>
      </c>
      <c r="E70" s="5">
        <v>-16.190000000000001</v>
      </c>
      <c r="F70">
        <v>0</v>
      </c>
      <c r="G70" s="11">
        <f t="shared" si="1"/>
        <v>16.190000000000001</v>
      </c>
      <c r="H70" s="6" t="s">
        <v>33</v>
      </c>
      <c r="I70" s="8">
        <f>((I65^2)*I62*I63)/I69^2</f>
        <v>146.45873125823397</v>
      </c>
    </row>
    <row r="71" spans="1:9" x14ac:dyDescent="0.25">
      <c r="A71" s="1">
        <v>43709</v>
      </c>
      <c r="B71" s="13">
        <v>43709</v>
      </c>
      <c r="C71" t="s">
        <v>82</v>
      </c>
      <c r="D71" t="s">
        <v>20</v>
      </c>
      <c r="E71" s="5">
        <v>-29.19</v>
      </c>
      <c r="F71">
        <v>1</v>
      </c>
      <c r="G71" s="11">
        <f t="shared" si="1"/>
        <v>29.19</v>
      </c>
    </row>
    <row r="72" spans="1:9" x14ac:dyDescent="0.25">
      <c r="A72" s="1">
        <v>43710</v>
      </c>
      <c r="B72" s="13">
        <v>43710</v>
      </c>
      <c r="C72" t="s">
        <v>82</v>
      </c>
      <c r="D72" t="s">
        <v>15</v>
      </c>
      <c r="E72" s="5">
        <v>-75.59</v>
      </c>
      <c r="F72">
        <v>0</v>
      </c>
      <c r="G72" s="11">
        <f t="shared" si="1"/>
        <v>75.59</v>
      </c>
    </row>
    <row r="73" spans="1:9" x14ac:dyDescent="0.25">
      <c r="A73" s="1">
        <v>43711</v>
      </c>
      <c r="B73" s="13">
        <v>43711</v>
      </c>
      <c r="C73" t="s">
        <v>82</v>
      </c>
      <c r="D73" t="s">
        <v>7</v>
      </c>
      <c r="E73" s="5">
        <v>-52</v>
      </c>
      <c r="F73">
        <v>0</v>
      </c>
      <c r="G73" s="11">
        <f t="shared" si="1"/>
        <v>52</v>
      </c>
    </row>
    <row r="74" spans="1:9" x14ac:dyDescent="0.25">
      <c r="A74" s="1">
        <v>43713</v>
      </c>
      <c r="B74" s="13">
        <v>43713</v>
      </c>
      <c r="C74" t="s">
        <v>82</v>
      </c>
      <c r="D74" t="s">
        <v>7</v>
      </c>
      <c r="E74" s="5">
        <v>-7.07</v>
      </c>
      <c r="F74">
        <v>1</v>
      </c>
      <c r="G74" s="11">
        <f t="shared" si="1"/>
        <v>7.07</v>
      </c>
    </row>
    <row r="75" spans="1:9" x14ac:dyDescent="0.25">
      <c r="A75" s="1">
        <v>43714</v>
      </c>
      <c r="B75" s="13">
        <v>43714</v>
      </c>
      <c r="C75" t="s">
        <v>82</v>
      </c>
      <c r="D75" t="s">
        <v>5</v>
      </c>
      <c r="E75" s="5">
        <v>-107.37</v>
      </c>
      <c r="F75">
        <v>0</v>
      </c>
      <c r="G75" s="11">
        <f t="shared" si="1"/>
        <v>107.37</v>
      </c>
    </row>
    <row r="76" spans="1:9" x14ac:dyDescent="0.25">
      <c r="A76" s="1">
        <v>43716</v>
      </c>
      <c r="B76" s="13">
        <v>43716</v>
      </c>
      <c r="C76" t="s">
        <v>82</v>
      </c>
      <c r="D76" t="s">
        <v>7</v>
      </c>
      <c r="E76" s="5">
        <v>-19.72</v>
      </c>
      <c r="F76">
        <v>0</v>
      </c>
      <c r="G76" s="11">
        <f t="shared" si="1"/>
        <v>19.72</v>
      </c>
    </row>
    <row r="77" spans="1:9" x14ac:dyDescent="0.25">
      <c r="A77" s="1">
        <v>43717</v>
      </c>
      <c r="B77" s="13">
        <v>43717</v>
      </c>
      <c r="C77" t="s">
        <v>82</v>
      </c>
      <c r="D77" t="s">
        <v>7</v>
      </c>
      <c r="E77" s="5">
        <v>-14.01</v>
      </c>
      <c r="F77">
        <v>0</v>
      </c>
      <c r="G77" s="11">
        <f t="shared" si="1"/>
        <v>14.01</v>
      </c>
    </row>
    <row r="78" spans="1:9" x14ac:dyDescent="0.25">
      <c r="A78" s="1">
        <v>43717</v>
      </c>
      <c r="B78" s="13">
        <v>43717</v>
      </c>
      <c r="C78" t="s">
        <v>82</v>
      </c>
      <c r="D78" t="s">
        <v>5</v>
      </c>
      <c r="E78" s="5">
        <v>-10.48</v>
      </c>
      <c r="F78">
        <v>1</v>
      </c>
      <c r="G78" s="11">
        <f t="shared" si="1"/>
        <v>10.48</v>
      </c>
    </row>
    <row r="79" spans="1:9" x14ac:dyDescent="0.25">
      <c r="A79" s="1">
        <v>43718</v>
      </c>
      <c r="B79" s="13">
        <v>43718</v>
      </c>
      <c r="C79" t="s">
        <v>82</v>
      </c>
      <c r="D79" t="s">
        <v>5</v>
      </c>
      <c r="E79" s="5">
        <v>-26.41</v>
      </c>
      <c r="F79">
        <v>1</v>
      </c>
      <c r="G79" s="11">
        <f t="shared" si="1"/>
        <v>26.41</v>
      </c>
    </row>
    <row r="80" spans="1:9" x14ac:dyDescent="0.25">
      <c r="A80" s="1">
        <v>43719</v>
      </c>
      <c r="B80" s="13">
        <v>43719</v>
      </c>
      <c r="C80" t="s">
        <v>82</v>
      </c>
      <c r="D80" t="s">
        <v>15</v>
      </c>
      <c r="E80" s="5">
        <v>-62.4</v>
      </c>
      <c r="F80">
        <v>0</v>
      </c>
      <c r="G80" s="11">
        <f t="shared" si="1"/>
        <v>62.4</v>
      </c>
    </row>
    <row r="81" spans="1:7" x14ac:dyDescent="0.25">
      <c r="A81" s="1">
        <v>43719</v>
      </c>
      <c r="B81" s="13">
        <v>43719</v>
      </c>
      <c r="C81" t="s">
        <v>82</v>
      </c>
      <c r="D81" t="s">
        <v>15</v>
      </c>
      <c r="E81" s="5">
        <v>-24.96</v>
      </c>
      <c r="F81">
        <v>0</v>
      </c>
      <c r="G81" s="11">
        <f t="shared" si="1"/>
        <v>24.96</v>
      </c>
    </row>
    <row r="82" spans="1:7" x14ac:dyDescent="0.25">
      <c r="A82" s="1">
        <v>43719</v>
      </c>
      <c r="B82" s="13">
        <v>43719</v>
      </c>
      <c r="C82" t="s">
        <v>82</v>
      </c>
      <c r="D82" t="s">
        <v>7</v>
      </c>
      <c r="E82" s="5">
        <v>-8.9</v>
      </c>
      <c r="F82">
        <v>1</v>
      </c>
      <c r="G82" s="11">
        <f t="shared" si="1"/>
        <v>8.9</v>
      </c>
    </row>
    <row r="83" spans="1:7" x14ac:dyDescent="0.25">
      <c r="A83" s="1">
        <v>43720</v>
      </c>
      <c r="B83" s="13">
        <v>43720</v>
      </c>
      <c r="C83" t="s">
        <v>82</v>
      </c>
      <c r="D83" t="s">
        <v>5</v>
      </c>
      <c r="E83" s="5">
        <v>-31.6</v>
      </c>
      <c r="F83">
        <v>1</v>
      </c>
      <c r="G83" s="11">
        <f t="shared" si="1"/>
        <v>31.6</v>
      </c>
    </row>
    <row r="84" spans="1:7" x14ac:dyDescent="0.25">
      <c r="A84" s="1">
        <v>43721</v>
      </c>
      <c r="B84" s="13">
        <v>43721</v>
      </c>
      <c r="C84" t="s">
        <v>82</v>
      </c>
      <c r="D84" t="s">
        <v>15</v>
      </c>
      <c r="E84" s="5">
        <v>37.44</v>
      </c>
      <c r="F84">
        <v>0</v>
      </c>
      <c r="G84" s="11">
        <f t="shared" si="1"/>
        <v>37.44</v>
      </c>
    </row>
    <row r="85" spans="1:7" x14ac:dyDescent="0.25">
      <c r="A85" s="1">
        <v>43721</v>
      </c>
      <c r="B85" s="13">
        <v>43721</v>
      </c>
      <c r="C85" t="s">
        <v>82</v>
      </c>
      <c r="D85" t="s">
        <v>5</v>
      </c>
      <c r="E85" s="5">
        <v>-33.92</v>
      </c>
      <c r="F85">
        <v>1</v>
      </c>
      <c r="G85" s="11">
        <f t="shared" si="1"/>
        <v>33.92</v>
      </c>
    </row>
    <row r="86" spans="1:7" x14ac:dyDescent="0.25">
      <c r="A86" s="1">
        <v>43722</v>
      </c>
      <c r="B86" s="13">
        <v>43722</v>
      </c>
      <c r="C86" t="s">
        <v>82</v>
      </c>
      <c r="D86" t="s">
        <v>7</v>
      </c>
      <c r="E86" s="5">
        <v>-38</v>
      </c>
      <c r="F86">
        <v>0</v>
      </c>
      <c r="G86" s="11">
        <f t="shared" si="1"/>
        <v>38</v>
      </c>
    </row>
    <row r="87" spans="1:7" x14ac:dyDescent="0.25">
      <c r="A87" s="1">
        <v>43725</v>
      </c>
      <c r="B87" s="13">
        <v>43725</v>
      </c>
      <c r="C87" t="s">
        <v>82</v>
      </c>
      <c r="D87" t="s">
        <v>15</v>
      </c>
      <c r="E87" s="5">
        <v>-210.55</v>
      </c>
      <c r="F87">
        <v>0</v>
      </c>
      <c r="G87" s="11">
        <f t="shared" si="1"/>
        <v>210.55</v>
      </c>
    </row>
    <row r="88" spans="1:7" x14ac:dyDescent="0.25">
      <c r="A88" s="1">
        <v>43725</v>
      </c>
      <c r="B88" s="13">
        <v>43725</v>
      </c>
      <c r="C88" t="s">
        <v>82</v>
      </c>
      <c r="D88" t="s">
        <v>15</v>
      </c>
      <c r="E88" s="5">
        <v>-104</v>
      </c>
      <c r="F88">
        <v>0</v>
      </c>
      <c r="G88" s="11">
        <f t="shared" si="1"/>
        <v>104</v>
      </c>
    </row>
    <row r="89" spans="1:7" x14ac:dyDescent="0.25">
      <c r="A89" s="1">
        <v>43725</v>
      </c>
      <c r="B89" s="13">
        <v>43725</v>
      </c>
      <c r="C89" t="s">
        <v>82</v>
      </c>
      <c r="D89" t="s">
        <v>15</v>
      </c>
      <c r="E89" s="5">
        <v>-26.99</v>
      </c>
      <c r="F89">
        <v>0</v>
      </c>
      <c r="G89" s="11">
        <f t="shared" si="1"/>
        <v>26.99</v>
      </c>
    </row>
    <row r="90" spans="1:7" x14ac:dyDescent="0.25">
      <c r="A90" s="1">
        <v>43725</v>
      </c>
      <c r="B90" s="13">
        <v>43725</v>
      </c>
      <c r="C90" t="s">
        <v>82</v>
      </c>
      <c r="D90" t="s">
        <v>10</v>
      </c>
      <c r="E90" s="5">
        <v>-127.34</v>
      </c>
      <c r="F90">
        <v>1</v>
      </c>
      <c r="G90" s="11">
        <f t="shared" si="1"/>
        <v>127.34</v>
      </c>
    </row>
    <row r="91" spans="1:7" x14ac:dyDescent="0.25">
      <c r="A91" s="1">
        <v>43726</v>
      </c>
      <c r="B91" s="13">
        <v>43726</v>
      </c>
      <c r="C91" t="s">
        <v>82</v>
      </c>
      <c r="D91" t="s">
        <v>7</v>
      </c>
      <c r="E91" s="5">
        <v>-14.89</v>
      </c>
      <c r="F91">
        <v>0</v>
      </c>
      <c r="G91" s="11">
        <f t="shared" si="1"/>
        <v>14.89</v>
      </c>
    </row>
    <row r="92" spans="1:7" x14ac:dyDescent="0.25">
      <c r="A92" s="1">
        <v>43727</v>
      </c>
      <c r="B92" s="13">
        <v>43727</v>
      </c>
      <c r="C92" t="s">
        <v>82</v>
      </c>
      <c r="D92" t="s">
        <v>5</v>
      </c>
      <c r="E92" s="5">
        <v>-56.36</v>
      </c>
      <c r="F92">
        <v>1</v>
      </c>
      <c r="G92" s="11">
        <f t="shared" si="1"/>
        <v>56.36</v>
      </c>
    </row>
    <row r="93" spans="1:7" x14ac:dyDescent="0.25">
      <c r="A93" s="1">
        <v>43728</v>
      </c>
      <c r="B93" s="13">
        <v>43728</v>
      </c>
      <c r="C93" t="s">
        <v>82</v>
      </c>
      <c r="D93" t="s">
        <v>7</v>
      </c>
      <c r="E93" s="5">
        <v>-9.09</v>
      </c>
      <c r="F93">
        <v>1</v>
      </c>
      <c r="G93" s="11">
        <f t="shared" si="1"/>
        <v>9.09</v>
      </c>
    </row>
    <row r="94" spans="1:7" x14ac:dyDescent="0.25">
      <c r="A94" s="1">
        <v>43729</v>
      </c>
      <c r="B94" s="13">
        <v>43729</v>
      </c>
      <c r="C94" t="s">
        <v>82</v>
      </c>
      <c r="D94" t="s">
        <v>7</v>
      </c>
      <c r="E94" s="5">
        <v>-33</v>
      </c>
      <c r="F94">
        <v>0</v>
      </c>
      <c r="G94" s="11">
        <f t="shared" si="1"/>
        <v>33</v>
      </c>
    </row>
    <row r="95" spans="1:7" x14ac:dyDescent="0.25">
      <c r="A95" s="1">
        <v>43729</v>
      </c>
      <c r="B95" s="13">
        <v>43729</v>
      </c>
      <c r="C95" t="s">
        <v>82</v>
      </c>
      <c r="D95" t="s">
        <v>7</v>
      </c>
      <c r="E95" s="5">
        <v>-20.69</v>
      </c>
      <c r="F95">
        <v>0</v>
      </c>
      <c r="G95" s="11">
        <f t="shared" si="1"/>
        <v>20.69</v>
      </c>
    </row>
    <row r="96" spans="1:7" x14ac:dyDescent="0.25">
      <c r="A96" s="1">
        <v>43729</v>
      </c>
      <c r="B96" s="13">
        <v>43729</v>
      </c>
      <c r="C96" t="s">
        <v>82</v>
      </c>
      <c r="D96" t="s">
        <v>15</v>
      </c>
      <c r="E96" s="5">
        <v>-359.61</v>
      </c>
      <c r="F96">
        <v>0</v>
      </c>
      <c r="G96" s="11">
        <f t="shared" si="1"/>
        <v>359.61</v>
      </c>
    </row>
    <row r="97" spans="1:7" x14ac:dyDescent="0.25">
      <c r="A97" s="1">
        <v>43730</v>
      </c>
      <c r="B97" s="13">
        <v>43730</v>
      </c>
      <c r="C97" t="s">
        <v>82</v>
      </c>
      <c r="D97" t="s">
        <v>20</v>
      </c>
      <c r="E97" s="5">
        <v>-33.020000000000003</v>
      </c>
      <c r="F97">
        <v>1</v>
      </c>
      <c r="G97" s="11">
        <f t="shared" si="1"/>
        <v>33.020000000000003</v>
      </c>
    </row>
    <row r="98" spans="1:7" x14ac:dyDescent="0.25">
      <c r="A98" s="1">
        <v>43731</v>
      </c>
      <c r="B98" s="13">
        <v>43731</v>
      </c>
      <c r="C98" t="s">
        <v>82</v>
      </c>
      <c r="D98" t="s">
        <v>7</v>
      </c>
      <c r="E98" s="5">
        <v>-14.01</v>
      </c>
      <c r="F98">
        <v>0</v>
      </c>
      <c r="G98" s="11">
        <f t="shared" si="1"/>
        <v>14.01</v>
      </c>
    </row>
    <row r="99" spans="1:7" x14ac:dyDescent="0.25">
      <c r="A99" s="1">
        <v>43731</v>
      </c>
      <c r="B99" s="13">
        <v>43731</v>
      </c>
      <c r="C99" t="s">
        <v>82</v>
      </c>
      <c r="D99" t="s">
        <v>15</v>
      </c>
      <c r="E99" s="5">
        <v>104</v>
      </c>
      <c r="F99">
        <v>0</v>
      </c>
      <c r="G99" s="11">
        <f t="shared" si="1"/>
        <v>104</v>
      </c>
    </row>
    <row r="100" spans="1:7" x14ac:dyDescent="0.25">
      <c r="A100" s="1">
        <v>43732</v>
      </c>
      <c r="B100" s="13">
        <v>43732</v>
      </c>
      <c r="C100" t="s">
        <v>82</v>
      </c>
      <c r="D100" t="s">
        <v>15</v>
      </c>
      <c r="E100" s="5">
        <v>24.1</v>
      </c>
      <c r="F100">
        <v>0</v>
      </c>
      <c r="G100" s="11">
        <f t="shared" si="1"/>
        <v>24.1</v>
      </c>
    </row>
    <row r="101" spans="1:7" x14ac:dyDescent="0.25">
      <c r="A101" s="1">
        <v>43732</v>
      </c>
      <c r="B101" s="13">
        <v>43732</v>
      </c>
      <c r="C101" t="s">
        <v>82</v>
      </c>
      <c r="D101" t="s">
        <v>5</v>
      </c>
      <c r="E101" s="5">
        <v>-74.91</v>
      </c>
      <c r="F101">
        <v>1</v>
      </c>
      <c r="G101" s="11">
        <f t="shared" si="1"/>
        <v>74.91</v>
      </c>
    </row>
    <row r="102" spans="1:7" x14ac:dyDescent="0.25">
      <c r="A102" s="1">
        <v>43733</v>
      </c>
      <c r="B102" s="13">
        <v>43733</v>
      </c>
      <c r="C102" t="s">
        <v>82</v>
      </c>
      <c r="D102" t="s">
        <v>10</v>
      </c>
      <c r="E102" s="5">
        <v>-11.99</v>
      </c>
      <c r="F102">
        <v>0</v>
      </c>
      <c r="G102" s="11">
        <f t="shared" si="1"/>
        <v>11.99</v>
      </c>
    </row>
    <row r="103" spans="1:7" x14ac:dyDescent="0.25">
      <c r="A103" s="1">
        <v>43733</v>
      </c>
      <c r="B103" s="13">
        <v>43733</v>
      </c>
      <c r="C103" t="s">
        <v>82</v>
      </c>
      <c r="D103" t="s">
        <v>7</v>
      </c>
      <c r="E103" s="5">
        <v>-9.09</v>
      </c>
      <c r="F103">
        <v>1</v>
      </c>
      <c r="G103" s="11">
        <f t="shared" si="1"/>
        <v>9.09</v>
      </c>
    </row>
    <row r="104" spans="1:7" x14ac:dyDescent="0.25">
      <c r="A104" s="1">
        <v>43734</v>
      </c>
      <c r="B104" s="13">
        <v>43734</v>
      </c>
      <c r="C104" t="s">
        <v>82</v>
      </c>
      <c r="D104" t="s">
        <v>7</v>
      </c>
      <c r="E104" s="5">
        <v>-6.39</v>
      </c>
      <c r="F104">
        <v>1</v>
      </c>
      <c r="G104" s="11">
        <f t="shared" si="1"/>
        <v>6.39</v>
      </c>
    </row>
    <row r="105" spans="1:7" x14ac:dyDescent="0.25">
      <c r="A105" s="1">
        <v>43735</v>
      </c>
      <c r="B105" s="13">
        <v>43735</v>
      </c>
      <c r="C105" t="s">
        <v>82</v>
      </c>
      <c r="D105" t="s">
        <v>15</v>
      </c>
      <c r="E105" s="5">
        <v>210.55</v>
      </c>
      <c r="F105">
        <v>0</v>
      </c>
      <c r="G105" s="11">
        <f t="shared" si="1"/>
        <v>210.55</v>
      </c>
    </row>
    <row r="106" spans="1:7" x14ac:dyDescent="0.25">
      <c r="A106" s="1">
        <v>43738</v>
      </c>
      <c r="B106" s="13">
        <v>43738</v>
      </c>
      <c r="C106" t="s">
        <v>82</v>
      </c>
      <c r="D106" t="s">
        <v>7</v>
      </c>
      <c r="E106" s="5">
        <v>-42</v>
      </c>
      <c r="F106">
        <v>0</v>
      </c>
      <c r="G106" s="11">
        <f t="shared" si="1"/>
        <v>42</v>
      </c>
    </row>
    <row r="107" spans="1:7" x14ac:dyDescent="0.25">
      <c r="A107" s="1">
        <v>43740</v>
      </c>
      <c r="B107" s="13">
        <v>43740</v>
      </c>
      <c r="C107" t="s">
        <v>82</v>
      </c>
      <c r="D107" t="s">
        <v>5</v>
      </c>
      <c r="E107" s="5">
        <v>-63.36</v>
      </c>
      <c r="F107">
        <v>1</v>
      </c>
      <c r="G107" s="11">
        <f t="shared" si="1"/>
        <v>63.36</v>
      </c>
    </row>
    <row r="108" spans="1:7" x14ac:dyDescent="0.25">
      <c r="A108" s="1">
        <v>43741</v>
      </c>
      <c r="B108" s="13">
        <v>43741</v>
      </c>
      <c r="C108" t="s">
        <v>82</v>
      </c>
      <c r="D108" t="s">
        <v>7</v>
      </c>
      <c r="E108" s="5">
        <v>-10.7</v>
      </c>
      <c r="F108">
        <v>0</v>
      </c>
      <c r="G108" s="11">
        <f t="shared" si="1"/>
        <v>10.7</v>
      </c>
    </row>
    <row r="109" spans="1:7" x14ac:dyDescent="0.25">
      <c r="A109" s="1">
        <v>43741</v>
      </c>
      <c r="B109" s="13">
        <v>43741</v>
      </c>
      <c r="C109" t="s">
        <v>82</v>
      </c>
      <c r="D109" t="s">
        <v>15</v>
      </c>
      <c r="E109" s="5">
        <v>-69</v>
      </c>
      <c r="F109">
        <v>0</v>
      </c>
      <c r="G109" s="11">
        <f t="shared" si="1"/>
        <v>69</v>
      </c>
    </row>
    <row r="110" spans="1:7" x14ac:dyDescent="0.25">
      <c r="A110" s="1">
        <v>43741</v>
      </c>
      <c r="B110" s="13">
        <v>43741</v>
      </c>
      <c r="C110" t="s">
        <v>82</v>
      </c>
      <c r="D110" t="s">
        <v>5</v>
      </c>
      <c r="E110" s="5">
        <v>-42.7</v>
      </c>
      <c r="F110">
        <v>1</v>
      </c>
      <c r="G110" s="11">
        <f t="shared" si="1"/>
        <v>42.7</v>
      </c>
    </row>
    <row r="111" spans="1:7" x14ac:dyDescent="0.25">
      <c r="A111" s="1">
        <v>43747</v>
      </c>
      <c r="B111" s="13">
        <v>43747</v>
      </c>
      <c r="C111" t="s">
        <v>82</v>
      </c>
      <c r="D111" t="s">
        <v>7</v>
      </c>
      <c r="E111" s="5">
        <v>-9.09</v>
      </c>
      <c r="F111">
        <v>1</v>
      </c>
      <c r="G111" s="11">
        <f t="shared" si="1"/>
        <v>9.09</v>
      </c>
    </row>
    <row r="112" spans="1:7" x14ac:dyDescent="0.25">
      <c r="A112" s="1">
        <v>43748</v>
      </c>
      <c r="B112" s="13">
        <v>43748</v>
      </c>
      <c r="C112" t="s">
        <v>82</v>
      </c>
      <c r="D112" t="s">
        <v>15</v>
      </c>
      <c r="E112" s="5">
        <v>-50</v>
      </c>
      <c r="F112">
        <v>0</v>
      </c>
      <c r="G112" s="11">
        <f t="shared" si="1"/>
        <v>50</v>
      </c>
    </row>
    <row r="113" spans="1:7" x14ac:dyDescent="0.25">
      <c r="A113" s="1">
        <v>43748</v>
      </c>
      <c r="B113" s="13">
        <v>43748</v>
      </c>
      <c r="C113" t="s">
        <v>82</v>
      </c>
      <c r="D113" t="s">
        <v>5</v>
      </c>
      <c r="E113" s="5">
        <v>-49.39</v>
      </c>
      <c r="F113">
        <v>1</v>
      </c>
      <c r="G113" s="11">
        <f t="shared" si="1"/>
        <v>49.39</v>
      </c>
    </row>
    <row r="114" spans="1:7" x14ac:dyDescent="0.25">
      <c r="A114" s="1">
        <v>43751</v>
      </c>
      <c r="B114" s="13">
        <v>43751</v>
      </c>
      <c r="C114" t="s">
        <v>82</v>
      </c>
      <c r="D114" t="s">
        <v>15</v>
      </c>
      <c r="E114" s="5">
        <v>-214.24</v>
      </c>
      <c r="F114">
        <v>0</v>
      </c>
      <c r="G114" s="11">
        <f t="shared" si="1"/>
        <v>214.24</v>
      </c>
    </row>
    <row r="115" spans="1:7" x14ac:dyDescent="0.25">
      <c r="A115" s="1">
        <v>43752</v>
      </c>
      <c r="B115" s="13">
        <v>43752</v>
      </c>
      <c r="C115" t="s">
        <v>82</v>
      </c>
      <c r="D115" t="s">
        <v>20</v>
      </c>
      <c r="E115" s="5">
        <v>-29.11</v>
      </c>
      <c r="F115">
        <v>1</v>
      </c>
      <c r="G115" s="11">
        <f t="shared" si="1"/>
        <v>29.11</v>
      </c>
    </row>
    <row r="116" spans="1:7" x14ac:dyDescent="0.25">
      <c r="A116" s="1">
        <v>43752</v>
      </c>
      <c r="B116" s="13">
        <v>43752</v>
      </c>
      <c r="C116" t="s">
        <v>82</v>
      </c>
      <c r="D116" t="s">
        <v>5</v>
      </c>
      <c r="E116" s="5">
        <v>-40.229999999999997</v>
      </c>
      <c r="F116">
        <v>1</v>
      </c>
      <c r="G116" s="11">
        <f t="shared" si="1"/>
        <v>40.229999999999997</v>
      </c>
    </row>
    <row r="117" spans="1:7" x14ac:dyDescent="0.25">
      <c r="A117" s="1">
        <v>43752</v>
      </c>
      <c r="B117" s="13">
        <v>43752</v>
      </c>
      <c r="C117" t="s">
        <v>82</v>
      </c>
      <c r="D117" t="s">
        <v>19</v>
      </c>
      <c r="E117" s="5">
        <v>-30</v>
      </c>
      <c r="F117">
        <v>1</v>
      </c>
      <c r="G117" s="11">
        <f t="shared" si="1"/>
        <v>30</v>
      </c>
    </row>
    <row r="118" spans="1:7" x14ac:dyDescent="0.25">
      <c r="A118" s="1">
        <v>43753</v>
      </c>
      <c r="B118" s="13">
        <v>43753</v>
      </c>
      <c r="C118" t="s">
        <v>82</v>
      </c>
      <c r="D118" t="s">
        <v>15</v>
      </c>
      <c r="E118" s="5">
        <v>-50.67</v>
      </c>
      <c r="F118">
        <v>0</v>
      </c>
      <c r="G118" s="11">
        <f t="shared" si="1"/>
        <v>50.67</v>
      </c>
    </row>
    <row r="119" spans="1:7" x14ac:dyDescent="0.25">
      <c r="A119" s="1">
        <v>43754</v>
      </c>
      <c r="B119" s="13">
        <v>43754</v>
      </c>
      <c r="C119" t="s">
        <v>82</v>
      </c>
      <c r="D119" t="s">
        <v>7</v>
      </c>
      <c r="E119" s="5">
        <v>-9.09</v>
      </c>
      <c r="F119">
        <v>1</v>
      </c>
      <c r="G119" s="11">
        <f t="shared" si="1"/>
        <v>9.09</v>
      </c>
    </row>
    <row r="120" spans="1:7" x14ac:dyDescent="0.25">
      <c r="A120" s="1">
        <v>43755</v>
      </c>
      <c r="B120" s="13">
        <v>43755</v>
      </c>
      <c r="C120" t="s">
        <v>82</v>
      </c>
      <c r="D120" t="s">
        <v>10</v>
      </c>
      <c r="E120" s="5">
        <v>-127.34</v>
      </c>
      <c r="F120">
        <v>1</v>
      </c>
      <c r="G120" s="11">
        <f t="shared" si="1"/>
        <v>127.34</v>
      </c>
    </row>
    <row r="121" spans="1:7" x14ac:dyDescent="0.25">
      <c r="A121" s="1">
        <v>43755</v>
      </c>
      <c r="B121" s="13">
        <v>43755</v>
      </c>
      <c r="C121" t="s">
        <v>82</v>
      </c>
      <c r="D121" t="s">
        <v>5</v>
      </c>
      <c r="E121" s="5">
        <v>-19.47</v>
      </c>
      <c r="F121">
        <v>1</v>
      </c>
      <c r="G121" s="11">
        <f t="shared" si="1"/>
        <v>19.47</v>
      </c>
    </row>
    <row r="122" spans="1:7" x14ac:dyDescent="0.25">
      <c r="A122" s="1">
        <v>43756</v>
      </c>
      <c r="B122" s="13">
        <v>43756</v>
      </c>
      <c r="C122" t="s">
        <v>82</v>
      </c>
      <c r="D122" t="s">
        <v>7</v>
      </c>
      <c r="E122" s="5">
        <v>-4.53</v>
      </c>
      <c r="F122">
        <v>1</v>
      </c>
      <c r="G122" s="11">
        <f t="shared" si="1"/>
        <v>4.53</v>
      </c>
    </row>
    <row r="123" spans="1:7" x14ac:dyDescent="0.25">
      <c r="A123" s="1">
        <v>43756</v>
      </c>
      <c r="B123" s="13">
        <v>43756</v>
      </c>
      <c r="C123" t="s">
        <v>82</v>
      </c>
      <c r="D123" t="s">
        <v>5</v>
      </c>
      <c r="E123" s="5">
        <v>-58.96</v>
      </c>
      <c r="F123">
        <v>1</v>
      </c>
      <c r="G123" s="11">
        <f t="shared" si="1"/>
        <v>58.96</v>
      </c>
    </row>
    <row r="124" spans="1:7" x14ac:dyDescent="0.25">
      <c r="A124" s="1">
        <v>43759</v>
      </c>
      <c r="B124" s="13">
        <v>43759</v>
      </c>
      <c r="C124" t="s">
        <v>82</v>
      </c>
      <c r="D124" t="s">
        <v>7</v>
      </c>
      <c r="E124" s="5">
        <v>-7.21</v>
      </c>
      <c r="F124">
        <v>1</v>
      </c>
      <c r="G124" s="11">
        <f t="shared" si="1"/>
        <v>7.21</v>
      </c>
    </row>
    <row r="125" spans="1:7" x14ac:dyDescent="0.25">
      <c r="A125" s="1">
        <v>43759</v>
      </c>
      <c r="B125" s="13">
        <v>43759</v>
      </c>
      <c r="C125" t="s">
        <v>82</v>
      </c>
      <c r="D125" t="s">
        <v>20</v>
      </c>
      <c r="E125" s="5">
        <v>-30.5</v>
      </c>
      <c r="F125">
        <v>1</v>
      </c>
      <c r="G125" s="11">
        <f t="shared" si="1"/>
        <v>30.5</v>
      </c>
    </row>
    <row r="126" spans="1:7" x14ac:dyDescent="0.25">
      <c r="A126" s="1">
        <v>43761</v>
      </c>
      <c r="B126" s="13">
        <v>43761</v>
      </c>
      <c r="C126" t="s">
        <v>82</v>
      </c>
      <c r="D126" t="s">
        <v>21</v>
      </c>
      <c r="E126" s="5">
        <v>-18</v>
      </c>
      <c r="F126">
        <v>0</v>
      </c>
      <c r="G126" s="11">
        <f t="shared" si="1"/>
        <v>18</v>
      </c>
    </row>
    <row r="127" spans="1:7" x14ac:dyDescent="0.25">
      <c r="A127" s="1">
        <v>43761</v>
      </c>
      <c r="B127" s="13">
        <v>43761</v>
      </c>
      <c r="C127" t="s">
        <v>82</v>
      </c>
      <c r="D127" t="s">
        <v>7</v>
      </c>
      <c r="E127" s="5">
        <v>-10.71</v>
      </c>
      <c r="F127">
        <v>0</v>
      </c>
      <c r="G127" s="11">
        <f t="shared" si="1"/>
        <v>10.71</v>
      </c>
    </row>
    <row r="128" spans="1:7" x14ac:dyDescent="0.25">
      <c r="A128" s="1">
        <v>43761</v>
      </c>
      <c r="B128" s="13">
        <v>43761</v>
      </c>
      <c r="C128" t="s">
        <v>82</v>
      </c>
      <c r="D128" t="s">
        <v>5</v>
      </c>
      <c r="E128" s="5">
        <v>-88.83</v>
      </c>
      <c r="F128">
        <v>1</v>
      </c>
      <c r="G128" s="11">
        <f t="shared" si="1"/>
        <v>88.83</v>
      </c>
    </row>
    <row r="129" spans="1:7" x14ac:dyDescent="0.25">
      <c r="A129" s="1">
        <v>43761</v>
      </c>
      <c r="B129" s="13">
        <v>43761</v>
      </c>
      <c r="C129" t="s">
        <v>82</v>
      </c>
      <c r="D129" t="s">
        <v>18</v>
      </c>
      <c r="E129" s="5">
        <v>-12.69</v>
      </c>
      <c r="F129">
        <v>1</v>
      </c>
      <c r="G129" s="11">
        <f t="shared" si="1"/>
        <v>12.69</v>
      </c>
    </row>
    <row r="130" spans="1:7" x14ac:dyDescent="0.25">
      <c r="A130" s="1">
        <v>43762</v>
      </c>
      <c r="B130" s="13">
        <v>43762</v>
      </c>
      <c r="C130" t="s">
        <v>82</v>
      </c>
      <c r="D130" t="s">
        <v>7</v>
      </c>
      <c r="E130" s="5">
        <v>-56.33</v>
      </c>
      <c r="F130">
        <v>0</v>
      </c>
      <c r="G130" s="11">
        <f t="shared" ref="G130:G193" si="2">ABS(E130)</f>
        <v>56.33</v>
      </c>
    </row>
    <row r="131" spans="1:7" x14ac:dyDescent="0.25">
      <c r="A131" s="1">
        <v>43763</v>
      </c>
      <c r="B131" s="13">
        <v>43763</v>
      </c>
      <c r="C131" t="s">
        <v>82</v>
      </c>
      <c r="D131" t="s">
        <v>10</v>
      </c>
      <c r="E131" s="5">
        <v>-11.99</v>
      </c>
      <c r="F131">
        <v>0</v>
      </c>
      <c r="G131" s="11">
        <f t="shared" si="2"/>
        <v>11.99</v>
      </c>
    </row>
    <row r="132" spans="1:7" x14ac:dyDescent="0.25">
      <c r="A132" s="1">
        <v>43764</v>
      </c>
      <c r="B132" s="13">
        <v>43764</v>
      </c>
      <c r="C132" t="s">
        <v>82</v>
      </c>
      <c r="D132" t="s">
        <v>15</v>
      </c>
      <c r="E132" s="5">
        <v>-1.08</v>
      </c>
      <c r="F132">
        <v>0</v>
      </c>
      <c r="G132" s="11">
        <f t="shared" si="2"/>
        <v>1.08</v>
      </c>
    </row>
    <row r="133" spans="1:7" x14ac:dyDescent="0.25">
      <c r="A133" s="1">
        <v>43766</v>
      </c>
      <c r="B133" s="13">
        <v>43766</v>
      </c>
      <c r="C133" t="s">
        <v>82</v>
      </c>
      <c r="D133" t="s">
        <v>7</v>
      </c>
      <c r="E133" s="5">
        <v>-31.08</v>
      </c>
      <c r="F133">
        <v>0</v>
      </c>
      <c r="G133" s="11">
        <f t="shared" si="2"/>
        <v>31.08</v>
      </c>
    </row>
    <row r="134" spans="1:7" x14ac:dyDescent="0.25">
      <c r="A134" s="1">
        <v>43766</v>
      </c>
      <c r="B134" s="13">
        <v>43766</v>
      </c>
      <c r="C134" t="s">
        <v>82</v>
      </c>
      <c r="D134" t="s">
        <v>7</v>
      </c>
      <c r="E134" s="5">
        <v>-19</v>
      </c>
      <c r="F134">
        <v>0</v>
      </c>
      <c r="G134" s="11">
        <f t="shared" si="2"/>
        <v>19</v>
      </c>
    </row>
    <row r="135" spans="1:7" x14ac:dyDescent="0.25">
      <c r="A135" s="1">
        <v>43768</v>
      </c>
      <c r="B135" s="13">
        <v>43768</v>
      </c>
      <c r="C135" t="s">
        <v>82</v>
      </c>
      <c r="D135" t="s">
        <v>7</v>
      </c>
      <c r="E135" s="5">
        <v>-13.03</v>
      </c>
      <c r="F135">
        <v>0</v>
      </c>
      <c r="G135" s="11">
        <f t="shared" si="2"/>
        <v>13.03</v>
      </c>
    </row>
    <row r="136" spans="1:7" x14ac:dyDescent="0.25">
      <c r="A136" s="1">
        <v>43769</v>
      </c>
      <c r="B136" s="13">
        <v>43769</v>
      </c>
      <c r="C136" t="s">
        <v>82</v>
      </c>
      <c r="D136" t="s">
        <v>5</v>
      </c>
      <c r="E136" s="5">
        <v>-47.37</v>
      </c>
      <c r="F136">
        <v>1</v>
      </c>
      <c r="G136" s="11">
        <f t="shared" si="2"/>
        <v>47.37</v>
      </c>
    </row>
    <row r="137" spans="1:7" x14ac:dyDescent="0.25">
      <c r="A137" s="1">
        <v>43773</v>
      </c>
      <c r="B137" s="13">
        <v>43773</v>
      </c>
      <c r="C137" t="s">
        <v>82</v>
      </c>
      <c r="D137" t="s">
        <v>15</v>
      </c>
      <c r="E137" s="5">
        <v>-113.41</v>
      </c>
      <c r="F137">
        <v>0</v>
      </c>
      <c r="G137" s="11">
        <f t="shared" si="2"/>
        <v>113.41</v>
      </c>
    </row>
    <row r="138" spans="1:7" x14ac:dyDescent="0.25">
      <c r="A138" s="1">
        <v>43774</v>
      </c>
      <c r="B138" s="13">
        <v>43774</v>
      </c>
      <c r="C138" t="s">
        <v>82</v>
      </c>
      <c r="D138" t="s">
        <v>7</v>
      </c>
      <c r="E138" s="5">
        <v>-8.2799999999999994</v>
      </c>
      <c r="F138">
        <v>1</v>
      </c>
      <c r="G138" s="11">
        <f t="shared" si="2"/>
        <v>8.2799999999999994</v>
      </c>
    </row>
    <row r="139" spans="1:7" x14ac:dyDescent="0.25">
      <c r="A139" s="1">
        <v>43776</v>
      </c>
      <c r="B139" s="13">
        <v>43776</v>
      </c>
      <c r="C139" t="s">
        <v>82</v>
      </c>
      <c r="D139" t="s">
        <v>15</v>
      </c>
      <c r="E139" s="5">
        <v>-141.02000000000001</v>
      </c>
      <c r="F139">
        <v>0</v>
      </c>
      <c r="G139" s="11">
        <f t="shared" si="2"/>
        <v>141.02000000000001</v>
      </c>
    </row>
    <row r="140" spans="1:7" x14ac:dyDescent="0.25">
      <c r="A140" s="1">
        <v>43776</v>
      </c>
      <c r="B140" s="13">
        <v>43776</v>
      </c>
      <c r="C140" t="s">
        <v>82</v>
      </c>
      <c r="D140" t="s">
        <v>7</v>
      </c>
      <c r="E140" s="5">
        <v>-9.49</v>
      </c>
      <c r="F140">
        <v>1</v>
      </c>
      <c r="G140" s="11">
        <f t="shared" si="2"/>
        <v>9.49</v>
      </c>
    </row>
    <row r="141" spans="1:7" x14ac:dyDescent="0.25">
      <c r="A141" s="1">
        <v>43777</v>
      </c>
      <c r="B141" s="13">
        <v>43777</v>
      </c>
      <c r="C141" t="s">
        <v>82</v>
      </c>
      <c r="D141" t="s">
        <v>7</v>
      </c>
      <c r="E141" s="5">
        <v>-12.1</v>
      </c>
      <c r="F141">
        <v>0</v>
      </c>
      <c r="G141" s="11">
        <f t="shared" si="2"/>
        <v>12.1</v>
      </c>
    </row>
    <row r="142" spans="1:7" x14ac:dyDescent="0.25">
      <c r="A142" s="1">
        <v>43778</v>
      </c>
      <c r="B142" s="13">
        <v>43778</v>
      </c>
      <c r="C142" t="s">
        <v>82</v>
      </c>
      <c r="D142" t="s">
        <v>5</v>
      </c>
      <c r="E142" s="5">
        <v>-24.67</v>
      </c>
      <c r="F142">
        <v>1</v>
      </c>
      <c r="G142" s="11">
        <f t="shared" si="2"/>
        <v>24.67</v>
      </c>
    </row>
    <row r="143" spans="1:7" x14ac:dyDescent="0.25">
      <c r="A143" s="1">
        <v>43779</v>
      </c>
      <c r="B143" s="13">
        <v>43779</v>
      </c>
      <c r="C143" t="s">
        <v>82</v>
      </c>
      <c r="D143" t="s">
        <v>20</v>
      </c>
      <c r="E143" s="5">
        <v>-33.200000000000003</v>
      </c>
      <c r="F143">
        <v>1</v>
      </c>
      <c r="G143" s="11">
        <f t="shared" si="2"/>
        <v>33.200000000000003</v>
      </c>
    </row>
    <row r="144" spans="1:7" x14ac:dyDescent="0.25">
      <c r="A144" s="1">
        <v>43781</v>
      </c>
      <c r="B144" s="13">
        <v>43781</v>
      </c>
      <c r="C144" t="s">
        <v>82</v>
      </c>
      <c r="D144" t="s">
        <v>5</v>
      </c>
      <c r="E144" s="5">
        <v>-49.33</v>
      </c>
      <c r="F144">
        <v>1</v>
      </c>
      <c r="G144" s="11">
        <f t="shared" si="2"/>
        <v>49.33</v>
      </c>
    </row>
    <row r="145" spans="1:7" x14ac:dyDescent="0.25">
      <c r="A145" s="1">
        <v>43781</v>
      </c>
      <c r="B145" s="13">
        <v>43781</v>
      </c>
      <c r="C145" t="s">
        <v>82</v>
      </c>
      <c r="D145" t="s">
        <v>19</v>
      </c>
      <c r="E145" s="5">
        <v>-30</v>
      </c>
      <c r="F145">
        <v>1</v>
      </c>
      <c r="G145" s="11">
        <f t="shared" si="2"/>
        <v>30</v>
      </c>
    </row>
    <row r="146" spans="1:7" x14ac:dyDescent="0.25">
      <c r="A146" s="1">
        <v>43782</v>
      </c>
      <c r="B146" s="13">
        <v>43782</v>
      </c>
      <c r="C146" t="s">
        <v>82</v>
      </c>
      <c r="D146" t="s">
        <v>15</v>
      </c>
      <c r="E146" s="5">
        <v>-104</v>
      </c>
      <c r="F146">
        <v>0</v>
      </c>
      <c r="G146" s="11">
        <f t="shared" si="2"/>
        <v>104</v>
      </c>
    </row>
    <row r="147" spans="1:7" x14ac:dyDescent="0.25">
      <c r="A147" s="1">
        <v>43784</v>
      </c>
      <c r="B147" s="13">
        <v>43784</v>
      </c>
      <c r="C147" t="s">
        <v>82</v>
      </c>
      <c r="D147" t="s">
        <v>15</v>
      </c>
      <c r="E147" s="5">
        <v>-3.29</v>
      </c>
      <c r="F147">
        <v>0</v>
      </c>
      <c r="G147" s="11">
        <f t="shared" si="2"/>
        <v>3.29</v>
      </c>
    </row>
    <row r="148" spans="1:7" x14ac:dyDescent="0.25">
      <c r="A148" s="1">
        <v>43785</v>
      </c>
      <c r="B148" s="13">
        <v>43785</v>
      </c>
      <c r="C148" t="s">
        <v>82</v>
      </c>
      <c r="D148" t="s">
        <v>5</v>
      </c>
      <c r="E148" s="5">
        <v>-49.13</v>
      </c>
      <c r="F148">
        <v>1</v>
      </c>
      <c r="G148" s="11">
        <f t="shared" si="2"/>
        <v>49.13</v>
      </c>
    </row>
    <row r="149" spans="1:7" x14ac:dyDescent="0.25">
      <c r="A149" s="1">
        <v>43786</v>
      </c>
      <c r="B149" s="13">
        <v>43786</v>
      </c>
      <c r="C149" t="s">
        <v>82</v>
      </c>
      <c r="D149" t="s">
        <v>7</v>
      </c>
      <c r="E149" s="5">
        <v>-25</v>
      </c>
      <c r="F149">
        <v>0</v>
      </c>
      <c r="G149" s="11">
        <f t="shared" si="2"/>
        <v>25</v>
      </c>
    </row>
    <row r="150" spans="1:7" x14ac:dyDescent="0.25">
      <c r="A150" s="1">
        <v>43788</v>
      </c>
      <c r="B150" s="13">
        <v>43788</v>
      </c>
      <c r="C150" t="s">
        <v>82</v>
      </c>
      <c r="D150" t="s">
        <v>7</v>
      </c>
      <c r="E150" s="5">
        <v>-26</v>
      </c>
      <c r="F150">
        <v>0</v>
      </c>
      <c r="G150" s="11">
        <f t="shared" si="2"/>
        <v>26</v>
      </c>
    </row>
    <row r="151" spans="1:7" x14ac:dyDescent="0.25">
      <c r="A151" s="1">
        <v>43788</v>
      </c>
      <c r="B151" s="13">
        <v>43788</v>
      </c>
      <c r="C151" t="s">
        <v>82</v>
      </c>
      <c r="D151" t="s">
        <v>10</v>
      </c>
      <c r="E151" s="5">
        <v>-127.34</v>
      </c>
      <c r="F151">
        <v>1</v>
      </c>
      <c r="G151" s="11">
        <f t="shared" si="2"/>
        <v>127.34</v>
      </c>
    </row>
    <row r="152" spans="1:7" x14ac:dyDescent="0.25">
      <c r="A152" s="1">
        <v>43790</v>
      </c>
      <c r="B152" s="13">
        <v>43790</v>
      </c>
      <c r="C152" t="s">
        <v>82</v>
      </c>
      <c r="D152" t="s">
        <v>7</v>
      </c>
      <c r="E152" s="5">
        <v>-10.71</v>
      </c>
      <c r="F152">
        <v>0</v>
      </c>
      <c r="G152" s="11">
        <f t="shared" si="2"/>
        <v>10.71</v>
      </c>
    </row>
    <row r="153" spans="1:7" x14ac:dyDescent="0.25">
      <c r="A153" s="1">
        <v>43791</v>
      </c>
      <c r="B153" s="13">
        <v>43791</v>
      </c>
      <c r="C153" t="s">
        <v>82</v>
      </c>
      <c r="D153" t="s">
        <v>5</v>
      </c>
      <c r="E153" s="5">
        <v>-39.520000000000003</v>
      </c>
      <c r="F153">
        <v>1</v>
      </c>
      <c r="G153" s="11">
        <f t="shared" si="2"/>
        <v>39.520000000000003</v>
      </c>
    </row>
    <row r="154" spans="1:7" x14ac:dyDescent="0.25">
      <c r="A154" s="1">
        <v>43792</v>
      </c>
      <c r="B154" s="13">
        <v>43792</v>
      </c>
      <c r="C154" t="s">
        <v>82</v>
      </c>
      <c r="D154" t="s">
        <v>7</v>
      </c>
      <c r="E154" s="5">
        <v>-22</v>
      </c>
      <c r="F154">
        <v>0</v>
      </c>
      <c r="G154" s="11">
        <f t="shared" si="2"/>
        <v>22</v>
      </c>
    </row>
    <row r="155" spans="1:7" x14ac:dyDescent="0.25">
      <c r="A155" s="1">
        <v>43792</v>
      </c>
      <c r="B155" s="13">
        <v>43792</v>
      </c>
      <c r="C155" t="s">
        <v>82</v>
      </c>
      <c r="D155" t="s">
        <v>20</v>
      </c>
      <c r="E155" s="5">
        <v>-16.12</v>
      </c>
      <c r="F155">
        <v>0</v>
      </c>
      <c r="G155" s="11">
        <f t="shared" si="2"/>
        <v>16.12</v>
      </c>
    </row>
    <row r="156" spans="1:7" x14ac:dyDescent="0.25">
      <c r="A156" s="1">
        <v>43792</v>
      </c>
      <c r="B156" s="13">
        <v>43792</v>
      </c>
      <c r="C156" t="s">
        <v>82</v>
      </c>
      <c r="D156" t="s">
        <v>20</v>
      </c>
      <c r="E156" s="5">
        <v>-5.13</v>
      </c>
      <c r="F156">
        <v>0</v>
      </c>
      <c r="G156" s="11">
        <f t="shared" si="2"/>
        <v>5.13</v>
      </c>
    </row>
    <row r="157" spans="1:7" x14ac:dyDescent="0.25">
      <c r="A157" s="1">
        <v>43794</v>
      </c>
      <c r="B157" s="13">
        <v>43794</v>
      </c>
      <c r="C157" t="s">
        <v>82</v>
      </c>
      <c r="D157" t="s">
        <v>10</v>
      </c>
      <c r="E157" s="5">
        <v>-11.99</v>
      </c>
      <c r="F157">
        <v>0</v>
      </c>
      <c r="G157" s="11">
        <f t="shared" si="2"/>
        <v>11.99</v>
      </c>
    </row>
    <row r="158" spans="1:7" x14ac:dyDescent="0.25">
      <c r="A158" s="1">
        <v>43794</v>
      </c>
      <c r="B158" s="13">
        <v>43794</v>
      </c>
      <c r="C158" t="s">
        <v>82</v>
      </c>
      <c r="D158" t="s">
        <v>15</v>
      </c>
      <c r="E158" s="5">
        <v>29.52</v>
      </c>
      <c r="F158">
        <v>0</v>
      </c>
      <c r="G158" s="11">
        <f t="shared" si="2"/>
        <v>29.52</v>
      </c>
    </row>
    <row r="159" spans="1:7" x14ac:dyDescent="0.25">
      <c r="A159" s="1">
        <v>43795</v>
      </c>
      <c r="B159" s="13">
        <v>43795</v>
      </c>
      <c r="C159" t="s">
        <v>82</v>
      </c>
      <c r="D159" t="s">
        <v>15</v>
      </c>
      <c r="E159" s="5">
        <v>-5.39</v>
      </c>
      <c r="F159">
        <v>0</v>
      </c>
      <c r="G159" s="11">
        <f t="shared" si="2"/>
        <v>5.39</v>
      </c>
    </row>
    <row r="160" spans="1:7" x14ac:dyDescent="0.25">
      <c r="A160" s="1">
        <v>43795</v>
      </c>
      <c r="B160" s="13">
        <v>43795</v>
      </c>
      <c r="C160" t="s">
        <v>82</v>
      </c>
      <c r="D160" t="s">
        <v>5</v>
      </c>
      <c r="E160" s="5">
        <v>-42.13</v>
      </c>
      <c r="F160">
        <v>1</v>
      </c>
      <c r="G160" s="11">
        <f t="shared" si="2"/>
        <v>42.13</v>
      </c>
    </row>
    <row r="161" spans="1:7" x14ac:dyDescent="0.25">
      <c r="A161" s="1">
        <v>43796</v>
      </c>
      <c r="B161" s="13">
        <v>43796</v>
      </c>
      <c r="C161" t="s">
        <v>82</v>
      </c>
      <c r="D161" t="s">
        <v>20</v>
      </c>
      <c r="E161" s="5">
        <v>-31.01</v>
      </c>
      <c r="F161">
        <v>0</v>
      </c>
      <c r="G161" s="11">
        <f t="shared" si="2"/>
        <v>31.01</v>
      </c>
    </row>
    <row r="162" spans="1:7" x14ac:dyDescent="0.25">
      <c r="A162" s="1">
        <v>43797</v>
      </c>
      <c r="B162" s="13">
        <v>43797</v>
      </c>
      <c r="C162" t="s">
        <v>82</v>
      </c>
      <c r="D162" t="s">
        <v>7</v>
      </c>
      <c r="E162" s="5">
        <v>-43</v>
      </c>
      <c r="F162">
        <v>0</v>
      </c>
      <c r="G162" s="11">
        <f t="shared" si="2"/>
        <v>43</v>
      </c>
    </row>
    <row r="163" spans="1:7" x14ac:dyDescent="0.25">
      <c r="A163" s="1">
        <v>43797</v>
      </c>
      <c r="B163" s="13">
        <v>43797</v>
      </c>
      <c r="C163" t="s">
        <v>82</v>
      </c>
      <c r="D163" t="s">
        <v>20</v>
      </c>
      <c r="E163" s="5">
        <v>-6.36</v>
      </c>
      <c r="F163">
        <v>0</v>
      </c>
      <c r="G163" s="11">
        <f t="shared" si="2"/>
        <v>6.36</v>
      </c>
    </row>
    <row r="164" spans="1:7" x14ac:dyDescent="0.25">
      <c r="A164" s="1">
        <v>43799</v>
      </c>
      <c r="B164" s="13">
        <v>43799</v>
      </c>
      <c r="C164" t="s">
        <v>82</v>
      </c>
      <c r="D164" t="s">
        <v>5</v>
      </c>
      <c r="E164" s="5">
        <v>-92.87</v>
      </c>
      <c r="F164">
        <v>1</v>
      </c>
      <c r="G164" s="11">
        <f t="shared" si="2"/>
        <v>92.87</v>
      </c>
    </row>
    <row r="165" spans="1:7" x14ac:dyDescent="0.25">
      <c r="A165" s="1">
        <v>43804</v>
      </c>
      <c r="B165" s="13">
        <v>43804</v>
      </c>
      <c r="C165" t="s">
        <v>82</v>
      </c>
      <c r="D165" t="s">
        <v>5</v>
      </c>
      <c r="E165" s="5">
        <v>-41.1</v>
      </c>
      <c r="F165">
        <v>1</v>
      </c>
      <c r="G165" s="11">
        <f t="shared" si="2"/>
        <v>41.1</v>
      </c>
    </row>
    <row r="166" spans="1:7" x14ac:dyDescent="0.25">
      <c r="A166" s="1">
        <v>43805</v>
      </c>
      <c r="B166" s="13">
        <v>43805</v>
      </c>
      <c r="C166" t="s">
        <v>82</v>
      </c>
      <c r="D166" t="s">
        <v>7</v>
      </c>
      <c r="E166" s="5">
        <v>-14.01</v>
      </c>
      <c r="F166">
        <v>0</v>
      </c>
      <c r="G166" s="11">
        <f t="shared" si="2"/>
        <v>14.01</v>
      </c>
    </row>
    <row r="167" spans="1:7" x14ac:dyDescent="0.25">
      <c r="A167" s="1">
        <v>43805</v>
      </c>
      <c r="B167" s="13">
        <v>43805</v>
      </c>
      <c r="C167" t="s">
        <v>82</v>
      </c>
      <c r="D167" t="s">
        <v>20</v>
      </c>
      <c r="E167" s="5">
        <v>-30.64</v>
      </c>
      <c r="F167">
        <v>1</v>
      </c>
      <c r="G167" s="11">
        <f t="shared" si="2"/>
        <v>30.64</v>
      </c>
    </row>
    <row r="168" spans="1:7" x14ac:dyDescent="0.25">
      <c r="A168" s="1">
        <v>43807</v>
      </c>
      <c r="B168" s="13">
        <v>43807</v>
      </c>
      <c r="C168" t="s">
        <v>82</v>
      </c>
      <c r="D168" t="s">
        <v>7</v>
      </c>
      <c r="E168" s="5">
        <v>-30.43</v>
      </c>
      <c r="F168">
        <v>0</v>
      </c>
      <c r="G168" s="11">
        <f t="shared" si="2"/>
        <v>30.43</v>
      </c>
    </row>
    <row r="169" spans="1:7" x14ac:dyDescent="0.25">
      <c r="A169" s="1">
        <v>43809</v>
      </c>
      <c r="B169" s="13">
        <v>43809</v>
      </c>
      <c r="C169" t="s">
        <v>82</v>
      </c>
      <c r="D169" t="s">
        <v>7</v>
      </c>
      <c r="E169" s="5">
        <v>-10.71</v>
      </c>
      <c r="F169">
        <v>0</v>
      </c>
      <c r="G169" s="11">
        <f t="shared" si="2"/>
        <v>10.71</v>
      </c>
    </row>
    <row r="170" spans="1:7" x14ac:dyDescent="0.25">
      <c r="A170" s="1">
        <v>43811</v>
      </c>
      <c r="B170" s="13">
        <v>43811</v>
      </c>
      <c r="C170" t="s">
        <v>82</v>
      </c>
      <c r="D170" t="s">
        <v>7</v>
      </c>
      <c r="E170" s="5">
        <v>-9.17</v>
      </c>
      <c r="F170">
        <v>1</v>
      </c>
      <c r="G170" s="11">
        <f t="shared" si="2"/>
        <v>9.17</v>
      </c>
    </row>
    <row r="171" spans="1:7" x14ac:dyDescent="0.25">
      <c r="A171" s="1">
        <v>43812</v>
      </c>
      <c r="B171" s="13">
        <v>43812</v>
      </c>
      <c r="C171" t="s">
        <v>82</v>
      </c>
      <c r="D171" t="s">
        <v>5</v>
      </c>
      <c r="E171" s="5">
        <v>-32.28</v>
      </c>
      <c r="F171">
        <v>1</v>
      </c>
      <c r="G171" s="11">
        <f t="shared" si="2"/>
        <v>32.28</v>
      </c>
    </row>
    <row r="172" spans="1:7" x14ac:dyDescent="0.25">
      <c r="A172" s="1">
        <v>43813</v>
      </c>
      <c r="B172" s="13">
        <v>43813</v>
      </c>
      <c r="C172" t="s">
        <v>82</v>
      </c>
      <c r="D172" t="s">
        <v>15</v>
      </c>
      <c r="E172" s="5">
        <v>-55.93</v>
      </c>
      <c r="F172">
        <v>0</v>
      </c>
      <c r="G172" s="11">
        <f t="shared" si="2"/>
        <v>55.93</v>
      </c>
    </row>
    <row r="173" spans="1:7" x14ac:dyDescent="0.25">
      <c r="A173" s="1">
        <v>43814</v>
      </c>
      <c r="B173" s="13">
        <v>43814</v>
      </c>
      <c r="C173" t="s">
        <v>82</v>
      </c>
      <c r="D173" t="s">
        <v>7</v>
      </c>
      <c r="E173" s="5">
        <v>-8.61</v>
      </c>
      <c r="F173">
        <v>1</v>
      </c>
      <c r="G173" s="11">
        <f t="shared" si="2"/>
        <v>8.61</v>
      </c>
    </row>
    <row r="174" spans="1:7" x14ac:dyDescent="0.25">
      <c r="A174" s="1">
        <v>43815</v>
      </c>
      <c r="B174" s="13">
        <v>43815</v>
      </c>
      <c r="C174" t="s">
        <v>82</v>
      </c>
      <c r="D174" t="s">
        <v>5</v>
      </c>
      <c r="E174" s="5">
        <v>-42.32</v>
      </c>
      <c r="F174">
        <v>1</v>
      </c>
      <c r="G174" s="11">
        <f t="shared" si="2"/>
        <v>42.32</v>
      </c>
    </row>
    <row r="175" spans="1:7" x14ac:dyDescent="0.25">
      <c r="A175" s="1">
        <v>43815</v>
      </c>
      <c r="B175" s="13">
        <v>43815</v>
      </c>
      <c r="C175" t="s">
        <v>82</v>
      </c>
      <c r="D175" t="s">
        <v>19</v>
      </c>
      <c r="E175" s="5">
        <v>-25</v>
      </c>
      <c r="F175">
        <v>1</v>
      </c>
      <c r="G175" s="11">
        <f t="shared" si="2"/>
        <v>25</v>
      </c>
    </row>
    <row r="176" spans="1:7" x14ac:dyDescent="0.25">
      <c r="A176" s="1">
        <v>43816</v>
      </c>
      <c r="B176" s="13">
        <v>43816</v>
      </c>
      <c r="C176" t="s">
        <v>82</v>
      </c>
      <c r="D176" t="s">
        <v>10</v>
      </c>
      <c r="E176" s="5">
        <v>-125.88</v>
      </c>
      <c r="F176">
        <v>1</v>
      </c>
      <c r="G176" s="11">
        <f t="shared" si="2"/>
        <v>125.88</v>
      </c>
    </row>
    <row r="177" spans="1:7" x14ac:dyDescent="0.25">
      <c r="A177" s="1">
        <v>43818</v>
      </c>
      <c r="B177" s="13">
        <v>43818</v>
      </c>
      <c r="C177" t="s">
        <v>82</v>
      </c>
      <c r="D177" t="s">
        <v>7</v>
      </c>
      <c r="E177" s="5">
        <v>-15</v>
      </c>
      <c r="F177">
        <v>0</v>
      </c>
      <c r="G177" s="11">
        <f t="shared" si="2"/>
        <v>15</v>
      </c>
    </row>
    <row r="178" spans="1:7" x14ac:dyDescent="0.25">
      <c r="A178" s="1">
        <v>43818</v>
      </c>
      <c r="B178" s="13">
        <v>43818</v>
      </c>
      <c r="C178" t="s">
        <v>82</v>
      </c>
      <c r="D178" t="s">
        <v>15</v>
      </c>
      <c r="E178" s="5">
        <v>-83.09</v>
      </c>
      <c r="F178">
        <v>0</v>
      </c>
      <c r="G178" s="11">
        <f t="shared" si="2"/>
        <v>83.09</v>
      </c>
    </row>
    <row r="179" spans="1:7" x14ac:dyDescent="0.25">
      <c r="A179" s="1">
        <v>43818</v>
      </c>
      <c r="B179" s="13">
        <v>43818</v>
      </c>
      <c r="C179" t="s">
        <v>82</v>
      </c>
      <c r="D179" t="s">
        <v>15</v>
      </c>
      <c r="E179" s="5">
        <v>-50</v>
      </c>
      <c r="F179">
        <v>0</v>
      </c>
      <c r="G179" s="11">
        <f t="shared" si="2"/>
        <v>50</v>
      </c>
    </row>
    <row r="180" spans="1:7" x14ac:dyDescent="0.25">
      <c r="A180" s="1">
        <v>43818</v>
      </c>
      <c r="B180" s="13">
        <v>43818</v>
      </c>
      <c r="C180" t="s">
        <v>82</v>
      </c>
      <c r="D180" t="s">
        <v>15</v>
      </c>
      <c r="E180" s="5">
        <v>-30</v>
      </c>
      <c r="F180">
        <v>0</v>
      </c>
      <c r="G180" s="11">
        <f t="shared" si="2"/>
        <v>30</v>
      </c>
    </row>
    <row r="181" spans="1:7" x14ac:dyDescent="0.25">
      <c r="A181" s="1">
        <v>43819</v>
      </c>
      <c r="B181" s="13">
        <v>43819</v>
      </c>
      <c r="C181" t="s">
        <v>82</v>
      </c>
      <c r="D181" t="s">
        <v>7</v>
      </c>
      <c r="E181" s="5">
        <v>-59.38</v>
      </c>
      <c r="F181">
        <v>0</v>
      </c>
      <c r="G181" s="11">
        <f t="shared" si="2"/>
        <v>59.38</v>
      </c>
    </row>
    <row r="182" spans="1:7" x14ac:dyDescent="0.25">
      <c r="A182" s="1">
        <v>43819</v>
      </c>
      <c r="B182" s="13">
        <v>43819</v>
      </c>
      <c r="C182" t="s">
        <v>82</v>
      </c>
      <c r="D182" t="s">
        <v>7</v>
      </c>
      <c r="E182" s="5">
        <v>-10.71</v>
      </c>
      <c r="F182">
        <v>0</v>
      </c>
      <c r="G182" s="11">
        <f t="shared" si="2"/>
        <v>10.71</v>
      </c>
    </row>
    <row r="183" spans="1:7" x14ac:dyDescent="0.25">
      <c r="A183" s="1">
        <v>43819</v>
      </c>
      <c r="B183" s="13">
        <v>43819</v>
      </c>
      <c r="C183" t="s">
        <v>82</v>
      </c>
      <c r="D183" t="s">
        <v>20</v>
      </c>
      <c r="E183" s="5">
        <v>-29.43</v>
      </c>
      <c r="F183">
        <v>1</v>
      </c>
      <c r="G183" s="11">
        <f t="shared" si="2"/>
        <v>29.43</v>
      </c>
    </row>
    <row r="184" spans="1:7" x14ac:dyDescent="0.25">
      <c r="A184" s="1">
        <v>43820</v>
      </c>
      <c r="B184" s="13">
        <v>43820</v>
      </c>
      <c r="C184" t="s">
        <v>82</v>
      </c>
      <c r="D184" t="s">
        <v>15</v>
      </c>
      <c r="E184" s="5">
        <v>-43.19</v>
      </c>
      <c r="F184">
        <v>0</v>
      </c>
      <c r="G184" s="11">
        <f t="shared" si="2"/>
        <v>43.19</v>
      </c>
    </row>
    <row r="185" spans="1:7" x14ac:dyDescent="0.25">
      <c r="A185" s="1">
        <v>43820</v>
      </c>
      <c r="B185" s="13">
        <v>43820</v>
      </c>
      <c r="C185" t="s">
        <v>82</v>
      </c>
      <c r="D185" t="s">
        <v>15</v>
      </c>
      <c r="E185" s="5">
        <v>-22.73</v>
      </c>
      <c r="F185">
        <v>0</v>
      </c>
      <c r="G185" s="11">
        <f t="shared" si="2"/>
        <v>22.73</v>
      </c>
    </row>
    <row r="186" spans="1:7" x14ac:dyDescent="0.25">
      <c r="A186" s="1">
        <v>43820</v>
      </c>
      <c r="B186" s="13">
        <v>43820</v>
      </c>
      <c r="C186" t="s">
        <v>82</v>
      </c>
      <c r="D186" t="s">
        <v>15</v>
      </c>
      <c r="E186" s="5">
        <v>-10.14</v>
      </c>
      <c r="F186">
        <v>0</v>
      </c>
      <c r="G186" s="11">
        <f t="shared" si="2"/>
        <v>10.14</v>
      </c>
    </row>
    <row r="187" spans="1:7" x14ac:dyDescent="0.25">
      <c r="A187" s="1">
        <v>43821</v>
      </c>
      <c r="B187" s="13">
        <v>43821</v>
      </c>
      <c r="C187" t="s">
        <v>82</v>
      </c>
      <c r="D187" t="s">
        <v>7</v>
      </c>
      <c r="E187" s="5">
        <v>-5.35</v>
      </c>
      <c r="F187">
        <v>1</v>
      </c>
      <c r="G187" s="11">
        <f t="shared" si="2"/>
        <v>5.35</v>
      </c>
    </row>
    <row r="188" spans="1:7" x14ac:dyDescent="0.25">
      <c r="A188" s="1">
        <v>43822</v>
      </c>
      <c r="B188" s="13">
        <v>43822</v>
      </c>
      <c r="C188" t="s">
        <v>82</v>
      </c>
      <c r="D188" t="s">
        <v>7</v>
      </c>
      <c r="E188" s="5">
        <v>-35</v>
      </c>
      <c r="F188">
        <v>0</v>
      </c>
      <c r="G188" s="11">
        <f t="shared" si="2"/>
        <v>35</v>
      </c>
    </row>
    <row r="189" spans="1:7" x14ac:dyDescent="0.25">
      <c r="A189" s="1">
        <v>43823</v>
      </c>
      <c r="B189" s="13">
        <v>43823</v>
      </c>
      <c r="C189" t="s">
        <v>82</v>
      </c>
      <c r="D189" t="s">
        <v>7</v>
      </c>
      <c r="E189" s="5">
        <v>-52.89</v>
      </c>
      <c r="F189">
        <v>0</v>
      </c>
      <c r="G189" s="11">
        <f t="shared" si="2"/>
        <v>52.89</v>
      </c>
    </row>
    <row r="190" spans="1:7" x14ac:dyDescent="0.25">
      <c r="A190" s="1">
        <v>43823</v>
      </c>
      <c r="B190" s="13">
        <v>43823</v>
      </c>
      <c r="C190" t="s">
        <v>82</v>
      </c>
      <c r="D190" t="s">
        <v>7</v>
      </c>
      <c r="E190" s="5">
        <v>-21.59</v>
      </c>
      <c r="F190">
        <v>0</v>
      </c>
      <c r="G190" s="11">
        <f t="shared" si="2"/>
        <v>21.59</v>
      </c>
    </row>
    <row r="191" spans="1:7" x14ac:dyDescent="0.25">
      <c r="A191" s="1">
        <v>43824</v>
      </c>
      <c r="B191" s="13">
        <v>43824</v>
      </c>
      <c r="C191" t="s">
        <v>82</v>
      </c>
      <c r="D191" t="s">
        <v>10</v>
      </c>
      <c r="E191" s="5">
        <v>-11.99</v>
      </c>
      <c r="F191">
        <v>0</v>
      </c>
      <c r="G191" s="11">
        <f t="shared" si="2"/>
        <v>11.99</v>
      </c>
    </row>
    <row r="192" spans="1:7" x14ac:dyDescent="0.25">
      <c r="A192" s="1">
        <v>43826</v>
      </c>
      <c r="B192" s="13">
        <v>43826</v>
      </c>
      <c r="C192" t="s">
        <v>82</v>
      </c>
      <c r="D192" t="s">
        <v>21</v>
      </c>
      <c r="E192" s="5">
        <v>-32.380000000000003</v>
      </c>
      <c r="F192">
        <v>0</v>
      </c>
      <c r="G192" s="11">
        <f t="shared" si="2"/>
        <v>32.380000000000003</v>
      </c>
    </row>
    <row r="193" spans="1:7" x14ac:dyDescent="0.25">
      <c r="A193" s="1">
        <v>43826</v>
      </c>
      <c r="B193" s="13">
        <v>43826</v>
      </c>
      <c r="C193" t="s">
        <v>82</v>
      </c>
      <c r="D193" t="s">
        <v>21</v>
      </c>
      <c r="E193" s="5">
        <v>-7.43</v>
      </c>
      <c r="F193">
        <v>0</v>
      </c>
      <c r="G193" s="11">
        <f t="shared" si="2"/>
        <v>7.43</v>
      </c>
    </row>
    <row r="194" spans="1:7" x14ac:dyDescent="0.25">
      <c r="A194" s="1">
        <v>43826</v>
      </c>
      <c r="B194" s="13">
        <v>43826</v>
      </c>
      <c r="C194" t="s">
        <v>82</v>
      </c>
      <c r="D194" t="s">
        <v>7</v>
      </c>
      <c r="E194" s="5">
        <v>-6</v>
      </c>
      <c r="F194">
        <v>1</v>
      </c>
      <c r="G194" s="11">
        <f t="shared" ref="G194:G252" si="3">ABS(E194)</f>
        <v>6</v>
      </c>
    </row>
    <row r="195" spans="1:7" x14ac:dyDescent="0.25">
      <c r="A195" s="1">
        <v>43827</v>
      </c>
      <c r="B195" s="13">
        <v>43827</v>
      </c>
      <c r="C195" t="s">
        <v>82</v>
      </c>
      <c r="D195" t="s">
        <v>7</v>
      </c>
      <c r="E195" s="5">
        <v>-19.5</v>
      </c>
      <c r="F195">
        <v>0</v>
      </c>
      <c r="G195" s="11">
        <f t="shared" si="3"/>
        <v>19.5</v>
      </c>
    </row>
    <row r="196" spans="1:7" x14ac:dyDescent="0.25">
      <c r="A196" s="1">
        <v>43827</v>
      </c>
      <c r="B196" s="13">
        <v>43827</v>
      </c>
      <c r="C196" t="s">
        <v>82</v>
      </c>
      <c r="D196" t="s">
        <v>7</v>
      </c>
      <c r="E196" s="5">
        <v>-18.739999999999998</v>
      </c>
      <c r="F196">
        <v>0</v>
      </c>
      <c r="G196" s="11">
        <f t="shared" si="3"/>
        <v>18.739999999999998</v>
      </c>
    </row>
    <row r="197" spans="1:7" x14ac:dyDescent="0.25">
      <c r="A197" s="1">
        <v>43827</v>
      </c>
      <c r="B197" s="13">
        <v>43827</v>
      </c>
      <c r="C197" t="s">
        <v>82</v>
      </c>
      <c r="D197" t="s">
        <v>20</v>
      </c>
      <c r="E197" s="5">
        <v>-7.75</v>
      </c>
      <c r="F197">
        <v>0</v>
      </c>
      <c r="G197" s="11">
        <f t="shared" si="3"/>
        <v>7.75</v>
      </c>
    </row>
    <row r="198" spans="1:7" x14ac:dyDescent="0.25">
      <c r="A198" s="1">
        <v>43827</v>
      </c>
      <c r="B198" s="13">
        <v>43827</v>
      </c>
      <c r="C198" t="s">
        <v>82</v>
      </c>
      <c r="D198" t="s">
        <v>20</v>
      </c>
      <c r="E198" s="5">
        <v>-3.08</v>
      </c>
      <c r="F198">
        <v>0</v>
      </c>
      <c r="G198" s="11">
        <f t="shared" si="3"/>
        <v>3.08</v>
      </c>
    </row>
    <row r="199" spans="1:7" x14ac:dyDescent="0.25">
      <c r="A199" s="1">
        <v>43828</v>
      </c>
      <c r="B199" s="13">
        <v>43828</v>
      </c>
      <c r="C199" t="s">
        <v>82</v>
      </c>
      <c r="D199" t="s">
        <v>7</v>
      </c>
      <c r="E199" s="5">
        <v>-10.199999999999999</v>
      </c>
      <c r="F199">
        <v>0</v>
      </c>
      <c r="G199" s="11">
        <f t="shared" si="3"/>
        <v>10.199999999999999</v>
      </c>
    </row>
    <row r="200" spans="1:7" x14ac:dyDescent="0.25">
      <c r="A200" s="1">
        <v>43828</v>
      </c>
      <c r="B200" s="13">
        <v>43828</v>
      </c>
      <c r="C200" t="s">
        <v>82</v>
      </c>
      <c r="D200" t="s">
        <v>15</v>
      </c>
      <c r="E200" s="5">
        <v>-14.03</v>
      </c>
      <c r="F200">
        <v>0</v>
      </c>
      <c r="G200" s="11">
        <f t="shared" si="3"/>
        <v>14.03</v>
      </c>
    </row>
    <row r="201" spans="1:7" x14ac:dyDescent="0.25">
      <c r="A201" s="1">
        <v>43828</v>
      </c>
      <c r="B201" s="13">
        <v>43828</v>
      </c>
      <c r="C201" t="s">
        <v>82</v>
      </c>
      <c r="D201" t="s">
        <v>5</v>
      </c>
      <c r="E201" s="5">
        <v>-80.17</v>
      </c>
      <c r="F201">
        <v>1</v>
      </c>
      <c r="G201" s="11">
        <f t="shared" si="3"/>
        <v>80.17</v>
      </c>
    </row>
    <row r="202" spans="1:7" x14ac:dyDescent="0.25">
      <c r="A202" s="1">
        <v>43829</v>
      </c>
      <c r="B202" s="13">
        <v>43829</v>
      </c>
      <c r="C202" t="s">
        <v>82</v>
      </c>
      <c r="D202" t="s">
        <v>15</v>
      </c>
      <c r="E202" s="5">
        <v>19.39</v>
      </c>
      <c r="F202">
        <v>0</v>
      </c>
      <c r="G202" s="11">
        <f t="shared" si="3"/>
        <v>19.39</v>
      </c>
    </row>
    <row r="203" spans="1:7" x14ac:dyDescent="0.25">
      <c r="A203" s="1">
        <v>43829</v>
      </c>
      <c r="B203" s="13">
        <v>43829</v>
      </c>
      <c r="C203" t="s">
        <v>82</v>
      </c>
      <c r="D203" t="s">
        <v>15</v>
      </c>
      <c r="E203" s="5">
        <v>-59.36</v>
      </c>
      <c r="F203">
        <v>0</v>
      </c>
      <c r="G203" s="11">
        <f t="shared" si="3"/>
        <v>59.36</v>
      </c>
    </row>
    <row r="204" spans="1:7" x14ac:dyDescent="0.25">
      <c r="A204" s="1">
        <v>43832</v>
      </c>
      <c r="B204" s="13">
        <v>43832</v>
      </c>
      <c r="C204" t="s">
        <v>82</v>
      </c>
      <c r="D204" t="s">
        <v>7</v>
      </c>
      <c r="E204" s="5">
        <v>-10.71</v>
      </c>
      <c r="F204">
        <v>0</v>
      </c>
      <c r="G204" s="11">
        <f t="shared" si="3"/>
        <v>10.71</v>
      </c>
    </row>
    <row r="205" spans="1:7" x14ac:dyDescent="0.25">
      <c r="A205" s="1">
        <v>43834</v>
      </c>
      <c r="B205" s="13">
        <v>43834</v>
      </c>
      <c r="C205" t="s">
        <v>82</v>
      </c>
      <c r="D205" t="s">
        <v>15</v>
      </c>
      <c r="E205" s="5">
        <v>-97.19</v>
      </c>
      <c r="F205">
        <v>0</v>
      </c>
      <c r="G205" s="11">
        <f t="shared" si="3"/>
        <v>97.19</v>
      </c>
    </row>
    <row r="206" spans="1:7" x14ac:dyDescent="0.25">
      <c r="A206" s="1">
        <v>43834</v>
      </c>
      <c r="B206" s="13">
        <v>43834</v>
      </c>
      <c r="C206" t="s">
        <v>82</v>
      </c>
      <c r="D206" t="s">
        <v>7</v>
      </c>
      <c r="E206" s="5">
        <v>-4.59</v>
      </c>
      <c r="F206">
        <v>1</v>
      </c>
      <c r="G206" s="11">
        <f t="shared" si="3"/>
        <v>4.59</v>
      </c>
    </row>
    <row r="207" spans="1:7" x14ac:dyDescent="0.25">
      <c r="A207" s="1">
        <v>43834</v>
      </c>
      <c r="B207" s="13">
        <v>43834</v>
      </c>
      <c r="C207" t="s">
        <v>82</v>
      </c>
      <c r="D207" t="s">
        <v>5</v>
      </c>
      <c r="E207" s="5">
        <v>-58.71</v>
      </c>
      <c r="F207">
        <v>1</v>
      </c>
      <c r="G207" s="11">
        <f t="shared" si="3"/>
        <v>58.71</v>
      </c>
    </row>
    <row r="208" spans="1:7" x14ac:dyDescent="0.25">
      <c r="A208" s="1">
        <v>43836</v>
      </c>
      <c r="B208" s="13">
        <v>43836</v>
      </c>
      <c r="C208" t="s">
        <v>82</v>
      </c>
      <c r="D208" t="s">
        <v>15</v>
      </c>
      <c r="E208" s="5">
        <v>26</v>
      </c>
      <c r="F208">
        <v>0</v>
      </c>
      <c r="G208" s="11">
        <f t="shared" si="3"/>
        <v>26</v>
      </c>
    </row>
    <row r="209" spans="1:7" x14ac:dyDescent="0.25">
      <c r="A209" s="1">
        <v>43837</v>
      </c>
      <c r="B209" s="13">
        <v>43837</v>
      </c>
      <c r="C209" t="s">
        <v>82</v>
      </c>
      <c r="D209" t="s">
        <v>5</v>
      </c>
      <c r="E209" s="5">
        <v>-34.32</v>
      </c>
      <c r="F209">
        <v>1</v>
      </c>
      <c r="G209" s="11">
        <f t="shared" si="3"/>
        <v>34.32</v>
      </c>
    </row>
    <row r="210" spans="1:7" x14ac:dyDescent="0.25">
      <c r="A210" s="1">
        <v>43838</v>
      </c>
      <c r="B210" s="13">
        <v>43838</v>
      </c>
      <c r="C210" t="s">
        <v>82</v>
      </c>
      <c r="D210" t="s">
        <v>7</v>
      </c>
      <c r="E210" s="5">
        <v>-9.09</v>
      </c>
      <c r="F210">
        <v>1</v>
      </c>
      <c r="G210" s="11">
        <f t="shared" si="3"/>
        <v>9.09</v>
      </c>
    </row>
    <row r="211" spans="1:7" x14ac:dyDescent="0.25">
      <c r="A211" s="1">
        <v>43841</v>
      </c>
      <c r="B211" s="13">
        <v>43841</v>
      </c>
      <c r="C211" t="s">
        <v>82</v>
      </c>
      <c r="D211" t="s">
        <v>7</v>
      </c>
      <c r="E211" s="5">
        <v>-32</v>
      </c>
      <c r="F211">
        <v>0</v>
      </c>
      <c r="G211" s="11">
        <f t="shared" si="3"/>
        <v>32</v>
      </c>
    </row>
    <row r="212" spans="1:7" x14ac:dyDescent="0.25">
      <c r="A212" s="1">
        <v>43842</v>
      </c>
      <c r="B212" s="13">
        <v>43842</v>
      </c>
      <c r="C212" t="s">
        <v>82</v>
      </c>
      <c r="D212" t="s">
        <v>7</v>
      </c>
      <c r="E212" s="5">
        <v>-51</v>
      </c>
      <c r="F212">
        <v>0</v>
      </c>
      <c r="G212" s="11">
        <f t="shared" si="3"/>
        <v>51</v>
      </c>
    </row>
    <row r="213" spans="1:7" x14ac:dyDescent="0.25">
      <c r="A213" s="1">
        <v>43842</v>
      </c>
      <c r="B213" s="13">
        <v>43842</v>
      </c>
      <c r="C213" t="s">
        <v>82</v>
      </c>
      <c r="D213" t="s">
        <v>20</v>
      </c>
      <c r="E213" s="5">
        <v>-30.68</v>
      </c>
      <c r="F213">
        <v>1</v>
      </c>
      <c r="G213" s="11">
        <f t="shared" si="3"/>
        <v>30.68</v>
      </c>
    </row>
    <row r="214" spans="1:7" x14ac:dyDescent="0.25">
      <c r="A214" s="1">
        <v>43842</v>
      </c>
      <c r="B214" s="13">
        <v>43842</v>
      </c>
      <c r="C214" t="s">
        <v>82</v>
      </c>
      <c r="D214" t="s">
        <v>5</v>
      </c>
      <c r="E214" s="5">
        <v>-42.42</v>
      </c>
      <c r="F214">
        <v>1</v>
      </c>
      <c r="G214" s="11">
        <f t="shared" si="3"/>
        <v>42.42</v>
      </c>
    </row>
    <row r="215" spans="1:7" x14ac:dyDescent="0.25">
      <c r="A215" s="1">
        <v>43844</v>
      </c>
      <c r="B215" s="13">
        <v>43844</v>
      </c>
      <c r="C215" t="s">
        <v>82</v>
      </c>
      <c r="D215" t="s">
        <v>5</v>
      </c>
      <c r="E215" s="5">
        <v>-25</v>
      </c>
      <c r="F215">
        <v>1</v>
      </c>
      <c r="G215" s="11">
        <f t="shared" si="3"/>
        <v>25</v>
      </c>
    </row>
    <row r="216" spans="1:7" x14ac:dyDescent="0.25">
      <c r="A216" s="1">
        <v>43845</v>
      </c>
      <c r="B216" s="13">
        <v>43845</v>
      </c>
      <c r="C216" t="s">
        <v>82</v>
      </c>
      <c r="D216" t="s">
        <v>7</v>
      </c>
      <c r="E216" s="5">
        <v>-10.71</v>
      </c>
      <c r="F216">
        <v>0</v>
      </c>
      <c r="G216" s="11">
        <f t="shared" si="3"/>
        <v>10.71</v>
      </c>
    </row>
    <row r="217" spans="1:7" x14ac:dyDescent="0.25">
      <c r="A217" s="1">
        <v>43847</v>
      </c>
      <c r="B217" s="13">
        <v>43847</v>
      </c>
      <c r="C217" t="s">
        <v>82</v>
      </c>
      <c r="D217" t="s">
        <v>10</v>
      </c>
      <c r="E217" s="5">
        <v>-106.44</v>
      </c>
      <c r="F217">
        <v>1</v>
      </c>
      <c r="G217" s="11">
        <f t="shared" si="3"/>
        <v>106.44</v>
      </c>
    </row>
    <row r="218" spans="1:7" x14ac:dyDescent="0.25">
      <c r="A218" s="1">
        <v>43848</v>
      </c>
      <c r="B218" s="13">
        <v>43848</v>
      </c>
      <c r="C218" t="s">
        <v>82</v>
      </c>
      <c r="D218" t="s">
        <v>5</v>
      </c>
      <c r="E218" s="5">
        <v>-49.66</v>
      </c>
      <c r="F218">
        <v>1</v>
      </c>
      <c r="G218" s="11">
        <f t="shared" si="3"/>
        <v>49.66</v>
      </c>
    </row>
    <row r="219" spans="1:7" x14ac:dyDescent="0.25">
      <c r="A219" s="1">
        <v>43850</v>
      </c>
      <c r="B219" s="13">
        <v>43850</v>
      </c>
      <c r="C219" t="s">
        <v>82</v>
      </c>
      <c r="D219" t="s">
        <v>19</v>
      </c>
      <c r="E219" s="5">
        <v>-116.01</v>
      </c>
      <c r="F219">
        <v>0</v>
      </c>
      <c r="G219" s="11">
        <f t="shared" si="3"/>
        <v>116.01</v>
      </c>
    </row>
    <row r="220" spans="1:7" x14ac:dyDescent="0.25">
      <c r="A220" s="1">
        <v>43850</v>
      </c>
      <c r="B220" s="13">
        <v>43850</v>
      </c>
      <c r="C220" t="s">
        <v>82</v>
      </c>
      <c r="D220" t="s">
        <v>7</v>
      </c>
      <c r="E220" s="5">
        <v>-6.47</v>
      </c>
      <c r="F220">
        <v>1</v>
      </c>
      <c r="G220" s="11">
        <f t="shared" si="3"/>
        <v>6.47</v>
      </c>
    </row>
    <row r="221" spans="1:7" x14ac:dyDescent="0.25">
      <c r="A221" s="1">
        <v>43850</v>
      </c>
      <c r="B221" s="13">
        <v>43850</v>
      </c>
      <c r="C221" t="s">
        <v>82</v>
      </c>
      <c r="D221" t="s">
        <v>19</v>
      </c>
      <c r="E221" s="5">
        <v>-30</v>
      </c>
      <c r="F221">
        <v>1</v>
      </c>
      <c r="G221" s="11">
        <f t="shared" si="3"/>
        <v>30</v>
      </c>
    </row>
    <row r="222" spans="1:7" x14ac:dyDescent="0.25">
      <c r="A222" s="1">
        <v>43852</v>
      </c>
      <c r="B222" s="13">
        <v>43852</v>
      </c>
      <c r="C222" t="s">
        <v>82</v>
      </c>
      <c r="D222" t="s">
        <v>7</v>
      </c>
      <c r="E222" s="5">
        <v>-13.03</v>
      </c>
      <c r="F222">
        <v>0</v>
      </c>
      <c r="G222" s="11">
        <f t="shared" si="3"/>
        <v>13.03</v>
      </c>
    </row>
    <row r="223" spans="1:7" x14ac:dyDescent="0.25">
      <c r="A223" s="1">
        <v>43853</v>
      </c>
      <c r="B223" s="13">
        <v>43853</v>
      </c>
      <c r="C223" t="s">
        <v>82</v>
      </c>
      <c r="D223" t="s">
        <v>5</v>
      </c>
      <c r="E223" s="5">
        <v>-56.15</v>
      </c>
      <c r="F223">
        <v>1</v>
      </c>
      <c r="G223" s="11">
        <f t="shared" si="3"/>
        <v>56.15</v>
      </c>
    </row>
    <row r="224" spans="1:7" x14ac:dyDescent="0.25">
      <c r="A224" s="1">
        <v>43854</v>
      </c>
      <c r="B224" s="13">
        <v>43854</v>
      </c>
      <c r="C224" t="s">
        <v>82</v>
      </c>
      <c r="D224" t="s">
        <v>7</v>
      </c>
      <c r="E224" s="5">
        <v>-6.35</v>
      </c>
      <c r="F224">
        <v>1</v>
      </c>
      <c r="G224" s="11">
        <f t="shared" si="3"/>
        <v>6.35</v>
      </c>
    </row>
    <row r="225" spans="1:7" x14ac:dyDescent="0.25">
      <c r="A225" s="1">
        <v>43855</v>
      </c>
      <c r="B225" s="13">
        <v>43855</v>
      </c>
      <c r="C225" t="s">
        <v>82</v>
      </c>
      <c r="D225" t="s">
        <v>10</v>
      </c>
      <c r="E225" s="5">
        <v>-11.99</v>
      </c>
      <c r="F225">
        <v>0</v>
      </c>
      <c r="G225" s="11">
        <f t="shared" si="3"/>
        <v>11.99</v>
      </c>
    </row>
    <row r="226" spans="1:7" x14ac:dyDescent="0.25">
      <c r="A226" s="1">
        <v>43855</v>
      </c>
      <c r="B226" s="13">
        <v>43855</v>
      </c>
      <c r="C226" t="s">
        <v>82</v>
      </c>
      <c r="D226" t="s">
        <v>5</v>
      </c>
      <c r="E226" s="5">
        <v>-50.16</v>
      </c>
      <c r="F226">
        <v>1</v>
      </c>
      <c r="G226" s="11">
        <f t="shared" si="3"/>
        <v>50.16</v>
      </c>
    </row>
    <row r="227" spans="1:7" x14ac:dyDescent="0.25">
      <c r="A227" s="1">
        <v>43857</v>
      </c>
      <c r="B227" s="13">
        <v>43857</v>
      </c>
      <c r="C227" t="s">
        <v>82</v>
      </c>
      <c r="D227" t="s">
        <v>7</v>
      </c>
      <c r="E227" s="5">
        <v>-24.22</v>
      </c>
      <c r="F227">
        <v>0</v>
      </c>
      <c r="G227" s="11">
        <f t="shared" si="3"/>
        <v>24.22</v>
      </c>
    </row>
    <row r="228" spans="1:7" x14ac:dyDescent="0.25">
      <c r="A228" s="1">
        <v>43857</v>
      </c>
      <c r="B228" s="13">
        <v>43857</v>
      </c>
      <c r="C228" t="s">
        <v>82</v>
      </c>
      <c r="D228" t="s">
        <v>18</v>
      </c>
      <c r="E228" s="5">
        <v>-145</v>
      </c>
      <c r="F228">
        <v>1</v>
      </c>
      <c r="G228" s="11">
        <f t="shared" si="3"/>
        <v>145</v>
      </c>
    </row>
    <row r="229" spans="1:7" x14ac:dyDescent="0.25">
      <c r="A229" s="1">
        <v>43858</v>
      </c>
      <c r="B229" s="13">
        <v>43858</v>
      </c>
      <c r="C229" t="s">
        <v>82</v>
      </c>
      <c r="D229" t="s">
        <v>15</v>
      </c>
      <c r="E229" s="5">
        <v>-112.31</v>
      </c>
      <c r="F229">
        <v>0</v>
      </c>
      <c r="G229" s="11">
        <f t="shared" si="3"/>
        <v>112.31</v>
      </c>
    </row>
    <row r="230" spans="1:7" x14ac:dyDescent="0.25">
      <c r="A230" s="1">
        <v>43859</v>
      </c>
      <c r="B230" s="13">
        <v>43859</v>
      </c>
      <c r="C230" t="s">
        <v>82</v>
      </c>
      <c r="D230" t="s">
        <v>7</v>
      </c>
      <c r="E230" s="5">
        <v>-15.87</v>
      </c>
      <c r="F230">
        <v>0</v>
      </c>
      <c r="G230" s="11">
        <f t="shared" si="3"/>
        <v>15.87</v>
      </c>
    </row>
    <row r="231" spans="1:7" x14ac:dyDescent="0.25">
      <c r="A231" s="1">
        <v>43859</v>
      </c>
      <c r="B231" s="13">
        <v>43859</v>
      </c>
      <c r="C231" t="s">
        <v>82</v>
      </c>
      <c r="D231" t="s">
        <v>20</v>
      </c>
      <c r="E231" s="5">
        <v>-33.22</v>
      </c>
      <c r="F231">
        <v>1</v>
      </c>
      <c r="G231" s="11">
        <f t="shared" si="3"/>
        <v>33.22</v>
      </c>
    </row>
    <row r="232" spans="1:7" x14ac:dyDescent="0.25">
      <c r="A232" s="1">
        <v>43861</v>
      </c>
      <c r="B232" s="13">
        <v>43861</v>
      </c>
      <c r="C232" t="s">
        <v>82</v>
      </c>
      <c r="D232" t="s">
        <v>7</v>
      </c>
      <c r="E232" s="5">
        <v>-12.4</v>
      </c>
      <c r="F232">
        <v>0</v>
      </c>
      <c r="G232" s="11">
        <f t="shared" si="3"/>
        <v>12.4</v>
      </c>
    </row>
    <row r="233" spans="1:7" x14ac:dyDescent="0.25">
      <c r="A233" s="1">
        <v>43861</v>
      </c>
      <c r="B233" s="13">
        <v>43861</v>
      </c>
      <c r="C233" t="s">
        <v>82</v>
      </c>
      <c r="D233" t="s">
        <v>15</v>
      </c>
      <c r="E233" s="5">
        <v>-343.43</v>
      </c>
      <c r="F233">
        <v>0</v>
      </c>
      <c r="G233" s="11">
        <f t="shared" si="3"/>
        <v>343.43</v>
      </c>
    </row>
    <row r="234" spans="1:7" x14ac:dyDescent="0.25">
      <c r="A234" s="1">
        <v>43861</v>
      </c>
      <c r="B234" s="13">
        <v>43861</v>
      </c>
      <c r="C234" t="s">
        <v>82</v>
      </c>
      <c r="D234" t="s">
        <v>7</v>
      </c>
      <c r="E234" s="5">
        <v>-6.58</v>
      </c>
      <c r="F234">
        <v>1</v>
      </c>
      <c r="G234" s="11">
        <f t="shared" si="3"/>
        <v>6.58</v>
      </c>
    </row>
    <row r="235" spans="1:7" x14ac:dyDescent="0.25">
      <c r="A235" s="1">
        <v>43862</v>
      </c>
      <c r="B235" s="13">
        <v>43862</v>
      </c>
      <c r="C235" t="s">
        <v>82</v>
      </c>
      <c r="D235" t="s">
        <v>5</v>
      </c>
      <c r="E235" s="11">
        <v>-82.37</v>
      </c>
      <c r="F235">
        <v>1</v>
      </c>
      <c r="G235" s="11">
        <f t="shared" si="3"/>
        <v>82.37</v>
      </c>
    </row>
    <row r="236" spans="1:7" x14ac:dyDescent="0.25">
      <c r="A236" s="1">
        <v>43865</v>
      </c>
      <c r="B236" s="13">
        <v>43865</v>
      </c>
      <c r="C236" t="s">
        <v>82</v>
      </c>
      <c r="D236" t="s">
        <v>7</v>
      </c>
      <c r="E236" s="11">
        <v>-9.7100000000000009</v>
      </c>
      <c r="F236">
        <v>1</v>
      </c>
      <c r="G236" s="11">
        <f t="shared" si="3"/>
        <v>9.7100000000000009</v>
      </c>
    </row>
    <row r="237" spans="1:7" x14ac:dyDescent="0.25">
      <c r="A237" s="1">
        <v>43868</v>
      </c>
      <c r="B237" s="13">
        <v>43868</v>
      </c>
      <c r="C237" t="s">
        <v>82</v>
      </c>
      <c r="D237" t="s">
        <v>18</v>
      </c>
      <c r="E237" s="11">
        <v>-274.5</v>
      </c>
      <c r="F237">
        <v>1</v>
      </c>
      <c r="G237" s="11">
        <f t="shared" si="3"/>
        <v>274.5</v>
      </c>
    </row>
    <row r="238" spans="1:7" x14ac:dyDescent="0.25">
      <c r="A238" s="1">
        <v>43869</v>
      </c>
      <c r="B238" s="13">
        <v>43869</v>
      </c>
      <c r="C238" t="s">
        <v>82</v>
      </c>
      <c r="D238" t="s">
        <v>5</v>
      </c>
      <c r="E238" s="11">
        <v>-65.2</v>
      </c>
      <c r="F238">
        <v>1</v>
      </c>
      <c r="G238" s="11">
        <f t="shared" si="3"/>
        <v>65.2</v>
      </c>
    </row>
    <row r="239" spans="1:7" x14ac:dyDescent="0.25">
      <c r="A239" s="1">
        <v>43874</v>
      </c>
      <c r="B239" s="13">
        <v>43874</v>
      </c>
      <c r="C239" t="s">
        <v>82</v>
      </c>
      <c r="D239" t="s">
        <v>5</v>
      </c>
      <c r="E239" s="11">
        <v>-31.55</v>
      </c>
      <c r="F239">
        <v>1</v>
      </c>
      <c r="G239" s="11">
        <f t="shared" si="3"/>
        <v>31.55</v>
      </c>
    </row>
    <row r="240" spans="1:7" x14ac:dyDescent="0.25">
      <c r="A240" s="1">
        <v>43874</v>
      </c>
      <c r="B240" s="13">
        <v>43874</v>
      </c>
      <c r="C240" t="s">
        <v>82</v>
      </c>
      <c r="D240" t="s">
        <v>15</v>
      </c>
      <c r="E240" s="11">
        <v>-20.28</v>
      </c>
      <c r="F240">
        <v>0</v>
      </c>
      <c r="G240" s="11">
        <f t="shared" si="3"/>
        <v>20.28</v>
      </c>
    </row>
    <row r="241" spans="1:7" x14ac:dyDescent="0.25">
      <c r="A241" s="1">
        <v>43876</v>
      </c>
      <c r="B241" s="13">
        <v>43876</v>
      </c>
      <c r="C241" t="s">
        <v>82</v>
      </c>
      <c r="D241" t="s">
        <v>5</v>
      </c>
      <c r="E241" s="11">
        <v>-44.76</v>
      </c>
      <c r="F241">
        <v>1</v>
      </c>
      <c r="G241" s="11">
        <f t="shared" si="3"/>
        <v>44.76</v>
      </c>
    </row>
    <row r="242" spans="1:7" x14ac:dyDescent="0.25">
      <c r="A242" s="1">
        <v>43877</v>
      </c>
      <c r="B242" s="13">
        <v>43877</v>
      </c>
      <c r="C242" t="s">
        <v>82</v>
      </c>
      <c r="D242" t="s">
        <v>5</v>
      </c>
      <c r="E242" s="11">
        <v>-44.15</v>
      </c>
      <c r="F242">
        <v>1</v>
      </c>
      <c r="G242" s="11">
        <f t="shared" si="3"/>
        <v>44.15</v>
      </c>
    </row>
    <row r="243" spans="1:7" x14ac:dyDescent="0.25">
      <c r="A243" s="1">
        <v>43878</v>
      </c>
      <c r="B243" s="13">
        <v>43878</v>
      </c>
      <c r="C243" t="s">
        <v>82</v>
      </c>
      <c r="D243" t="s">
        <v>15</v>
      </c>
      <c r="E243" s="11">
        <v>-64.48</v>
      </c>
      <c r="F243">
        <v>0</v>
      </c>
      <c r="G243" s="11">
        <f t="shared" si="3"/>
        <v>64.48</v>
      </c>
    </row>
    <row r="244" spans="1:7" x14ac:dyDescent="0.25">
      <c r="A244" s="1">
        <v>43879</v>
      </c>
      <c r="B244" s="13">
        <v>43879</v>
      </c>
      <c r="C244" t="s">
        <v>82</v>
      </c>
      <c r="D244" t="s">
        <v>10</v>
      </c>
      <c r="E244" s="11">
        <v>-106.44</v>
      </c>
      <c r="F244">
        <v>1</v>
      </c>
      <c r="G244" s="11">
        <f t="shared" si="3"/>
        <v>106.44</v>
      </c>
    </row>
    <row r="245" spans="1:7" x14ac:dyDescent="0.25">
      <c r="A245" s="1">
        <v>43881</v>
      </c>
      <c r="B245" s="13">
        <v>43881</v>
      </c>
      <c r="C245" t="s">
        <v>82</v>
      </c>
      <c r="D245" t="s">
        <v>20</v>
      </c>
      <c r="E245" s="11">
        <v>-27.27</v>
      </c>
      <c r="F245">
        <v>1</v>
      </c>
      <c r="G245" s="11">
        <f t="shared" si="3"/>
        <v>27.27</v>
      </c>
    </row>
    <row r="246" spans="1:7" x14ac:dyDescent="0.25">
      <c r="A246" s="1">
        <v>43881</v>
      </c>
      <c r="B246" s="13">
        <v>43881</v>
      </c>
      <c r="C246" t="s">
        <v>82</v>
      </c>
      <c r="D246" t="s">
        <v>5</v>
      </c>
      <c r="E246" s="11">
        <v>-40.78</v>
      </c>
      <c r="F246">
        <v>1</v>
      </c>
      <c r="G246" s="11">
        <f t="shared" si="3"/>
        <v>40.78</v>
      </c>
    </row>
    <row r="247" spans="1:7" x14ac:dyDescent="0.25">
      <c r="A247" s="1">
        <v>43882</v>
      </c>
      <c r="B247" s="13">
        <v>43882</v>
      </c>
      <c r="C247" t="s">
        <v>82</v>
      </c>
      <c r="D247" t="s">
        <v>7</v>
      </c>
      <c r="E247" s="11">
        <v>-9.09</v>
      </c>
      <c r="F247">
        <v>1</v>
      </c>
      <c r="G247" s="11">
        <f t="shared" si="3"/>
        <v>9.09</v>
      </c>
    </row>
    <row r="248" spans="1:7" x14ac:dyDescent="0.25">
      <c r="A248" s="1">
        <v>43886</v>
      </c>
      <c r="B248" s="13">
        <v>43886</v>
      </c>
      <c r="C248" t="s">
        <v>82</v>
      </c>
      <c r="D248" t="s">
        <v>10</v>
      </c>
      <c r="E248" s="11">
        <v>-11.99</v>
      </c>
      <c r="F248">
        <v>0</v>
      </c>
      <c r="G248" s="11">
        <f t="shared" si="3"/>
        <v>11.99</v>
      </c>
    </row>
    <row r="249" spans="1:7" x14ac:dyDescent="0.25">
      <c r="A249" s="1">
        <v>43888</v>
      </c>
      <c r="B249" s="13">
        <v>43888</v>
      </c>
      <c r="C249" t="s">
        <v>82</v>
      </c>
      <c r="D249" t="s">
        <v>5</v>
      </c>
      <c r="E249" s="11">
        <v>-50.35</v>
      </c>
      <c r="F249">
        <v>1</v>
      </c>
      <c r="G249" s="11">
        <f t="shared" si="3"/>
        <v>50.35</v>
      </c>
    </row>
    <row r="250" spans="1:7" x14ac:dyDescent="0.25">
      <c r="A250" s="1">
        <v>43889</v>
      </c>
      <c r="B250" s="13">
        <v>43889</v>
      </c>
      <c r="C250" t="s">
        <v>82</v>
      </c>
      <c r="D250" t="s">
        <v>7</v>
      </c>
      <c r="E250" s="11">
        <v>-39.06</v>
      </c>
      <c r="F250">
        <v>0</v>
      </c>
      <c r="G250" s="11">
        <f t="shared" si="3"/>
        <v>39.06</v>
      </c>
    </row>
    <row r="251" spans="1:7" x14ac:dyDescent="0.25">
      <c r="A251" s="1">
        <v>43889</v>
      </c>
      <c r="B251" s="13">
        <v>43889</v>
      </c>
      <c r="C251" t="s">
        <v>82</v>
      </c>
      <c r="D251" t="s">
        <v>7</v>
      </c>
      <c r="E251" s="11">
        <v>-10</v>
      </c>
      <c r="F251">
        <v>0</v>
      </c>
      <c r="G251" s="11">
        <f t="shared" si="3"/>
        <v>10</v>
      </c>
    </row>
    <row r="252" spans="1:7" x14ac:dyDescent="0.25">
      <c r="A252" s="1">
        <v>43890</v>
      </c>
      <c r="B252" s="13">
        <v>43890</v>
      </c>
      <c r="C252" t="s">
        <v>82</v>
      </c>
      <c r="D252" t="s">
        <v>5</v>
      </c>
      <c r="E252" s="11">
        <v>-50.29</v>
      </c>
      <c r="F252">
        <v>1</v>
      </c>
      <c r="G252" s="11">
        <f t="shared" si="3"/>
        <v>50.29</v>
      </c>
    </row>
  </sheetData>
  <sortState xmlns:xlrd2="http://schemas.microsoft.com/office/spreadsheetml/2017/richdata2" ref="A2:G233">
    <sortCondition ref="A2:A233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665B-D45C-4F4D-8E1E-149D38B0C0F3}">
  <dimension ref="A1:N253"/>
  <sheetViews>
    <sheetView workbookViewId="0">
      <selection activeCell="A252" sqref="A235:F252"/>
    </sheetView>
  </sheetViews>
  <sheetFormatPr defaultRowHeight="15" x14ac:dyDescent="0.25"/>
  <cols>
    <col min="1" max="1" width="10.7109375" customWidth="1"/>
    <col min="2" max="2" width="10.7109375" style="13" customWidth="1"/>
    <col min="3" max="3" width="10.7109375" style="5" customWidth="1"/>
    <col min="5" max="5" width="12.140625" customWidth="1"/>
    <col min="6" max="6" width="10.42578125" customWidth="1"/>
    <col min="7" max="7" width="12.5703125" customWidth="1"/>
    <col min="8" max="8" width="17.140625" customWidth="1"/>
    <col min="9" max="9" width="10.5703125" bestFit="1" customWidth="1"/>
    <col min="11" max="11" width="10.5703125" bestFit="1" customWidth="1"/>
    <col min="12" max="12" width="9.28515625" bestFit="1" customWidth="1"/>
    <col min="13" max="13" width="10.5703125" style="11" bestFit="1" customWidth="1"/>
    <col min="14" max="14" width="10.5703125" bestFit="1" customWidth="1"/>
  </cols>
  <sheetData>
    <row r="1" spans="1:14" x14ac:dyDescent="0.25">
      <c r="A1" s="3" t="s">
        <v>0</v>
      </c>
      <c r="B1" s="12" t="s">
        <v>22</v>
      </c>
      <c r="C1" s="4" t="s">
        <v>3</v>
      </c>
      <c r="D1" s="3" t="s">
        <v>23</v>
      </c>
      <c r="E1" s="3" t="s">
        <v>36</v>
      </c>
      <c r="F1" t="s">
        <v>58</v>
      </c>
      <c r="K1" t="s">
        <v>40</v>
      </c>
      <c r="L1" t="s">
        <v>41</v>
      </c>
      <c r="M1" s="11" t="s">
        <v>42</v>
      </c>
      <c r="N1" t="s">
        <v>38</v>
      </c>
    </row>
    <row r="2" spans="1:14" x14ac:dyDescent="0.25">
      <c r="A2" s="1">
        <v>43647</v>
      </c>
      <c r="B2" s="13">
        <v>43647</v>
      </c>
      <c r="C2" s="5">
        <v>-15.09</v>
      </c>
      <c r="D2">
        <v>1</v>
      </c>
      <c r="E2" s="11">
        <f t="shared" ref="E2:E65" si="0">ABS(C2)</f>
        <v>15.09</v>
      </c>
      <c r="F2">
        <f t="shared" ref="F2:F65" si="1">WEEKNUM(A2)</f>
        <v>27</v>
      </c>
      <c r="G2">
        <v>27</v>
      </c>
      <c r="H2" s="16">
        <f>SUMIF(F:F,G2,E:E)</f>
        <v>212.07</v>
      </c>
      <c r="I2" s="18">
        <f>SUMIF(F:F,G2,D:D)</f>
        <v>3</v>
      </c>
      <c r="K2" s="11"/>
      <c r="L2" s="11"/>
      <c r="N2" s="11"/>
    </row>
    <row r="3" spans="1:14" x14ac:dyDescent="0.25">
      <c r="A3" s="1">
        <v>43648</v>
      </c>
      <c r="B3" s="13">
        <v>43648</v>
      </c>
      <c r="C3" s="5">
        <v>-6.5</v>
      </c>
      <c r="D3">
        <v>1</v>
      </c>
      <c r="E3" s="11">
        <f t="shared" si="0"/>
        <v>6.5</v>
      </c>
      <c r="F3">
        <f t="shared" si="1"/>
        <v>27</v>
      </c>
      <c r="G3">
        <v>28</v>
      </c>
      <c r="H3" s="16">
        <f t="shared" ref="H3:H34" si="2">SUMIF(F:F,G3,E:E)</f>
        <v>152.04</v>
      </c>
      <c r="I3" s="18">
        <f t="shared" ref="I3:I34" si="3">SUMIF(F:F,G3,D:D)</f>
        <v>5</v>
      </c>
      <c r="J3" s="11"/>
      <c r="K3" s="11"/>
      <c r="L3" s="11"/>
      <c r="N3" s="11"/>
    </row>
    <row r="4" spans="1:14" x14ac:dyDescent="0.25">
      <c r="A4" s="1">
        <v>43649</v>
      </c>
      <c r="B4" s="13">
        <v>43649</v>
      </c>
      <c r="C4" s="5">
        <v>-20</v>
      </c>
      <c r="D4">
        <v>0</v>
      </c>
      <c r="E4" s="11">
        <f t="shared" si="0"/>
        <v>20</v>
      </c>
      <c r="F4">
        <f t="shared" si="1"/>
        <v>27</v>
      </c>
      <c r="G4">
        <v>29</v>
      </c>
      <c r="H4" s="16">
        <f t="shared" si="2"/>
        <v>596.02</v>
      </c>
      <c r="I4" s="18">
        <f t="shared" si="3"/>
        <v>7</v>
      </c>
      <c r="J4" s="11"/>
      <c r="K4" s="11"/>
      <c r="L4" s="11"/>
      <c r="N4" s="11"/>
    </row>
    <row r="5" spans="1:14" x14ac:dyDescent="0.25">
      <c r="A5" s="1">
        <v>43649</v>
      </c>
      <c r="B5" s="13">
        <v>43649</v>
      </c>
      <c r="C5" s="5">
        <v>-70.48</v>
      </c>
      <c r="D5">
        <v>1</v>
      </c>
      <c r="E5" s="11">
        <f t="shared" si="0"/>
        <v>70.48</v>
      </c>
      <c r="F5">
        <f t="shared" si="1"/>
        <v>27</v>
      </c>
      <c r="G5">
        <v>30</v>
      </c>
      <c r="H5" s="16">
        <f t="shared" si="2"/>
        <v>154.63999999999999</v>
      </c>
      <c r="I5" s="18">
        <f t="shared" si="3"/>
        <v>5</v>
      </c>
      <c r="J5" s="11"/>
      <c r="K5" s="11"/>
      <c r="L5" s="11"/>
      <c r="N5" s="11"/>
    </row>
    <row r="6" spans="1:14" x14ac:dyDescent="0.25">
      <c r="A6" s="1">
        <v>43651</v>
      </c>
      <c r="B6" s="13">
        <v>43651</v>
      </c>
      <c r="C6" s="5">
        <v>-100</v>
      </c>
      <c r="D6">
        <v>0</v>
      </c>
      <c r="E6" s="11">
        <f t="shared" si="0"/>
        <v>100</v>
      </c>
      <c r="F6">
        <f t="shared" si="1"/>
        <v>27</v>
      </c>
      <c r="G6">
        <v>31</v>
      </c>
      <c r="H6" s="16">
        <f t="shared" si="2"/>
        <v>312.10000000000002</v>
      </c>
      <c r="I6" s="18">
        <f t="shared" si="3"/>
        <v>3</v>
      </c>
      <c r="J6" s="11"/>
      <c r="K6" s="11"/>
      <c r="L6" s="11"/>
      <c r="N6" s="11"/>
    </row>
    <row r="7" spans="1:14" x14ac:dyDescent="0.25">
      <c r="A7" s="1">
        <v>43653</v>
      </c>
      <c r="B7" s="13">
        <v>43653</v>
      </c>
      <c r="C7" s="5">
        <v>-85.12</v>
      </c>
      <c r="D7">
        <v>1</v>
      </c>
      <c r="E7" s="11">
        <f t="shared" si="0"/>
        <v>85.12</v>
      </c>
      <c r="F7">
        <f t="shared" si="1"/>
        <v>28</v>
      </c>
      <c r="G7">
        <v>32</v>
      </c>
      <c r="H7" s="16">
        <f t="shared" si="2"/>
        <v>98.56</v>
      </c>
      <c r="I7" s="18">
        <f t="shared" si="3"/>
        <v>3</v>
      </c>
      <c r="J7" s="11"/>
      <c r="K7" s="11"/>
      <c r="L7" s="11"/>
      <c r="N7" s="11"/>
    </row>
    <row r="8" spans="1:14" x14ac:dyDescent="0.25">
      <c r="A8" s="1">
        <v>43654</v>
      </c>
      <c r="B8" s="13">
        <v>43654</v>
      </c>
      <c r="C8" s="5">
        <v>-6.25</v>
      </c>
      <c r="D8">
        <v>1</v>
      </c>
      <c r="E8" s="11">
        <f t="shared" si="0"/>
        <v>6.25</v>
      </c>
      <c r="F8">
        <f t="shared" si="1"/>
        <v>28</v>
      </c>
      <c r="G8">
        <v>33</v>
      </c>
      <c r="H8" s="16">
        <f t="shared" si="2"/>
        <v>647.12</v>
      </c>
      <c r="I8" s="18">
        <f t="shared" si="3"/>
        <v>3</v>
      </c>
      <c r="J8" s="11"/>
      <c r="K8" s="11"/>
      <c r="L8" s="11"/>
      <c r="N8" s="11"/>
    </row>
    <row r="9" spans="1:14" x14ac:dyDescent="0.25">
      <c r="A9" s="1">
        <v>43655</v>
      </c>
      <c r="B9" s="13">
        <v>43655</v>
      </c>
      <c r="C9" s="5">
        <v>-6.5</v>
      </c>
      <c r="D9">
        <v>1</v>
      </c>
      <c r="E9" s="11">
        <f t="shared" si="0"/>
        <v>6.5</v>
      </c>
      <c r="F9">
        <f t="shared" si="1"/>
        <v>28</v>
      </c>
      <c r="G9">
        <v>34</v>
      </c>
      <c r="H9" s="16">
        <f t="shared" si="2"/>
        <v>58.769999999999996</v>
      </c>
      <c r="I9" s="18">
        <f t="shared" si="3"/>
        <v>1</v>
      </c>
    </row>
    <row r="10" spans="1:14" x14ac:dyDescent="0.25">
      <c r="A10" s="1">
        <v>43657</v>
      </c>
      <c r="B10" s="13">
        <v>43657</v>
      </c>
      <c r="C10" s="5">
        <v>-32.33</v>
      </c>
      <c r="D10">
        <v>1</v>
      </c>
      <c r="E10" s="11">
        <f t="shared" si="0"/>
        <v>32.33</v>
      </c>
      <c r="F10">
        <f t="shared" si="1"/>
        <v>28</v>
      </c>
      <c r="G10">
        <v>35</v>
      </c>
      <c r="H10" s="16">
        <f t="shared" si="2"/>
        <v>496.72999999999996</v>
      </c>
      <c r="I10" s="18">
        <f t="shared" si="3"/>
        <v>2</v>
      </c>
      <c r="M10"/>
    </row>
    <row r="11" spans="1:14" x14ac:dyDescent="0.25">
      <c r="A11" s="1">
        <v>43658</v>
      </c>
      <c r="B11" s="13">
        <v>43658</v>
      </c>
      <c r="C11" s="5">
        <v>-13.75</v>
      </c>
      <c r="D11">
        <v>0</v>
      </c>
      <c r="E11" s="11">
        <f t="shared" si="0"/>
        <v>13.75</v>
      </c>
      <c r="F11">
        <f t="shared" si="1"/>
        <v>28</v>
      </c>
      <c r="G11">
        <v>36</v>
      </c>
      <c r="H11" s="16">
        <f t="shared" si="2"/>
        <v>299.40999999999997</v>
      </c>
      <c r="I11" s="18">
        <f t="shared" si="3"/>
        <v>2</v>
      </c>
      <c r="J11" s="11"/>
      <c r="L11" s="16"/>
      <c r="M11" s="16"/>
    </row>
    <row r="12" spans="1:14" x14ac:dyDescent="0.25">
      <c r="A12" s="1">
        <v>43659</v>
      </c>
      <c r="B12" s="13">
        <v>43659</v>
      </c>
      <c r="C12" s="5">
        <v>-8.09</v>
      </c>
      <c r="D12">
        <v>1</v>
      </c>
      <c r="E12" s="11">
        <f t="shared" si="0"/>
        <v>8.09</v>
      </c>
      <c r="F12">
        <f t="shared" si="1"/>
        <v>28</v>
      </c>
      <c r="G12">
        <v>37</v>
      </c>
      <c r="H12" s="16">
        <f t="shared" si="2"/>
        <v>307.83999999999997</v>
      </c>
      <c r="I12" s="18">
        <f t="shared" si="3"/>
        <v>5</v>
      </c>
    </row>
    <row r="13" spans="1:14" x14ac:dyDescent="0.25">
      <c r="A13" s="1">
        <v>43660</v>
      </c>
      <c r="B13" s="13">
        <v>43660</v>
      </c>
      <c r="C13" s="5">
        <v>-100.03</v>
      </c>
      <c r="D13">
        <v>0</v>
      </c>
      <c r="E13" s="11">
        <f t="shared" si="0"/>
        <v>100.03</v>
      </c>
      <c r="F13">
        <f t="shared" si="1"/>
        <v>29</v>
      </c>
      <c r="G13">
        <v>38</v>
      </c>
      <c r="H13" s="16">
        <f t="shared" si="2"/>
        <v>962.5200000000001</v>
      </c>
      <c r="I13" s="18">
        <f t="shared" si="3"/>
        <v>3</v>
      </c>
    </row>
    <row r="14" spans="1:14" x14ac:dyDescent="0.25">
      <c r="A14" s="1">
        <v>43660</v>
      </c>
      <c r="B14" s="13">
        <v>43660</v>
      </c>
      <c r="C14" s="5">
        <v>-80.989999999999995</v>
      </c>
      <c r="D14">
        <v>0</v>
      </c>
      <c r="E14" s="11">
        <f t="shared" si="0"/>
        <v>80.989999999999995</v>
      </c>
      <c r="F14">
        <f t="shared" si="1"/>
        <v>29</v>
      </c>
      <c r="G14">
        <v>39</v>
      </c>
      <c r="H14" s="16">
        <f>SUMIF(F:F,G14,E:E)</f>
        <v>488.05999999999995</v>
      </c>
      <c r="I14" s="18">
        <f t="shared" si="3"/>
        <v>4</v>
      </c>
    </row>
    <row r="15" spans="1:14" x14ac:dyDescent="0.25">
      <c r="A15" s="1">
        <v>43660</v>
      </c>
      <c r="B15" s="13">
        <v>43660</v>
      </c>
      <c r="C15" s="5">
        <v>-37</v>
      </c>
      <c r="D15">
        <v>1</v>
      </c>
      <c r="E15" s="11">
        <f t="shared" si="0"/>
        <v>37</v>
      </c>
      <c r="F15">
        <f t="shared" si="1"/>
        <v>29</v>
      </c>
      <c r="G15">
        <v>40</v>
      </c>
      <c r="H15" s="16">
        <f>SUMIF(F:F,G15,E:E)</f>
        <v>227.76</v>
      </c>
      <c r="I15" s="18">
        <f t="shared" si="3"/>
        <v>2</v>
      </c>
    </row>
    <row r="16" spans="1:14" x14ac:dyDescent="0.25">
      <c r="A16" s="1">
        <v>43660</v>
      </c>
      <c r="B16" s="13">
        <v>43660</v>
      </c>
      <c r="C16" s="5">
        <v>-46.21</v>
      </c>
      <c r="D16">
        <v>1</v>
      </c>
      <c r="E16" s="11">
        <f t="shared" si="0"/>
        <v>46.21</v>
      </c>
      <c r="F16">
        <f t="shared" si="1"/>
        <v>29</v>
      </c>
      <c r="G16">
        <v>41</v>
      </c>
      <c r="H16" s="16">
        <f t="shared" si="2"/>
        <v>108.48</v>
      </c>
      <c r="I16" s="18">
        <f t="shared" si="3"/>
        <v>2</v>
      </c>
    </row>
    <row r="17" spans="1:9" x14ac:dyDescent="0.25">
      <c r="A17" s="1">
        <v>43661</v>
      </c>
      <c r="B17" s="13">
        <v>43661</v>
      </c>
      <c r="C17" s="5">
        <v>-85.49</v>
      </c>
      <c r="D17">
        <v>1</v>
      </c>
      <c r="E17" s="11">
        <f t="shared" si="0"/>
        <v>85.49</v>
      </c>
      <c r="F17">
        <f t="shared" si="1"/>
        <v>29</v>
      </c>
      <c r="G17">
        <v>42</v>
      </c>
      <c r="H17" s="16">
        <f t="shared" si="2"/>
        <v>583.6400000000001</v>
      </c>
      <c r="I17" s="18">
        <f t="shared" si="3"/>
        <v>8</v>
      </c>
    </row>
    <row r="18" spans="1:9" x14ac:dyDescent="0.25">
      <c r="A18" s="1">
        <v>43662</v>
      </c>
      <c r="B18" s="13">
        <v>43662</v>
      </c>
      <c r="C18" s="5">
        <v>-6.5</v>
      </c>
      <c r="D18">
        <v>1</v>
      </c>
      <c r="E18" s="11">
        <f t="shared" si="0"/>
        <v>6.5</v>
      </c>
      <c r="F18">
        <f t="shared" si="1"/>
        <v>29</v>
      </c>
      <c r="G18">
        <v>43</v>
      </c>
      <c r="H18" s="16">
        <f t="shared" si="2"/>
        <v>237.34</v>
      </c>
      <c r="I18" s="18">
        <f t="shared" si="3"/>
        <v>4</v>
      </c>
    </row>
    <row r="19" spans="1:9" x14ac:dyDescent="0.25">
      <c r="A19" s="1">
        <v>43663</v>
      </c>
      <c r="B19" s="13">
        <v>43663</v>
      </c>
      <c r="C19" s="5">
        <v>-127.34</v>
      </c>
      <c r="D19">
        <v>1</v>
      </c>
      <c r="E19" s="11">
        <f t="shared" si="0"/>
        <v>127.34</v>
      </c>
      <c r="F19">
        <f t="shared" si="1"/>
        <v>29</v>
      </c>
      <c r="G19">
        <v>44</v>
      </c>
      <c r="H19" s="16">
        <f t="shared" si="2"/>
        <v>110.47999999999999</v>
      </c>
      <c r="I19" s="18">
        <f t="shared" si="3"/>
        <v>1</v>
      </c>
    </row>
    <row r="20" spans="1:9" x14ac:dyDescent="0.25">
      <c r="A20" s="1">
        <v>43664</v>
      </c>
      <c r="B20" s="13">
        <v>43664</v>
      </c>
      <c r="C20" s="5">
        <v>-34.53</v>
      </c>
      <c r="D20">
        <v>0</v>
      </c>
      <c r="E20" s="11">
        <f t="shared" si="0"/>
        <v>34.53</v>
      </c>
      <c r="F20">
        <f t="shared" si="1"/>
        <v>29</v>
      </c>
      <c r="G20">
        <v>45</v>
      </c>
      <c r="H20" s="16">
        <f t="shared" si="2"/>
        <v>308.97000000000008</v>
      </c>
      <c r="I20" s="18">
        <f t="shared" si="3"/>
        <v>3</v>
      </c>
    </row>
    <row r="21" spans="1:9" x14ac:dyDescent="0.25">
      <c r="A21" s="1">
        <v>43664</v>
      </c>
      <c r="B21" s="13">
        <v>43664</v>
      </c>
      <c r="C21" s="5">
        <v>-71.989999999999995</v>
      </c>
      <c r="D21">
        <v>1</v>
      </c>
      <c r="E21" s="11">
        <f t="shared" si="0"/>
        <v>71.989999999999995</v>
      </c>
      <c r="F21">
        <f t="shared" si="1"/>
        <v>29</v>
      </c>
      <c r="G21">
        <v>46</v>
      </c>
      <c r="H21" s="16">
        <f t="shared" si="2"/>
        <v>268.95</v>
      </c>
      <c r="I21" s="18">
        <f t="shared" si="3"/>
        <v>4</v>
      </c>
    </row>
    <row r="22" spans="1:9" x14ac:dyDescent="0.25">
      <c r="A22" s="1">
        <v>43665</v>
      </c>
      <c r="B22" s="13">
        <v>43665</v>
      </c>
      <c r="C22" s="5">
        <v>-5.94</v>
      </c>
      <c r="D22">
        <v>1</v>
      </c>
      <c r="E22" s="11">
        <f t="shared" si="0"/>
        <v>5.94</v>
      </c>
      <c r="F22">
        <f t="shared" si="1"/>
        <v>29</v>
      </c>
      <c r="G22">
        <v>47</v>
      </c>
      <c r="H22" s="16">
        <f t="shared" si="2"/>
        <v>271.82</v>
      </c>
      <c r="I22" s="18">
        <f t="shared" si="3"/>
        <v>2</v>
      </c>
    </row>
    <row r="23" spans="1:9" x14ac:dyDescent="0.25">
      <c r="A23" s="1">
        <v>43667</v>
      </c>
      <c r="B23" s="13">
        <v>43667</v>
      </c>
      <c r="C23" s="5">
        <v>-27.22</v>
      </c>
      <c r="D23">
        <v>0</v>
      </c>
      <c r="E23" s="11">
        <f t="shared" si="0"/>
        <v>27.22</v>
      </c>
      <c r="F23">
        <f t="shared" si="1"/>
        <v>30</v>
      </c>
      <c r="G23">
        <v>48</v>
      </c>
      <c r="H23" s="16">
        <f t="shared" si="2"/>
        <v>262.27000000000004</v>
      </c>
      <c r="I23" s="18">
        <f t="shared" si="3"/>
        <v>2</v>
      </c>
    </row>
    <row r="24" spans="1:9" x14ac:dyDescent="0.25">
      <c r="A24" s="1">
        <v>43668</v>
      </c>
      <c r="B24" s="13">
        <v>43668</v>
      </c>
      <c r="C24" s="5">
        <v>-8.09</v>
      </c>
      <c r="D24">
        <v>1</v>
      </c>
      <c r="E24" s="11">
        <f t="shared" si="0"/>
        <v>8.09</v>
      </c>
      <c r="F24">
        <f t="shared" si="1"/>
        <v>30</v>
      </c>
      <c r="G24">
        <v>49</v>
      </c>
      <c r="H24" s="16">
        <f t="shared" si="2"/>
        <v>85.75</v>
      </c>
      <c r="I24" s="18">
        <f t="shared" si="3"/>
        <v>2</v>
      </c>
    </row>
    <row r="25" spans="1:9" x14ac:dyDescent="0.25">
      <c r="A25" s="1">
        <v>43668</v>
      </c>
      <c r="B25" s="13">
        <v>43668</v>
      </c>
      <c r="C25" s="5">
        <v>-18</v>
      </c>
      <c r="D25">
        <v>1</v>
      </c>
      <c r="E25" s="11">
        <f t="shared" si="0"/>
        <v>18</v>
      </c>
      <c r="F25">
        <f t="shared" si="1"/>
        <v>30</v>
      </c>
      <c r="G25">
        <v>50</v>
      </c>
      <c r="H25" s="16">
        <f t="shared" si="2"/>
        <v>138.52000000000001</v>
      </c>
      <c r="I25" s="18">
        <f t="shared" si="3"/>
        <v>2</v>
      </c>
    </row>
    <row r="26" spans="1:9" x14ac:dyDescent="0.25">
      <c r="A26" s="1">
        <v>43670</v>
      </c>
      <c r="B26" s="13">
        <v>43670</v>
      </c>
      <c r="C26" s="5">
        <v>-54.97</v>
      </c>
      <c r="D26">
        <v>1</v>
      </c>
      <c r="E26" s="11">
        <f t="shared" si="0"/>
        <v>54.97</v>
      </c>
      <c r="F26">
        <f t="shared" si="1"/>
        <v>30</v>
      </c>
      <c r="G26">
        <v>51</v>
      </c>
      <c r="H26" s="16">
        <f t="shared" si="2"/>
        <v>555.4799999999999</v>
      </c>
      <c r="I26" s="18">
        <f t="shared" si="3"/>
        <v>5</v>
      </c>
    </row>
    <row r="27" spans="1:9" x14ac:dyDescent="0.25">
      <c r="A27" s="1">
        <v>43671</v>
      </c>
      <c r="B27" s="13">
        <v>43671</v>
      </c>
      <c r="C27" s="5">
        <v>-11.99</v>
      </c>
      <c r="D27">
        <v>0</v>
      </c>
      <c r="E27" s="11">
        <f t="shared" si="0"/>
        <v>11.99</v>
      </c>
      <c r="F27">
        <f t="shared" si="1"/>
        <v>30</v>
      </c>
      <c r="G27">
        <v>52</v>
      </c>
      <c r="H27" s="16">
        <f t="shared" si="2"/>
        <v>221.70000000000005</v>
      </c>
      <c r="I27" s="18">
        <f t="shared" si="3"/>
        <v>2</v>
      </c>
    </row>
    <row r="28" spans="1:9" x14ac:dyDescent="0.25">
      <c r="A28" s="1">
        <v>43672</v>
      </c>
      <c r="B28" s="13">
        <v>43672</v>
      </c>
      <c r="C28" s="5">
        <v>-12</v>
      </c>
      <c r="D28">
        <v>0</v>
      </c>
      <c r="E28" s="11">
        <f t="shared" si="0"/>
        <v>12</v>
      </c>
      <c r="F28">
        <f t="shared" si="1"/>
        <v>30</v>
      </c>
      <c r="G28">
        <v>53</v>
      </c>
      <c r="H28" s="16">
        <f t="shared" si="2"/>
        <v>183.15</v>
      </c>
      <c r="I28" s="18">
        <f t="shared" si="3"/>
        <v>1</v>
      </c>
    </row>
    <row r="29" spans="1:9" x14ac:dyDescent="0.25">
      <c r="A29" s="1">
        <v>43672</v>
      </c>
      <c r="B29" s="13">
        <v>43672</v>
      </c>
      <c r="C29" s="5">
        <v>-6.5</v>
      </c>
      <c r="D29">
        <v>1</v>
      </c>
      <c r="E29" s="11">
        <f t="shared" si="0"/>
        <v>6.5</v>
      </c>
      <c r="F29">
        <f t="shared" si="1"/>
        <v>30</v>
      </c>
      <c r="G29">
        <v>54</v>
      </c>
      <c r="H29" s="16">
        <v>0</v>
      </c>
      <c r="I29" s="18">
        <f t="shared" si="3"/>
        <v>0</v>
      </c>
    </row>
    <row r="30" spans="1:9" x14ac:dyDescent="0.25">
      <c r="A30" s="1">
        <v>43672</v>
      </c>
      <c r="B30" s="13">
        <v>43672</v>
      </c>
      <c r="C30" s="5">
        <v>-9.6199999999999992</v>
      </c>
      <c r="D30">
        <v>1</v>
      </c>
      <c r="E30" s="11">
        <f t="shared" si="0"/>
        <v>9.6199999999999992</v>
      </c>
      <c r="F30">
        <f t="shared" si="1"/>
        <v>30</v>
      </c>
      <c r="G30">
        <v>1</v>
      </c>
      <c r="H30" s="16">
        <f t="shared" si="2"/>
        <v>171.20000000000002</v>
      </c>
      <c r="I30" s="18">
        <f t="shared" si="3"/>
        <v>2</v>
      </c>
    </row>
    <row r="31" spans="1:9" x14ac:dyDescent="0.25">
      <c r="A31" s="1">
        <v>43673</v>
      </c>
      <c r="B31" s="13">
        <v>43673</v>
      </c>
      <c r="C31" s="5">
        <v>-6.25</v>
      </c>
      <c r="D31">
        <v>0</v>
      </c>
      <c r="E31" s="11">
        <f t="shared" si="0"/>
        <v>6.25</v>
      </c>
      <c r="F31">
        <f t="shared" si="1"/>
        <v>30</v>
      </c>
      <c r="G31">
        <v>2</v>
      </c>
      <c r="H31" s="16">
        <f t="shared" si="2"/>
        <v>101.41</v>
      </c>
      <c r="I31" s="18">
        <f t="shared" si="3"/>
        <v>2</v>
      </c>
    </row>
    <row r="32" spans="1:9" x14ac:dyDescent="0.25">
      <c r="A32" s="1">
        <v>43674</v>
      </c>
      <c r="B32" s="13">
        <v>43674</v>
      </c>
      <c r="C32" s="5">
        <v>-14.6</v>
      </c>
      <c r="D32">
        <v>0</v>
      </c>
      <c r="E32" s="11">
        <f t="shared" si="0"/>
        <v>14.6</v>
      </c>
      <c r="F32">
        <f t="shared" si="1"/>
        <v>31</v>
      </c>
      <c r="G32">
        <v>3</v>
      </c>
      <c r="H32" s="16">
        <f t="shared" si="2"/>
        <v>315.90999999999997</v>
      </c>
      <c r="I32" s="18">
        <f t="shared" si="3"/>
        <v>5</v>
      </c>
    </row>
    <row r="33" spans="1:9" x14ac:dyDescent="0.25">
      <c r="A33" s="1">
        <v>43674</v>
      </c>
      <c r="B33" s="13">
        <v>43674</v>
      </c>
      <c r="C33" s="5">
        <v>-10.45</v>
      </c>
      <c r="D33">
        <v>0</v>
      </c>
      <c r="E33" s="11">
        <f t="shared" si="0"/>
        <v>10.45</v>
      </c>
      <c r="F33">
        <f t="shared" si="1"/>
        <v>31</v>
      </c>
      <c r="G33">
        <v>4</v>
      </c>
      <c r="H33" s="16">
        <f t="shared" si="2"/>
        <v>290.16000000000003</v>
      </c>
      <c r="I33" s="18">
        <f t="shared" si="3"/>
        <v>5</v>
      </c>
    </row>
    <row r="34" spans="1:9" x14ac:dyDescent="0.25">
      <c r="A34" s="1">
        <v>43675</v>
      </c>
      <c r="B34" s="13">
        <v>43675</v>
      </c>
      <c r="C34" s="5">
        <v>-11.78</v>
      </c>
      <c r="D34">
        <v>0</v>
      </c>
      <c r="E34" s="11">
        <f t="shared" si="0"/>
        <v>11.78</v>
      </c>
      <c r="F34">
        <f t="shared" si="1"/>
        <v>31</v>
      </c>
      <c r="G34">
        <v>5</v>
      </c>
      <c r="H34" s="16">
        <f t="shared" si="2"/>
        <v>775.40000000000009</v>
      </c>
      <c r="I34" s="18">
        <f t="shared" si="3"/>
        <v>4</v>
      </c>
    </row>
    <row r="35" spans="1:9" x14ac:dyDescent="0.25">
      <c r="A35" s="1">
        <v>43676</v>
      </c>
      <c r="B35" s="13">
        <v>43676</v>
      </c>
      <c r="C35" s="5">
        <v>-6.5</v>
      </c>
      <c r="D35">
        <v>1</v>
      </c>
      <c r="E35" s="11">
        <f t="shared" si="0"/>
        <v>6.5</v>
      </c>
      <c r="F35">
        <f t="shared" si="1"/>
        <v>31</v>
      </c>
    </row>
    <row r="36" spans="1:9" x14ac:dyDescent="0.25">
      <c r="A36" s="1">
        <v>43677</v>
      </c>
      <c r="B36" s="13">
        <v>43677</v>
      </c>
      <c r="C36" s="5">
        <v>-64.790000000000006</v>
      </c>
      <c r="D36">
        <v>0</v>
      </c>
      <c r="E36" s="11">
        <f t="shared" si="0"/>
        <v>64.790000000000006</v>
      </c>
      <c r="F36">
        <f t="shared" si="1"/>
        <v>31</v>
      </c>
    </row>
    <row r="37" spans="1:9" x14ac:dyDescent="0.25">
      <c r="A37" s="1">
        <v>43677</v>
      </c>
      <c r="B37" s="13">
        <v>43677</v>
      </c>
      <c r="C37" s="5">
        <v>-11.78</v>
      </c>
      <c r="D37">
        <v>0</v>
      </c>
      <c r="E37" s="11">
        <f t="shared" si="0"/>
        <v>11.78</v>
      </c>
      <c r="F37">
        <f t="shared" si="1"/>
        <v>31</v>
      </c>
    </row>
    <row r="38" spans="1:9" x14ac:dyDescent="0.25">
      <c r="A38" s="1">
        <v>43678</v>
      </c>
      <c r="B38" s="13">
        <v>43678</v>
      </c>
      <c r="C38" s="5">
        <v>-169.2</v>
      </c>
      <c r="D38">
        <v>1</v>
      </c>
      <c r="E38" s="11">
        <f t="shared" si="0"/>
        <v>169.2</v>
      </c>
      <c r="F38">
        <f t="shared" si="1"/>
        <v>31</v>
      </c>
    </row>
    <row r="39" spans="1:9" x14ac:dyDescent="0.25">
      <c r="A39" s="1">
        <v>43679</v>
      </c>
      <c r="B39" s="13">
        <v>43679</v>
      </c>
      <c r="C39" s="5">
        <v>-16.5</v>
      </c>
      <c r="D39">
        <v>0</v>
      </c>
      <c r="E39" s="11">
        <f t="shared" si="0"/>
        <v>16.5</v>
      </c>
      <c r="F39">
        <f t="shared" si="1"/>
        <v>31</v>
      </c>
    </row>
    <row r="40" spans="1:9" x14ac:dyDescent="0.25">
      <c r="A40" s="1">
        <v>43679</v>
      </c>
      <c r="B40" s="13">
        <v>43679</v>
      </c>
      <c r="C40" s="5">
        <v>-6.5</v>
      </c>
      <c r="D40">
        <v>1</v>
      </c>
      <c r="E40" s="11">
        <f t="shared" si="0"/>
        <v>6.5</v>
      </c>
      <c r="F40">
        <f t="shared" si="1"/>
        <v>31</v>
      </c>
    </row>
    <row r="41" spans="1:9" x14ac:dyDescent="0.25">
      <c r="A41" s="1">
        <v>43681</v>
      </c>
      <c r="B41" s="13">
        <v>43681</v>
      </c>
      <c r="C41" s="5">
        <v>-54.59</v>
      </c>
      <c r="D41">
        <v>1</v>
      </c>
      <c r="E41" s="11">
        <f t="shared" si="0"/>
        <v>54.59</v>
      </c>
      <c r="F41">
        <f t="shared" si="1"/>
        <v>32</v>
      </c>
    </row>
    <row r="42" spans="1:9" x14ac:dyDescent="0.25">
      <c r="A42" s="1">
        <v>43682</v>
      </c>
      <c r="B42" s="13">
        <v>43682</v>
      </c>
      <c r="C42" s="5">
        <v>-8.09</v>
      </c>
      <c r="D42">
        <v>1</v>
      </c>
      <c r="E42" s="11">
        <f t="shared" si="0"/>
        <v>8.09</v>
      </c>
      <c r="F42">
        <f t="shared" si="1"/>
        <v>32</v>
      </c>
    </row>
    <row r="43" spans="1:9" x14ac:dyDescent="0.25">
      <c r="A43" s="1">
        <v>43683</v>
      </c>
      <c r="B43" s="13">
        <v>43683</v>
      </c>
      <c r="C43" s="5">
        <v>-35.880000000000003</v>
      </c>
      <c r="D43">
        <v>1</v>
      </c>
      <c r="E43" s="11">
        <f t="shared" si="0"/>
        <v>35.880000000000003</v>
      </c>
      <c r="F43">
        <f t="shared" si="1"/>
        <v>32</v>
      </c>
    </row>
    <row r="44" spans="1:9" x14ac:dyDescent="0.25">
      <c r="A44" s="1">
        <v>43688</v>
      </c>
      <c r="B44" s="13">
        <v>43688</v>
      </c>
      <c r="C44" s="5">
        <v>-34.97</v>
      </c>
      <c r="D44">
        <v>0</v>
      </c>
      <c r="E44" s="11">
        <f t="shared" si="0"/>
        <v>34.97</v>
      </c>
      <c r="F44">
        <f t="shared" si="1"/>
        <v>33</v>
      </c>
    </row>
    <row r="45" spans="1:9" x14ac:dyDescent="0.25">
      <c r="A45" s="1">
        <v>43689</v>
      </c>
      <c r="B45" s="13">
        <v>43689</v>
      </c>
      <c r="C45" s="5">
        <v>-77.650000000000006</v>
      </c>
      <c r="D45">
        <v>1</v>
      </c>
      <c r="E45" s="11">
        <f t="shared" si="0"/>
        <v>77.650000000000006</v>
      </c>
      <c r="F45">
        <f t="shared" si="1"/>
        <v>33</v>
      </c>
    </row>
    <row r="46" spans="1:9" x14ac:dyDescent="0.25">
      <c r="A46" s="1">
        <v>43692</v>
      </c>
      <c r="B46" s="13">
        <v>43692</v>
      </c>
      <c r="C46" s="5">
        <v>-16</v>
      </c>
      <c r="D46">
        <v>0</v>
      </c>
      <c r="E46" s="11">
        <f t="shared" si="0"/>
        <v>16</v>
      </c>
      <c r="F46">
        <f t="shared" si="1"/>
        <v>33</v>
      </c>
    </row>
    <row r="47" spans="1:9" x14ac:dyDescent="0.25">
      <c r="A47" s="1">
        <v>43692</v>
      </c>
      <c r="B47" s="13">
        <v>43692</v>
      </c>
      <c r="C47" s="5">
        <v>-103.5</v>
      </c>
      <c r="D47">
        <v>0</v>
      </c>
      <c r="E47" s="11">
        <f t="shared" si="0"/>
        <v>103.5</v>
      </c>
      <c r="F47">
        <f t="shared" si="1"/>
        <v>33</v>
      </c>
    </row>
    <row r="48" spans="1:9" x14ac:dyDescent="0.25">
      <c r="A48" s="1">
        <v>43692</v>
      </c>
      <c r="B48" s="13">
        <v>43692</v>
      </c>
      <c r="C48" s="5">
        <v>-93.59</v>
      </c>
      <c r="D48">
        <v>0</v>
      </c>
      <c r="E48" s="11">
        <f t="shared" si="0"/>
        <v>93.59</v>
      </c>
      <c r="F48">
        <f t="shared" si="1"/>
        <v>33</v>
      </c>
    </row>
    <row r="49" spans="1:6" x14ac:dyDescent="0.25">
      <c r="A49" s="1">
        <v>43692</v>
      </c>
      <c r="B49" s="13">
        <v>43692</v>
      </c>
      <c r="C49" s="5">
        <v>-0.02</v>
      </c>
      <c r="D49">
        <v>0</v>
      </c>
      <c r="E49" s="11">
        <f t="shared" si="0"/>
        <v>0.02</v>
      </c>
      <c r="F49">
        <f t="shared" si="1"/>
        <v>33</v>
      </c>
    </row>
    <row r="50" spans="1:6" x14ac:dyDescent="0.25">
      <c r="A50" s="1">
        <v>43692</v>
      </c>
      <c r="B50" s="13">
        <v>43692</v>
      </c>
      <c r="C50" s="5">
        <v>-8.9499999999999993</v>
      </c>
      <c r="D50">
        <v>1</v>
      </c>
      <c r="E50" s="11">
        <f t="shared" si="0"/>
        <v>8.9499999999999993</v>
      </c>
      <c r="F50">
        <f t="shared" si="1"/>
        <v>33</v>
      </c>
    </row>
    <row r="51" spans="1:6" x14ac:dyDescent="0.25">
      <c r="A51" s="1">
        <v>43693</v>
      </c>
      <c r="B51" s="13">
        <v>43693</v>
      </c>
      <c r="C51" s="5">
        <v>-136.03</v>
      </c>
      <c r="D51">
        <v>0</v>
      </c>
      <c r="E51" s="11">
        <f t="shared" si="0"/>
        <v>136.03</v>
      </c>
      <c r="F51">
        <f t="shared" si="1"/>
        <v>33</v>
      </c>
    </row>
    <row r="52" spans="1:6" x14ac:dyDescent="0.25">
      <c r="A52" s="1">
        <v>43694</v>
      </c>
      <c r="B52" s="13">
        <v>43694</v>
      </c>
      <c r="C52" s="5">
        <v>-20</v>
      </c>
      <c r="D52">
        <v>0</v>
      </c>
      <c r="E52" s="11">
        <f t="shared" si="0"/>
        <v>20</v>
      </c>
      <c r="F52">
        <f t="shared" si="1"/>
        <v>33</v>
      </c>
    </row>
    <row r="53" spans="1:6" x14ac:dyDescent="0.25">
      <c r="A53" s="1">
        <v>43694</v>
      </c>
      <c r="B53" s="13">
        <v>43694</v>
      </c>
      <c r="C53" s="5">
        <v>-26.29</v>
      </c>
      <c r="D53">
        <v>0</v>
      </c>
      <c r="E53" s="11">
        <f t="shared" si="0"/>
        <v>26.29</v>
      </c>
      <c r="F53">
        <f t="shared" si="1"/>
        <v>33</v>
      </c>
    </row>
    <row r="54" spans="1:6" x14ac:dyDescent="0.25">
      <c r="A54" s="1">
        <v>43694</v>
      </c>
      <c r="B54" s="13">
        <v>43694</v>
      </c>
      <c r="C54" s="5">
        <v>-2.78</v>
      </c>
      <c r="D54">
        <v>0</v>
      </c>
      <c r="E54" s="11">
        <f t="shared" si="0"/>
        <v>2.78</v>
      </c>
      <c r="F54">
        <f t="shared" si="1"/>
        <v>33</v>
      </c>
    </row>
    <row r="55" spans="1:6" x14ac:dyDescent="0.25">
      <c r="A55" s="1">
        <v>43694</v>
      </c>
      <c r="B55" s="13">
        <v>43694</v>
      </c>
      <c r="C55" s="5">
        <v>-127.34</v>
      </c>
      <c r="D55">
        <v>1</v>
      </c>
      <c r="E55" s="11">
        <f t="shared" si="0"/>
        <v>127.34</v>
      </c>
      <c r="F55">
        <f t="shared" si="1"/>
        <v>33</v>
      </c>
    </row>
    <row r="56" spans="1:6" x14ac:dyDescent="0.25">
      <c r="A56" s="1">
        <v>43696</v>
      </c>
      <c r="B56" s="13">
        <v>43696</v>
      </c>
      <c r="C56" s="5">
        <v>-13.66</v>
      </c>
      <c r="D56">
        <v>0</v>
      </c>
      <c r="E56" s="11">
        <f t="shared" si="0"/>
        <v>13.66</v>
      </c>
      <c r="F56">
        <f t="shared" si="1"/>
        <v>34</v>
      </c>
    </row>
    <row r="57" spans="1:6" x14ac:dyDescent="0.25">
      <c r="A57" s="1">
        <v>43701</v>
      </c>
      <c r="B57" s="13">
        <v>43701</v>
      </c>
      <c r="C57" s="5">
        <v>-45.11</v>
      </c>
      <c r="D57">
        <v>1</v>
      </c>
      <c r="E57" s="11">
        <f t="shared" si="0"/>
        <v>45.11</v>
      </c>
      <c r="F57">
        <f t="shared" si="1"/>
        <v>34</v>
      </c>
    </row>
    <row r="58" spans="1:6" x14ac:dyDescent="0.25">
      <c r="A58" s="1">
        <v>43702</v>
      </c>
      <c r="B58" s="13">
        <v>43702</v>
      </c>
      <c r="C58" s="5">
        <v>-11.99</v>
      </c>
      <c r="D58">
        <v>0</v>
      </c>
      <c r="E58" s="11">
        <f t="shared" si="0"/>
        <v>11.99</v>
      </c>
      <c r="F58">
        <f t="shared" si="1"/>
        <v>35</v>
      </c>
    </row>
    <row r="59" spans="1:6" x14ac:dyDescent="0.25">
      <c r="A59" s="1">
        <v>43702</v>
      </c>
      <c r="B59" s="13">
        <v>43702</v>
      </c>
      <c r="C59" s="5">
        <v>-19.43</v>
      </c>
      <c r="D59">
        <v>0</v>
      </c>
      <c r="E59" s="11">
        <f t="shared" si="0"/>
        <v>19.43</v>
      </c>
      <c r="F59">
        <f t="shared" si="1"/>
        <v>35</v>
      </c>
    </row>
    <row r="60" spans="1:6" x14ac:dyDescent="0.25">
      <c r="A60" s="1">
        <v>43703</v>
      </c>
      <c r="B60" s="13">
        <v>43703</v>
      </c>
      <c r="C60" s="5">
        <v>-60.09</v>
      </c>
      <c r="D60">
        <v>0</v>
      </c>
      <c r="E60" s="11">
        <f t="shared" si="0"/>
        <v>60.09</v>
      </c>
      <c r="F60">
        <f t="shared" si="1"/>
        <v>35</v>
      </c>
    </row>
    <row r="61" spans="1:6" x14ac:dyDescent="0.25">
      <c r="A61" s="1">
        <v>43704</v>
      </c>
      <c r="B61" s="13">
        <v>43704</v>
      </c>
      <c r="C61" s="5">
        <v>-11.78</v>
      </c>
      <c r="D61">
        <v>0</v>
      </c>
      <c r="E61" s="11">
        <f t="shared" si="0"/>
        <v>11.78</v>
      </c>
      <c r="F61">
        <f t="shared" si="1"/>
        <v>35</v>
      </c>
    </row>
    <row r="62" spans="1:6" x14ac:dyDescent="0.25">
      <c r="A62" s="1">
        <v>43704</v>
      </c>
      <c r="B62" s="13">
        <v>43704</v>
      </c>
      <c r="C62" s="5">
        <v>-175</v>
      </c>
      <c r="D62">
        <v>1</v>
      </c>
      <c r="E62" s="11">
        <f t="shared" si="0"/>
        <v>175</v>
      </c>
      <c r="F62">
        <f t="shared" si="1"/>
        <v>35</v>
      </c>
    </row>
    <row r="63" spans="1:6" x14ac:dyDescent="0.25">
      <c r="A63" s="1">
        <v>43705</v>
      </c>
      <c r="B63" s="13">
        <v>43705</v>
      </c>
      <c r="C63" s="5">
        <v>-46.15</v>
      </c>
      <c r="D63">
        <v>0</v>
      </c>
      <c r="E63" s="11">
        <f t="shared" si="0"/>
        <v>46.15</v>
      </c>
      <c r="F63">
        <f t="shared" si="1"/>
        <v>35</v>
      </c>
    </row>
    <row r="64" spans="1:6" x14ac:dyDescent="0.25">
      <c r="A64" s="1">
        <v>43705</v>
      </c>
      <c r="B64" s="13">
        <v>43705</v>
      </c>
      <c r="C64" s="5">
        <v>-14.26</v>
      </c>
      <c r="D64">
        <v>0</v>
      </c>
      <c r="E64" s="11">
        <f t="shared" si="0"/>
        <v>14.26</v>
      </c>
      <c r="F64">
        <f t="shared" si="1"/>
        <v>35</v>
      </c>
    </row>
    <row r="65" spans="1:6" x14ac:dyDescent="0.25">
      <c r="A65" s="1">
        <v>43706</v>
      </c>
      <c r="B65" s="13">
        <v>43706</v>
      </c>
      <c r="C65" s="5">
        <v>-53.54</v>
      </c>
      <c r="D65">
        <v>1</v>
      </c>
      <c r="E65" s="11">
        <f t="shared" si="0"/>
        <v>53.54</v>
      </c>
      <c r="F65">
        <f t="shared" si="1"/>
        <v>35</v>
      </c>
    </row>
    <row r="66" spans="1:6" x14ac:dyDescent="0.25">
      <c r="A66" s="1">
        <v>43707</v>
      </c>
      <c r="B66" s="13">
        <v>43707</v>
      </c>
      <c r="C66" s="5">
        <v>-82.89</v>
      </c>
      <c r="D66">
        <v>0</v>
      </c>
      <c r="E66" s="11">
        <f t="shared" ref="E66:E129" si="4">ABS(C66)</f>
        <v>82.89</v>
      </c>
      <c r="F66">
        <f t="shared" ref="F66:F129" si="5">WEEKNUM(A66)</f>
        <v>35</v>
      </c>
    </row>
    <row r="67" spans="1:6" x14ac:dyDescent="0.25">
      <c r="A67" s="1">
        <v>43707</v>
      </c>
      <c r="B67" s="13">
        <v>43707</v>
      </c>
      <c r="C67" s="5">
        <v>-0.01</v>
      </c>
      <c r="D67">
        <v>0</v>
      </c>
      <c r="E67" s="11">
        <f t="shared" si="4"/>
        <v>0.01</v>
      </c>
      <c r="F67">
        <f t="shared" si="5"/>
        <v>35</v>
      </c>
    </row>
    <row r="68" spans="1:6" x14ac:dyDescent="0.25">
      <c r="A68" s="1">
        <v>43708</v>
      </c>
      <c r="B68" s="13">
        <v>43708</v>
      </c>
      <c r="C68" s="5">
        <v>-21.59</v>
      </c>
      <c r="D68">
        <v>0</v>
      </c>
      <c r="E68" s="11">
        <f t="shared" si="4"/>
        <v>21.59</v>
      </c>
      <c r="F68">
        <f t="shared" si="5"/>
        <v>35</v>
      </c>
    </row>
    <row r="69" spans="1:6" x14ac:dyDescent="0.25">
      <c r="A69" s="1">
        <v>43709</v>
      </c>
      <c r="B69" s="13">
        <v>43709</v>
      </c>
      <c r="C69" s="5">
        <v>-12</v>
      </c>
      <c r="D69">
        <v>0</v>
      </c>
      <c r="E69" s="11">
        <f t="shared" si="4"/>
        <v>12</v>
      </c>
      <c r="F69">
        <f t="shared" si="5"/>
        <v>36</v>
      </c>
    </row>
    <row r="70" spans="1:6" x14ac:dyDescent="0.25">
      <c r="A70" s="1">
        <v>43709</v>
      </c>
      <c r="B70" s="13">
        <v>43709</v>
      </c>
      <c r="C70" s="5">
        <v>-16.190000000000001</v>
      </c>
      <c r="D70">
        <v>0</v>
      </c>
      <c r="E70" s="11">
        <f t="shared" si="4"/>
        <v>16.190000000000001</v>
      </c>
      <c r="F70">
        <f t="shared" si="5"/>
        <v>36</v>
      </c>
    </row>
    <row r="71" spans="1:6" x14ac:dyDescent="0.25">
      <c r="A71" s="1">
        <v>43709</v>
      </c>
      <c r="B71" s="13">
        <v>43709</v>
      </c>
      <c r="C71" s="5">
        <v>-29.19</v>
      </c>
      <c r="D71">
        <v>1</v>
      </c>
      <c r="E71" s="11">
        <f t="shared" si="4"/>
        <v>29.19</v>
      </c>
      <c r="F71">
        <f t="shared" si="5"/>
        <v>36</v>
      </c>
    </row>
    <row r="72" spans="1:6" x14ac:dyDescent="0.25">
      <c r="A72" s="1">
        <v>43710</v>
      </c>
      <c r="B72" s="13">
        <v>43710</v>
      </c>
      <c r="C72" s="5">
        <v>-75.59</v>
      </c>
      <c r="D72">
        <v>0</v>
      </c>
      <c r="E72" s="11">
        <f t="shared" si="4"/>
        <v>75.59</v>
      </c>
      <c r="F72">
        <f t="shared" si="5"/>
        <v>36</v>
      </c>
    </row>
    <row r="73" spans="1:6" x14ac:dyDescent="0.25">
      <c r="A73" s="1">
        <v>43711</v>
      </c>
      <c r="B73" s="13">
        <v>43711</v>
      </c>
      <c r="C73" s="5">
        <v>-52</v>
      </c>
      <c r="D73">
        <v>0</v>
      </c>
      <c r="E73" s="11">
        <f t="shared" si="4"/>
        <v>52</v>
      </c>
      <c r="F73">
        <f t="shared" si="5"/>
        <v>36</v>
      </c>
    </row>
    <row r="74" spans="1:6" x14ac:dyDescent="0.25">
      <c r="A74" s="1">
        <v>43713</v>
      </c>
      <c r="B74" s="13">
        <v>43713</v>
      </c>
      <c r="C74" s="5">
        <v>-7.07</v>
      </c>
      <c r="D74">
        <v>1</v>
      </c>
      <c r="E74" s="11">
        <f t="shared" si="4"/>
        <v>7.07</v>
      </c>
      <c r="F74">
        <f t="shared" si="5"/>
        <v>36</v>
      </c>
    </row>
    <row r="75" spans="1:6" x14ac:dyDescent="0.25">
      <c r="A75" s="1">
        <v>43714</v>
      </c>
      <c r="B75" s="13">
        <v>43714</v>
      </c>
      <c r="C75" s="5">
        <v>-107.37</v>
      </c>
      <c r="D75">
        <v>0</v>
      </c>
      <c r="E75" s="11">
        <f t="shared" si="4"/>
        <v>107.37</v>
      </c>
      <c r="F75">
        <f t="shared" si="5"/>
        <v>36</v>
      </c>
    </row>
    <row r="76" spans="1:6" x14ac:dyDescent="0.25">
      <c r="A76" s="1">
        <v>43716</v>
      </c>
      <c r="B76" s="13">
        <v>43716</v>
      </c>
      <c r="C76" s="5">
        <v>-19.72</v>
      </c>
      <c r="D76">
        <v>0</v>
      </c>
      <c r="E76" s="11">
        <f t="shared" si="4"/>
        <v>19.72</v>
      </c>
      <c r="F76">
        <f t="shared" si="5"/>
        <v>37</v>
      </c>
    </row>
    <row r="77" spans="1:6" x14ac:dyDescent="0.25">
      <c r="A77" s="1">
        <v>43717</v>
      </c>
      <c r="B77" s="13">
        <v>43717</v>
      </c>
      <c r="C77" s="5">
        <v>-14.01</v>
      </c>
      <c r="D77">
        <v>0</v>
      </c>
      <c r="E77" s="11">
        <f t="shared" si="4"/>
        <v>14.01</v>
      </c>
      <c r="F77">
        <f t="shared" si="5"/>
        <v>37</v>
      </c>
    </row>
    <row r="78" spans="1:6" x14ac:dyDescent="0.25">
      <c r="A78" s="1">
        <v>43717</v>
      </c>
      <c r="B78" s="13">
        <v>43717</v>
      </c>
      <c r="C78" s="5">
        <v>-10.48</v>
      </c>
      <c r="D78">
        <v>1</v>
      </c>
      <c r="E78" s="11">
        <f t="shared" si="4"/>
        <v>10.48</v>
      </c>
      <c r="F78">
        <f t="shared" si="5"/>
        <v>37</v>
      </c>
    </row>
    <row r="79" spans="1:6" x14ac:dyDescent="0.25">
      <c r="A79" s="1">
        <v>43718</v>
      </c>
      <c r="B79" s="13">
        <v>43718</v>
      </c>
      <c r="C79" s="5">
        <v>-26.41</v>
      </c>
      <c r="D79">
        <v>1</v>
      </c>
      <c r="E79" s="11">
        <f t="shared" si="4"/>
        <v>26.41</v>
      </c>
      <c r="F79">
        <f t="shared" si="5"/>
        <v>37</v>
      </c>
    </row>
    <row r="80" spans="1:6" x14ac:dyDescent="0.25">
      <c r="A80" s="1">
        <v>43719</v>
      </c>
      <c r="B80" s="13">
        <v>43719</v>
      </c>
      <c r="C80" s="5">
        <v>-62.4</v>
      </c>
      <c r="D80">
        <v>0</v>
      </c>
      <c r="E80" s="11">
        <f t="shared" si="4"/>
        <v>62.4</v>
      </c>
      <c r="F80">
        <f t="shared" si="5"/>
        <v>37</v>
      </c>
    </row>
    <row r="81" spans="1:6" x14ac:dyDescent="0.25">
      <c r="A81" s="1">
        <v>43719</v>
      </c>
      <c r="B81" s="13">
        <v>43719</v>
      </c>
      <c r="C81" s="5">
        <v>-24.96</v>
      </c>
      <c r="D81">
        <v>0</v>
      </c>
      <c r="E81" s="11">
        <f t="shared" si="4"/>
        <v>24.96</v>
      </c>
      <c r="F81">
        <f t="shared" si="5"/>
        <v>37</v>
      </c>
    </row>
    <row r="82" spans="1:6" x14ac:dyDescent="0.25">
      <c r="A82" s="1">
        <v>43719</v>
      </c>
      <c r="B82" s="13">
        <v>43719</v>
      </c>
      <c r="C82" s="5">
        <v>-8.9</v>
      </c>
      <c r="D82">
        <v>1</v>
      </c>
      <c r="E82" s="11">
        <f t="shared" si="4"/>
        <v>8.9</v>
      </c>
      <c r="F82">
        <f t="shared" si="5"/>
        <v>37</v>
      </c>
    </row>
    <row r="83" spans="1:6" x14ac:dyDescent="0.25">
      <c r="A83" s="1">
        <v>43720</v>
      </c>
      <c r="B83" s="13">
        <v>43720</v>
      </c>
      <c r="C83" s="5">
        <v>-31.6</v>
      </c>
      <c r="D83">
        <v>1</v>
      </c>
      <c r="E83" s="11">
        <f t="shared" si="4"/>
        <v>31.6</v>
      </c>
      <c r="F83">
        <f t="shared" si="5"/>
        <v>37</v>
      </c>
    </row>
    <row r="84" spans="1:6" x14ac:dyDescent="0.25">
      <c r="A84" s="1">
        <v>43721</v>
      </c>
      <c r="B84" s="13">
        <v>43721</v>
      </c>
      <c r="C84" s="5">
        <v>37.44</v>
      </c>
      <c r="D84">
        <v>0</v>
      </c>
      <c r="E84" s="11">
        <f t="shared" si="4"/>
        <v>37.44</v>
      </c>
      <c r="F84">
        <f t="shared" si="5"/>
        <v>37</v>
      </c>
    </row>
    <row r="85" spans="1:6" x14ac:dyDescent="0.25">
      <c r="A85" s="1">
        <v>43721</v>
      </c>
      <c r="B85" s="13">
        <v>43721</v>
      </c>
      <c r="C85" s="5">
        <v>-33.92</v>
      </c>
      <c r="D85">
        <v>1</v>
      </c>
      <c r="E85" s="11">
        <f t="shared" si="4"/>
        <v>33.92</v>
      </c>
      <c r="F85">
        <f t="shared" si="5"/>
        <v>37</v>
      </c>
    </row>
    <row r="86" spans="1:6" x14ac:dyDescent="0.25">
      <c r="A86" s="1">
        <v>43722</v>
      </c>
      <c r="B86" s="13">
        <v>43722</v>
      </c>
      <c r="C86" s="5">
        <v>-38</v>
      </c>
      <c r="D86">
        <v>0</v>
      </c>
      <c r="E86" s="11">
        <f t="shared" si="4"/>
        <v>38</v>
      </c>
      <c r="F86">
        <f t="shared" si="5"/>
        <v>37</v>
      </c>
    </row>
    <row r="87" spans="1:6" x14ac:dyDescent="0.25">
      <c r="A87" s="1">
        <v>43725</v>
      </c>
      <c r="B87" s="13">
        <v>43725</v>
      </c>
      <c r="C87" s="5">
        <v>-210.55</v>
      </c>
      <c r="D87">
        <v>0</v>
      </c>
      <c r="E87" s="11">
        <f t="shared" si="4"/>
        <v>210.55</v>
      </c>
      <c r="F87">
        <f t="shared" si="5"/>
        <v>38</v>
      </c>
    </row>
    <row r="88" spans="1:6" x14ac:dyDescent="0.25">
      <c r="A88" s="1">
        <v>43725</v>
      </c>
      <c r="B88" s="13">
        <v>43725</v>
      </c>
      <c r="C88" s="5">
        <v>-104</v>
      </c>
      <c r="D88">
        <v>0</v>
      </c>
      <c r="E88" s="11">
        <f t="shared" si="4"/>
        <v>104</v>
      </c>
      <c r="F88">
        <f t="shared" si="5"/>
        <v>38</v>
      </c>
    </row>
    <row r="89" spans="1:6" x14ac:dyDescent="0.25">
      <c r="A89" s="1">
        <v>43725</v>
      </c>
      <c r="B89" s="13">
        <v>43725</v>
      </c>
      <c r="C89" s="5">
        <v>-26.99</v>
      </c>
      <c r="D89">
        <v>0</v>
      </c>
      <c r="E89" s="11">
        <f t="shared" si="4"/>
        <v>26.99</v>
      </c>
      <c r="F89">
        <f t="shared" si="5"/>
        <v>38</v>
      </c>
    </row>
    <row r="90" spans="1:6" x14ac:dyDescent="0.25">
      <c r="A90" s="1">
        <v>43725</v>
      </c>
      <c r="B90" s="13">
        <v>43725</v>
      </c>
      <c r="C90" s="5">
        <v>-127.34</v>
      </c>
      <c r="D90">
        <v>1</v>
      </c>
      <c r="E90" s="11">
        <f t="shared" si="4"/>
        <v>127.34</v>
      </c>
      <c r="F90">
        <f t="shared" si="5"/>
        <v>38</v>
      </c>
    </row>
    <row r="91" spans="1:6" x14ac:dyDescent="0.25">
      <c r="A91" s="1">
        <v>43726</v>
      </c>
      <c r="B91" s="13">
        <v>43726</v>
      </c>
      <c r="C91" s="5">
        <v>-14.89</v>
      </c>
      <c r="D91">
        <v>0</v>
      </c>
      <c r="E91" s="11">
        <f t="shared" si="4"/>
        <v>14.89</v>
      </c>
      <c r="F91">
        <f t="shared" si="5"/>
        <v>38</v>
      </c>
    </row>
    <row r="92" spans="1:6" x14ac:dyDescent="0.25">
      <c r="A92" s="1">
        <v>43727</v>
      </c>
      <c r="B92" s="13">
        <v>43727</v>
      </c>
      <c r="C92" s="5">
        <v>-56.36</v>
      </c>
      <c r="D92">
        <v>1</v>
      </c>
      <c r="E92" s="11">
        <f t="shared" si="4"/>
        <v>56.36</v>
      </c>
      <c r="F92">
        <f t="shared" si="5"/>
        <v>38</v>
      </c>
    </row>
    <row r="93" spans="1:6" x14ac:dyDescent="0.25">
      <c r="A93" s="1">
        <v>43728</v>
      </c>
      <c r="B93" s="13">
        <v>43728</v>
      </c>
      <c r="C93" s="5">
        <v>-9.09</v>
      </c>
      <c r="D93">
        <v>1</v>
      </c>
      <c r="E93" s="11">
        <f t="shared" si="4"/>
        <v>9.09</v>
      </c>
      <c r="F93">
        <f t="shared" si="5"/>
        <v>38</v>
      </c>
    </row>
    <row r="94" spans="1:6" x14ac:dyDescent="0.25">
      <c r="A94" s="1">
        <v>43729</v>
      </c>
      <c r="B94" s="13">
        <v>43729</v>
      </c>
      <c r="C94" s="5">
        <v>-33</v>
      </c>
      <c r="D94">
        <v>0</v>
      </c>
      <c r="E94" s="11">
        <f t="shared" si="4"/>
        <v>33</v>
      </c>
      <c r="F94">
        <f t="shared" si="5"/>
        <v>38</v>
      </c>
    </row>
    <row r="95" spans="1:6" x14ac:dyDescent="0.25">
      <c r="A95" s="1">
        <v>43729</v>
      </c>
      <c r="B95" s="13">
        <v>43729</v>
      </c>
      <c r="C95" s="5">
        <v>-20.69</v>
      </c>
      <c r="D95">
        <v>0</v>
      </c>
      <c r="E95" s="11">
        <f t="shared" si="4"/>
        <v>20.69</v>
      </c>
      <c r="F95">
        <f t="shared" si="5"/>
        <v>38</v>
      </c>
    </row>
    <row r="96" spans="1:6" x14ac:dyDescent="0.25">
      <c r="A96" s="1">
        <v>43729</v>
      </c>
      <c r="B96" s="13">
        <v>43729</v>
      </c>
      <c r="C96" s="5">
        <v>-359.61</v>
      </c>
      <c r="D96">
        <v>0</v>
      </c>
      <c r="E96" s="11">
        <f t="shared" si="4"/>
        <v>359.61</v>
      </c>
      <c r="F96">
        <f t="shared" si="5"/>
        <v>38</v>
      </c>
    </row>
    <row r="97" spans="1:6" x14ac:dyDescent="0.25">
      <c r="A97" s="1">
        <v>43730</v>
      </c>
      <c r="B97" s="13">
        <v>43730</v>
      </c>
      <c r="C97" s="5">
        <v>-33.020000000000003</v>
      </c>
      <c r="D97">
        <v>1</v>
      </c>
      <c r="E97" s="11">
        <f t="shared" si="4"/>
        <v>33.020000000000003</v>
      </c>
      <c r="F97">
        <f t="shared" si="5"/>
        <v>39</v>
      </c>
    </row>
    <row r="98" spans="1:6" x14ac:dyDescent="0.25">
      <c r="A98" s="1">
        <v>43731</v>
      </c>
      <c r="B98" s="13">
        <v>43731</v>
      </c>
      <c r="C98" s="5">
        <v>-14.01</v>
      </c>
      <c r="D98">
        <v>0</v>
      </c>
      <c r="E98" s="11">
        <f t="shared" si="4"/>
        <v>14.01</v>
      </c>
      <c r="F98">
        <f t="shared" si="5"/>
        <v>39</v>
      </c>
    </row>
    <row r="99" spans="1:6" x14ac:dyDescent="0.25">
      <c r="A99" s="1">
        <v>43731</v>
      </c>
      <c r="B99" s="13">
        <v>43731</v>
      </c>
      <c r="C99" s="5">
        <v>104</v>
      </c>
      <c r="D99">
        <v>0</v>
      </c>
      <c r="E99" s="11">
        <f t="shared" si="4"/>
        <v>104</v>
      </c>
      <c r="F99">
        <f t="shared" si="5"/>
        <v>39</v>
      </c>
    </row>
    <row r="100" spans="1:6" x14ac:dyDescent="0.25">
      <c r="A100" s="1">
        <v>43732</v>
      </c>
      <c r="B100" s="13">
        <v>43732</v>
      </c>
      <c r="C100" s="5">
        <v>24.1</v>
      </c>
      <c r="D100">
        <v>0</v>
      </c>
      <c r="E100" s="11">
        <f t="shared" si="4"/>
        <v>24.1</v>
      </c>
      <c r="F100">
        <f t="shared" si="5"/>
        <v>39</v>
      </c>
    </row>
    <row r="101" spans="1:6" x14ac:dyDescent="0.25">
      <c r="A101" s="1">
        <v>43732</v>
      </c>
      <c r="B101" s="13">
        <v>43732</v>
      </c>
      <c r="C101" s="5">
        <v>-74.91</v>
      </c>
      <c r="D101">
        <v>1</v>
      </c>
      <c r="E101" s="11">
        <f t="shared" si="4"/>
        <v>74.91</v>
      </c>
      <c r="F101">
        <f t="shared" si="5"/>
        <v>39</v>
      </c>
    </row>
    <row r="102" spans="1:6" x14ac:dyDescent="0.25">
      <c r="A102" s="1">
        <v>43733</v>
      </c>
      <c r="B102" s="13">
        <v>43733</v>
      </c>
      <c r="C102" s="5">
        <v>-11.99</v>
      </c>
      <c r="D102">
        <v>0</v>
      </c>
      <c r="E102" s="11">
        <f t="shared" si="4"/>
        <v>11.99</v>
      </c>
      <c r="F102">
        <f t="shared" si="5"/>
        <v>39</v>
      </c>
    </row>
    <row r="103" spans="1:6" x14ac:dyDescent="0.25">
      <c r="A103" s="1">
        <v>43733</v>
      </c>
      <c r="B103" s="13">
        <v>43733</v>
      </c>
      <c r="C103" s="5">
        <v>-9.09</v>
      </c>
      <c r="D103">
        <v>1</v>
      </c>
      <c r="E103" s="11">
        <f t="shared" si="4"/>
        <v>9.09</v>
      </c>
      <c r="F103">
        <f t="shared" si="5"/>
        <v>39</v>
      </c>
    </row>
    <row r="104" spans="1:6" x14ac:dyDescent="0.25">
      <c r="A104" s="1">
        <v>43734</v>
      </c>
      <c r="B104" s="13">
        <v>43734</v>
      </c>
      <c r="C104" s="5">
        <v>-6.39</v>
      </c>
      <c r="D104">
        <v>1</v>
      </c>
      <c r="E104" s="11">
        <f t="shared" si="4"/>
        <v>6.39</v>
      </c>
      <c r="F104">
        <f t="shared" si="5"/>
        <v>39</v>
      </c>
    </row>
    <row r="105" spans="1:6" x14ac:dyDescent="0.25">
      <c r="A105" s="1">
        <v>43735</v>
      </c>
      <c r="B105" s="13">
        <v>43735</v>
      </c>
      <c r="C105" s="5">
        <v>210.55</v>
      </c>
      <c r="D105">
        <v>0</v>
      </c>
      <c r="E105" s="11">
        <f t="shared" si="4"/>
        <v>210.55</v>
      </c>
      <c r="F105">
        <f t="shared" si="5"/>
        <v>39</v>
      </c>
    </row>
    <row r="106" spans="1:6" x14ac:dyDescent="0.25">
      <c r="A106" s="1">
        <v>43738</v>
      </c>
      <c r="B106" s="13">
        <v>43738</v>
      </c>
      <c r="C106" s="5">
        <v>-42</v>
      </c>
      <c r="D106">
        <v>0</v>
      </c>
      <c r="E106" s="11">
        <f t="shared" si="4"/>
        <v>42</v>
      </c>
      <c r="F106">
        <f t="shared" si="5"/>
        <v>40</v>
      </c>
    </row>
    <row r="107" spans="1:6" x14ac:dyDescent="0.25">
      <c r="A107" s="1">
        <v>43740</v>
      </c>
      <c r="B107" s="13">
        <v>43740</v>
      </c>
      <c r="C107" s="5">
        <v>-63.36</v>
      </c>
      <c r="D107">
        <v>1</v>
      </c>
      <c r="E107" s="11">
        <f t="shared" si="4"/>
        <v>63.36</v>
      </c>
      <c r="F107">
        <f t="shared" si="5"/>
        <v>40</v>
      </c>
    </row>
    <row r="108" spans="1:6" x14ac:dyDescent="0.25">
      <c r="A108" s="1">
        <v>43741</v>
      </c>
      <c r="B108" s="13">
        <v>43741</v>
      </c>
      <c r="C108" s="5">
        <v>-10.7</v>
      </c>
      <c r="D108">
        <v>0</v>
      </c>
      <c r="E108" s="11">
        <f t="shared" si="4"/>
        <v>10.7</v>
      </c>
      <c r="F108">
        <f t="shared" si="5"/>
        <v>40</v>
      </c>
    </row>
    <row r="109" spans="1:6" x14ac:dyDescent="0.25">
      <c r="A109" s="1">
        <v>43741</v>
      </c>
      <c r="B109" s="13">
        <v>43741</v>
      </c>
      <c r="C109" s="5">
        <v>-69</v>
      </c>
      <c r="D109">
        <v>0</v>
      </c>
      <c r="E109" s="11">
        <f t="shared" si="4"/>
        <v>69</v>
      </c>
      <c r="F109">
        <f t="shared" si="5"/>
        <v>40</v>
      </c>
    </row>
    <row r="110" spans="1:6" x14ac:dyDescent="0.25">
      <c r="A110" s="1">
        <v>43741</v>
      </c>
      <c r="B110" s="13">
        <v>43741</v>
      </c>
      <c r="C110" s="5">
        <v>-42.7</v>
      </c>
      <c r="D110">
        <v>1</v>
      </c>
      <c r="E110" s="11">
        <f t="shared" si="4"/>
        <v>42.7</v>
      </c>
      <c r="F110">
        <f t="shared" si="5"/>
        <v>40</v>
      </c>
    </row>
    <row r="111" spans="1:6" x14ac:dyDescent="0.25">
      <c r="A111" s="1">
        <v>43747</v>
      </c>
      <c r="B111" s="13">
        <v>43747</v>
      </c>
      <c r="C111" s="5">
        <v>-9.09</v>
      </c>
      <c r="D111">
        <v>1</v>
      </c>
      <c r="E111" s="11">
        <f t="shared" si="4"/>
        <v>9.09</v>
      </c>
      <c r="F111">
        <f t="shared" si="5"/>
        <v>41</v>
      </c>
    </row>
    <row r="112" spans="1:6" x14ac:dyDescent="0.25">
      <c r="A112" s="1">
        <v>43748</v>
      </c>
      <c r="B112" s="13">
        <v>43748</v>
      </c>
      <c r="C112" s="5">
        <v>-50</v>
      </c>
      <c r="D112">
        <v>0</v>
      </c>
      <c r="E112" s="11">
        <f t="shared" si="4"/>
        <v>50</v>
      </c>
      <c r="F112">
        <f t="shared" si="5"/>
        <v>41</v>
      </c>
    </row>
    <row r="113" spans="1:6" x14ac:dyDescent="0.25">
      <c r="A113" s="1">
        <v>43748</v>
      </c>
      <c r="B113" s="13">
        <v>43748</v>
      </c>
      <c r="C113" s="5">
        <v>-49.39</v>
      </c>
      <c r="D113">
        <v>1</v>
      </c>
      <c r="E113" s="11">
        <f t="shared" si="4"/>
        <v>49.39</v>
      </c>
      <c r="F113">
        <f t="shared" si="5"/>
        <v>41</v>
      </c>
    </row>
    <row r="114" spans="1:6" x14ac:dyDescent="0.25">
      <c r="A114" s="1">
        <v>43751</v>
      </c>
      <c r="B114" s="13">
        <v>43751</v>
      </c>
      <c r="C114" s="5">
        <v>-214.24</v>
      </c>
      <c r="D114">
        <v>0</v>
      </c>
      <c r="E114" s="11">
        <f t="shared" si="4"/>
        <v>214.24</v>
      </c>
      <c r="F114">
        <f t="shared" si="5"/>
        <v>42</v>
      </c>
    </row>
    <row r="115" spans="1:6" x14ac:dyDescent="0.25">
      <c r="A115" s="1">
        <v>43752</v>
      </c>
      <c r="B115" s="13">
        <v>43752</v>
      </c>
      <c r="C115" s="5">
        <v>-29.11</v>
      </c>
      <c r="D115">
        <v>1</v>
      </c>
      <c r="E115" s="11">
        <f t="shared" si="4"/>
        <v>29.11</v>
      </c>
      <c r="F115">
        <f t="shared" si="5"/>
        <v>42</v>
      </c>
    </row>
    <row r="116" spans="1:6" x14ac:dyDescent="0.25">
      <c r="A116" s="1">
        <v>43752</v>
      </c>
      <c r="B116" s="13">
        <v>43752</v>
      </c>
      <c r="C116" s="5">
        <v>-40.229999999999997</v>
      </c>
      <c r="D116">
        <v>1</v>
      </c>
      <c r="E116" s="11">
        <f t="shared" si="4"/>
        <v>40.229999999999997</v>
      </c>
      <c r="F116">
        <f t="shared" si="5"/>
        <v>42</v>
      </c>
    </row>
    <row r="117" spans="1:6" x14ac:dyDescent="0.25">
      <c r="A117" s="1">
        <v>43752</v>
      </c>
      <c r="B117" s="13">
        <v>43752</v>
      </c>
      <c r="C117" s="5">
        <v>-30</v>
      </c>
      <c r="D117">
        <v>1</v>
      </c>
      <c r="E117" s="11">
        <f t="shared" si="4"/>
        <v>30</v>
      </c>
      <c r="F117">
        <f t="shared" si="5"/>
        <v>42</v>
      </c>
    </row>
    <row r="118" spans="1:6" x14ac:dyDescent="0.25">
      <c r="A118" s="1">
        <v>43753</v>
      </c>
      <c r="B118" s="13">
        <v>43753</v>
      </c>
      <c r="C118" s="5">
        <v>-50.67</v>
      </c>
      <c r="D118">
        <v>0</v>
      </c>
      <c r="E118" s="11">
        <f t="shared" si="4"/>
        <v>50.67</v>
      </c>
      <c r="F118">
        <f t="shared" si="5"/>
        <v>42</v>
      </c>
    </row>
    <row r="119" spans="1:6" x14ac:dyDescent="0.25">
      <c r="A119" s="1">
        <v>43754</v>
      </c>
      <c r="B119" s="13">
        <v>43754</v>
      </c>
      <c r="C119" s="5">
        <v>-9.09</v>
      </c>
      <c r="D119">
        <v>1</v>
      </c>
      <c r="E119" s="11">
        <f t="shared" si="4"/>
        <v>9.09</v>
      </c>
      <c r="F119">
        <f t="shared" si="5"/>
        <v>42</v>
      </c>
    </row>
    <row r="120" spans="1:6" x14ac:dyDescent="0.25">
      <c r="A120" s="1">
        <v>43755</v>
      </c>
      <c r="B120" s="13">
        <v>43755</v>
      </c>
      <c r="C120" s="5">
        <v>-127.34</v>
      </c>
      <c r="D120">
        <v>1</v>
      </c>
      <c r="E120" s="11">
        <f t="shared" si="4"/>
        <v>127.34</v>
      </c>
      <c r="F120">
        <f t="shared" si="5"/>
        <v>42</v>
      </c>
    </row>
    <row r="121" spans="1:6" x14ac:dyDescent="0.25">
      <c r="A121" s="1">
        <v>43755</v>
      </c>
      <c r="B121" s="13">
        <v>43755</v>
      </c>
      <c r="C121" s="5">
        <v>-19.47</v>
      </c>
      <c r="D121">
        <v>1</v>
      </c>
      <c r="E121" s="11">
        <f t="shared" si="4"/>
        <v>19.47</v>
      </c>
      <c r="F121">
        <f t="shared" si="5"/>
        <v>42</v>
      </c>
    </row>
    <row r="122" spans="1:6" x14ac:dyDescent="0.25">
      <c r="A122" s="1">
        <v>43756</v>
      </c>
      <c r="B122" s="13">
        <v>43756</v>
      </c>
      <c r="C122" s="5">
        <v>-4.53</v>
      </c>
      <c r="D122">
        <v>1</v>
      </c>
      <c r="E122" s="11">
        <f t="shared" si="4"/>
        <v>4.53</v>
      </c>
      <c r="F122">
        <f t="shared" si="5"/>
        <v>42</v>
      </c>
    </row>
    <row r="123" spans="1:6" x14ac:dyDescent="0.25">
      <c r="A123" s="1">
        <v>43756</v>
      </c>
      <c r="B123" s="13">
        <v>43756</v>
      </c>
      <c r="C123" s="5">
        <v>-58.96</v>
      </c>
      <c r="D123">
        <v>1</v>
      </c>
      <c r="E123" s="11">
        <f t="shared" si="4"/>
        <v>58.96</v>
      </c>
      <c r="F123">
        <f t="shared" si="5"/>
        <v>42</v>
      </c>
    </row>
    <row r="124" spans="1:6" x14ac:dyDescent="0.25">
      <c r="A124" s="1">
        <v>43759</v>
      </c>
      <c r="B124" s="13">
        <v>43759</v>
      </c>
      <c r="C124" s="5">
        <v>-7.21</v>
      </c>
      <c r="D124">
        <v>1</v>
      </c>
      <c r="E124" s="11">
        <f t="shared" si="4"/>
        <v>7.21</v>
      </c>
      <c r="F124">
        <f t="shared" si="5"/>
        <v>43</v>
      </c>
    </row>
    <row r="125" spans="1:6" x14ac:dyDescent="0.25">
      <c r="A125" s="1">
        <v>43759</v>
      </c>
      <c r="B125" s="13">
        <v>43759</v>
      </c>
      <c r="C125" s="5">
        <v>-30.5</v>
      </c>
      <c r="D125">
        <v>1</v>
      </c>
      <c r="E125" s="11">
        <f t="shared" si="4"/>
        <v>30.5</v>
      </c>
      <c r="F125">
        <f t="shared" si="5"/>
        <v>43</v>
      </c>
    </row>
    <row r="126" spans="1:6" x14ac:dyDescent="0.25">
      <c r="A126" s="1">
        <v>43761</v>
      </c>
      <c r="B126" s="13">
        <v>43761</v>
      </c>
      <c r="C126" s="5">
        <v>-18</v>
      </c>
      <c r="D126">
        <v>0</v>
      </c>
      <c r="E126" s="11">
        <f t="shared" si="4"/>
        <v>18</v>
      </c>
      <c r="F126">
        <f t="shared" si="5"/>
        <v>43</v>
      </c>
    </row>
    <row r="127" spans="1:6" x14ac:dyDescent="0.25">
      <c r="A127" s="1">
        <v>43761</v>
      </c>
      <c r="B127" s="13">
        <v>43761</v>
      </c>
      <c r="C127" s="5">
        <v>-10.71</v>
      </c>
      <c r="D127">
        <v>0</v>
      </c>
      <c r="E127" s="11">
        <f t="shared" si="4"/>
        <v>10.71</v>
      </c>
      <c r="F127">
        <f t="shared" si="5"/>
        <v>43</v>
      </c>
    </row>
    <row r="128" spans="1:6" x14ac:dyDescent="0.25">
      <c r="A128" s="1">
        <v>43761</v>
      </c>
      <c r="B128" s="13">
        <v>43761</v>
      </c>
      <c r="C128" s="5">
        <v>-88.83</v>
      </c>
      <c r="D128">
        <v>1</v>
      </c>
      <c r="E128" s="11">
        <f t="shared" si="4"/>
        <v>88.83</v>
      </c>
      <c r="F128">
        <f t="shared" si="5"/>
        <v>43</v>
      </c>
    </row>
    <row r="129" spans="1:6" x14ac:dyDescent="0.25">
      <c r="A129" s="1">
        <v>43761</v>
      </c>
      <c r="B129" s="13">
        <v>43761</v>
      </c>
      <c r="C129" s="5">
        <v>-12.69</v>
      </c>
      <c r="D129">
        <v>1</v>
      </c>
      <c r="E129" s="11">
        <f t="shared" si="4"/>
        <v>12.69</v>
      </c>
      <c r="F129">
        <f t="shared" si="5"/>
        <v>43</v>
      </c>
    </row>
    <row r="130" spans="1:6" x14ac:dyDescent="0.25">
      <c r="A130" s="1">
        <v>43762</v>
      </c>
      <c r="B130" s="13">
        <v>43762</v>
      </c>
      <c r="C130" s="5">
        <v>-56.33</v>
      </c>
      <c r="D130">
        <v>0</v>
      </c>
      <c r="E130" s="11">
        <f t="shared" ref="E130:E193" si="6">ABS(C130)</f>
        <v>56.33</v>
      </c>
      <c r="F130">
        <f t="shared" ref="F130:F193" si="7">WEEKNUM(A130)</f>
        <v>43</v>
      </c>
    </row>
    <row r="131" spans="1:6" x14ac:dyDescent="0.25">
      <c r="A131" s="1">
        <v>43763</v>
      </c>
      <c r="B131" s="13">
        <v>43763</v>
      </c>
      <c r="C131" s="5">
        <v>-11.99</v>
      </c>
      <c r="D131">
        <v>0</v>
      </c>
      <c r="E131" s="11">
        <f t="shared" si="6"/>
        <v>11.99</v>
      </c>
      <c r="F131">
        <f t="shared" si="7"/>
        <v>43</v>
      </c>
    </row>
    <row r="132" spans="1:6" x14ac:dyDescent="0.25">
      <c r="A132" s="1">
        <v>43764</v>
      </c>
      <c r="B132" s="13">
        <v>43764</v>
      </c>
      <c r="C132" s="5">
        <v>-1.08</v>
      </c>
      <c r="D132">
        <v>0</v>
      </c>
      <c r="E132" s="11">
        <f t="shared" si="6"/>
        <v>1.08</v>
      </c>
      <c r="F132">
        <f t="shared" si="7"/>
        <v>43</v>
      </c>
    </row>
    <row r="133" spans="1:6" x14ac:dyDescent="0.25">
      <c r="A133" s="1">
        <v>43766</v>
      </c>
      <c r="B133" s="13">
        <v>43766</v>
      </c>
      <c r="C133" s="5">
        <v>-31.08</v>
      </c>
      <c r="D133">
        <v>0</v>
      </c>
      <c r="E133" s="11">
        <f t="shared" si="6"/>
        <v>31.08</v>
      </c>
      <c r="F133">
        <f t="shared" si="7"/>
        <v>44</v>
      </c>
    </row>
    <row r="134" spans="1:6" x14ac:dyDescent="0.25">
      <c r="A134" s="1">
        <v>43766</v>
      </c>
      <c r="B134" s="13">
        <v>43766</v>
      </c>
      <c r="C134" s="5">
        <v>-19</v>
      </c>
      <c r="D134">
        <v>0</v>
      </c>
      <c r="E134" s="11">
        <f t="shared" si="6"/>
        <v>19</v>
      </c>
      <c r="F134">
        <f t="shared" si="7"/>
        <v>44</v>
      </c>
    </row>
    <row r="135" spans="1:6" x14ac:dyDescent="0.25">
      <c r="A135" s="1">
        <v>43768</v>
      </c>
      <c r="B135" s="13">
        <v>43768</v>
      </c>
      <c r="C135" s="5">
        <v>-13.03</v>
      </c>
      <c r="D135">
        <v>0</v>
      </c>
      <c r="E135" s="11">
        <f t="shared" si="6"/>
        <v>13.03</v>
      </c>
      <c r="F135">
        <f t="shared" si="7"/>
        <v>44</v>
      </c>
    </row>
    <row r="136" spans="1:6" x14ac:dyDescent="0.25">
      <c r="A136" s="1">
        <v>43769</v>
      </c>
      <c r="B136" s="13">
        <v>43769</v>
      </c>
      <c r="C136" s="5">
        <v>-47.37</v>
      </c>
      <c r="D136">
        <v>1</v>
      </c>
      <c r="E136" s="11">
        <f t="shared" si="6"/>
        <v>47.37</v>
      </c>
      <c r="F136">
        <f t="shared" si="7"/>
        <v>44</v>
      </c>
    </row>
    <row r="137" spans="1:6" x14ac:dyDescent="0.25">
      <c r="A137" s="1">
        <v>43773</v>
      </c>
      <c r="B137" s="13">
        <v>43773</v>
      </c>
      <c r="C137" s="5">
        <v>-113.41</v>
      </c>
      <c r="D137">
        <v>0</v>
      </c>
      <c r="E137" s="11">
        <f t="shared" si="6"/>
        <v>113.41</v>
      </c>
      <c r="F137">
        <f t="shared" si="7"/>
        <v>45</v>
      </c>
    </row>
    <row r="138" spans="1:6" x14ac:dyDescent="0.25">
      <c r="A138" s="1">
        <v>43774</v>
      </c>
      <c r="B138" s="13">
        <v>43774</v>
      </c>
      <c r="C138" s="5">
        <v>-8.2799999999999994</v>
      </c>
      <c r="D138">
        <v>1</v>
      </c>
      <c r="E138" s="11">
        <f t="shared" si="6"/>
        <v>8.2799999999999994</v>
      </c>
      <c r="F138">
        <f t="shared" si="7"/>
        <v>45</v>
      </c>
    </row>
    <row r="139" spans="1:6" x14ac:dyDescent="0.25">
      <c r="A139" s="1">
        <v>43776</v>
      </c>
      <c r="B139" s="13">
        <v>43776</v>
      </c>
      <c r="C139" s="5">
        <v>-141.02000000000001</v>
      </c>
      <c r="D139">
        <v>0</v>
      </c>
      <c r="E139" s="11">
        <f t="shared" si="6"/>
        <v>141.02000000000001</v>
      </c>
      <c r="F139">
        <f t="shared" si="7"/>
        <v>45</v>
      </c>
    </row>
    <row r="140" spans="1:6" x14ac:dyDescent="0.25">
      <c r="A140" s="1">
        <v>43776</v>
      </c>
      <c r="B140" s="13">
        <v>43776</v>
      </c>
      <c r="C140" s="5">
        <v>-9.49</v>
      </c>
      <c r="D140">
        <v>1</v>
      </c>
      <c r="E140" s="11">
        <f t="shared" si="6"/>
        <v>9.49</v>
      </c>
      <c r="F140">
        <f t="shared" si="7"/>
        <v>45</v>
      </c>
    </row>
    <row r="141" spans="1:6" x14ac:dyDescent="0.25">
      <c r="A141" s="1">
        <v>43777</v>
      </c>
      <c r="B141" s="13">
        <v>43777</v>
      </c>
      <c r="C141" s="5">
        <v>-12.1</v>
      </c>
      <c r="D141">
        <v>0</v>
      </c>
      <c r="E141" s="11">
        <f t="shared" si="6"/>
        <v>12.1</v>
      </c>
      <c r="F141">
        <f t="shared" si="7"/>
        <v>45</v>
      </c>
    </row>
    <row r="142" spans="1:6" x14ac:dyDescent="0.25">
      <c r="A142" s="1">
        <v>43778</v>
      </c>
      <c r="B142" s="13">
        <v>43778</v>
      </c>
      <c r="C142" s="5">
        <v>-24.67</v>
      </c>
      <c r="D142">
        <v>1</v>
      </c>
      <c r="E142" s="11">
        <f t="shared" si="6"/>
        <v>24.67</v>
      </c>
      <c r="F142">
        <f t="shared" si="7"/>
        <v>45</v>
      </c>
    </row>
    <row r="143" spans="1:6" x14ac:dyDescent="0.25">
      <c r="A143" s="1">
        <v>43779</v>
      </c>
      <c r="B143" s="13">
        <v>43779</v>
      </c>
      <c r="C143" s="5">
        <v>-33.200000000000003</v>
      </c>
      <c r="D143">
        <v>1</v>
      </c>
      <c r="E143" s="11">
        <f t="shared" si="6"/>
        <v>33.200000000000003</v>
      </c>
      <c r="F143">
        <f t="shared" si="7"/>
        <v>46</v>
      </c>
    </row>
    <row r="144" spans="1:6" x14ac:dyDescent="0.25">
      <c r="A144" s="1">
        <v>43781</v>
      </c>
      <c r="B144" s="13">
        <v>43781</v>
      </c>
      <c r="C144" s="5">
        <v>-49.33</v>
      </c>
      <c r="D144">
        <v>1</v>
      </c>
      <c r="E144" s="11">
        <f t="shared" si="6"/>
        <v>49.33</v>
      </c>
      <c r="F144">
        <f t="shared" si="7"/>
        <v>46</v>
      </c>
    </row>
    <row r="145" spans="1:6" x14ac:dyDescent="0.25">
      <c r="A145" s="1">
        <v>43781</v>
      </c>
      <c r="B145" s="13">
        <v>43781</v>
      </c>
      <c r="C145" s="5">
        <v>-30</v>
      </c>
      <c r="D145">
        <v>1</v>
      </c>
      <c r="E145" s="11">
        <f t="shared" si="6"/>
        <v>30</v>
      </c>
      <c r="F145">
        <f t="shared" si="7"/>
        <v>46</v>
      </c>
    </row>
    <row r="146" spans="1:6" x14ac:dyDescent="0.25">
      <c r="A146" s="1">
        <v>43782</v>
      </c>
      <c r="B146" s="13">
        <v>43782</v>
      </c>
      <c r="C146" s="5">
        <v>-104</v>
      </c>
      <c r="D146">
        <v>0</v>
      </c>
      <c r="E146" s="11">
        <f t="shared" si="6"/>
        <v>104</v>
      </c>
      <c r="F146">
        <f t="shared" si="7"/>
        <v>46</v>
      </c>
    </row>
    <row r="147" spans="1:6" x14ac:dyDescent="0.25">
      <c r="A147" s="1">
        <v>43784</v>
      </c>
      <c r="B147" s="13">
        <v>43784</v>
      </c>
      <c r="C147" s="5">
        <v>-3.29</v>
      </c>
      <c r="D147">
        <v>0</v>
      </c>
      <c r="E147" s="11">
        <f t="shared" si="6"/>
        <v>3.29</v>
      </c>
      <c r="F147">
        <f t="shared" si="7"/>
        <v>46</v>
      </c>
    </row>
    <row r="148" spans="1:6" x14ac:dyDescent="0.25">
      <c r="A148" s="1">
        <v>43785</v>
      </c>
      <c r="B148" s="13">
        <v>43785</v>
      </c>
      <c r="C148" s="5">
        <v>-49.13</v>
      </c>
      <c r="D148">
        <v>1</v>
      </c>
      <c r="E148" s="11">
        <f t="shared" si="6"/>
        <v>49.13</v>
      </c>
      <c r="F148">
        <f t="shared" si="7"/>
        <v>46</v>
      </c>
    </row>
    <row r="149" spans="1:6" x14ac:dyDescent="0.25">
      <c r="A149" s="1">
        <v>43786</v>
      </c>
      <c r="B149" s="13">
        <v>43786</v>
      </c>
      <c r="C149" s="5">
        <v>-25</v>
      </c>
      <c r="D149">
        <v>0</v>
      </c>
      <c r="E149" s="11">
        <f t="shared" si="6"/>
        <v>25</v>
      </c>
      <c r="F149">
        <f t="shared" si="7"/>
        <v>47</v>
      </c>
    </row>
    <row r="150" spans="1:6" x14ac:dyDescent="0.25">
      <c r="A150" s="1">
        <v>43788</v>
      </c>
      <c r="B150" s="13">
        <v>43788</v>
      </c>
      <c r="C150" s="5">
        <v>-26</v>
      </c>
      <c r="D150">
        <v>0</v>
      </c>
      <c r="E150" s="11">
        <f t="shared" si="6"/>
        <v>26</v>
      </c>
      <c r="F150">
        <f t="shared" si="7"/>
        <v>47</v>
      </c>
    </row>
    <row r="151" spans="1:6" x14ac:dyDescent="0.25">
      <c r="A151" s="1">
        <v>43788</v>
      </c>
      <c r="B151" s="13">
        <v>43788</v>
      </c>
      <c r="C151" s="5">
        <v>-127.34</v>
      </c>
      <c r="D151">
        <v>1</v>
      </c>
      <c r="E151" s="11">
        <f t="shared" si="6"/>
        <v>127.34</v>
      </c>
      <c r="F151">
        <f t="shared" si="7"/>
        <v>47</v>
      </c>
    </row>
    <row r="152" spans="1:6" x14ac:dyDescent="0.25">
      <c r="A152" s="1">
        <v>43790</v>
      </c>
      <c r="B152" s="13">
        <v>43790</v>
      </c>
      <c r="C152" s="5">
        <v>-10.71</v>
      </c>
      <c r="D152">
        <v>0</v>
      </c>
      <c r="E152" s="11">
        <f t="shared" si="6"/>
        <v>10.71</v>
      </c>
      <c r="F152">
        <f t="shared" si="7"/>
        <v>47</v>
      </c>
    </row>
    <row r="153" spans="1:6" x14ac:dyDescent="0.25">
      <c r="A153" s="1">
        <v>43791</v>
      </c>
      <c r="B153" s="13">
        <v>43791</v>
      </c>
      <c r="C153" s="5">
        <v>-39.520000000000003</v>
      </c>
      <c r="D153">
        <v>1</v>
      </c>
      <c r="E153" s="11">
        <f t="shared" si="6"/>
        <v>39.520000000000003</v>
      </c>
      <c r="F153">
        <f t="shared" si="7"/>
        <v>47</v>
      </c>
    </row>
    <row r="154" spans="1:6" x14ac:dyDescent="0.25">
      <c r="A154" s="1">
        <v>43792</v>
      </c>
      <c r="B154" s="13">
        <v>43792</v>
      </c>
      <c r="C154" s="5">
        <v>-22</v>
      </c>
      <c r="D154">
        <v>0</v>
      </c>
      <c r="E154" s="11">
        <f t="shared" si="6"/>
        <v>22</v>
      </c>
      <c r="F154">
        <f t="shared" si="7"/>
        <v>47</v>
      </c>
    </row>
    <row r="155" spans="1:6" x14ac:dyDescent="0.25">
      <c r="A155" s="1">
        <v>43792</v>
      </c>
      <c r="B155" s="13">
        <v>43792</v>
      </c>
      <c r="C155" s="5">
        <v>-16.12</v>
      </c>
      <c r="D155">
        <v>0</v>
      </c>
      <c r="E155" s="11">
        <f t="shared" si="6"/>
        <v>16.12</v>
      </c>
      <c r="F155">
        <f t="shared" si="7"/>
        <v>47</v>
      </c>
    </row>
    <row r="156" spans="1:6" x14ac:dyDescent="0.25">
      <c r="A156" s="1">
        <v>43792</v>
      </c>
      <c r="B156" s="13">
        <v>43792</v>
      </c>
      <c r="C156" s="5">
        <v>-5.13</v>
      </c>
      <c r="D156">
        <v>0</v>
      </c>
      <c r="E156" s="11">
        <f t="shared" si="6"/>
        <v>5.13</v>
      </c>
      <c r="F156">
        <f t="shared" si="7"/>
        <v>47</v>
      </c>
    </row>
    <row r="157" spans="1:6" x14ac:dyDescent="0.25">
      <c r="A157" s="1">
        <v>43794</v>
      </c>
      <c r="B157" s="13">
        <v>43794</v>
      </c>
      <c r="C157" s="5">
        <v>-11.99</v>
      </c>
      <c r="D157">
        <v>0</v>
      </c>
      <c r="E157" s="11">
        <f t="shared" si="6"/>
        <v>11.99</v>
      </c>
      <c r="F157">
        <f t="shared" si="7"/>
        <v>48</v>
      </c>
    </row>
    <row r="158" spans="1:6" x14ac:dyDescent="0.25">
      <c r="A158" s="1">
        <v>43794</v>
      </c>
      <c r="B158" s="13">
        <v>43794</v>
      </c>
      <c r="C158" s="5">
        <v>29.52</v>
      </c>
      <c r="D158">
        <v>0</v>
      </c>
      <c r="E158" s="11">
        <f t="shared" si="6"/>
        <v>29.52</v>
      </c>
      <c r="F158">
        <f t="shared" si="7"/>
        <v>48</v>
      </c>
    </row>
    <row r="159" spans="1:6" x14ac:dyDescent="0.25">
      <c r="A159" s="1">
        <v>43795</v>
      </c>
      <c r="B159" s="13">
        <v>43795</v>
      </c>
      <c r="C159" s="5">
        <v>-5.39</v>
      </c>
      <c r="D159">
        <v>0</v>
      </c>
      <c r="E159" s="11">
        <f t="shared" si="6"/>
        <v>5.39</v>
      </c>
      <c r="F159">
        <f t="shared" si="7"/>
        <v>48</v>
      </c>
    </row>
    <row r="160" spans="1:6" x14ac:dyDescent="0.25">
      <c r="A160" s="1">
        <v>43795</v>
      </c>
      <c r="B160" s="13">
        <v>43795</v>
      </c>
      <c r="C160" s="5">
        <v>-42.13</v>
      </c>
      <c r="D160">
        <v>1</v>
      </c>
      <c r="E160" s="11">
        <f t="shared" si="6"/>
        <v>42.13</v>
      </c>
      <c r="F160">
        <f t="shared" si="7"/>
        <v>48</v>
      </c>
    </row>
    <row r="161" spans="1:6" x14ac:dyDescent="0.25">
      <c r="A161" s="1">
        <v>43796</v>
      </c>
      <c r="B161" s="13">
        <v>43796</v>
      </c>
      <c r="C161" s="5">
        <v>-31.01</v>
      </c>
      <c r="D161">
        <v>0</v>
      </c>
      <c r="E161" s="11">
        <f t="shared" si="6"/>
        <v>31.01</v>
      </c>
      <c r="F161">
        <f t="shared" si="7"/>
        <v>48</v>
      </c>
    </row>
    <row r="162" spans="1:6" x14ac:dyDescent="0.25">
      <c r="A162" s="1">
        <v>43797</v>
      </c>
      <c r="B162" s="13">
        <v>43797</v>
      </c>
      <c r="C162" s="5">
        <v>-43</v>
      </c>
      <c r="D162">
        <v>0</v>
      </c>
      <c r="E162" s="11">
        <f t="shared" si="6"/>
        <v>43</v>
      </c>
      <c r="F162">
        <f t="shared" si="7"/>
        <v>48</v>
      </c>
    </row>
    <row r="163" spans="1:6" x14ac:dyDescent="0.25">
      <c r="A163" s="1">
        <v>43797</v>
      </c>
      <c r="B163" s="13">
        <v>43797</v>
      </c>
      <c r="C163" s="5">
        <v>-6.36</v>
      </c>
      <c r="D163">
        <v>0</v>
      </c>
      <c r="E163" s="11">
        <f t="shared" si="6"/>
        <v>6.36</v>
      </c>
      <c r="F163">
        <f t="shared" si="7"/>
        <v>48</v>
      </c>
    </row>
    <row r="164" spans="1:6" x14ac:dyDescent="0.25">
      <c r="A164" s="1">
        <v>43799</v>
      </c>
      <c r="B164" s="13">
        <v>43799</v>
      </c>
      <c r="C164" s="5">
        <v>-92.87</v>
      </c>
      <c r="D164">
        <v>1</v>
      </c>
      <c r="E164" s="11">
        <f t="shared" si="6"/>
        <v>92.87</v>
      </c>
      <c r="F164">
        <f t="shared" si="7"/>
        <v>48</v>
      </c>
    </row>
    <row r="165" spans="1:6" x14ac:dyDescent="0.25">
      <c r="A165" s="1">
        <v>43804</v>
      </c>
      <c r="B165" s="13">
        <v>43804</v>
      </c>
      <c r="C165" s="5">
        <v>-41.1</v>
      </c>
      <c r="D165">
        <v>1</v>
      </c>
      <c r="E165" s="11">
        <f t="shared" si="6"/>
        <v>41.1</v>
      </c>
      <c r="F165">
        <f t="shared" si="7"/>
        <v>49</v>
      </c>
    </row>
    <row r="166" spans="1:6" x14ac:dyDescent="0.25">
      <c r="A166" s="1">
        <v>43805</v>
      </c>
      <c r="B166" s="13">
        <v>43805</v>
      </c>
      <c r="C166" s="5">
        <v>-14.01</v>
      </c>
      <c r="D166">
        <v>0</v>
      </c>
      <c r="E166" s="11">
        <f t="shared" si="6"/>
        <v>14.01</v>
      </c>
      <c r="F166">
        <f t="shared" si="7"/>
        <v>49</v>
      </c>
    </row>
    <row r="167" spans="1:6" x14ac:dyDescent="0.25">
      <c r="A167" s="1">
        <v>43805</v>
      </c>
      <c r="B167" s="13">
        <v>43805</v>
      </c>
      <c r="C167" s="5">
        <v>-30.64</v>
      </c>
      <c r="D167">
        <v>1</v>
      </c>
      <c r="E167" s="11">
        <f t="shared" si="6"/>
        <v>30.64</v>
      </c>
      <c r="F167">
        <f t="shared" si="7"/>
        <v>49</v>
      </c>
    </row>
    <row r="168" spans="1:6" x14ac:dyDescent="0.25">
      <c r="A168" s="1">
        <v>43807</v>
      </c>
      <c r="B168" s="13">
        <v>43807</v>
      </c>
      <c r="C168" s="5">
        <v>-30.43</v>
      </c>
      <c r="D168">
        <v>0</v>
      </c>
      <c r="E168" s="11">
        <f t="shared" si="6"/>
        <v>30.43</v>
      </c>
      <c r="F168">
        <f t="shared" si="7"/>
        <v>50</v>
      </c>
    </row>
    <row r="169" spans="1:6" x14ac:dyDescent="0.25">
      <c r="A169" s="1">
        <v>43809</v>
      </c>
      <c r="B169" s="13">
        <v>43809</v>
      </c>
      <c r="C169" s="5">
        <v>-10.71</v>
      </c>
      <c r="D169">
        <v>0</v>
      </c>
      <c r="E169" s="11">
        <f t="shared" si="6"/>
        <v>10.71</v>
      </c>
      <c r="F169">
        <f t="shared" si="7"/>
        <v>50</v>
      </c>
    </row>
    <row r="170" spans="1:6" x14ac:dyDescent="0.25">
      <c r="A170" s="1">
        <v>43811</v>
      </c>
      <c r="B170" s="13">
        <v>43811</v>
      </c>
      <c r="C170" s="5">
        <v>-9.17</v>
      </c>
      <c r="D170">
        <v>1</v>
      </c>
      <c r="E170" s="11">
        <f t="shared" si="6"/>
        <v>9.17</v>
      </c>
      <c r="F170">
        <f t="shared" si="7"/>
        <v>50</v>
      </c>
    </row>
    <row r="171" spans="1:6" x14ac:dyDescent="0.25">
      <c r="A171" s="1">
        <v>43812</v>
      </c>
      <c r="B171" s="13">
        <v>43812</v>
      </c>
      <c r="C171" s="5">
        <v>-32.28</v>
      </c>
      <c r="D171">
        <v>1</v>
      </c>
      <c r="E171" s="11">
        <f t="shared" si="6"/>
        <v>32.28</v>
      </c>
      <c r="F171">
        <f t="shared" si="7"/>
        <v>50</v>
      </c>
    </row>
    <row r="172" spans="1:6" x14ac:dyDescent="0.25">
      <c r="A172" s="1">
        <v>43813</v>
      </c>
      <c r="B172" s="13">
        <v>43813</v>
      </c>
      <c r="C172" s="5">
        <v>-55.93</v>
      </c>
      <c r="D172">
        <v>0</v>
      </c>
      <c r="E172" s="11">
        <f t="shared" si="6"/>
        <v>55.93</v>
      </c>
      <c r="F172">
        <f t="shared" si="7"/>
        <v>50</v>
      </c>
    </row>
    <row r="173" spans="1:6" x14ac:dyDescent="0.25">
      <c r="A173" s="1">
        <v>43814</v>
      </c>
      <c r="B173" s="13">
        <v>43814</v>
      </c>
      <c r="C173" s="5">
        <v>-8.61</v>
      </c>
      <c r="D173">
        <v>1</v>
      </c>
      <c r="E173" s="11">
        <f t="shared" si="6"/>
        <v>8.61</v>
      </c>
      <c r="F173">
        <f t="shared" si="7"/>
        <v>51</v>
      </c>
    </row>
    <row r="174" spans="1:6" x14ac:dyDescent="0.25">
      <c r="A174" s="1">
        <v>43815</v>
      </c>
      <c r="B174" s="13">
        <v>43815</v>
      </c>
      <c r="C174" s="5">
        <v>-42.32</v>
      </c>
      <c r="D174">
        <v>1</v>
      </c>
      <c r="E174" s="11">
        <f t="shared" si="6"/>
        <v>42.32</v>
      </c>
      <c r="F174">
        <f t="shared" si="7"/>
        <v>51</v>
      </c>
    </row>
    <row r="175" spans="1:6" x14ac:dyDescent="0.25">
      <c r="A175" s="1">
        <v>43815</v>
      </c>
      <c r="B175" s="13">
        <v>43815</v>
      </c>
      <c r="C175" s="5">
        <v>-25</v>
      </c>
      <c r="D175">
        <v>1</v>
      </c>
      <c r="E175" s="11">
        <f t="shared" si="6"/>
        <v>25</v>
      </c>
      <c r="F175">
        <f t="shared" si="7"/>
        <v>51</v>
      </c>
    </row>
    <row r="176" spans="1:6" x14ac:dyDescent="0.25">
      <c r="A176" s="1">
        <v>43816</v>
      </c>
      <c r="B176" s="13">
        <v>43816</v>
      </c>
      <c r="C176" s="5">
        <v>-125.88</v>
      </c>
      <c r="D176">
        <v>1</v>
      </c>
      <c r="E176" s="11">
        <f t="shared" si="6"/>
        <v>125.88</v>
      </c>
      <c r="F176">
        <f t="shared" si="7"/>
        <v>51</v>
      </c>
    </row>
    <row r="177" spans="1:6" x14ac:dyDescent="0.25">
      <c r="A177" s="1">
        <v>43818</v>
      </c>
      <c r="B177" s="13">
        <v>43818</v>
      </c>
      <c r="C177" s="5">
        <v>-15</v>
      </c>
      <c r="D177">
        <v>0</v>
      </c>
      <c r="E177" s="11">
        <f t="shared" si="6"/>
        <v>15</v>
      </c>
      <c r="F177">
        <f t="shared" si="7"/>
        <v>51</v>
      </c>
    </row>
    <row r="178" spans="1:6" x14ac:dyDescent="0.25">
      <c r="A178" s="1">
        <v>43818</v>
      </c>
      <c r="B178" s="13">
        <v>43818</v>
      </c>
      <c r="C178" s="5">
        <v>-83.09</v>
      </c>
      <c r="D178">
        <v>0</v>
      </c>
      <c r="E178" s="11">
        <f t="shared" si="6"/>
        <v>83.09</v>
      </c>
      <c r="F178">
        <f t="shared" si="7"/>
        <v>51</v>
      </c>
    </row>
    <row r="179" spans="1:6" x14ac:dyDescent="0.25">
      <c r="A179" s="1">
        <v>43818</v>
      </c>
      <c r="B179" s="13">
        <v>43818</v>
      </c>
      <c r="C179" s="5">
        <v>-50</v>
      </c>
      <c r="D179">
        <v>0</v>
      </c>
      <c r="E179" s="11">
        <f t="shared" si="6"/>
        <v>50</v>
      </c>
      <c r="F179">
        <f t="shared" si="7"/>
        <v>51</v>
      </c>
    </row>
    <row r="180" spans="1:6" x14ac:dyDescent="0.25">
      <c r="A180" s="1">
        <v>43818</v>
      </c>
      <c r="B180" s="13">
        <v>43818</v>
      </c>
      <c r="C180" s="5">
        <v>-30</v>
      </c>
      <c r="D180">
        <v>0</v>
      </c>
      <c r="E180" s="11">
        <f t="shared" si="6"/>
        <v>30</v>
      </c>
      <c r="F180">
        <f t="shared" si="7"/>
        <v>51</v>
      </c>
    </row>
    <row r="181" spans="1:6" x14ac:dyDescent="0.25">
      <c r="A181" s="1">
        <v>43819</v>
      </c>
      <c r="B181" s="13">
        <v>43819</v>
      </c>
      <c r="C181" s="5">
        <v>-59.38</v>
      </c>
      <c r="D181">
        <v>0</v>
      </c>
      <c r="E181" s="11">
        <f t="shared" si="6"/>
        <v>59.38</v>
      </c>
      <c r="F181">
        <f t="shared" si="7"/>
        <v>51</v>
      </c>
    </row>
    <row r="182" spans="1:6" x14ac:dyDescent="0.25">
      <c r="A182" s="1">
        <v>43819</v>
      </c>
      <c r="B182" s="13">
        <v>43819</v>
      </c>
      <c r="C182" s="5">
        <v>-10.71</v>
      </c>
      <c r="D182">
        <v>0</v>
      </c>
      <c r="E182" s="11">
        <f t="shared" si="6"/>
        <v>10.71</v>
      </c>
      <c r="F182">
        <f t="shared" si="7"/>
        <v>51</v>
      </c>
    </row>
    <row r="183" spans="1:6" x14ac:dyDescent="0.25">
      <c r="A183" s="1">
        <v>43819</v>
      </c>
      <c r="B183" s="13">
        <v>43819</v>
      </c>
      <c r="C183" s="5">
        <v>-29.43</v>
      </c>
      <c r="D183">
        <v>1</v>
      </c>
      <c r="E183" s="11">
        <f t="shared" si="6"/>
        <v>29.43</v>
      </c>
      <c r="F183">
        <f t="shared" si="7"/>
        <v>51</v>
      </c>
    </row>
    <row r="184" spans="1:6" x14ac:dyDescent="0.25">
      <c r="A184" s="1">
        <v>43820</v>
      </c>
      <c r="B184" s="13">
        <v>43820</v>
      </c>
      <c r="C184" s="5">
        <v>-43.19</v>
      </c>
      <c r="D184">
        <v>0</v>
      </c>
      <c r="E184" s="11">
        <f t="shared" si="6"/>
        <v>43.19</v>
      </c>
      <c r="F184">
        <f t="shared" si="7"/>
        <v>51</v>
      </c>
    </row>
    <row r="185" spans="1:6" x14ac:dyDescent="0.25">
      <c r="A185" s="1">
        <v>43820</v>
      </c>
      <c r="B185" s="13">
        <v>43820</v>
      </c>
      <c r="C185" s="5">
        <v>-22.73</v>
      </c>
      <c r="D185">
        <v>0</v>
      </c>
      <c r="E185" s="11">
        <f t="shared" si="6"/>
        <v>22.73</v>
      </c>
      <c r="F185">
        <f t="shared" si="7"/>
        <v>51</v>
      </c>
    </row>
    <row r="186" spans="1:6" x14ac:dyDescent="0.25">
      <c r="A186" s="1">
        <v>43820</v>
      </c>
      <c r="B186" s="13">
        <v>43820</v>
      </c>
      <c r="C186" s="5">
        <v>-10.14</v>
      </c>
      <c r="D186">
        <v>0</v>
      </c>
      <c r="E186" s="11">
        <f t="shared" si="6"/>
        <v>10.14</v>
      </c>
      <c r="F186">
        <f t="shared" si="7"/>
        <v>51</v>
      </c>
    </row>
    <row r="187" spans="1:6" x14ac:dyDescent="0.25">
      <c r="A187" s="1">
        <v>43821</v>
      </c>
      <c r="B187" s="13">
        <v>43821</v>
      </c>
      <c r="C187" s="5">
        <v>-5.35</v>
      </c>
      <c r="D187">
        <v>1</v>
      </c>
      <c r="E187" s="11">
        <f t="shared" si="6"/>
        <v>5.35</v>
      </c>
      <c r="F187">
        <f t="shared" si="7"/>
        <v>52</v>
      </c>
    </row>
    <row r="188" spans="1:6" x14ac:dyDescent="0.25">
      <c r="A188" s="1">
        <v>43822</v>
      </c>
      <c r="B188" s="13">
        <v>43822</v>
      </c>
      <c r="C188" s="5">
        <v>-35</v>
      </c>
      <c r="D188">
        <v>0</v>
      </c>
      <c r="E188" s="11">
        <f t="shared" si="6"/>
        <v>35</v>
      </c>
      <c r="F188">
        <f t="shared" si="7"/>
        <v>52</v>
      </c>
    </row>
    <row r="189" spans="1:6" x14ac:dyDescent="0.25">
      <c r="A189" s="1">
        <v>43823</v>
      </c>
      <c r="B189" s="13">
        <v>43823</v>
      </c>
      <c r="C189" s="5">
        <v>-52.89</v>
      </c>
      <c r="D189">
        <v>0</v>
      </c>
      <c r="E189" s="11">
        <f t="shared" si="6"/>
        <v>52.89</v>
      </c>
      <c r="F189">
        <f t="shared" si="7"/>
        <v>52</v>
      </c>
    </row>
    <row r="190" spans="1:6" x14ac:dyDescent="0.25">
      <c r="A190" s="1">
        <v>43823</v>
      </c>
      <c r="B190" s="13">
        <v>43823</v>
      </c>
      <c r="C190" s="5">
        <v>-21.59</v>
      </c>
      <c r="D190">
        <v>0</v>
      </c>
      <c r="E190" s="11">
        <f t="shared" si="6"/>
        <v>21.59</v>
      </c>
      <c r="F190">
        <f t="shared" si="7"/>
        <v>52</v>
      </c>
    </row>
    <row r="191" spans="1:6" x14ac:dyDescent="0.25">
      <c r="A191" s="1">
        <v>43824</v>
      </c>
      <c r="B191" s="13">
        <v>43824</v>
      </c>
      <c r="C191" s="5">
        <v>-11.99</v>
      </c>
      <c r="D191">
        <v>0</v>
      </c>
      <c r="E191" s="11">
        <f t="shared" si="6"/>
        <v>11.99</v>
      </c>
      <c r="F191">
        <f t="shared" si="7"/>
        <v>52</v>
      </c>
    </row>
    <row r="192" spans="1:6" x14ac:dyDescent="0.25">
      <c r="A192" s="1">
        <v>43826</v>
      </c>
      <c r="B192" s="13">
        <v>43826</v>
      </c>
      <c r="C192" s="5">
        <v>-32.380000000000003</v>
      </c>
      <c r="D192">
        <v>0</v>
      </c>
      <c r="E192" s="11">
        <f t="shared" si="6"/>
        <v>32.380000000000003</v>
      </c>
      <c r="F192">
        <f t="shared" si="7"/>
        <v>52</v>
      </c>
    </row>
    <row r="193" spans="1:6" x14ac:dyDescent="0.25">
      <c r="A193" s="1">
        <v>43826</v>
      </c>
      <c r="B193" s="13">
        <v>43826</v>
      </c>
      <c r="C193" s="5">
        <v>-7.43</v>
      </c>
      <c r="D193">
        <v>0</v>
      </c>
      <c r="E193" s="11">
        <f t="shared" si="6"/>
        <v>7.43</v>
      </c>
      <c r="F193">
        <f t="shared" si="7"/>
        <v>52</v>
      </c>
    </row>
    <row r="194" spans="1:6" x14ac:dyDescent="0.25">
      <c r="A194" s="1">
        <v>43826</v>
      </c>
      <c r="B194" s="13">
        <v>43826</v>
      </c>
      <c r="C194" s="5">
        <v>-6</v>
      </c>
      <c r="D194">
        <v>1</v>
      </c>
      <c r="E194" s="11">
        <f t="shared" ref="E194:E234" si="8">ABS(C194)</f>
        <v>6</v>
      </c>
      <c r="F194">
        <f t="shared" ref="F194:F252" si="9">WEEKNUM(A194)</f>
        <v>52</v>
      </c>
    </row>
    <row r="195" spans="1:6" x14ac:dyDescent="0.25">
      <c r="A195" s="1">
        <v>43827</v>
      </c>
      <c r="B195" s="13">
        <v>43827</v>
      </c>
      <c r="C195" s="5">
        <v>-19.5</v>
      </c>
      <c r="D195">
        <v>0</v>
      </c>
      <c r="E195" s="11">
        <f t="shared" si="8"/>
        <v>19.5</v>
      </c>
      <c r="F195">
        <f t="shared" si="9"/>
        <v>52</v>
      </c>
    </row>
    <row r="196" spans="1:6" x14ac:dyDescent="0.25">
      <c r="A196" s="1">
        <v>43827</v>
      </c>
      <c r="B196" s="13">
        <v>43827</v>
      </c>
      <c r="C196" s="5">
        <v>-18.739999999999998</v>
      </c>
      <c r="D196">
        <v>0</v>
      </c>
      <c r="E196" s="11">
        <f t="shared" si="8"/>
        <v>18.739999999999998</v>
      </c>
      <c r="F196">
        <f t="shared" si="9"/>
        <v>52</v>
      </c>
    </row>
    <row r="197" spans="1:6" x14ac:dyDescent="0.25">
      <c r="A197" s="1">
        <v>43827</v>
      </c>
      <c r="B197" s="13">
        <v>43827</v>
      </c>
      <c r="C197" s="5">
        <v>-7.75</v>
      </c>
      <c r="D197">
        <v>0</v>
      </c>
      <c r="E197" s="11">
        <f t="shared" si="8"/>
        <v>7.75</v>
      </c>
      <c r="F197">
        <f t="shared" si="9"/>
        <v>52</v>
      </c>
    </row>
    <row r="198" spans="1:6" x14ac:dyDescent="0.25">
      <c r="A198" s="1">
        <v>43827</v>
      </c>
      <c r="B198" s="13">
        <v>43827</v>
      </c>
      <c r="C198" s="5">
        <v>-3.08</v>
      </c>
      <c r="D198">
        <v>0</v>
      </c>
      <c r="E198" s="11">
        <f t="shared" si="8"/>
        <v>3.08</v>
      </c>
      <c r="F198">
        <f t="shared" si="9"/>
        <v>52</v>
      </c>
    </row>
    <row r="199" spans="1:6" x14ac:dyDescent="0.25">
      <c r="A199" s="1">
        <v>43828</v>
      </c>
      <c r="B199" s="13">
        <v>43828</v>
      </c>
      <c r="C199" s="5">
        <v>-10.199999999999999</v>
      </c>
      <c r="D199">
        <v>0</v>
      </c>
      <c r="E199" s="11">
        <f t="shared" si="8"/>
        <v>10.199999999999999</v>
      </c>
      <c r="F199">
        <f t="shared" si="9"/>
        <v>53</v>
      </c>
    </row>
    <row r="200" spans="1:6" x14ac:dyDescent="0.25">
      <c r="A200" s="1">
        <v>43828</v>
      </c>
      <c r="B200" s="13">
        <v>43828</v>
      </c>
      <c r="C200" s="5">
        <v>-14.03</v>
      </c>
      <c r="D200">
        <v>0</v>
      </c>
      <c r="E200" s="11">
        <f t="shared" si="8"/>
        <v>14.03</v>
      </c>
      <c r="F200">
        <f t="shared" si="9"/>
        <v>53</v>
      </c>
    </row>
    <row r="201" spans="1:6" x14ac:dyDescent="0.25">
      <c r="A201" s="1">
        <v>43828</v>
      </c>
      <c r="B201" s="13">
        <v>43828</v>
      </c>
      <c r="C201" s="5">
        <v>-80.17</v>
      </c>
      <c r="D201">
        <v>1</v>
      </c>
      <c r="E201" s="11">
        <f t="shared" si="8"/>
        <v>80.17</v>
      </c>
      <c r="F201">
        <f t="shared" si="9"/>
        <v>53</v>
      </c>
    </row>
    <row r="202" spans="1:6" x14ac:dyDescent="0.25">
      <c r="A202" s="1">
        <v>43829</v>
      </c>
      <c r="B202" s="13">
        <v>43829</v>
      </c>
      <c r="C202" s="5">
        <v>19.39</v>
      </c>
      <c r="D202">
        <v>0</v>
      </c>
      <c r="E202" s="11">
        <f t="shared" si="8"/>
        <v>19.39</v>
      </c>
      <c r="F202">
        <f t="shared" si="9"/>
        <v>53</v>
      </c>
    </row>
    <row r="203" spans="1:6" x14ac:dyDescent="0.25">
      <c r="A203" s="1">
        <v>43829</v>
      </c>
      <c r="B203" s="13">
        <v>43829</v>
      </c>
      <c r="C203" s="5">
        <v>-59.36</v>
      </c>
      <c r="D203">
        <v>0</v>
      </c>
      <c r="E203" s="11">
        <f t="shared" si="8"/>
        <v>59.36</v>
      </c>
      <c r="F203">
        <f t="shared" si="9"/>
        <v>53</v>
      </c>
    </row>
    <row r="204" spans="1:6" x14ac:dyDescent="0.25">
      <c r="A204" s="1">
        <v>43832</v>
      </c>
      <c r="B204" s="13">
        <v>43832</v>
      </c>
      <c r="C204" s="5">
        <v>-10.71</v>
      </c>
      <c r="D204">
        <v>0</v>
      </c>
      <c r="E204" s="11">
        <f t="shared" si="8"/>
        <v>10.71</v>
      </c>
      <c r="F204">
        <f t="shared" si="9"/>
        <v>1</v>
      </c>
    </row>
    <row r="205" spans="1:6" x14ac:dyDescent="0.25">
      <c r="A205" s="1">
        <v>43834</v>
      </c>
      <c r="B205" s="13">
        <v>43834</v>
      </c>
      <c r="C205" s="5">
        <v>-97.19</v>
      </c>
      <c r="D205">
        <v>0</v>
      </c>
      <c r="E205" s="11">
        <f t="shared" si="8"/>
        <v>97.19</v>
      </c>
      <c r="F205">
        <f t="shared" si="9"/>
        <v>1</v>
      </c>
    </row>
    <row r="206" spans="1:6" x14ac:dyDescent="0.25">
      <c r="A206" s="1">
        <v>43834</v>
      </c>
      <c r="B206" s="13">
        <v>43834</v>
      </c>
      <c r="C206" s="5">
        <v>-4.59</v>
      </c>
      <c r="D206">
        <v>1</v>
      </c>
      <c r="E206" s="11">
        <f t="shared" si="8"/>
        <v>4.59</v>
      </c>
      <c r="F206">
        <f t="shared" si="9"/>
        <v>1</v>
      </c>
    </row>
    <row r="207" spans="1:6" x14ac:dyDescent="0.25">
      <c r="A207" s="1">
        <v>43834</v>
      </c>
      <c r="B207" s="13">
        <v>43834</v>
      </c>
      <c r="C207" s="5">
        <v>-58.71</v>
      </c>
      <c r="D207">
        <v>1</v>
      </c>
      <c r="E207" s="11">
        <f t="shared" si="8"/>
        <v>58.71</v>
      </c>
      <c r="F207">
        <f t="shared" si="9"/>
        <v>1</v>
      </c>
    </row>
    <row r="208" spans="1:6" x14ac:dyDescent="0.25">
      <c r="A208" s="1">
        <v>43836</v>
      </c>
      <c r="B208" s="13">
        <v>43836</v>
      </c>
      <c r="C208" s="5">
        <v>26</v>
      </c>
      <c r="D208">
        <v>0</v>
      </c>
      <c r="E208" s="11">
        <f t="shared" si="8"/>
        <v>26</v>
      </c>
      <c r="F208">
        <f t="shared" si="9"/>
        <v>2</v>
      </c>
    </row>
    <row r="209" spans="1:6" x14ac:dyDescent="0.25">
      <c r="A209" s="1">
        <v>43837</v>
      </c>
      <c r="B209" s="13">
        <v>43837</v>
      </c>
      <c r="C209" s="5">
        <v>-34.32</v>
      </c>
      <c r="D209">
        <v>1</v>
      </c>
      <c r="E209" s="11">
        <f t="shared" si="8"/>
        <v>34.32</v>
      </c>
      <c r="F209">
        <f t="shared" si="9"/>
        <v>2</v>
      </c>
    </row>
    <row r="210" spans="1:6" x14ac:dyDescent="0.25">
      <c r="A210" s="1">
        <v>43838</v>
      </c>
      <c r="B210" s="13">
        <v>43838</v>
      </c>
      <c r="C210" s="5">
        <v>-9.09</v>
      </c>
      <c r="D210">
        <v>1</v>
      </c>
      <c r="E210" s="11">
        <f t="shared" si="8"/>
        <v>9.09</v>
      </c>
      <c r="F210">
        <f t="shared" si="9"/>
        <v>2</v>
      </c>
    </row>
    <row r="211" spans="1:6" x14ac:dyDescent="0.25">
      <c r="A211" s="1">
        <v>43841</v>
      </c>
      <c r="B211" s="13">
        <v>43841</v>
      </c>
      <c r="C211" s="5">
        <v>-32</v>
      </c>
      <c r="D211">
        <v>0</v>
      </c>
      <c r="E211" s="11">
        <f t="shared" si="8"/>
        <v>32</v>
      </c>
      <c r="F211">
        <f t="shared" si="9"/>
        <v>2</v>
      </c>
    </row>
    <row r="212" spans="1:6" x14ac:dyDescent="0.25">
      <c r="A212" s="1">
        <v>43842</v>
      </c>
      <c r="B212" s="13">
        <v>43842</v>
      </c>
      <c r="C212" s="5">
        <v>-51</v>
      </c>
      <c r="D212">
        <v>0</v>
      </c>
      <c r="E212" s="11">
        <f t="shared" si="8"/>
        <v>51</v>
      </c>
      <c r="F212">
        <f t="shared" si="9"/>
        <v>3</v>
      </c>
    </row>
    <row r="213" spans="1:6" x14ac:dyDescent="0.25">
      <c r="A213" s="1">
        <v>43842</v>
      </c>
      <c r="B213" s="13">
        <v>43842</v>
      </c>
      <c r="C213" s="5">
        <v>-30.68</v>
      </c>
      <c r="D213">
        <v>1</v>
      </c>
      <c r="E213" s="11">
        <f t="shared" si="8"/>
        <v>30.68</v>
      </c>
      <c r="F213">
        <f t="shared" si="9"/>
        <v>3</v>
      </c>
    </row>
    <row r="214" spans="1:6" x14ac:dyDescent="0.25">
      <c r="A214" s="1">
        <v>43842</v>
      </c>
      <c r="B214" s="13">
        <v>43842</v>
      </c>
      <c r="C214" s="5">
        <v>-42.42</v>
      </c>
      <c r="D214">
        <v>1</v>
      </c>
      <c r="E214" s="11">
        <f t="shared" si="8"/>
        <v>42.42</v>
      </c>
      <c r="F214">
        <f t="shared" si="9"/>
        <v>3</v>
      </c>
    </row>
    <row r="215" spans="1:6" x14ac:dyDescent="0.25">
      <c r="A215" s="1">
        <v>43844</v>
      </c>
      <c r="B215" s="13">
        <v>43844</v>
      </c>
      <c r="C215" s="5">
        <v>-25</v>
      </c>
      <c r="D215">
        <v>1</v>
      </c>
      <c r="E215" s="11">
        <f t="shared" si="8"/>
        <v>25</v>
      </c>
      <c r="F215">
        <f t="shared" si="9"/>
        <v>3</v>
      </c>
    </row>
    <row r="216" spans="1:6" x14ac:dyDescent="0.25">
      <c r="A216" s="1">
        <v>43845</v>
      </c>
      <c r="B216" s="13">
        <v>43845</v>
      </c>
      <c r="C216" s="5">
        <v>-10.71</v>
      </c>
      <c r="D216">
        <v>0</v>
      </c>
      <c r="E216" s="11">
        <f t="shared" si="8"/>
        <v>10.71</v>
      </c>
      <c r="F216">
        <f t="shared" si="9"/>
        <v>3</v>
      </c>
    </row>
    <row r="217" spans="1:6" x14ac:dyDescent="0.25">
      <c r="A217" s="1">
        <v>43847</v>
      </c>
      <c r="B217" s="13">
        <v>43847</v>
      </c>
      <c r="C217" s="5">
        <v>-106.44</v>
      </c>
      <c r="D217">
        <v>1</v>
      </c>
      <c r="E217" s="11">
        <f t="shared" si="8"/>
        <v>106.44</v>
      </c>
      <c r="F217">
        <f t="shared" si="9"/>
        <v>3</v>
      </c>
    </row>
    <row r="218" spans="1:6" x14ac:dyDescent="0.25">
      <c r="A218" s="1">
        <v>43848</v>
      </c>
      <c r="B218" s="13">
        <v>43848</v>
      </c>
      <c r="C218" s="5">
        <v>-49.66</v>
      </c>
      <c r="D218">
        <v>1</v>
      </c>
      <c r="E218" s="11">
        <f t="shared" si="8"/>
        <v>49.66</v>
      </c>
      <c r="F218">
        <f t="shared" si="9"/>
        <v>3</v>
      </c>
    </row>
    <row r="219" spans="1:6" x14ac:dyDescent="0.25">
      <c r="A219" s="1">
        <v>43850</v>
      </c>
      <c r="B219" s="13">
        <v>43850</v>
      </c>
      <c r="C219" s="5">
        <v>-116.01</v>
      </c>
      <c r="D219">
        <v>0</v>
      </c>
      <c r="E219" s="11">
        <f t="shared" si="8"/>
        <v>116.01</v>
      </c>
      <c r="F219">
        <f t="shared" si="9"/>
        <v>4</v>
      </c>
    </row>
    <row r="220" spans="1:6" x14ac:dyDescent="0.25">
      <c r="A220" s="1">
        <v>43850</v>
      </c>
      <c r="B220" s="13">
        <v>43850</v>
      </c>
      <c r="C220" s="5">
        <v>-6.47</v>
      </c>
      <c r="D220">
        <v>1</v>
      </c>
      <c r="E220" s="11">
        <f t="shared" si="8"/>
        <v>6.47</v>
      </c>
      <c r="F220">
        <f t="shared" si="9"/>
        <v>4</v>
      </c>
    </row>
    <row r="221" spans="1:6" x14ac:dyDescent="0.25">
      <c r="A221" s="1">
        <v>43850</v>
      </c>
      <c r="B221" s="13">
        <v>43850</v>
      </c>
      <c r="C221" s="5">
        <v>-30</v>
      </c>
      <c r="D221">
        <v>1</v>
      </c>
      <c r="E221" s="11">
        <f t="shared" si="8"/>
        <v>30</v>
      </c>
      <c r="F221">
        <f t="shared" si="9"/>
        <v>4</v>
      </c>
    </row>
    <row r="222" spans="1:6" x14ac:dyDescent="0.25">
      <c r="A222" s="1">
        <v>43852</v>
      </c>
      <c r="B222" s="13">
        <v>43852</v>
      </c>
      <c r="C222" s="5">
        <v>-13.03</v>
      </c>
      <c r="D222">
        <v>0</v>
      </c>
      <c r="E222" s="11">
        <f t="shared" si="8"/>
        <v>13.03</v>
      </c>
      <c r="F222">
        <f t="shared" si="9"/>
        <v>4</v>
      </c>
    </row>
    <row r="223" spans="1:6" x14ac:dyDescent="0.25">
      <c r="A223" s="1">
        <v>43853</v>
      </c>
      <c r="B223" s="13">
        <v>43853</v>
      </c>
      <c r="C223" s="5">
        <v>-56.15</v>
      </c>
      <c r="D223">
        <v>1</v>
      </c>
      <c r="E223" s="11">
        <f t="shared" si="8"/>
        <v>56.15</v>
      </c>
      <c r="F223">
        <f t="shared" si="9"/>
        <v>4</v>
      </c>
    </row>
    <row r="224" spans="1:6" x14ac:dyDescent="0.25">
      <c r="A224" s="1">
        <v>43854</v>
      </c>
      <c r="B224" s="13">
        <v>43854</v>
      </c>
      <c r="C224" s="5">
        <v>-6.35</v>
      </c>
      <c r="D224">
        <v>1</v>
      </c>
      <c r="E224" s="11">
        <f t="shared" si="8"/>
        <v>6.35</v>
      </c>
      <c r="F224">
        <f t="shared" si="9"/>
        <v>4</v>
      </c>
    </row>
    <row r="225" spans="1:6" x14ac:dyDescent="0.25">
      <c r="A225" s="1">
        <v>43855</v>
      </c>
      <c r="B225" s="13">
        <v>43855</v>
      </c>
      <c r="C225" s="5">
        <v>-11.99</v>
      </c>
      <c r="D225">
        <v>0</v>
      </c>
      <c r="E225" s="11">
        <f t="shared" si="8"/>
        <v>11.99</v>
      </c>
      <c r="F225">
        <f t="shared" si="9"/>
        <v>4</v>
      </c>
    </row>
    <row r="226" spans="1:6" x14ac:dyDescent="0.25">
      <c r="A226" s="1">
        <v>43855</v>
      </c>
      <c r="B226" s="13">
        <v>43855</v>
      </c>
      <c r="C226" s="5">
        <v>-50.16</v>
      </c>
      <c r="D226">
        <v>1</v>
      </c>
      <c r="E226" s="11">
        <f t="shared" si="8"/>
        <v>50.16</v>
      </c>
      <c r="F226">
        <f t="shared" si="9"/>
        <v>4</v>
      </c>
    </row>
    <row r="227" spans="1:6" x14ac:dyDescent="0.25">
      <c r="A227" s="1">
        <v>43857</v>
      </c>
      <c r="B227" s="13">
        <v>43857</v>
      </c>
      <c r="C227" s="5">
        <v>-24.22</v>
      </c>
      <c r="D227">
        <v>0</v>
      </c>
      <c r="E227" s="11">
        <f t="shared" si="8"/>
        <v>24.22</v>
      </c>
      <c r="F227">
        <f t="shared" si="9"/>
        <v>5</v>
      </c>
    </row>
    <row r="228" spans="1:6" x14ac:dyDescent="0.25">
      <c r="A228" s="1">
        <v>43857</v>
      </c>
      <c r="B228" s="13">
        <v>43857</v>
      </c>
      <c r="C228" s="5">
        <v>-145</v>
      </c>
      <c r="D228">
        <v>1</v>
      </c>
      <c r="E228" s="11">
        <f t="shared" si="8"/>
        <v>145</v>
      </c>
      <c r="F228">
        <f t="shared" si="9"/>
        <v>5</v>
      </c>
    </row>
    <row r="229" spans="1:6" x14ac:dyDescent="0.25">
      <c r="A229" s="1">
        <v>43858</v>
      </c>
      <c r="B229" s="13">
        <v>43858</v>
      </c>
      <c r="C229" s="5">
        <v>-112.31</v>
      </c>
      <c r="D229">
        <v>0</v>
      </c>
      <c r="E229" s="11">
        <f t="shared" si="8"/>
        <v>112.31</v>
      </c>
      <c r="F229">
        <f t="shared" si="9"/>
        <v>5</v>
      </c>
    </row>
    <row r="230" spans="1:6" x14ac:dyDescent="0.25">
      <c r="A230" s="1">
        <v>43859</v>
      </c>
      <c r="B230" s="13">
        <v>43859</v>
      </c>
      <c r="C230" s="5">
        <v>-15.87</v>
      </c>
      <c r="D230">
        <v>0</v>
      </c>
      <c r="E230" s="11">
        <f t="shared" si="8"/>
        <v>15.87</v>
      </c>
      <c r="F230">
        <f t="shared" si="9"/>
        <v>5</v>
      </c>
    </row>
    <row r="231" spans="1:6" x14ac:dyDescent="0.25">
      <c r="A231" s="1">
        <v>43859</v>
      </c>
      <c r="B231" s="13">
        <v>43859</v>
      </c>
      <c r="C231" s="5">
        <v>-33.22</v>
      </c>
      <c r="D231">
        <v>1</v>
      </c>
      <c r="E231" s="11">
        <f t="shared" si="8"/>
        <v>33.22</v>
      </c>
      <c r="F231">
        <f t="shared" si="9"/>
        <v>5</v>
      </c>
    </row>
    <row r="232" spans="1:6" x14ac:dyDescent="0.25">
      <c r="A232" s="1">
        <v>43861</v>
      </c>
      <c r="B232" s="13">
        <v>43861</v>
      </c>
      <c r="C232" s="5">
        <v>-12.4</v>
      </c>
      <c r="D232">
        <v>0</v>
      </c>
      <c r="E232" s="11">
        <f t="shared" si="8"/>
        <v>12.4</v>
      </c>
      <c r="F232">
        <f t="shared" si="9"/>
        <v>5</v>
      </c>
    </row>
    <row r="233" spans="1:6" x14ac:dyDescent="0.25">
      <c r="A233" s="1">
        <v>43861</v>
      </c>
      <c r="B233" s="13">
        <v>43861</v>
      </c>
      <c r="C233" s="5">
        <v>-343.43</v>
      </c>
      <c r="D233">
        <v>0</v>
      </c>
      <c r="E233" s="11">
        <f t="shared" si="8"/>
        <v>343.43</v>
      </c>
      <c r="F233">
        <f t="shared" si="9"/>
        <v>5</v>
      </c>
    </row>
    <row r="234" spans="1:6" x14ac:dyDescent="0.25">
      <c r="A234" s="1">
        <v>43861</v>
      </c>
      <c r="B234" s="13">
        <v>43861</v>
      </c>
      <c r="C234" s="5">
        <v>-6.58</v>
      </c>
      <c r="D234">
        <v>1</v>
      </c>
      <c r="E234" s="11">
        <f t="shared" si="8"/>
        <v>6.58</v>
      </c>
      <c r="F234">
        <f t="shared" si="9"/>
        <v>5</v>
      </c>
    </row>
    <row r="235" spans="1:6" x14ac:dyDescent="0.25">
      <c r="A235" s="1">
        <v>43862</v>
      </c>
      <c r="B235" s="13">
        <v>43862</v>
      </c>
      <c r="C235" s="11">
        <v>-82.37</v>
      </c>
      <c r="D235">
        <v>1</v>
      </c>
      <c r="E235" s="11">
        <f t="shared" ref="E235:E252" si="10">ABS(C235)</f>
        <v>82.37</v>
      </c>
      <c r="F235">
        <f t="shared" si="9"/>
        <v>5</v>
      </c>
    </row>
    <row r="236" spans="1:6" x14ac:dyDescent="0.25">
      <c r="A236" s="1">
        <v>43865</v>
      </c>
      <c r="B236" s="13">
        <v>43865</v>
      </c>
      <c r="C236" s="11">
        <v>-9.7100000000000009</v>
      </c>
      <c r="D236">
        <v>1</v>
      </c>
      <c r="E236" s="11">
        <f t="shared" si="10"/>
        <v>9.7100000000000009</v>
      </c>
      <c r="F236">
        <f t="shared" si="9"/>
        <v>6</v>
      </c>
    </row>
    <row r="237" spans="1:6" x14ac:dyDescent="0.25">
      <c r="A237" s="1">
        <v>43868</v>
      </c>
      <c r="B237" s="13">
        <v>43868</v>
      </c>
      <c r="C237" s="11">
        <v>-274.5</v>
      </c>
      <c r="D237">
        <v>1</v>
      </c>
      <c r="E237" s="11">
        <f t="shared" si="10"/>
        <v>274.5</v>
      </c>
      <c r="F237">
        <f t="shared" si="9"/>
        <v>6</v>
      </c>
    </row>
    <row r="238" spans="1:6" x14ac:dyDescent="0.25">
      <c r="A238" s="1">
        <v>43869</v>
      </c>
      <c r="B238" s="13">
        <v>43869</v>
      </c>
      <c r="C238" s="11">
        <v>-65.2</v>
      </c>
      <c r="D238">
        <v>1</v>
      </c>
      <c r="E238" s="11">
        <f t="shared" si="10"/>
        <v>65.2</v>
      </c>
      <c r="F238">
        <f t="shared" si="9"/>
        <v>6</v>
      </c>
    </row>
    <row r="239" spans="1:6" x14ac:dyDescent="0.25">
      <c r="A239" s="1">
        <v>43874</v>
      </c>
      <c r="B239" s="13">
        <v>43874</v>
      </c>
      <c r="C239" s="11">
        <v>-31.55</v>
      </c>
      <c r="D239">
        <v>1</v>
      </c>
      <c r="E239" s="11">
        <f t="shared" si="10"/>
        <v>31.55</v>
      </c>
      <c r="F239">
        <f t="shared" si="9"/>
        <v>7</v>
      </c>
    </row>
    <row r="240" spans="1:6" x14ac:dyDescent="0.25">
      <c r="A240" s="1">
        <v>43874</v>
      </c>
      <c r="B240" s="13">
        <v>43874</v>
      </c>
      <c r="C240" s="11">
        <v>-20.28</v>
      </c>
      <c r="D240">
        <v>0</v>
      </c>
      <c r="E240" s="11">
        <f t="shared" si="10"/>
        <v>20.28</v>
      </c>
      <c r="F240">
        <f t="shared" si="9"/>
        <v>7</v>
      </c>
    </row>
    <row r="241" spans="1:6" x14ac:dyDescent="0.25">
      <c r="A241" s="1">
        <v>43876</v>
      </c>
      <c r="B241" s="13">
        <v>43876</v>
      </c>
      <c r="C241" s="11">
        <v>-44.76</v>
      </c>
      <c r="D241">
        <v>1</v>
      </c>
      <c r="E241" s="11">
        <f t="shared" si="10"/>
        <v>44.76</v>
      </c>
      <c r="F241">
        <f t="shared" si="9"/>
        <v>7</v>
      </c>
    </row>
    <row r="242" spans="1:6" x14ac:dyDescent="0.25">
      <c r="A242" s="1">
        <v>43877</v>
      </c>
      <c r="B242" s="13">
        <v>43877</v>
      </c>
      <c r="C242" s="11">
        <v>-44.15</v>
      </c>
      <c r="D242">
        <v>1</v>
      </c>
      <c r="E242" s="11">
        <f t="shared" si="10"/>
        <v>44.15</v>
      </c>
      <c r="F242">
        <f t="shared" si="9"/>
        <v>8</v>
      </c>
    </row>
    <row r="243" spans="1:6" x14ac:dyDescent="0.25">
      <c r="A243" s="1">
        <v>43878</v>
      </c>
      <c r="B243" s="13">
        <v>43878</v>
      </c>
      <c r="C243" s="11">
        <v>-64.48</v>
      </c>
      <c r="D243">
        <v>0</v>
      </c>
      <c r="E243" s="11">
        <f t="shared" si="10"/>
        <v>64.48</v>
      </c>
      <c r="F243">
        <f t="shared" si="9"/>
        <v>8</v>
      </c>
    </row>
    <row r="244" spans="1:6" x14ac:dyDescent="0.25">
      <c r="A244" s="1">
        <v>43879</v>
      </c>
      <c r="B244" s="13">
        <v>43879</v>
      </c>
      <c r="C244" s="11">
        <v>-106.44</v>
      </c>
      <c r="D244">
        <v>1</v>
      </c>
      <c r="E244" s="11">
        <f t="shared" si="10"/>
        <v>106.44</v>
      </c>
      <c r="F244">
        <f t="shared" si="9"/>
        <v>8</v>
      </c>
    </row>
    <row r="245" spans="1:6" x14ac:dyDescent="0.25">
      <c r="A245" s="1">
        <v>43881</v>
      </c>
      <c r="B245" s="13">
        <v>43881</v>
      </c>
      <c r="C245" s="11">
        <v>-27.27</v>
      </c>
      <c r="D245">
        <v>1</v>
      </c>
      <c r="E245" s="11">
        <f t="shared" si="10"/>
        <v>27.27</v>
      </c>
      <c r="F245">
        <f t="shared" si="9"/>
        <v>8</v>
      </c>
    </row>
    <row r="246" spans="1:6" x14ac:dyDescent="0.25">
      <c r="A246" s="1">
        <v>43881</v>
      </c>
      <c r="B246" s="13">
        <v>43881</v>
      </c>
      <c r="C246" s="11">
        <v>-40.78</v>
      </c>
      <c r="D246">
        <v>1</v>
      </c>
      <c r="E246" s="11">
        <f t="shared" si="10"/>
        <v>40.78</v>
      </c>
      <c r="F246">
        <f t="shared" si="9"/>
        <v>8</v>
      </c>
    </row>
    <row r="247" spans="1:6" x14ac:dyDescent="0.25">
      <c r="A247" s="1">
        <v>43882</v>
      </c>
      <c r="B247" s="13">
        <v>43882</v>
      </c>
      <c r="C247" s="11">
        <v>-9.09</v>
      </c>
      <c r="D247">
        <v>1</v>
      </c>
      <c r="E247" s="11">
        <f t="shared" si="10"/>
        <v>9.09</v>
      </c>
      <c r="F247">
        <f t="shared" si="9"/>
        <v>8</v>
      </c>
    </row>
    <row r="248" spans="1:6" x14ac:dyDescent="0.25">
      <c r="A248" s="1">
        <v>43886</v>
      </c>
      <c r="B248" s="13">
        <v>43886</v>
      </c>
      <c r="C248" s="11">
        <v>-11.99</v>
      </c>
      <c r="D248">
        <v>0</v>
      </c>
      <c r="E248" s="11">
        <f t="shared" si="10"/>
        <v>11.99</v>
      </c>
      <c r="F248">
        <f t="shared" si="9"/>
        <v>9</v>
      </c>
    </row>
    <row r="249" spans="1:6" x14ac:dyDescent="0.25">
      <c r="A249" s="1">
        <v>43888</v>
      </c>
      <c r="B249" s="13">
        <v>43888</v>
      </c>
      <c r="C249" s="11">
        <v>-50.35</v>
      </c>
      <c r="D249">
        <v>1</v>
      </c>
      <c r="E249" s="11">
        <f t="shared" si="10"/>
        <v>50.35</v>
      </c>
      <c r="F249">
        <f t="shared" si="9"/>
        <v>9</v>
      </c>
    </row>
    <row r="250" spans="1:6" x14ac:dyDescent="0.25">
      <c r="A250" s="1">
        <v>43889</v>
      </c>
      <c r="B250" s="13">
        <v>43889</v>
      </c>
      <c r="C250" s="11">
        <v>-39.06</v>
      </c>
      <c r="D250">
        <v>0</v>
      </c>
      <c r="E250" s="11">
        <f t="shared" si="10"/>
        <v>39.06</v>
      </c>
      <c r="F250">
        <f t="shared" si="9"/>
        <v>9</v>
      </c>
    </row>
    <row r="251" spans="1:6" x14ac:dyDescent="0.25">
      <c r="A251" s="1">
        <v>43889</v>
      </c>
      <c r="B251" s="13">
        <v>43889</v>
      </c>
      <c r="C251" s="11">
        <v>-10</v>
      </c>
      <c r="D251">
        <v>0</v>
      </c>
      <c r="E251" s="11">
        <f t="shared" si="10"/>
        <v>10</v>
      </c>
      <c r="F251">
        <f t="shared" si="9"/>
        <v>9</v>
      </c>
    </row>
    <row r="252" spans="1:6" x14ac:dyDescent="0.25">
      <c r="A252" s="1">
        <v>43890</v>
      </c>
      <c r="B252" s="13">
        <v>43890</v>
      </c>
      <c r="C252" s="11">
        <v>-50.29</v>
      </c>
      <c r="D252">
        <v>1</v>
      </c>
      <c r="E252" s="11">
        <f t="shared" si="10"/>
        <v>50.29</v>
      </c>
      <c r="F252">
        <f t="shared" si="9"/>
        <v>9</v>
      </c>
    </row>
    <row r="253" spans="1:6" x14ac:dyDescent="0.25">
      <c r="C253"/>
      <c r="E25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E048-81A6-4BFC-A997-7DB0B3D2B8B6}">
  <dimension ref="A1:S253"/>
  <sheetViews>
    <sheetView workbookViewId="0">
      <selection activeCell="K13" sqref="K13"/>
    </sheetView>
  </sheetViews>
  <sheetFormatPr defaultRowHeight="15" x14ac:dyDescent="0.25"/>
  <cols>
    <col min="1" max="1" width="10.7109375" customWidth="1"/>
    <col min="3" max="3" width="10.7109375" style="13" customWidth="1"/>
    <col min="4" max="4" width="10.7109375" style="5" customWidth="1"/>
    <col min="5" max="5" width="12.140625" customWidth="1"/>
    <col min="6" max="6" width="9.140625" style="11"/>
    <col min="7" max="7" width="10.42578125" customWidth="1"/>
    <col min="8" max="8" width="16.85546875" customWidth="1"/>
    <col min="9" max="9" width="17.140625" customWidth="1"/>
    <col min="10" max="10" width="10.5703125" bestFit="1" customWidth="1"/>
    <col min="12" max="12" width="10.5703125" bestFit="1" customWidth="1"/>
    <col min="13" max="13" width="9.28515625" bestFit="1" customWidth="1"/>
    <col min="14" max="14" width="10.5703125" style="11" bestFit="1" customWidth="1"/>
    <col min="15" max="15" width="10.5703125" bestFit="1" customWidth="1"/>
    <col min="17" max="18" width="10.5703125" bestFit="1" customWidth="1"/>
    <col min="20" max="20" width="9.28515625" bestFit="1" customWidth="1"/>
  </cols>
  <sheetData>
    <row r="1" spans="1:15" x14ac:dyDescent="0.25">
      <c r="A1" s="3" t="s">
        <v>0</v>
      </c>
      <c r="B1" s="3" t="s">
        <v>23</v>
      </c>
      <c r="C1" s="12" t="s">
        <v>22</v>
      </c>
      <c r="D1" s="4" t="s">
        <v>3</v>
      </c>
      <c r="E1" s="3" t="s">
        <v>36</v>
      </c>
      <c r="F1" s="14" t="s">
        <v>37</v>
      </c>
      <c r="I1" t="s">
        <v>46</v>
      </c>
      <c r="K1" t="s">
        <v>53</v>
      </c>
      <c r="L1" t="s">
        <v>40</v>
      </c>
      <c r="M1" t="s">
        <v>41</v>
      </c>
      <c r="N1" s="11" t="s">
        <v>42</v>
      </c>
      <c r="O1" t="s">
        <v>38</v>
      </c>
    </row>
    <row r="2" spans="1:15" x14ac:dyDescent="0.25">
      <c r="A2" s="1">
        <v>43647</v>
      </c>
      <c r="B2">
        <v>1</v>
      </c>
      <c r="C2" s="13">
        <v>43647</v>
      </c>
      <c r="D2" s="5">
        <v>-15.09</v>
      </c>
      <c r="E2" s="11">
        <f t="shared" ref="E2:E65" si="0">ABS(D2)</f>
        <v>15.09</v>
      </c>
      <c r="I2" t="s">
        <v>43</v>
      </c>
      <c r="J2" s="16">
        <f>SUM(E2:E37)</f>
        <v>1234.6699999999998</v>
      </c>
      <c r="L2" s="11">
        <f>H11+(2.66*M11)</f>
        <v>2442.7024190476186</v>
      </c>
      <c r="M2" s="11">
        <f>H11-(2.66*M11)</f>
        <v>392.12615238095191</v>
      </c>
      <c r="N2" s="11">
        <v>1260.4106000000002</v>
      </c>
      <c r="O2" s="11">
        <v>1417.4142857142854</v>
      </c>
    </row>
    <row r="3" spans="1:15" x14ac:dyDescent="0.25">
      <c r="A3" s="1">
        <v>43648</v>
      </c>
      <c r="B3">
        <v>1</v>
      </c>
      <c r="C3" s="13">
        <v>43648</v>
      </c>
      <c r="D3" s="5">
        <v>-6.5</v>
      </c>
      <c r="E3" s="11">
        <f t="shared" si="0"/>
        <v>6.5</v>
      </c>
      <c r="F3" s="11">
        <f>ABS(E2-E3)</f>
        <v>8.59</v>
      </c>
      <c r="G3" t="s">
        <v>51</v>
      </c>
      <c r="I3" t="s">
        <v>44</v>
      </c>
      <c r="J3" s="16">
        <f>SUM(E38:E68)</f>
        <v>1493.3799999999999</v>
      </c>
      <c r="K3" s="11">
        <f>ABS(J2-J3)</f>
        <v>258.71000000000004</v>
      </c>
      <c r="L3" s="11">
        <v>2442.7024190476186</v>
      </c>
      <c r="M3" s="11">
        <v>392.12615238095191</v>
      </c>
      <c r="N3" s="11">
        <v>1260.4106000000002</v>
      </c>
      <c r="O3" s="11">
        <v>1417.4142857142854</v>
      </c>
    </row>
    <row r="4" spans="1:15" x14ac:dyDescent="0.25">
      <c r="A4" s="1">
        <v>43649</v>
      </c>
      <c r="B4">
        <v>0</v>
      </c>
      <c r="C4" s="13">
        <v>43649</v>
      </c>
      <c r="D4" s="5">
        <v>-20</v>
      </c>
      <c r="E4" s="11">
        <f t="shared" si="0"/>
        <v>20</v>
      </c>
      <c r="F4" s="11">
        <f t="shared" ref="F4:F67" si="1">ABS(E3-E4)</f>
        <v>13.5</v>
      </c>
      <c r="G4" s="6" t="s">
        <v>38</v>
      </c>
      <c r="I4" t="s">
        <v>45</v>
      </c>
      <c r="J4" s="16">
        <f>SUM(E69:E106)</f>
        <v>2099.83</v>
      </c>
      <c r="K4" s="11">
        <f t="shared" ref="K4:K8" si="2">ABS(J3-J4)</f>
        <v>606.45000000000005</v>
      </c>
      <c r="L4" s="11">
        <v>2442.7024190476186</v>
      </c>
      <c r="M4" s="11">
        <v>392.12615238095191</v>
      </c>
      <c r="N4" s="11">
        <v>1260.4106000000002</v>
      </c>
      <c r="O4" s="11">
        <v>1417.4142857142854</v>
      </c>
    </row>
    <row r="5" spans="1:15" x14ac:dyDescent="0.25">
      <c r="A5" s="1">
        <v>43649</v>
      </c>
      <c r="B5">
        <v>1</v>
      </c>
      <c r="C5" s="13">
        <v>43649</v>
      </c>
      <c r="D5" s="5">
        <v>-70.48</v>
      </c>
      <c r="E5" s="11">
        <f t="shared" si="0"/>
        <v>70.48</v>
      </c>
      <c r="F5" s="11">
        <f t="shared" si="1"/>
        <v>50.480000000000004</v>
      </c>
      <c r="G5" s="15">
        <f>AVERAGE(E:E)</f>
        <v>43.442908366533871</v>
      </c>
      <c r="I5" t="s">
        <v>47</v>
      </c>
      <c r="J5" s="16">
        <f>SUM(E107:E136)</f>
        <v>1225.6999999999998</v>
      </c>
      <c r="K5" s="11">
        <f t="shared" si="2"/>
        <v>874.13000000000011</v>
      </c>
      <c r="L5" s="11">
        <v>2442.7024190476186</v>
      </c>
      <c r="M5" s="11">
        <v>392.12615238095191</v>
      </c>
      <c r="N5" s="11">
        <v>1260.4106000000002</v>
      </c>
      <c r="O5" s="11">
        <v>1417.4142857142854</v>
      </c>
    </row>
    <row r="6" spans="1:15" x14ac:dyDescent="0.25">
      <c r="A6" s="1">
        <v>43651</v>
      </c>
      <c r="B6">
        <v>0</v>
      </c>
      <c r="C6" s="13">
        <v>43651</v>
      </c>
      <c r="D6" s="5">
        <v>-100</v>
      </c>
      <c r="E6" s="11">
        <f t="shared" si="0"/>
        <v>100</v>
      </c>
      <c r="F6" s="11">
        <f t="shared" si="1"/>
        <v>29.519999999999996</v>
      </c>
      <c r="I6" t="s">
        <v>48</v>
      </c>
      <c r="J6" s="16">
        <f>SUM(E137:E164)</f>
        <v>1112.01</v>
      </c>
      <c r="K6" s="11">
        <f t="shared" si="2"/>
        <v>113.68999999999983</v>
      </c>
      <c r="L6" s="11">
        <v>2442.7024190476186</v>
      </c>
      <c r="M6" s="11">
        <v>392.12615238095191</v>
      </c>
      <c r="N6" s="11">
        <v>1260.4106000000002</v>
      </c>
      <c r="O6" s="11">
        <v>1417.4142857142854</v>
      </c>
    </row>
    <row r="7" spans="1:15" x14ac:dyDescent="0.25">
      <c r="A7" s="1">
        <v>43653</v>
      </c>
      <c r="B7">
        <v>1</v>
      </c>
      <c r="C7" s="13">
        <v>43653</v>
      </c>
      <c r="D7" s="5">
        <v>-85.12</v>
      </c>
      <c r="E7" s="11">
        <f t="shared" si="0"/>
        <v>85.12</v>
      </c>
      <c r="F7" s="11">
        <f t="shared" si="1"/>
        <v>14.879999999999995</v>
      </c>
      <c r="G7" s="10" t="s">
        <v>39</v>
      </c>
      <c r="I7" t="s">
        <v>49</v>
      </c>
      <c r="J7" s="16">
        <f>SUM(E165:E203)</f>
        <v>1184.6000000000001</v>
      </c>
      <c r="K7" s="11">
        <f t="shared" si="2"/>
        <v>72.590000000000146</v>
      </c>
      <c r="L7" s="11">
        <v>2442.7024190476186</v>
      </c>
      <c r="M7" s="11">
        <v>392.12615238095191</v>
      </c>
      <c r="N7" s="11">
        <v>1260.4106000000002</v>
      </c>
      <c r="O7" s="11">
        <v>1417.4142857142854</v>
      </c>
    </row>
    <row r="8" spans="1:15" x14ac:dyDescent="0.25">
      <c r="A8" s="1">
        <v>43654</v>
      </c>
      <c r="B8">
        <v>1</v>
      </c>
      <c r="C8" s="13">
        <v>43654</v>
      </c>
      <c r="D8" s="5">
        <v>-6.25</v>
      </c>
      <c r="E8" s="11">
        <f t="shared" si="0"/>
        <v>6.25</v>
      </c>
      <c r="F8" s="11">
        <f t="shared" si="1"/>
        <v>78.87</v>
      </c>
      <c r="G8" s="17">
        <f>AVERAGE(F:F)</f>
        <v>48.923999999999999</v>
      </c>
      <c r="I8" t="s">
        <v>50</v>
      </c>
      <c r="J8" s="16">
        <f>SUM(E204:E234)</f>
        <v>1571.71</v>
      </c>
      <c r="K8" s="11">
        <f t="shared" si="2"/>
        <v>387.1099999999999</v>
      </c>
      <c r="L8" s="11">
        <v>2442.7024190476186</v>
      </c>
      <c r="M8" s="11">
        <v>392.12615238095191</v>
      </c>
      <c r="N8" s="11">
        <v>1260.4106000000002</v>
      </c>
      <c r="O8" s="11">
        <v>1417.4142857142854</v>
      </c>
    </row>
    <row r="9" spans="1:15" x14ac:dyDescent="0.25">
      <c r="A9" s="1">
        <v>43655</v>
      </c>
      <c r="B9">
        <v>1</v>
      </c>
      <c r="C9" s="13">
        <v>43655</v>
      </c>
      <c r="D9" s="5">
        <v>-6.5</v>
      </c>
      <c r="E9" s="11">
        <f t="shared" si="0"/>
        <v>6.5</v>
      </c>
      <c r="F9" s="11">
        <f t="shared" si="1"/>
        <v>0.25</v>
      </c>
    </row>
    <row r="10" spans="1:15" x14ac:dyDescent="0.25">
      <c r="A10" s="1">
        <v>43657</v>
      </c>
      <c r="B10">
        <v>1</v>
      </c>
      <c r="C10" s="13">
        <v>43657</v>
      </c>
      <c r="D10" s="5">
        <v>-32.33</v>
      </c>
      <c r="E10" s="11">
        <f t="shared" si="0"/>
        <v>32.33</v>
      </c>
      <c r="F10" s="11">
        <f t="shared" si="1"/>
        <v>25.83</v>
      </c>
      <c r="G10" t="s">
        <v>40</v>
      </c>
      <c r="H10" t="s">
        <v>38</v>
      </c>
      <c r="I10" t="s">
        <v>54</v>
      </c>
      <c r="J10" t="s">
        <v>56</v>
      </c>
      <c r="K10" t="s">
        <v>55</v>
      </c>
      <c r="M10" t="s">
        <v>39</v>
      </c>
      <c r="N10" t="s">
        <v>42</v>
      </c>
    </row>
    <row r="11" spans="1:15" x14ac:dyDescent="0.25">
      <c r="A11" s="1">
        <v>43658</v>
      </c>
      <c r="B11">
        <v>0</v>
      </c>
      <c r="C11" s="13">
        <v>43658</v>
      </c>
      <c r="D11" s="5">
        <v>-13.75</v>
      </c>
      <c r="E11" s="11">
        <f t="shared" si="0"/>
        <v>13.75</v>
      </c>
      <c r="F11" s="11">
        <f t="shared" si="1"/>
        <v>18.579999999999998</v>
      </c>
      <c r="G11" s="16">
        <f>G5+(2.66*G8)</f>
        <v>173.5807483665339</v>
      </c>
      <c r="H11" s="16">
        <f>AVERAGE(J2:J8)</f>
        <v>1417.4142857142854</v>
      </c>
      <c r="I11" s="16">
        <f>MAX(J2:J8)-MIN(J2:J8)</f>
        <v>987.81999999999994</v>
      </c>
      <c r="J11" t="s">
        <v>57</v>
      </c>
      <c r="K11" s="11">
        <f>_xlfn.STDEV.P(J2:J8)</f>
        <v>319.12677171382938</v>
      </c>
      <c r="M11" s="16">
        <f>AVERAGE(K3:K8)</f>
        <v>385.44666666666672</v>
      </c>
      <c r="N11" s="16">
        <f>3.27*M11</f>
        <v>1260.4106000000002</v>
      </c>
    </row>
    <row r="12" spans="1:15" x14ac:dyDescent="0.25">
      <c r="A12" s="1">
        <v>43659</v>
      </c>
      <c r="B12">
        <v>1</v>
      </c>
      <c r="C12" s="13">
        <v>43659</v>
      </c>
      <c r="D12" s="5">
        <v>-8.09</v>
      </c>
      <c r="E12" s="11">
        <f t="shared" si="0"/>
        <v>8.09</v>
      </c>
      <c r="F12" s="11">
        <f t="shared" si="1"/>
        <v>5.66</v>
      </c>
    </row>
    <row r="13" spans="1:15" x14ac:dyDescent="0.25">
      <c r="A13" s="1">
        <v>43660</v>
      </c>
      <c r="B13">
        <v>0</v>
      </c>
      <c r="C13" s="13">
        <v>43660</v>
      </c>
      <c r="D13" s="5">
        <v>-100.03</v>
      </c>
      <c r="E13" s="11">
        <f t="shared" si="0"/>
        <v>100.03</v>
      </c>
      <c r="F13" s="11">
        <f t="shared" si="1"/>
        <v>91.94</v>
      </c>
      <c r="G13" t="s">
        <v>41</v>
      </c>
    </row>
    <row r="14" spans="1:15" x14ac:dyDescent="0.25">
      <c r="A14" s="1">
        <v>43660</v>
      </c>
      <c r="B14">
        <v>0</v>
      </c>
      <c r="C14" s="13">
        <v>43660</v>
      </c>
      <c r="D14" s="5">
        <v>-80.989999999999995</v>
      </c>
      <c r="E14" s="11">
        <f t="shared" si="0"/>
        <v>80.989999999999995</v>
      </c>
      <c r="F14" s="11">
        <f t="shared" si="1"/>
        <v>19.040000000000006</v>
      </c>
      <c r="G14" s="11">
        <f>G5-(2.66*G8)</f>
        <v>-86.69493163346614</v>
      </c>
    </row>
    <row r="15" spans="1:15" x14ac:dyDescent="0.25">
      <c r="A15" s="1">
        <v>43660</v>
      </c>
      <c r="B15">
        <v>1</v>
      </c>
      <c r="C15" s="13">
        <v>43660</v>
      </c>
      <c r="D15" s="5">
        <v>-37</v>
      </c>
      <c r="E15" s="11">
        <f t="shared" si="0"/>
        <v>37</v>
      </c>
      <c r="F15" s="11">
        <f t="shared" si="1"/>
        <v>43.989999999999995</v>
      </c>
    </row>
    <row r="16" spans="1:15" x14ac:dyDescent="0.25">
      <c r="A16" s="1">
        <v>43660</v>
      </c>
      <c r="B16">
        <v>1</v>
      </c>
      <c r="C16" s="13">
        <v>43660</v>
      </c>
      <c r="D16" s="5">
        <v>-46.21</v>
      </c>
      <c r="E16" s="11">
        <f t="shared" si="0"/>
        <v>46.21</v>
      </c>
      <c r="F16" s="11">
        <f t="shared" si="1"/>
        <v>9.2100000000000009</v>
      </c>
      <c r="G16" t="s">
        <v>42</v>
      </c>
      <c r="I16" s="13" t="s">
        <v>43</v>
      </c>
      <c r="J16">
        <f>SUM(B2:B37)</f>
        <v>21</v>
      </c>
    </row>
    <row r="17" spans="1:15" x14ac:dyDescent="0.25">
      <c r="A17" s="1">
        <v>43661</v>
      </c>
      <c r="B17">
        <v>1</v>
      </c>
      <c r="C17" s="13">
        <v>43661</v>
      </c>
      <c r="D17" s="5">
        <v>-85.49</v>
      </c>
      <c r="E17" s="11">
        <f t="shared" si="0"/>
        <v>85.49</v>
      </c>
      <c r="F17" s="11">
        <f t="shared" si="1"/>
        <v>39.279999999999994</v>
      </c>
      <c r="I17" t="s">
        <v>44</v>
      </c>
      <c r="J17">
        <f>SUM(B38:B68)</f>
        <v>11</v>
      </c>
    </row>
    <row r="18" spans="1:15" x14ac:dyDescent="0.25">
      <c r="A18" s="1">
        <v>43662</v>
      </c>
      <c r="B18">
        <v>1</v>
      </c>
      <c r="C18" s="13">
        <v>43662</v>
      </c>
      <c r="D18" s="5">
        <v>-6.5</v>
      </c>
      <c r="E18" s="11">
        <f t="shared" si="0"/>
        <v>6.5</v>
      </c>
      <c r="F18" s="11">
        <f t="shared" si="1"/>
        <v>78.989999999999995</v>
      </c>
      <c r="I18" t="s">
        <v>45</v>
      </c>
      <c r="J18">
        <f>SUM(B69:B106)</f>
        <v>14</v>
      </c>
    </row>
    <row r="19" spans="1:15" x14ac:dyDescent="0.25">
      <c r="A19" s="1">
        <v>43663</v>
      </c>
      <c r="B19">
        <v>1</v>
      </c>
      <c r="C19" s="13">
        <v>43663</v>
      </c>
      <c r="D19" s="5">
        <v>-127.34</v>
      </c>
      <c r="E19" s="11">
        <f t="shared" si="0"/>
        <v>127.34</v>
      </c>
      <c r="F19" s="11">
        <f t="shared" si="1"/>
        <v>120.84</v>
      </c>
      <c r="G19" t="s">
        <v>52</v>
      </c>
      <c r="I19" t="s">
        <v>47</v>
      </c>
      <c r="J19">
        <f>SUM(B107:B136)</f>
        <v>17</v>
      </c>
    </row>
    <row r="20" spans="1:15" x14ac:dyDescent="0.25">
      <c r="A20" s="1">
        <v>43664</v>
      </c>
      <c r="B20">
        <v>0</v>
      </c>
      <c r="C20" s="13">
        <v>43664</v>
      </c>
      <c r="D20" s="5">
        <v>-34.53</v>
      </c>
      <c r="E20" s="11">
        <f t="shared" si="0"/>
        <v>34.53</v>
      </c>
      <c r="F20" s="11">
        <f t="shared" si="1"/>
        <v>92.81</v>
      </c>
      <c r="I20" t="s">
        <v>48</v>
      </c>
      <c r="J20">
        <f>SUM(B137:B164)</f>
        <v>11</v>
      </c>
    </row>
    <row r="21" spans="1:15" x14ac:dyDescent="0.25">
      <c r="A21" s="1">
        <v>43664</v>
      </c>
      <c r="B21">
        <v>1</v>
      </c>
      <c r="C21" s="13">
        <v>43664</v>
      </c>
      <c r="D21" s="5">
        <v>-71.989999999999995</v>
      </c>
      <c r="E21" s="11">
        <f t="shared" si="0"/>
        <v>71.989999999999995</v>
      </c>
      <c r="F21" s="11">
        <f t="shared" si="1"/>
        <v>37.459999999999994</v>
      </c>
      <c r="I21" t="s">
        <v>49</v>
      </c>
      <c r="J21">
        <f>SUM(B165:B203)</f>
        <v>12</v>
      </c>
    </row>
    <row r="22" spans="1:15" x14ac:dyDescent="0.25">
      <c r="A22" s="1">
        <v>43665</v>
      </c>
      <c r="B22">
        <v>1</v>
      </c>
      <c r="C22" s="13">
        <v>43665</v>
      </c>
      <c r="D22" s="5">
        <v>-5.94</v>
      </c>
      <c r="E22" s="11">
        <f t="shared" si="0"/>
        <v>5.94</v>
      </c>
      <c r="F22" s="11">
        <f t="shared" si="1"/>
        <v>66.05</v>
      </c>
      <c r="I22" t="s">
        <v>50</v>
      </c>
      <c r="J22">
        <f>SUM(B204:B234)</f>
        <v>17</v>
      </c>
    </row>
    <row r="23" spans="1:15" x14ac:dyDescent="0.25">
      <c r="A23" s="1">
        <v>43667</v>
      </c>
      <c r="B23">
        <v>0</v>
      </c>
      <c r="C23" s="13">
        <v>43667</v>
      </c>
      <c r="D23" s="5">
        <v>-27.22</v>
      </c>
      <c r="E23" s="11">
        <f t="shared" si="0"/>
        <v>27.22</v>
      </c>
      <c r="F23" s="11">
        <f t="shared" si="1"/>
        <v>21.279999999999998</v>
      </c>
      <c r="I23" t="s">
        <v>81</v>
      </c>
      <c r="J23">
        <f>SUM(B235:B265)</f>
        <v>13</v>
      </c>
    </row>
    <row r="24" spans="1:15" x14ac:dyDescent="0.25">
      <c r="A24" s="1">
        <v>43668</v>
      </c>
      <c r="B24">
        <v>1</v>
      </c>
      <c r="C24" s="13">
        <v>43668</v>
      </c>
      <c r="D24" s="5">
        <v>-8.09</v>
      </c>
      <c r="E24" s="11">
        <f t="shared" si="0"/>
        <v>8.09</v>
      </c>
      <c r="F24" s="11">
        <f t="shared" si="1"/>
        <v>19.13</v>
      </c>
    </row>
    <row r="25" spans="1:15" x14ac:dyDescent="0.25">
      <c r="A25" s="1">
        <v>43668</v>
      </c>
      <c r="B25">
        <v>1</v>
      </c>
      <c r="C25" s="13">
        <v>43668</v>
      </c>
      <c r="D25" s="5">
        <v>-18</v>
      </c>
      <c r="E25" s="11">
        <f t="shared" si="0"/>
        <v>18</v>
      </c>
      <c r="F25" s="11">
        <f t="shared" si="1"/>
        <v>9.91</v>
      </c>
    </row>
    <row r="26" spans="1:15" x14ac:dyDescent="0.25">
      <c r="A26" s="1">
        <v>43670</v>
      </c>
      <c r="B26">
        <v>1</v>
      </c>
      <c r="C26" s="13">
        <v>43670</v>
      </c>
      <c r="D26" s="5">
        <v>-54.97</v>
      </c>
      <c r="E26" s="11">
        <f t="shared" si="0"/>
        <v>54.97</v>
      </c>
      <c r="F26" s="11">
        <f t="shared" si="1"/>
        <v>36.97</v>
      </c>
      <c r="I26" t="s">
        <v>46</v>
      </c>
      <c r="K26" t="s">
        <v>53</v>
      </c>
      <c r="L26" t="s">
        <v>40</v>
      </c>
      <c r="M26" t="s">
        <v>41</v>
      </c>
      <c r="N26" s="11" t="s">
        <v>42</v>
      </c>
      <c r="O26" t="s">
        <v>38</v>
      </c>
    </row>
    <row r="27" spans="1:15" x14ac:dyDescent="0.25">
      <c r="A27" s="1">
        <v>43671</v>
      </c>
      <c r="B27">
        <v>0</v>
      </c>
      <c r="C27" s="13">
        <v>43671</v>
      </c>
      <c r="D27" s="5">
        <v>-11.99</v>
      </c>
      <c r="E27" s="11">
        <f t="shared" si="0"/>
        <v>11.99</v>
      </c>
      <c r="F27" s="11">
        <f t="shared" si="1"/>
        <v>42.98</v>
      </c>
      <c r="I27" t="s">
        <v>43</v>
      </c>
      <c r="J27" s="11">
        <v>1234.6699999999998</v>
      </c>
      <c r="K27" s="11"/>
      <c r="L27" s="11">
        <f>H11+(2.66*M11)</f>
        <v>2442.7024190476186</v>
      </c>
      <c r="M27" s="11">
        <v>392.12615238095191</v>
      </c>
      <c r="N27" s="11">
        <v>1260.4106000000002</v>
      </c>
      <c r="O27" s="11">
        <v>1417.4142857142854</v>
      </c>
    </row>
    <row r="28" spans="1:15" x14ac:dyDescent="0.25">
      <c r="A28" s="1">
        <v>43672</v>
      </c>
      <c r="B28">
        <v>0</v>
      </c>
      <c r="C28" s="13">
        <v>43672</v>
      </c>
      <c r="D28" s="5">
        <v>-12</v>
      </c>
      <c r="E28" s="11">
        <f t="shared" si="0"/>
        <v>12</v>
      </c>
      <c r="F28" s="11">
        <f t="shared" si="1"/>
        <v>9.9999999999997868E-3</v>
      </c>
      <c r="I28" t="s">
        <v>44</v>
      </c>
      <c r="J28" s="11">
        <v>1493.3799999999999</v>
      </c>
      <c r="K28" s="11">
        <v>258.71000000000004</v>
      </c>
      <c r="L28" s="11">
        <v>2442.7024190476186</v>
      </c>
      <c r="M28" s="11">
        <v>392.12615238095191</v>
      </c>
      <c r="N28" s="11">
        <v>1260.4106000000002</v>
      </c>
      <c r="O28" s="11">
        <v>1417.4142857142854</v>
      </c>
    </row>
    <row r="29" spans="1:15" x14ac:dyDescent="0.25">
      <c r="A29" s="1">
        <v>43672</v>
      </c>
      <c r="B29">
        <v>1</v>
      </c>
      <c r="C29" s="13">
        <v>43672</v>
      </c>
      <c r="D29" s="5">
        <v>-6.5</v>
      </c>
      <c r="E29" s="11">
        <f t="shared" si="0"/>
        <v>6.5</v>
      </c>
      <c r="F29" s="11">
        <f t="shared" si="1"/>
        <v>5.5</v>
      </c>
      <c r="I29" t="s">
        <v>45</v>
      </c>
      <c r="J29" s="11">
        <v>2099.83</v>
      </c>
      <c r="K29" s="11">
        <v>606.45000000000005</v>
      </c>
      <c r="L29" s="11">
        <v>2442.7024190476186</v>
      </c>
      <c r="M29" s="11">
        <v>392.12615238095191</v>
      </c>
      <c r="N29" s="11">
        <v>1260.4106000000002</v>
      </c>
      <c r="O29" s="11">
        <v>1417.4142857142854</v>
      </c>
    </row>
    <row r="30" spans="1:15" x14ac:dyDescent="0.25">
      <c r="A30" s="1">
        <v>43672</v>
      </c>
      <c r="B30">
        <v>1</v>
      </c>
      <c r="C30" s="13">
        <v>43672</v>
      </c>
      <c r="D30" s="5">
        <v>-9.6199999999999992</v>
      </c>
      <c r="E30" s="11">
        <f t="shared" si="0"/>
        <v>9.6199999999999992</v>
      </c>
      <c r="F30" s="11">
        <f t="shared" si="1"/>
        <v>3.1199999999999992</v>
      </c>
      <c r="I30" t="s">
        <v>47</v>
      </c>
      <c r="J30" s="11">
        <v>1225.6999999999998</v>
      </c>
      <c r="K30" s="11">
        <v>874.13000000000011</v>
      </c>
      <c r="L30" s="11">
        <v>2442.7024190476186</v>
      </c>
      <c r="M30" s="11">
        <v>392.12615238095191</v>
      </c>
      <c r="N30" s="11">
        <v>1260.4106000000002</v>
      </c>
      <c r="O30" s="11">
        <v>1417.4142857142854</v>
      </c>
    </row>
    <row r="31" spans="1:15" x14ac:dyDescent="0.25">
      <c r="A31" s="1">
        <v>43673</v>
      </c>
      <c r="B31">
        <v>0</v>
      </c>
      <c r="C31" s="13">
        <v>43673</v>
      </c>
      <c r="D31" s="5">
        <v>-6.25</v>
      </c>
      <c r="E31" s="11">
        <f t="shared" si="0"/>
        <v>6.25</v>
      </c>
      <c r="F31" s="11">
        <f t="shared" si="1"/>
        <v>3.3699999999999992</v>
      </c>
      <c r="I31" t="s">
        <v>48</v>
      </c>
      <c r="J31" s="11">
        <v>1112.01</v>
      </c>
      <c r="K31" s="11">
        <v>113.68999999999983</v>
      </c>
      <c r="L31" s="11">
        <v>2442.7024190476186</v>
      </c>
      <c r="M31" s="11">
        <v>392.12615238095191</v>
      </c>
      <c r="N31" s="11">
        <v>1260.4106000000002</v>
      </c>
      <c r="O31" s="11">
        <v>1417.4142857142854</v>
      </c>
    </row>
    <row r="32" spans="1:15" x14ac:dyDescent="0.25">
      <c r="A32" s="1">
        <v>43674</v>
      </c>
      <c r="B32">
        <v>0</v>
      </c>
      <c r="C32" s="13">
        <v>43674</v>
      </c>
      <c r="D32" s="5">
        <v>-14.6</v>
      </c>
      <c r="E32" s="11">
        <f t="shared" si="0"/>
        <v>14.6</v>
      </c>
      <c r="F32" s="11">
        <f t="shared" si="1"/>
        <v>8.35</v>
      </c>
      <c r="I32" t="s">
        <v>49</v>
      </c>
      <c r="J32" s="11">
        <v>1184.6000000000001</v>
      </c>
      <c r="K32" s="11">
        <v>72.590000000000146</v>
      </c>
      <c r="L32" s="11">
        <v>2442.7024190476186</v>
      </c>
      <c r="M32" s="11">
        <v>392.12615238095191</v>
      </c>
      <c r="N32" s="11">
        <v>1260.4106000000002</v>
      </c>
      <c r="O32" s="11">
        <v>1417.4142857142854</v>
      </c>
    </row>
    <row r="33" spans="1:19" x14ac:dyDescent="0.25">
      <c r="A33" s="1">
        <v>43674</v>
      </c>
      <c r="B33">
        <v>0</v>
      </c>
      <c r="C33" s="13">
        <v>43674</v>
      </c>
      <c r="D33" s="5">
        <v>-10.45</v>
      </c>
      <c r="E33" s="11">
        <f t="shared" si="0"/>
        <v>10.45</v>
      </c>
      <c r="F33" s="11">
        <f t="shared" si="1"/>
        <v>4.1500000000000004</v>
      </c>
      <c r="I33" t="s">
        <v>50</v>
      </c>
      <c r="J33" s="11">
        <v>1571.71</v>
      </c>
      <c r="K33" s="11">
        <v>387.1099999999999</v>
      </c>
      <c r="L33" s="11">
        <v>2442.7024190476186</v>
      </c>
      <c r="M33" s="11">
        <v>392.12615238095191</v>
      </c>
      <c r="N33" s="11">
        <v>1260.4106000000002</v>
      </c>
      <c r="O33" s="11">
        <v>1417.4142857142854</v>
      </c>
    </row>
    <row r="34" spans="1:19" x14ac:dyDescent="0.25">
      <c r="A34" s="1">
        <v>43675</v>
      </c>
      <c r="B34">
        <v>0</v>
      </c>
      <c r="C34" s="13">
        <v>43675</v>
      </c>
      <c r="D34" s="5">
        <v>-11.78</v>
      </c>
      <c r="E34" s="11">
        <f t="shared" si="0"/>
        <v>11.78</v>
      </c>
      <c r="F34" s="11">
        <f t="shared" si="1"/>
        <v>1.33</v>
      </c>
      <c r="I34" t="s">
        <v>69</v>
      </c>
      <c r="J34" s="16">
        <f>SUM(E235:E252)</f>
        <v>982.27</v>
      </c>
      <c r="K34" s="11">
        <f t="shared" ref="K34" si="3">ABS(J33-J34)</f>
        <v>589.44000000000005</v>
      </c>
      <c r="L34" s="11">
        <v>2442.7024190476186</v>
      </c>
      <c r="M34" s="11">
        <v>392.12615238095191</v>
      </c>
      <c r="N34" s="11">
        <v>1260.4106000000002</v>
      </c>
      <c r="O34" s="11">
        <v>1417.4142857142854</v>
      </c>
    </row>
    <row r="35" spans="1:19" x14ac:dyDescent="0.25">
      <c r="A35" s="1">
        <v>43676</v>
      </c>
      <c r="B35">
        <v>1</v>
      </c>
      <c r="C35" s="13">
        <v>43676</v>
      </c>
      <c r="D35" s="5">
        <v>-6.5</v>
      </c>
      <c r="E35" s="11">
        <f t="shared" si="0"/>
        <v>6.5</v>
      </c>
      <c r="F35" s="11">
        <f t="shared" si="1"/>
        <v>5.2799999999999994</v>
      </c>
    </row>
    <row r="36" spans="1:19" x14ac:dyDescent="0.25">
      <c r="A36" s="1">
        <v>43677</v>
      </c>
      <c r="B36">
        <v>0</v>
      </c>
      <c r="C36" s="13">
        <v>43677</v>
      </c>
      <c r="D36" s="5">
        <v>-64.790000000000006</v>
      </c>
      <c r="E36" s="11">
        <f t="shared" si="0"/>
        <v>64.790000000000006</v>
      </c>
      <c r="F36" s="11">
        <f t="shared" si="1"/>
        <v>58.290000000000006</v>
      </c>
    </row>
    <row r="37" spans="1:19" x14ac:dyDescent="0.25">
      <c r="A37" s="1">
        <v>43677</v>
      </c>
      <c r="B37">
        <v>0</v>
      </c>
      <c r="C37" s="13">
        <v>43677</v>
      </c>
      <c r="D37" s="5">
        <v>-11.78</v>
      </c>
      <c r="E37" s="11">
        <f t="shared" si="0"/>
        <v>11.78</v>
      </c>
      <c r="F37" s="11">
        <f t="shared" si="1"/>
        <v>53.010000000000005</v>
      </c>
      <c r="G37" t="s">
        <v>40</v>
      </c>
      <c r="H37" t="s">
        <v>38</v>
      </c>
      <c r="I37" t="s">
        <v>54</v>
      </c>
      <c r="J37" t="s">
        <v>56</v>
      </c>
      <c r="K37" t="s">
        <v>55</v>
      </c>
      <c r="M37" t="s">
        <v>39</v>
      </c>
      <c r="N37" t="s">
        <v>42</v>
      </c>
    </row>
    <row r="38" spans="1:19" x14ac:dyDescent="0.25">
      <c r="A38" s="1">
        <v>43678</v>
      </c>
      <c r="B38">
        <v>1</v>
      </c>
      <c r="C38" s="13">
        <v>43678</v>
      </c>
      <c r="D38" s="5">
        <v>-169.2</v>
      </c>
      <c r="E38" s="11">
        <f t="shared" si="0"/>
        <v>169.2</v>
      </c>
      <c r="F38" s="11">
        <f t="shared" si="1"/>
        <v>157.41999999999999</v>
      </c>
      <c r="G38" s="16">
        <f>G32+(2.66*G35)</f>
        <v>0</v>
      </c>
      <c r="H38" s="16">
        <f>AVERAGE(J27:J34)</f>
        <v>1363.0212499999998</v>
      </c>
      <c r="I38" s="16">
        <f>MAX(J27:J34)-MIN(J27:J34)</f>
        <v>1117.56</v>
      </c>
      <c r="J38" t="s">
        <v>57</v>
      </c>
      <c r="K38" s="11">
        <f>_xlfn.STDEV.P(J27:J34)</f>
        <v>331.39383776850451</v>
      </c>
      <c r="M38" s="16">
        <f>AVERAGE(K28:K34)</f>
        <v>414.58857142857147</v>
      </c>
      <c r="N38" s="16">
        <f>3.27*M38</f>
        <v>1355.7046285714287</v>
      </c>
    </row>
    <row r="39" spans="1:19" x14ac:dyDescent="0.25">
      <c r="A39" s="1">
        <v>43679</v>
      </c>
      <c r="B39">
        <v>0</v>
      </c>
      <c r="C39" s="13">
        <v>43679</v>
      </c>
      <c r="D39" s="5">
        <v>-16.5</v>
      </c>
      <c r="E39" s="11">
        <f t="shared" si="0"/>
        <v>16.5</v>
      </c>
      <c r="F39" s="11">
        <f t="shared" si="1"/>
        <v>152.69999999999999</v>
      </c>
      <c r="Q39" s="11" t="s">
        <v>38</v>
      </c>
      <c r="R39" s="11" t="s">
        <v>54</v>
      </c>
      <c r="S39" s="11" t="s">
        <v>77</v>
      </c>
    </row>
    <row r="40" spans="1:19" x14ac:dyDescent="0.25">
      <c r="A40" s="1">
        <v>43679</v>
      </c>
      <c r="B40">
        <v>1</v>
      </c>
      <c r="C40" s="13">
        <v>43679</v>
      </c>
      <c r="D40" s="5">
        <v>-6.5</v>
      </c>
      <c r="E40" s="11">
        <f t="shared" si="0"/>
        <v>6.5</v>
      </c>
      <c r="F40" s="11">
        <f t="shared" si="1"/>
        <v>10</v>
      </c>
      <c r="P40" t="s">
        <v>79</v>
      </c>
      <c r="Q40" s="11">
        <v>1417.4142857142854</v>
      </c>
      <c r="R40" s="11">
        <v>987.81999999999994</v>
      </c>
      <c r="S40" s="11">
        <v>319.12677171382938</v>
      </c>
    </row>
    <row r="41" spans="1:19" x14ac:dyDescent="0.25">
      <c r="A41" s="1">
        <v>43681</v>
      </c>
      <c r="B41">
        <v>1</v>
      </c>
      <c r="C41" s="13">
        <v>43681</v>
      </c>
      <c r="D41" s="5">
        <v>-54.59</v>
      </c>
      <c r="E41" s="11">
        <f t="shared" si="0"/>
        <v>54.59</v>
      </c>
      <c r="F41" s="11">
        <f t="shared" si="1"/>
        <v>48.09</v>
      </c>
      <c r="Q41" s="11" t="s">
        <v>38</v>
      </c>
      <c r="R41" s="11" t="s">
        <v>54</v>
      </c>
      <c r="S41" s="11" t="s">
        <v>77</v>
      </c>
    </row>
    <row r="42" spans="1:19" x14ac:dyDescent="0.25">
      <c r="A42" s="1">
        <v>43682</v>
      </c>
      <c r="B42">
        <v>1</v>
      </c>
      <c r="C42" s="13">
        <v>43682</v>
      </c>
      <c r="D42" s="5">
        <v>-8.09</v>
      </c>
      <c r="E42" s="11">
        <f t="shared" si="0"/>
        <v>8.09</v>
      </c>
      <c r="F42" s="11">
        <f t="shared" si="1"/>
        <v>46.5</v>
      </c>
      <c r="I42" t="s">
        <v>73</v>
      </c>
      <c r="J42" s="16">
        <f>J34</f>
        <v>982.27</v>
      </c>
      <c r="P42" t="s">
        <v>80</v>
      </c>
      <c r="Q42" s="11">
        <v>1363.0212499999998</v>
      </c>
      <c r="R42" s="11">
        <v>1117.56</v>
      </c>
      <c r="S42" s="11">
        <v>331.39383776850451</v>
      </c>
    </row>
    <row r="43" spans="1:19" x14ac:dyDescent="0.25">
      <c r="A43" s="1">
        <v>43683</v>
      </c>
      <c r="B43">
        <v>1</v>
      </c>
      <c r="C43" s="13">
        <v>43683</v>
      </c>
      <c r="D43" s="5">
        <v>-35.880000000000003</v>
      </c>
      <c r="E43" s="11">
        <f t="shared" si="0"/>
        <v>35.880000000000003</v>
      </c>
      <c r="F43" s="11">
        <f t="shared" si="1"/>
        <v>27.790000000000003</v>
      </c>
      <c r="I43" t="s">
        <v>74</v>
      </c>
      <c r="J43">
        <v>1</v>
      </c>
      <c r="K43" t="s">
        <v>75</v>
      </c>
    </row>
    <row r="44" spans="1:19" x14ac:dyDescent="0.25">
      <c r="A44" s="1">
        <v>43688</v>
      </c>
      <c r="B44">
        <v>0</v>
      </c>
      <c r="C44" s="13">
        <v>43688</v>
      </c>
      <c r="D44" s="5">
        <v>-34.97</v>
      </c>
      <c r="E44" s="11">
        <f t="shared" si="0"/>
        <v>34.97</v>
      </c>
      <c r="F44" s="11">
        <f t="shared" si="1"/>
        <v>0.91000000000000369</v>
      </c>
      <c r="I44" s="1" t="s">
        <v>76</v>
      </c>
      <c r="J44" s="16">
        <f>H11</f>
        <v>1417.4142857142854</v>
      </c>
      <c r="K44" s="1"/>
    </row>
    <row r="45" spans="1:19" x14ac:dyDescent="0.25">
      <c r="A45" s="1">
        <v>43689</v>
      </c>
      <c r="B45">
        <v>1</v>
      </c>
      <c r="C45" s="13">
        <v>43689</v>
      </c>
      <c r="D45" s="5">
        <v>-77.650000000000006</v>
      </c>
      <c r="E45" s="11">
        <f t="shared" si="0"/>
        <v>77.650000000000006</v>
      </c>
      <c r="F45" s="11">
        <f t="shared" si="1"/>
        <v>42.680000000000007</v>
      </c>
      <c r="I45" t="s">
        <v>77</v>
      </c>
      <c r="J45" s="16">
        <f>K11</f>
        <v>319.12677171382938</v>
      </c>
    </row>
    <row r="46" spans="1:19" x14ac:dyDescent="0.25">
      <c r="A46" s="1">
        <v>43692</v>
      </c>
      <c r="B46">
        <v>0</v>
      </c>
      <c r="C46" s="13">
        <v>43692</v>
      </c>
      <c r="D46" s="5">
        <v>-16</v>
      </c>
      <c r="E46" s="11">
        <f t="shared" si="0"/>
        <v>16</v>
      </c>
      <c r="F46" s="11">
        <f t="shared" si="1"/>
        <v>61.650000000000006</v>
      </c>
    </row>
    <row r="47" spans="1:19" x14ac:dyDescent="0.25">
      <c r="A47" s="1">
        <v>43692</v>
      </c>
      <c r="B47">
        <v>0</v>
      </c>
      <c r="C47" s="13">
        <v>43692</v>
      </c>
      <c r="D47" s="5">
        <v>-103.5</v>
      </c>
      <c r="E47" s="11">
        <f t="shared" si="0"/>
        <v>103.5</v>
      </c>
      <c r="F47" s="11">
        <f t="shared" si="1"/>
        <v>87.5</v>
      </c>
      <c r="I47" t="s">
        <v>78</v>
      </c>
      <c r="J47" s="21">
        <f>(J42-J44)/(J45/SQRT(J43))</f>
        <v>-1.3635467916947199</v>
      </c>
    </row>
    <row r="48" spans="1:19" x14ac:dyDescent="0.25">
      <c r="A48" s="1">
        <v>43692</v>
      </c>
      <c r="B48">
        <v>0</v>
      </c>
      <c r="C48" s="13">
        <v>43692</v>
      </c>
      <c r="D48" s="5">
        <v>-93.59</v>
      </c>
      <c r="E48" s="11">
        <f t="shared" si="0"/>
        <v>93.59</v>
      </c>
      <c r="F48" s="11">
        <f t="shared" si="1"/>
        <v>9.9099999999999966</v>
      </c>
      <c r="J48">
        <v>8.6900000000000005E-2</v>
      </c>
    </row>
    <row r="49" spans="1:6" x14ac:dyDescent="0.25">
      <c r="A49" s="1">
        <v>43692</v>
      </c>
      <c r="B49">
        <v>0</v>
      </c>
      <c r="C49" s="13">
        <v>43692</v>
      </c>
      <c r="D49" s="5">
        <v>-0.02</v>
      </c>
      <c r="E49" s="11">
        <f t="shared" si="0"/>
        <v>0.02</v>
      </c>
      <c r="F49" s="11">
        <f t="shared" si="1"/>
        <v>93.570000000000007</v>
      </c>
    </row>
    <row r="50" spans="1:6" x14ac:dyDescent="0.25">
      <c r="A50" s="1">
        <v>43692</v>
      </c>
      <c r="B50">
        <v>1</v>
      </c>
      <c r="C50" s="13">
        <v>43692</v>
      </c>
      <c r="D50" s="5">
        <v>-8.9499999999999993</v>
      </c>
      <c r="E50" s="11">
        <f t="shared" si="0"/>
        <v>8.9499999999999993</v>
      </c>
      <c r="F50" s="11">
        <f t="shared" si="1"/>
        <v>8.93</v>
      </c>
    </row>
    <row r="51" spans="1:6" x14ac:dyDescent="0.25">
      <c r="A51" s="1">
        <v>43693</v>
      </c>
      <c r="B51">
        <v>0</v>
      </c>
      <c r="C51" s="13">
        <v>43693</v>
      </c>
      <c r="D51" s="5">
        <v>-136.03</v>
      </c>
      <c r="E51" s="11">
        <f t="shared" si="0"/>
        <v>136.03</v>
      </c>
      <c r="F51" s="11">
        <f t="shared" si="1"/>
        <v>127.08</v>
      </c>
    </row>
    <row r="52" spans="1:6" x14ac:dyDescent="0.25">
      <c r="A52" s="1">
        <v>43694</v>
      </c>
      <c r="B52">
        <v>0</v>
      </c>
      <c r="C52" s="13">
        <v>43694</v>
      </c>
      <c r="D52" s="5">
        <v>-20</v>
      </c>
      <c r="E52" s="11">
        <f t="shared" si="0"/>
        <v>20</v>
      </c>
      <c r="F52" s="11">
        <f t="shared" si="1"/>
        <v>116.03</v>
      </c>
    </row>
    <row r="53" spans="1:6" x14ac:dyDescent="0.25">
      <c r="A53" s="1">
        <v>43694</v>
      </c>
      <c r="B53">
        <v>0</v>
      </c>
      <c r="C53" s="13">
        <v>43694</v>
      </c>
      <c r="D53" s="5">
        <v>-26.29</v>
      </c>
      <c r="E53" s="11">
        <f t="shared" si="0"/>
        <v>26.29</v>
      </c>
      <c r="F53" s="11">
        <f t="shared" si="1"/>
        <v>6.2899999999999991</v>
      </c>
    </row>
    <row r="54" spans="1:6" x14ac:dyDescent="0.25">
      <c r="A54" s="1">
        <v>43694</v>
      </c>
      <c r="B54">
        <v>0</v>
      </c>
      <c r="C54" s="13">
        <v>43694</v>
      </c>
      <c r="D54" s="5">
        <v>-2.78</v>
      </c>
      <c r="E54" s="11">
        <f t="shared" si="0"/>
        <v>2.78</v>
      </c>
      <c r="F54" s="11">
        <f t="shared" si="1"/>
        <v>23.509999999999998</v>
      </c>
    </row>
    <row r="55" spans="1:6" x14ac:dyDescent="0.25">
      <c r="A55" s="1">
        <v>43694</v>
      </c>
      <c r="B55">
        <v>1</v>
      </c>
      <c r="C55" s="13">
        <v>43694</v>
      </c>
      <c r="D55" s="5">
        <v>-127.34</v>
      </c>
      <c r="E55" s="11">
        <f t="shared" si="0"/>
        <v>127.34</v>
      </c>
      <c r="F55" s="11">
        <f t="shared" si="1"/>
        <v>124.56</v>
      </c>
    </row>
    <row r="56" spans="1:6" x14ac:dyDescent="0.25">
      <c r="A56" s="1">
        <v>43696</v>
      </c>
      <c r="B56">
        <v>0</v>
      </c>
      <c r="C56" s="13">
        <v>43696</v>
      </c>
      <c r="D56" s="5">
        <v>-13.66</v>
      </c>
      <c r="E56" s="11">
        <f t="shared" si="0"/>
        <v>13.66</v>
      </c>
      <c r="F56" s="11">
        <f t="shared" si="1"/>
        <v>113.68</v>
      </c>
    </row>
    <row r="57" spans="1:6" x14ac:dyDescent="0.25">
      <c r="A57" s="1">
        <v>43701</v>
      </c>
      <c r="B57">
        <v>1</v>
      </c>
      <c r="C57" s="13">
        <v>43701</v>
      </c>
      <c r="D57" s="5">
        <v>-45.11</v>
      </c>
      <c r="E57" s="11">
        <f t="shared" si="0"/>
        <v>45.11</v>
      </c>
      <c r="F57" s="11">
        <f t="shared" si="1"/>
        <v>31.45</v>
      </c>
    </row>
    <row r="58" spans="1:6" x14ac:dyDescent="0.25">
      <c r="A58" s="1">
        <v>43702</v>
      </c>
      <c r="B58">
        <v>0</v>
      </c>
      <c r="C58" s="13">
        <v>43702</v>
      </c>
      <c r="D58" s="5">
        <v>-11.99</v>
      </c>
      <c r="E58" s="11">
        <f t="shared" si="0"/>
        <v>11.99</v>
      </c>
      <c r="F58" s="11">
        <f t="shared" si="1"/>
        <v>33.119999999999997</v>
      </c>
    </row>
    <row r="59" spans="1:6" x14ac:dyDescent="0.25">
      <c r="A59" s="1">
        <v>43702</v>
      </c>
      <c r="B59">
        <v>0</v>
      </c>
      <c r="C59" s="13">
        <v>43702</v>
      </c>
      <c r="D59" s="5">
        <v>-19.43</v>
      </c>
      <c r="E59" s="11">
        <f t="shared" si="0"/>
        <v>19.43</v>
      </c>
      <c r="F59" s="11">
        <f t="shared" si="1"/>
        <v>7.4399999999999995</v>
      </c>
    </row>
    <row r="60" spans="1:6" x14ac:dyDescent="0.25">
      <c r="A60" s="1">
        <v>43703</v>
      </c>
      <c r="B60">
        <v>0</v>
      </c>
      <c r="C60" s="13">
        <v>43703</v>
      </c>
      <c r="D60" s="5">
        <v>-60.09</v>
      </c>
      <c r="E60" s="11">
        <f t="shared" si="0"/>
        <v>60.09</v>
      </c>
      <c r="F60" s="11">
        <f t="shared" si="1"/>
        <v>40.660000000000004</v>
      </c>
    </row>
    <row r="61" spans="1:6" x14ac:dyDescent="0.25">
      <c r="A61" s="1">
        <v>43704</v>
      </c>
      <c r="B61">
        <v>0</v>
      </c>
      <c r="C61" s="13">
        <v>43704</v>
      </c>
      <c r="D61" s="5">
        <v>-11.78</v>
      </c>
      <c r="E61" s="11">
        <f t="shared" si="0"/>
        <v>11.78</v>
      </c>
      <c r="F61" s="11">
        <f t="shared" si="1"/>
        <v>48.31</v>
      </c>
    </row>
    <row r="62" spans="1:6" x14ac:dyDescent="0.25">
      <c r="A62" s="1">
        <v>43704</v>
      </c>
      <c r="B62">
        <v>1</v>
      </c>
      <c r="C62" s="13">
        <v>43704</v>
      </c>
      <c r="D62" s="5">
        <v>-175</v>
      </c>
      <c r="E62" s="11">
        <f t="shared" si="0"/>
        <v>175</v>
      </c>
      <c r="F62" s="11">
        <f t="shared" si="1"/>
        <v>163.22</v>
      </c>
    </row>
    <row r="63" spans="1:6" x14ac:dyDescent="0.25">
      <c r="A63" s="1">
        <v>43705</v>
      </c>
      <c r="B63">
        <v>0</v>
      </c>
      <c r="C63" s="13">
        <v>43705</v>
      </c>
      <c r="D63" s="5">
        <v>-46.15</v>
      </c>
      <c r="E63" s="11">
        <f t="shared" si="0"/>
        <v>46.15</v>
      </c>
      <c r="F63" s="11">
        <f t="shared" si="1"/>
        <v>128.85</v>
      </c>
    </row>
    <row r="64" spans="1:6" x14ac:dyDescent="0.25">
      <c r="A64" s="1">
        <v>43705</v>
      </c>
      <c r="B64">
        <v>0</v>
      </c>
      <c r="C64" s="13">
        <v>43705</v>
      </c>
      <c r="D64" s="5">
        <v>-14.26</v>
      </c>
      <c r="E64" s="11">
        <f t="shared" si="0"/>
        <v>14.26</v>
      </c>
      <c r="F64" s="11">
        <f t="shared" si="1"/>
        <v>31.89</v>
      </c>
    </row>
    <row r="65" spans="1:6" x14ac:dyDescent="0.25">
      <c r="A65" s="1">
        <v>43706</v>
      </c>
      <c r="B65">
        <v>1</v>
      </c>
      <c r="C65" s="13">
        <v>43706</v>
      </c>
      <c r="D65" s="5">
        <v>-53.54</v>
      </c>
      <c r="E65" s="11">
        <f t="shared" si="0"/>
        <v>53.54</v>
      </c>
      <c r="F65" s="11">
        <f t="shared" si="1"/>
        <v>39.28</v>
      </c>
    </row>
    <row r="66" spans="1:6" x14ac:dyDescent="0.25">
      <c r="A66" s="1">
        <v>43707</v>
      </c>
      <c r="B66">
        <v>0</v>
      </c>
      <c r="C66" s="13">
        <v>43707</v>
      </c>
      <c r="D66" s="5">
        <v>-82.89</v>
      </c>
      <c r="E66" s="11">
        <f t="shared" ref="E66:E129" si="4">ABS(D66)</f>
        <v>82.89</v>
      </c>
      <c r="F66" s="11">
        <f t="shared" si="1"/>
        <v>29.35</v>
      </c>
    </row>
    <row r="67" spans="1:6" x14ac:dyDescent="0.25">
      <c r="A67" s="1">
        <v>43707</v>
      </c>
      <c r="B67">
        <v>0</v>
      </c>
      <c r="C67" s="13">
        <v>43707</v>
      </c>
      <c r="D67" s="5">
        <v>-0.01</v>
      </c>
      <c r="E67" s="11">
        <f t="shared" si="4"/>
        <v>0.01</v>
      </c>
      <c r="F67" s="11">
        <f t="shared" si="1"/>
        <v>82.88</v>
      </c>
    </row>
    <row r="68" spans="1:6" x14ac:dyDescent="0.25">
      <c r="A68" s="1">
        <v>43708</v>
      </c>
      <c r="B68">
        <v>0</v>
      </c>
      <c r="C68" s="13">
        <v>43708</v>
      </c>
      <c r="D68" s="5">
        <v>-21.59</v>
      </c>
      <c r="E68" s="11">
        <f t="shared" si="4"/>
        <v>21.59</v>
      </c>
      <c r="F68" s="11">
        <f t="shared" ref="F68:F131" si="5">ABS(E67-E68)</f>
        <v>21.58</v>
      </c>
    </row>
    <row r="69" spans="1:6" x14ac:dyDescent="0.25">
      <c r="A69" s="1">
        <v>43709</v>
      </c>
      <c r="B69">
        <v>0</v>
      </c>
      <c r="C69" s="13">
        <v>43709</v>
      </c>
      <c r="D69" s="5">
        <v>-12</v>
      </c>
      <c r="E69" s="11">
        <f t="shared" si="4"/>
        <v>12</v>
      </c>
      <c r="F69" s="11">
        <f t="shared" si="5"/>
        <v>9.59</v>
      </c>
    </row>
    <row r="70" spans="1:6" x14ac:dyDescent="0.25">
      <c r="A70" s="1">
        <v>43709</v>
      </c>
      <c r="B70">
        <v>0</v>
      </c>
      <c r="C70" s="13">
        <v>43709</v>
      </c>
      <c r="D70" s="5">
        <v>-16.190000000000001</v>
      </c>
      <c r="E70" s="11">
        <f t="shared" si="4"/>
        <v>16.190000000000001</v>
      </c>
      <c r="F70" s="11">
        <f t="shared" si="5"/>
        <v>4.1900000000000013</v>
      </c>
    </row>
    <row r="71" spans="1:6" x14ac:dyDescent="0.25">
      <c r="A71" s="1">
        <v>43709</v>
      </c>
      <c r="B71">
        <v>1</v>
      </c>
      <c r="C71" s="13">
        <v>43709</v>
      </c>
      <c r="D71" s="5">
        <v>-29.19</v>
      </c>
      <c r="E71" s="11">
        <f t="shared" si="4"/>
        <v>29.19</v>
      </c>
      <c r="F71" s="11">
        <f t="shared" si="5"/>
        <v>13</v>
      </c>
    </row>
    <row r="72" spans="1:6" x14ac:dyDescent="0.25">
      <c r="A72" s="1">
        <v>43710</v>
      </c>
      <c r="B72">
        <v>0</v>
      </c>
      <c r="C72" s="13">
        <v>43710</v>
      </c>
      <c r="D72" s="5">
        <v>-75.59</v>
      </c>
      <c r="E72" s="11">
        <f t="shared" si="4"/>
        <v>75.59</v>
      </c>
      <c r="F72" s="11">
        <f t="shared" si="5"/>
        <v>46.400000000000006</v>
      </c>
    </row>
    <row r="73" spans="1:6" x14ac:dyDescent="0.25">
      <c r="A73" s="1">
        <v>43711</v>
      </c>
      <c r="B73">
        <v>0</v>
      </c>
      <c r="C73" s="13">
        <v>43711</v>
      </c>
      <c r="D73" s="5">
        <v>-52</v>
      </c>
      <c r="E73" s="11">
        <f t="shared" si="4"/>
        <v>52</v>
      </c>
      <c r="F73" s="11">
        <f t="shared" si="5"/>
        <v>23.590000000000003</v>
      </c>
    </row>
    <row r="74" spans="1:6" x14ac:dyDescent="0.25">
      <c r="A74" s="1">
        <v>43713</v>
      </c>
      <c r="B74">
        <v>1</v>
      </c>
      <c r="C74" s="13">
        <v>43713</v>
      </c>
      <c r="D74" s="5">
        <v>-7.07</v>
      </c>
      <c r="E74" s="11">
        <f t="shared" si="4"/>
        <v>7.07</v>
      </c>
      <c r="F74" s="11">
        <f t="shared" si="5"/>
        <v>44.93</v>
      </c>
    </row>
    <row r="75" spans="1:6" x14ac:dyDescent="0.25">
      <c r="A75" s="1">
        <v>43714</v>
      </c>
      <c r="B75">
        <v>0</v>
      </c>
      <c r="C75" s="13">
        <v>43714</v>
      </c>
      <c r="D75" s="5">
        <v>-107.37</v>
      </c>
      <c r="E75" s="11">
        <f t="shared" si="4"/>
        <v>107.37</v>
      </c>
      <c r="F75" s="11">
        <f t="shared" si="5"/>
        <v>100.30000000000001</v>
      </c>
    </row>
    <row r="76" spans="1:6" x14ac:dyDescent="0.25">
      <c r="A76" s="1">
        <v>43716</v>
      </c>
      <c r="B76">
        <v>0</v>
      </c>
      <c r="C76" s="13">
        <v>43716</v>
      </c>
      <c r="D76" s="5">
        <v>-19.72</v>
      </c>
      <c r="E76" s="11">
        <f t="shared" si="4"/>
        <v>19.72</v>
      </c>
      <c r="F76" s="11">
        <f t="shared" si="5"/>
        <v>87.65</v>
      </c>
    </row>
    <row r="77" spans="1:6" x14ac:dyDescent="0.25">
      <c r="A77" s="1">
        <v>43717</v>
      </c>
      <c r="B77">
        <v>0</v>
      </c>
      <c r="C77" s="13">
        <v>43717</v>
      </c>
      <c r="D77" s="5">
        <v>-14.01</v>
      </c>
      <c r="E77" s="11">
        <f t="shared" si="4"/>
        <v>14.01</v>
      </c>
      <c r="F77" s="11">
        <f t="shared" si="5"/>
        <v>5.7099999999999991</v>
      </c>
    </row>
    <row r="78" spans="1:6" x14ac:dyDescent="0.25">
      <c r="A78" s="1">
        <v>43717</v>
      </c>
      <c r="B78">
        <v>1</v>
      </c>
      <c r="C78" s="13">
        <v>43717</v>
      </c>
      <c r="D78" s="5">
        <v>-10.48</v>
      </c>
      <c r="E78" s="11">
        <f t="shared" si="4"/>
        <v>10.48</v>
      </c>
      <c r="F78" s="11">
        <f t="shared" si="5"/>
        <v>3.5299999999999994</v>
      </c>
    </row>
    <row r="79" spans="1:6" x14ac:dyDescent="0.25">
      <c r="A79" s="1">
        <v>43718</v>
      </c>
      <c r="B79">
        <v>1</v>
      </c>
      <c r="C79" s="13">
        <v>43718</v>
      </c>
      <c r="D79" s="5">
        <v>-26.41</v>
      </c>
      <c r="E79" s="11">
        <f t="shared" si="4"/>
        <v>26.41</v>
      </c>
      <c r="F79" s="11">
        <f t="shared" si="5"/>
        <v>15.93</v>
      </c>
    </row>
    <row r="80" spans="1:6" x14ac:dyDescent="0.25">
      <c r="A80" s="1">
        <v>43719</v>
      </c>
      <c r="B80">
        <v>0</v>
      </c>
      <c r="C80" s="13">
        <v>43719</v>
      </c>
      <c r="D80" s="5">
        <v>-62.4</v>
      </c>
      <c r="E80" s="11">
        <f t="shared" si="4"/>
        <v>62.4</v>
      </c>
      <c r="F80" s="11">
        <f t="shared" si="5"/>
        <v>35.989999999999995</v>
      </c>
    </row>
    <row r="81" spans="1:6" x14ac:dyDescent="0.25">
      <c r="A81" s="1">
        <v>43719</v>
      </c>
      <c r="B81">
        <v>0</v>
      </c>
      <c r="C81" s="13">
        <v>43719</v>
      </c>
      <c r="D81" s="5">
        <v>-24.96</v>
      </c>
      <c r="E81" s="11">
        <f t="shared" si="4"/>
        <v>24.96</v>
      </c>
      <c r="F81" s="11">
        <f t="shared" si="5"/>
        <v>37.44</v>
      </c>
    </row>
    <row r="82" spans="1:6" x14ac:dyDescent="0.25">
      <c r="A82" s="1">
        <v>43719</v>
      </c>
      <c r="B82">
        <v>1</v>
      </c>
      <c r="C82" s="13">
        <v>43719</v>
      </c>
      <c r="D82" s="5">
        <v>-8.9</v>
      </c>
      <c r="E82" s="11">
        <f t="shared" si="4"/>
        <v>8.9</v>
      </c>
      <c r="F82" s="11">
        <f t="shared" si="5"/>
        <v>16.060000000000002</v>
      </c>
    </row>
    <row r="83" spans="1:6" x14ac:dyDescent="0.25">
      <c r="A83" s="1">
        <v>43720</v>
      </c>
      <c r="B83">
        <v>1</v>
      </c>
      <c r="C83" s="13">
        <v>43720</v>
      </c>
      <c r="D83" s="5">
        <v>-31.6</v>
      </c>
      <c r="E83" s="11">
        <f t="shared" si="4"/>
        <v>31.6</v>
      </c>
      <c r="F83" s="11">
        <f t="shared" si="5"/>
        <v>22.700000000000003</v>
      </c>
    </row>
    <row r="84" spans="1:6" x14ac:dyDescent="0.25">
      <c r="A84" s="1">
        <v>43721</v>
      </c>
      <c r="B84">
        <v>0</v>
      </c>
      <c r="C84" s="13">
        <v>43721</v>
      </c>
      <c r="D84" s="5">
        <v>37.44</v>
      </c>
      <c r="E84" s="11">
        <f t="shared" si="4"/>
        <v>37.44</v>
      </c>
      <c r="F84" s="11">
        <f t="shared" si="5"/>
        <v>5.8399999999999963</v>
      </c>
    </row>
    <row r="85" spans="1:6" x14ac:dyDescent="0.25">
      <c r="A85" s="1">
        <v>43721</v>
      </c>
      <c r="B85">
        <v>1</v>
      </c>
      <c r="C85" s="13">
        <v>43721</v>
      </c>
      <c r="D85" s="5">
        <v>-33.92</v>
      </c>
      <c r="E85" s="11">
        <f t="shared" si="4"/>
        <v>33.92</v>
      </c>
      <c r="F85" s="11">
        <f t="shared" si="5"/>
        <v>3.519999999999996</v>
      </c>
    </row>
    <row r="86" spans="1:6" x14ac:dyDescent="0.25">
      <c r="A86" s="1">
        <v>43722</v>
      </c>
      <c r="B86">
        <v>0</v>
      </c>
      <c r="C86" s="13">
        <v>43722</v>
      </c>
      <c r="D86" s="5">
        <v>-38</v>
      </c>
      <c r="E86" s="11">
        <f t="shared" si="4"/>
        <v>38</v>
      </c>
      <c r="F86" s="11">
        <f t="shared" si="5"/>
        <v>4.0799999999999983</v>
      </c>
    </row>
    <row r="87" spans="1:6" x14ac:dyDescent="0.25">
      <c r="A87" s="1">
        <v>43725</v>
      </c>
      <c r="B87">
        <v>0</v>
      </c>
      <c r="C87" s="13">
        <v>43725</v>
      </c>
      <c r="D87" s="5">
        <v>-210.55</v>
      </c>
      <c r="E87" s="11">
        <f t="shared" si="4"/>
        <v>210.55</v>
      </c>
      <c r="F87" s="11">
        <f t="shared" si="5"/>
        <v>172.55</v>
      </c>
    </row>
    <row r="88" spans="1:6" x14ac:dyDescent="0.25">
      <c r="A88" s="1">
        <v>43725</v>
      </c>
      <c r="B88">
        <v>0</v>
      </c>
      <c r="C88" s="13">
        <v>43725</v>
      </c>
      <c r="D88" s="5">
        <v>-104</v>
      </c>
      <c r="E88" s="11">
        <f t="shared" si="4"/>
        <v>104</v>
      </c>
      <c r="F88" s="11">
        <f t="shared" si="5"/>
        <v>106.55000000000001</v>
      </c>
    </row>
    <row r="89" spans="1:6" x14ac:dyDescent="0.25">
      <c r="A89" s="1">
        <v>43725</v>
      </c>
      <c r="B89">
        <v>0</v>
      </c>
      <c r="C89" s="13">
        <v>43725</v>
      </c>
      <c r="D89" s="5">
        <v>-26.99</v>
      </c>
      <c r="E89" s="11">
        <f t="shared" si="4"/>
        <v>26.99</v>
      </c>
      <c r="F89" s="11">
        <f t="shared" si="5"/>
        <v>77.010000000000005</v>
      </c>
    </row>
    <row r="90" spans="1:6" x14ac:dyDescent="0.25">
      <c r="A90" s="1">
        <v>43725</v>
      </c>
      <c r="B90">
        <v>1</v>
      </c>
      <c r="C90" s="13">
        <v>43725</v>
      </c>
      <c r="D90" s="5">
        <v>-127.34</v>
      </c>
      <c r="E90" s="11">
        <f t="shared" si="4"/>
        <v>127.34</v>
      </c>
      <c r="F90" s="11">
        <f t="shared" si="5"/>
        <v>100.35000000000001</v>
      </c>
    </row>
    <row r="91" spans="1:6" x14ac:dyDescent="0.25">
      <c r="A91" s="1">
        <v>43726</v>
      </c>
      <c r="B91">
        <v>0</v>
      </c>
      <c r="C91" s="13">
        <v>43726</v>
      </c>
      <c r="D91" s="5">
        <v>-14.89</v>
      </c>
      <c r="E91" s="11">
        <f t="shared" si="4"/>
        <v>14.89</v>
      </c>
      <c r="F91" s="11">
        <f t="shared" si="5"/>
        <v>112.45</v>
      </c>
    </row>
    <row r="92" spans="1:6" x14ac:dyDescent="0.25">
      <c r="A92" s="1">
        <v>43727</v>
      </c>
      <c r="B92">
        <v>1</v>
      </c>
      <c r="C92" s="13">
        <v>43727</v>
      </c>
      <c r="D92" s="5">
        <v>-56.36</v>
      </c>
      <c r="E92" s="11">
        <f t="shared" si="4"/>
        <v>56.36</v>
      </c>
      <c r="F92" s="11">
        <f t="shared" si="5"/>
        <v>41.47</v>
      </c>
    </row>
    <row r="93" spans="1:6" x14ac:dyDescent="0.25">
      <c r="A93" s="1">
        <v>43728</v>
      </c>
      <c r="B93">
        <v>1</v>
      </c>
      <c r="C93" s="13">
        <v>43728</v>
      </c>
      <c r="D93" s="5">
        <v>-9.09</v>
      </c>
      <c r="E93" s="11">
        <f t="shared" si="4"/>
        <v>9.09</v>
      </c>
      <c r="F93" s="11">
        <f t="shared" si="5"/>
        <v>47.269999999999996</v>
      </c>
    </row>
    <row r="94" spans="1:6" x14ac:dyDescent="0.25">
      <c r="A94" s="1">
        <v>43729</v>
      </c>
      <c r="B94">
        <v>0</v>
      </c>
      <c r="C94" s="13">
        <v>43729</v>
      </c>
      <c r="D94" s="5">
        <v>-33</v>
      </c>
      <c r="E94" s="11">
        <f t="shared" si="4"/>
        <v>33</v>
      </c>
      <c r="F94" s="11">
        <f t="shared" si="5"/>
        <v>23.91</v>
      </c>
    </row>
    <row r="95" spans="1:6" x14ac:dyDescent="0.25">
      <c r="A95" s="1">
        <v>43729</v>
      </c>
      <c r="B95">
        <v>0</v>
      </c>
      <c r="C95" s="13">
        <v>43729</v>
      </c>
      <c r="D95" s="5">
        <v>-20.69</v>
      </c>
      <c r="E95" s="11">
        <f t="shared" si="4"/>
        <v>20.69</v>
      </c>
      <c r="F95" s="11">
        <f t="shared" si="5"/>
        <v>12.309999999999999</v>
      </c>
    </row>
    <row r="96" spans="1:6" x14ac:dyDescent="0.25">
      <c r="A96" s="1">
        <v>43729</v>
      </c>
      <c r="B96">
        <v>0</v>
      </c>
      <c r="C96" s="13">
        <v>43729</v>
      </c>
      <c r="D96" s="5">
        <v>-359.61</v>
      </c>
      <c r="E96" s="11">
        <f t="shared" si="4"/>
        <v>359.61</v>
      </c>
      <c r="F96" s="11">
        <f t="shared" si="5"/>
        <v>338.92</v>
      </c>
    </row>
    <row r="97" spans="1:6" x14ac:dyDescent="0.25">
      <c r="A97" s="1">
        <v>43730</v>
      </c>
      <c r="B97">
        <v>1</v>
      </c>
      <c r="C97" s="13">
        <v>43730</v>
      </c>
      <c r="D97" s="5">
        <v>-33.020000000000003</v>
      </c>
      <c r="E97" s="11">
        <f t="shared" si="4"/>
        <v>33.020000000000003</v>
      </c>
      <c r="F97" s="11">
        <f t="shared" si="5"/>
        <v>326.59000000000003</v>
      </c>
    </row>
    <row r="98" spans="1:6" x14ac:dyDescent="0.25">
      <c r="A98" s="1">
        <v>43731</v>
      </c>
      <c r="B98">
        <v>0</v>
      </c>
      <c r="C98" s="13">
        <v>43731</v>
      </c>
      <c r="D98" s="5">
        <v>-14.01</v>
      </c>
      <c r="E98" s="11">
        <f t="shared" si="4"/>
        <v>14.01</v>
      </c>
      <c r="F98" s="11">
        <f t="shared" si="5"/>
        <v>19.010000000000005</v>
      </c>
    </row>
    <row r="99" spans="1:6" x14ac:dyDescent="0.25">
      <c r="A99" s="1">
        <v>43731</v>
      </c>
      <c r="B99">
        <v>0</v>
      </c>
      <c r="C99" s="13">
        <v>43731</v>
      </c>
      <c r="D99" s="5">
        <v>104</v>
      </c>
      <c r="E99" s="11">
        <f t="shared" si="4"/>
        <v>104</v>
      </c>
      <c r="F99" s="11">
        <f t="shared" si="5"/>
        <v>89.99</v>
      </c>
    </row>
    <row r="100" spans="1:6" x14ac:dyDescent="0.25">
      <c r="A100" s="1">
        <v>43732</v>
      </c>
      <c r="B100">
        <v>0</v>
      </c>
      <c r="C100" s="13">
        <v>43732</v>
      </c>
      <c r="D100" s="5">
        <v>24.1</v>
      </c>
      <c r="E100" s="11">
        <f t="shared" si="4"/>
        <v>24.1</v>
      </c>
      <c r="F100" s="11">
        <f t="shared" si="5"/>
        <v>79.900000000000006</v>
      </c>
    </row>
    <row r="101" spans="1:6" x14ac:dyDescent="0.25">
      <c r="A101" s="1">
        <v>43732</v>
      </c>
      <c r="B101">
        <v>1</v>
      </c>
      <c r="C101" s="13">
        <v>43732</v>
      </c>
      <c r="D101" s="5">
        <v>-74.91</v>
      </c>
      <c r="E101" s="11">
        <f t="shared" si="4"/>
        <v>74.91</v>
      </c>
      <c r="F101" s="11">
        <f t="shared" si="5"/>
        <v>50.809999999999995</v>
      </c>
    </row>
    <row r="102" spans="1:6" x14ac:dyDescent="0.25">
      <c r="A102" s="1">
        <v>43733</v>
      </c>
      <c r="B102">
        <v>0</v>
      </c>
      <c r="C102" s="13">
        <v>43733</v>
      </c>
      <c r="D102" s="5">
        <v>-11.99</v>
      </c>
      <c r="E102" s="11">
        <f t="shared" si="4"/>
        <v>11.99</v>
      </c>
      <c r="F102" s="11">
        <f t="shared" si="5"/>
        <v>62.919999999999995</v>
      </c>
    </row>
    <row r="103" spans="1:6" x14ac:dyDescent="0.25">
      <c r="A103" s="1">
        <v>43733</v>
      </c>
      <c r="B103">
        <v>1</v>
      </c>
      <c r="C103" s="13">
        <v>43733</v>
      </c>
      <c r="D103" s="5">
        <v>-9.09</v>
      </c>
      <c r="E103" s="11">
        <f t="shared" si="4"/>
        <v>9.09</v>
      </c>
      <c r="F103" s="11">
        <f t="shared" si="5"/>
        <v>2.9000000000000004</v>
      </c>
    </row>
    <row r="104" spans="1:6" x14ac:dyDescent="0.25">
      <c r="A104" s="1">
        <v>43734</v>
      </c>
      <c r="B104">
        <v>1</v>
      </c>
      <c r="C104" s="13">
        <v>43734</v>
      </c>
      <c r="D104" s="5">
        <v>-6.39</v>
      </c>
      <c r="E104" s="11">
        <f t="shared" si="4"/>
        <v>6.39</v>
      </c>
      <c r="F104" s="11">
        <f t="shared" si="5"/>
        <v>2.7</v>
      </c>
    </row>
    <row r="105" spans="1:6" x14ac:dyDescent="0.25">
      <c r="A105" s="1">
        <v>43735</v>
      </c>
      <c r="B105">
        <v>0</v>
      </c>
      <c r="C105" s="13">
        <v>43735</v>
      </c>
      <c r="D105" s="5">
        <v>210.55</v>
      </c>
      <c r="E105" s="11">
        <f t="shared" si="4"/>
        <v>210.55</v>
      </c>
      <c r="F105" s="11">
        <f t="shared" si="5"/>
        <v>204.16000000000003</v>
      </c>
    </row>
    <row r="106" spans="1:6" x14ac:dyDescent="0.25">
      <c r="A106" s="1">
        <v>43738</v>
      </c>
      <c r="B106">
        <v>0</v>
      </c>
      <c r="C106" s="13">
        <v>43738</v>
      </c>
      <c r="D106" s="5">
        <v>-42</v>
      </c>
      <c r="E106" s="11">
        <f t="shared" si="4"/>
        <v>42</v>
      </c>
      <c r="F106" s="11">
        <f t="shared" si="5"/>
        <v>168.55</v>
      </c>
    </row>
    <row r="107" spans="1:6" x14ac:dyDescent="0.25">
      <c r="A107" s="1">
        <v>43740</v>
      </c>
      <c r="B107">
        <v>1</v>
      </c>
      <c r="C107" s="13">
        <v>43740</v>
      </c>
      <c r="D107" s="5">
        <v>-63.36</v>
      </c>
      <c r="E107" s="11">
        <f t="shared" si="4"/>
        <v>63.36</v>
      </c>
      <c r="F107" s="11">
        <f t="shared" si="5"/>
        <v>21.36</v>
      </c>
    </row>
    <row r="108" spans="1:6" x14ac:dyDescent="0.25">
      <c r="A108" s="1">
        <v>43741</v>
      </c>
      <c r="B108">
        <v>0</v>
      </c>
      <c r="C108" s="13">
        <v>43741</v>
      </c>
      <c r="D108" s="5">
        <v>-10.7</v>
      </c>
      <c r="E108" s="11">
        <f t="shared" si="4"/>
        <v>10.7</v>
      </c>
      <c r="F108" s="11">
        <f t="shared" si="5"/>
        <v>52.66</v>
      </c>
    </row>
    <row r="109" spans="1:6" x14ac:dyDescent="0.25">
      <c r="A109" s="1">
        <v>43741</v>
      </c>
      <c r="B109">
        <v>0</v>
      </c>
      <c r="C109" s="13">
        <v>43741</v>
      </c>
      <c r="D109" s="5">
        <v>-69</v>
      </c>
      <c r="E109" s="11">
        <f t="shared" si="4"/>
        <v>69</v>
      </c>
      <c r="F109" s="11">
        <f t="shared" si="5"/>
        <v>58.3</v>
      </c>
    </row>
    <row r="110" spans="1:6" x14ac:dyDescent="0.25">
      <c r="A110" s="1">
        <v>43741</v>
      </c>
      <c r="B110">
        <v>1</v>
      </c>
      <c r="C110" s="13">
        <v>43741</v>
      </c>
      <c r="D110" s="5">
        <v>-42.7</v>
      </c>
      <c r="E110" s="11">
        <f t="shared" si="4"/>
        <v>42.7</v>
      </c>
      <c r="F110" s="11">
        <f t="shared" si="5"/>
        <v>26.299999999999997</v>
      </c>
    </row>
    <row r="111" spans="1:6" x14ac:dyDescent="0.25">
      <c r="A111" s="1">
        <v>43747</v>
      </c>
      <c r="B111">
        <v>1</v>
      </c>
      <c r="C111" s="13">
        <v>43747</v>
      </c>
      <c r="D111" s="5">
        <v>-9.09</v>
      </c>
      <c r="E111" s="11">
        <f t="shared" si="4"/>
        <v>9.09</v>
      </c>
      <c r="F111" s="11">
        <f t="shared" si="5"/>
        <v>33.61</v>
      </c>
    </row>
    <row r="112" spans="1:6" x14ac:dyDescent="0.25">
      <c r="A112" s="1">
        <v>43748</v>
      </c>
      <c r="B112">
        <v>0</v>
      </c>
      <c r="C112" s="13">
        <v>43748</v>
      </c>
      <c r="D112" s="5">
        <v>-50</v>
      </c>
      <c r="E112" s="11">
        <f t="shared" si="4"/>
        <v>50</v>
      </c>
      <c r="F112" s="11">
        <f t="shared" si="5"/>
        <v>40.909999999999997</v>
      </c>
    </row>
    <row r="113" spans="1:6" x14ac:dyDescent="0.25">
      <c r="A113" s="1">
        <v>43748</v>
      </c>
      <c r="B113">
        <v>1</v>
      </c>
      <c r="C113" s="13">
        <v>43748</v>
      </c>
      <c r="D113" s="5">
        <v>-49.39</v>
      </c>
      <c r="E113" s="11">
        <f t="shared" si="4"/>
        <v>49.39</v>
      </c>
      <c r="F113" s="11">
        <f t="shared" si="5"/>
        <v>0.60999999999999943</v>
      </c>
    </row>
    <row r="114" spans="1:6" x14ac:dyDescent="0.25">
      <c r="A114" s="1">
        <v>43751</v>
      </c>
      <c r="B114">
        <v>0</v>
      </c>
      <c r="C114" s="13">
        <v>43751</v>
      </c>
      <c r="D114" s="5">
        <v>-214.24</v>
      </c>
      <c r="E114" s="11">
        <f t="shared" si="4"/>
        <v>214.24</v>
      </c>
      <c r="F114" s="11">
        <f t="shared" si="5"/>
        <v>164.85000000000002</v>
      </c>
    </row>
    <row r="115" spans="1:6" x14ac:dyDescent="0.25">
      <c r="A115" s="1">
        <v>43752</v>
      </c>
      <c r="B115">
        <v>1</v>
      </c>
      <c r="C115" s="13">
        <v>43752</v>
      </c>
      <c r="D115" s="5">
        <v>-29.11</v>
      </c>
      <c r="E115" s="11">
        <f t="shared" si="4"/>
        <v>29.11</v>
      </c>
      <c r="F115" s="11">
        <f t="shared" si="5"/>
        <v>185.13</v>
      </c>
    </row>
    <row r="116" spans="1:6" x14ac:dyDescent="0.25">
      <c r="A116" s="1">
        <v>43752</v>
      </c>
      <c r="B116">
        <v>1</v>
      </c>
      <c r="C116" s="13">
        <v>43752</v>
      </c>
      <c r="D116" s="5">
        <v>-40.229999999999997</v>
      </c>
      <c r="E116" s="11">
        <f t="shared" si="4"/>
        <v>40.229999999999997</v>
      </c>
      <c r="F116" s="11">
        <f t="shared" si="5"/>
        <v>11.119999999999997</v>
      </c>
    </row>
    <row r="117" spans="1:6" x14ac:dyDescent="0.25">
      <c r="A117" s="1">
        <v>43752</v>
      </c>
      <c r="B117">
        <v>1</v>
      </c>
      <c r="C117" s="13">
        <v>43752</v>
      </c>
      <c r="D117" s="5">
        <v>-30</v>
      </c>
      <c r="E117" s="11">
        <f t="shared" si="4"/>
        <v>30</v>
      </c>
      <c r="F117" s="11">
        <f t="shared" si="5"/>
        <v>10.229999999999997</v>
      </c>
    </row>
    <row r="118" spans="1:6" x14ac:dyDescent="0.25">
      <c r="A118" s="1">
        <v>43753</v>
      </c>
      <c r="B118">
        <v>0</v>
      </c>
      <c r="C118" s="13">
        <v>43753</v>
      </c>
      <c r="D118" s="5">
        <v>-50.67</v>
      </c>
      <c r="E118" s="11">
        <f t="shared" si="4"/>
        <v>50.67</v>
      </c>
      <c r="F118" s="11">
        <f t="shared" si="5"/>
        <v>20.67</v>
      </c>
    </row>
    <row r="119" spans="1:6" x14ac:dyDescent="0.25">
      <c r="A119" s="1">
        <v>43754</v>
      </c>
      <c r="B119">
        <v>1</v>
      </c>
      <c r="C119" s="13">
        <v>43754</v>
      </c>
      <c r="D119" s="5">
        <v>-9.09</v>
      </c>
      <c r="E119" s="11">
        <f t="shared" si="4"/>
        <v>9.09</v>
      </c>
      <c r="F119" s="11">
        <f t="shared" si="5"/>
        <v>41.58</v>
      </c>
    </row>
    <row r="120" spans="1:6" x14ac:dyDescent="0.25">
      <c r="A120" s="1">
        <v>43755</v>
      </c>
      <c r="B120">
        <v>1</v>
      </c>
      <c r="C120" s="13">
        <v>43755</v>
      </c>
      <c r="D120" s="5">
        <v>-127.34</v>
      </c>
      <c r="E120" s="11">
        <f t="shared" si="4"/>
        <v>127.34</v>
      </c>
      <c r="F120" s="11">
        <f t="shared" si="5"/>
        <v>118.25</v>
      </c>
    </row>
    <row r="121" spans="1:6" x14ac:dyDescent="0.25">
      <c r="A121" s="1">
        <v>43755</v>
      </c>
      <c r="B121">
        <v>1</v>
      </c>
      <c r="C121" s="13">
        <v>43755</v>
      </c>
      <c r="D121" s="5">
        <v>-19.47</v>
      </c>
      <c r="E121" s="11">
        <f t="shared" si="4"/>
        <v>19.47</v>
      </c>
      <c r="F121" s="11">
        <f t="shared" si="5"/>
        <v>107.87</v>
      </c>
    </row>
    <row r="122" spans="1:6" x14ac:dyDescent="0.25">
      <c r="A122" s="1">
        <v>43756</v>
      </c>
      <c r="B122">
        <v>1</v>
      </c>
      <c r="C122" s="13">
        <v>43756</v>
      </c>
      <c r="D122" s="5">
        <v>-4.53</v>
      </c>
      <c r="E122" s="11">
        <f t="shared" si="4"/>
        <v>4.53</v>
      </c>
      <c r="F122" s="11">
        <f t="shared" si="5"/>
        <v>14.939999999999998</v>
      </c>
    </row>
    <row r="123" spans="1:6" x14ac:dyDescent="0.25">
      <c r="A123" s="1">
        <v>43756</v>
      </c>
      <c r="B123">
        <v>1</v>
      </c>
      <c r="C123" s="13">
        <v>43756</v>
      </c>
      <c r="D123" s="5">
        <v>-58.96</v>
      </c>
      <c r="E123" s="11">
        <f t="shared" si="4"/>
        <v>58.96</v>
      </c>
      <c r="F123" s="11">
        <f t="shared" si="5"/>
        <v>54.43</v>
      </c>
    </row>
    <row r="124" spans="1:6" x14ac:dyDescent="0.25">
      <c r="A124" s="1">
        <v>43759</v>
      </c>
      <c r="B124">
        <v>1</v>
      </c>
      <c r="C124" s="13">
        <v>43759</v>
      </c>
      <c r="D124" s="5">
        <v>-7.21</v>
      </c>
      <c r="E124" s="11">
        <f t="shared" si="4"/>
        <v>7.21</v>
      </c>
      <c r="F124" s="11">
        <f t="shared" si="5"/>
        <v>51.75</v>
      </c>
    </row>
    <row r="125" spans="1:6" x14ac:dyDescent="0.25">
      <c r="A125" s="1">
        <v>43759</v>
      </c>
      <c r="B125">
        <v>1</v>
      </c>
      <c r="C125" s="13">
        <v>43759</v>
      </c>
      <c r="D125" s="5">
        <v>-30.5</v>
      </c>
      <c r="E125" s="11">
        <f t="shared" si="4"/>
        <v>30.5</v>
      </c>
      <c r="F125" s="11">
        <f t="shared" si="5"/>
        <v>23.29</v>
      </c>
    </row>
    <row r="126" spans="1:6" x14ac:dyDescent="0.25">
      <c r="A126" s="1">
        <v>43761</v>
      </c>
      <c r="B126">
        <v>0</v>
      </c>
      <c r="C126" s="13">
        <v>43761</v>
      </c>
      <c r="D126" s="5">
        <v>-18</v>
      </c>
      <c r="E126" s="11">
        <f t="shared" si="4"/>
        <v>18</v>
      </c>
      <c r="F126" s="11">
        <f t="shared" si="5"/>
        <v>12.5</v>
      </c>
    </row>
    <row r="127" spans="1:6" x14ac:dyDescent="0.25">
      <c r="A127" s="1">
        <v>43761</v>
      </c>
      <c r="B127">
        <v>0</v>
      </c>
      <c r="C127" s="13">
        <v>43761</v>
      </c>
      <c r="D127" s="5">
        <v>-10.71</v>
      </c>
      <c r="E127" s="11">
        <f t="shared" si="4"/>
        <v>10.71</v>
      </c>
      <c r="F127" s="11">
        <f t="shared" si="5"/>
        <v>7.2899999999999991</v>
      </c>
    </row>
    <row r="128" spans="1:6" x14ac:dyDescent="0.25">
      <c r="A128" s="1">
        <v>43761</v>
      </c>
      <c r="B128">
        <v>1</v>
      </c>
      <c r="C128" s="13">
        <v>43761</v>
      </c>
      <c r="D128" s="5">
        <v>-88.83</v>
      </c>
      <c r="E128" s="11">
        <f t="shared" si="4"/>
        <v>88.83</v>
      </c>
      <c r="F128" s="11">
        <f t="shared" si="5"/>
        <v>78.12</v>
      </c>
    </row>
    <row r="129" spans="1:6" x14ac:dyDescent="0.25">
      <c r="A129" s="1">
        <v>43761</v>
      </c>
      <c r="B129">
        <v>1</v>
      </c>
      <c r="C129" s="13">
        <v>43761</v>
      </c>
      <c r="D129" s="5">
        <v>-12.69</v>
      </c>
      <c r="E129" s="11">
        <f t="shared" si="4"/>
        <v>12.69</v>
      </c>
      <c r="F129" s="11">
        <f t="shared" si="5"/>
        <v>76.14</v>
      </c>
    </row>
    <row r="130" spans="1:6" x14ac:dyDescent="0.25">
      <c r="A130" s="1">
        <v>43762</v>
      </c>
      <c r="B130">
        <v>0</v>
      </c>
      <c r="C130" s="13">
        <v>43762</v>
      </c>
      <c r="D130" s="5">
        <v>-56.33</v>
      </c>
      <c r="E130" s="11">
        <f t="shared" ref="E130:E193" si="6">ABS(D130)</f>
        <v>56.33</v>
      </c>
      <c r="F130" s="11">
        <f t="shared" si="5"/>
        <v>43.64</v>
      </c>
    </row>
    <row r="131" spans="1:6" x14ac:dyDescent="0.25">
      <c r="A131" s="1">
        <v>43763</v>
      </c>
      <c r="B131">
        <v>0</v>
      </c>
      <c r="C131" s="13">
        <v>43763</v>
      </c>
      <c r="D131" s="5">
        <v>-11.99</v>
      </c>
      <c r="E131" s="11">
        <f t="shared" si="6"/>
        <v>11.99</v>
      </c>
      <c r="F131" s="11">
        <f t="shared" si="5"/>
        <v>44.339999999999996</v>
      </c>
    </row>
    <row r="132" spans="1:6" x14ac:dyDescent="0.25">
      <c r="A132" s="1">
        <v>43764</v>
      </c>
      <c r="B132">
        <v>0</v>
      </c>
      <c r="C132" s="13">
        <v>43764</v>
      </c>
      <c r="D132" s="5">
        <v>-1.08</v>
      </c>
      <c r="E132" s="11">
        <f t="shared" si="6"/>
        <v>1.08</v>
      </c>
      <c r="F132" s="11">
        <f t="shared" ref="F132:F195" si="7">ABS(E131-E132)</f>
        <v>10.91</v>
      </c>
    </row>
    <row r="133" spans="1:6" x14ac:dyDescent="0.25">
      <c r="A133" s="1">
        <v>43766</v>
      </c>
      <c r="B133">
        <v>0</v>
      </c>
      <c r="C133" s="13">
        <v>43766</v>
      </c>
      <c r="D133" s="5">
        <v>-31.08</v>
      </c>
      <c r="E133" s="11">
        <f t="shared" si="6"/>
        <v>31.08</v>
      </c>
      <c r="F133" s="11">
        <f t="shared" si="7"/>
        <v>30</v>
      </c>
    </row>
    <row r="134" spans="1:6" x14ac:dyDescent="0.25">
      <c r="A134" s="1">
        <v>43766</v>
      </c>
      <c r="B134">
        <v>0</v>
      </c>
      <c r="C134" s="13">
        <v>43766</v>
      </c>
      <c r="D134" s="5">
        <v>-19</v>
      </c>
      <c r="E134" s="11">
        <f t="shared" si="6"/>
        <v>19</v>
      </c>
      <c r="F134" s="11">
        <f t="shared" si="7"/>
        <v>12.079999999999998</v>
      </c>
    </row>
    <row r="135" spans="1:6" x14ac:dyDescent="0.25">
      <c r="A135" s="1">
        <v>43768</v>
      </c>
      <c r="B135">
        <v>0</v>
      </c>
      <c r="C135" s="13">
        <v>43768</v>
      </c>
      <c r="D135" s="5">
        <v>-13.03</v>
      </c>
      <c r="E135" s="11">
        <f t="shared" si="6"/>
        <v>13.03</v>
      </c>
      <c r="F135" s="11">
        <f t="shared" si="7"/>
        <v>5.9700000000000006</v>
      </c>
    </row>
    <row r="136" spans="1:6" x14ac:dyDescent="0.25">
      <c r="A136" s="1">
        <v>43769</v>
      </c>
      <c r="B136">
        <v>1</v>
      </c>
      <c r="C136" s="13">
        <v>43769</v>
      </c>
      <c r="D136" s="5">
        <v>-47.37</v>
      </c>
      <c r="E136" s="11">
        <f t="shared" si="6"/>
        <v>47.37</v>
      </c>
      <c r="F136" s="11">
        <f t="shared" si="7"/>
        <v>34.339999999999996</v>
      </c>
    </row>
    <row r="137" spans="1:6" x14ac:dyDescent="0.25">
      <c r="A137" s="1">
        <v>43773</v>
      </c>
      <c r="B137">
        <v>0</v>
      </c>
      <c r="C137" s="13">
        <v>43773</v>
      </c>
      <c r="D137" s="5">
        <v>-113.41</v>
      </c>
      <c r="E137" s="11">
        <f t="shared" si="6"/>
        <v>113.41</v>
      </c>
      <c r="F137" s="11">
        <f t="shared" si="7"/>
        <v>66.039999999999992</v>
      </c>
    </row>
    <row r="138" spans="1:6" x14ac:dyDescent="0.25">
      <c r="A138" s="1">
        <v>43774</v>
      </c>
      <c r="B138">
        <v>1</v>
      </c>
      <c r="C138" s="13">
        <v>43774</v>
      </c>
      <c r="D138" s="5">
        <v>-8.2799999999999994</v>
      </c>
      <c r="E138" s="11">
        <f t="shared" si="6"/>
        <v>8.2799999999999994</v>
      </c>
      <c r="F138" s="11">
        <f t="shared" si="7"/>
        <v>105.13</v>
      </c>
    </row>
    <row r="139" spans="1:6" x14ac:dyDescent="0.25">
      <c r="A139" s="1">
        <v>43776</v>
      </c>
      <c r="B139">
        <v>0</v>
      </c>
      <c r="C139" s="13">
        <v>43776</v>
      </c>
      <c r="D139" s="5">
        <v>-141.02000000000001</v>
      </c>
      <c r="E139" s="11">
        <f t="shared" si="6"/>
        <v>141.02000000000001</v>
      </c>
      <c r="F139" s="11">
        <f t="shared" si="7"/>
        <v>132.74</v>
      </c>
    </row>
    <row r="140" spans="1:6" x14ac:dyDescent="0.25">
      <c r="A140" s="1">
        <v>43776</v>
      </c>
      <c r="B140">
        <v>1</v>
      </c>
      <c r="C140" s="13">
        <v>43776</v>
      </c>
      <c r="D140" s="5">
        <v>-9.49</v>
      </c>
      <c r="E140" s="11">
        <f t="shared" si="6"/>
        <v>9.49</v>
      </c>
      <c r="F140" s="11">
        <f t="shared" si="7"/>
        <v>131.53</v>
      </c>
    </row>
    <row r="141" spans="1:6" x14ac:dyDescent="0.25">
      <c r="A141" s="1">
        <v>43777</v>
      </c>
      <c r="B141">
        <v>0</v>
      </c>
      <c r="C141" s="13">
        <v>43777</v>
      </c>
      <c r="D141" s="5">
        <v>-12.1</v>
      </c>
      <c r="E141" s="11">
        <f t="shared" si="6"/>
        <v>12.1</v>
      </c>
      <c r="F141" s="11">
        <f t="shared" si="7"/>
        <v>2.6099999999999994</v>
      </c>
    </row>
    <row r="142" spans="1:6" x14ac:dyDescent="0.25">
      <c r="A142" s="1">
        <v>43778</v>
      </c>
      <c r="B142">
        <v>1</v>
      </c>
      <c r="C142" s="13">
        <v>43778</v>
      </c>
      <c r="D142" s="5">
        <v>-24.67</v>
      </c>
      <c r="E142" s="11">
        <f t="shared" si="6"/>
        <v>24.67</v>
      </c>
      <c r="F142" s="11">
        <f t="shared" si="7"/>
        <v>12.570000000000002</v>
      </c>
    </row>
    <row r="143" spans="1:6" x14ac:dyDescent="0.25">
      <c r="A143" s="1">
        <v>43779</v>
      </c>
      <c r="B143">
        <v>1</v>
      </c>
      <c r="C143" s="13">
        <v>43779</v>
      </c>
      <c r="D143" s="5">
        <v>-33.200000000000003</v>
      </c>
      <c r="E143" s="11">
        <f t="shared" si="6"/>
        <v>33.200000000000003</v>
      </c>
      <c r="F143" s="11">
        <f t="shared" si="7"/>
        <v>8.5300000000000011</v>
      </c>
    </row>
    <row r="144" spans="1:6" x14ac:dyDescent="0.25">
      <c r="A144" s="1">
        <v>43781</v>
      </c>
      <c r="B144">
        <v>1</v>
      </c>
      <c r="C144" s="13">
        <v>43781</v>
      </c>
      <c r="D144" s="5">
        <v>-49.33</v>
      </c>
      <c r="E144" s="11">
        <f t="shared" si="6"/>
        <v>49.33</v>
      </c>
      <c r="F144" s="11">
        <f t="shared" si="7"/>
        <v>16.129999999999995</v>
      </c>
    </row>
    <row r="145" spans="1:6" x14ac:dyDescent="0.25">
      <c r="A145" s="1">
        <v>43781</v>
      </c>
      <c r="B145">
        <v>1</v>
      </c>
      <c r="C145" s="13">
        <v>43781</v>
      </c>
      <c r="D145" s="5">
        <v>-30</v>
      </c>
      <c r="E145" s="11">
        <f t="shared" si="6"/>
        <v>30</v>
      </c>
      <c r="F145" s="11">
        <f t="shared" si="7"/>
        <v>19.329999999999998</v>
      </c>
    </row>
    <row r="146" spans="1:6" x14ac:dyDescent="0.25">
      <c r="A146" s="1">
        <v>43782</v>
      </c>
      <c r="B146">
        <v>0</v>
      </c>
      <c r="C146" s="13">
        <v>43782</v>
      </c>
      <c r="D146" s="5">
        <v>-104</v>
      </c>
      <c r="E146" s="11">
        <f t="shared" si="6"/>
        <v>104</v>
      </c>
      <c r="F146" s="11">
        <f t="shared" si="7"/>
        <v>74</v>
      </c>
    </row>
    <row r="147" spans="1:6" x14ac:dyDescent="0.25">
      <c r="A147" s="1">
        <v>43784</v>
      </c>
      <c r="B147">
        <v>0</v>
      </c>
      <c r="C147" s="13">
        <v>43784</v>
      </c>
      <c r="D147" s="5">
        <v>-3.29</v>
      </c>
      <c r="E147" s="11">
        <f t="shared" si="6"/>
        <v>3.29</v>
      </c>
      <c r="F147" s="11">
        <f t="shared" si="7"/>
        <v>100.71</v>
      </c>
    </row>
    <row r="148" spans="1:6" x14ac:dyDescent="0.25">
      <c r="A148" s="1">
        <v>43785</v>
      </c>
      <c r="B148">
        <v>1</v>
      </c>
      <c r="C148" s="13">
        <v>43785</v>
      </c>
      <c r="D148" s="5">
        <v>-49.13</v>
      </c>
      <c r="E148" s="11">
        <f t="shared" si="6"/>
        <v>49.13</v>
      </c>
      <c r="F148" s="11">
        <f t="shared" si="7"/>
        <v>45.84</v>
      </c>
    </row>
    <row r="149" spans="1:6" x14ac:dyDescent="0.25">
      <c r="A149" s="1">
        <v>43786</v>
      </c>
      <c r="B149">
        <v>0</v>
      </c>
      <c r="C149" s="13">
        <v>43786</v>
      </c>
      <c r="D149" s="5">
        <v>-25</v>
      </c>
      <c r="E149" s="11">
        <f t="shared" si="6"/>
        <v>25</v>
      </c>
      <c r="F149" s="11">
        <f t="shared" si="7"/>
        <v>24.130000000000003</v>
      </c>
    </row>
    <row r="150" spans="1:6" x14ac:dyDescent="0.25">
      <c r="A150" s="1">
        <v>43788</v>
      </c>
      <c r="B150">
        <v>0</v>
      </c>
      <c r="C150" s="13">
        <v>43788</v>
      </c>
      <c r="D150" s="5">
        <v>-26</v>
      </c>
      <c r="E150" s="11">
        <f t="shared" si="6"/>
        <v>26</v>
      </c>
      <c r="F150" s="11">
        <f t="shared" si="7"/>
        <v>1</v>
      </c>
    </row>
    <row r="151" spans="1:6" x14ac:dyDescent="0.25">
      <c r="A151" s="1">
        <v>43788</v>
      </c>
      <c r="B151">
        <v>1</v>
      </c>
      <c r="C151" s="13">
        <v>43788</v>
      </c>
      <c r="D151" s="5">
        <v>-127.34</v>
      </c>
      <c r="E151" s="11">
        <f t="shared" si="6"/>
        <v>127.34</v>
      </c>
      <c r="F151" s="11">
        <f t="shared" si="7"/>
        <v>101.34</v>
      </c>
    </row>
    <row r="152" spans="1:6" x14ac:dyDescent="0.25">
      <c r="A152" s="1">
        <v>43790</v>
      </c>
      <c r="B152">
        <v>0</v>
      </c>
      <c r="C152" s="13">
        <v>43790</v>
      </c>
      <c r="D152" s="5">
        <v>-10.71</v>
      </c>
      <c r="E152" s="11">
        <f t="shared" si="6"/>
        <v>10.71</v>
      </c>
      <c r="F152" s="11">
        <f t="shared" si="7"/>
        <v>116.63</v>
      </c>
    </row>
    <row r="153" spans="1:6" x14ac:dyDescent="0.25">
      <c r="A153" s="1">
        <v>43791</v>
      </c>
      <c r="B153">
        <v>1</v>
      </c>
      <c r="C153" s="13">
        <v>43791</v>
      </c>
      <c r="D153" s="5">
        <v>-39.520000000000003</v>
      </c>
      <c r="E153" s="11">
        <f t="shared" si="6"/>
        <v>39.520000000000003</v>
      </c>
      <c r="F153" s="11">
        <f t="shared" si="7"/>
        <v>28.810000000000002</v>
      </c>
    </row>
    <row r="154" spans="1:6" x14ac:dyDescent="0.25">
      <c r="A154" s="1">
        <v>43792</v>
      </c>
      <c r="B154">
        <v>0</v>
      </c>
      <c r="C154" s="13">
        <v>43792</v>
      </c>
      <c r="D154" s="5">
        <v>-22</v>
      </c>
      <c r="E154" s="11">
        <f t="shared" si="6"/>
        <v>22</v>
      </c>
      <c r="F154" s="11">
        <f t="shared" si="7"/>
        <v>17.520000000000003</v>
      </c>
    </row>
    <row r="155" spans="1:6" x14ac:dyDescent="0.25">
      <c r="A155" s="1">
        <v>43792</v>
      </c>
      <c r="B155">
        <v>0</v>
      </c>
      <c r="C155" s="13">
        <v>43792</v>
      </c>
      <c r="D155" s="5">
        <v>-16.12</v>
      </c>
      <c r="E155" s="11">
        <f t="shared" si="6"/>
        <v>16.12</v>
      </c>
      <c r="F155" s="11">
        <f t="shared" si="7"/>
        <v>5.879999999999999</v>
      </c>
    </row>
    <row r="156" spans="1:6" x14ac:dyDescent="0.25">
      <c r="A156" s="1">
        <v>43792</v>
      </c>
      <c r="B156">
        <v>0</v>
      </c>
      <c r="C156" s="13">
        <v>43792</v>
      </c>
      <c r="D156" s="5">
        <v>-5.13</v>
      </c>
      <c r="E156" s="11">
        <f t="shared" si="6"/>
        <v>5.13</v>
      </c>
      <c r="F156" s="11">
        <f t="shared" si="7"/>
        <v>10.990000000000002</v>
      </c>
    </row>
    <row r="157" spans="1:6" x14ac:dyDescent="0.25">
      <c r="A157" s="1">
        <v>43794</v>
      </c>
      <c r="B157">
        <v>0</v>
      </c>
      <c r="C157" s="13">
        <v>43794</v>
      </c>
      <c r="D157" s="5">
        <v>-11.99</v>
      </c>
      <c r="E157" s="11">
        <f t="shared" si="6"/>
        <v>11.99</v>
      </c>
      <c r="F157" s="11">
        <f t="shared" si="7"/>
        <v>6.86</v>
      </c>
    </row>
    <row r="158" spans="1:6" x14ac:dyDescent="0.25">
      <c r="A158" s="1">
        <v>43794</v>
      </c>
      <c r="B158">
        <v>0</v>
      </c>
      <c r="C158" s="13">
        <v>43794</v>
      </c>
      <c r="D158" s="5">
        <v>29.52</v>
      </c>
      <c r="E158" s="11">
        <f t="shared" si="6"/>
        <v>29.52</v>
      </c>
      <c r="F158" s="11">
        <f t="shared" si="7"/>
        <v>17.53</v>
      </c>
    </row>
    <row r="159" spans="1:6" x14ac:dyDescent="0.25">
      <c r="A159" s="1">
        <v>43795</v>
      </c>
      <c r="B159">
        <v>0</v>
      </c>
      <c r="C159" s="13">
        <v>43795</v>
      </c>
      <c r="D159" s="5">
        <v>-5.39</v>
      </c>
      <c r="E159" s="11">
        <f t="shared" si="6"/>
        <v>5.39</v>
      </c>
      <c r="F159" s="11">
        <f t="shared" si="7"/>
        <v>24.13</v>
      </c>
    </row>
    <row r="160" spans="1:6" x14ac:dyDescent="0.25">
      <c r="A160" s="1">
        <v>43795</v>
      </c>
      <c r="B160">
        <v>1</v>
      </c>
      <c r="C160" s="13">
        <v>43795</v>
      </c>
      <c r="D160" s="5">
        <v>-42.13</v>
      </c>
      <c r="E160" s="11">
        <f t="shared" si="6"/>
        <v>42.13</v>
      </c>
      <c r="F160" s="11">
        <f t="shared" si="7"/>
        <v>36.74</v>
      </c>
    </row>
    <row r="161" spans="1:6" x14ac:dyDescent="0.25">
      <c r="A161" s="1">
        <v>43796</v>
      </c>
      <c r="B161">
        <v>0</v>
      </c>
      <c r="C161" s="13">
        <v>43796</v>
      </c>
      <c r="D161" s="5">
        <v>-31.01</v>
      </c>
      <c r="E161" s="11">
        <f t="shared" si="6"/>
        <v>31.01</v>
      </c>
      <c r="F161" s="11">
        <f t="shared" si="7"/>
        <v>11.120000000000001</v>
      </c>
    </row>
    <row r="162" spans="1:6" x14ac:dyDescent="0.25">
      <c r="A162" s="1">
        <v>43797</v>
      </c>
      <c r="B162">
        <v>0</v>
      </c>
      <c r="C162" s="13">
        <v>43797</v>
      </c>
      <c r="D162" s="5">
        <v>-43</v>
      </c>
      <c r="E162" s="11">
        <f t="shared" si="6"/>
        <v>43</v>
      </c>
      <c r="F162" s="11">
        <f t="shared" si="7"/>
        <v>11.989999999999998</v>
      </c>
    </row>
    <row r="163" spans="1:6" x14ac:dyDescent="0.25">
      <c r="A163" s="1">
        <v>43797</v>
      </c>
      <c r="B163">
        <v>0</v>
      </c>
      <c r="C163" s="13">
        <v>43797</v>
      </c>
      <c r="D163" s="5">
        <v>-6.36</v>
      </c>
      <c r="E163" s="11">
        <f t="shared" si="6"/>
        <v>6.36</v>
      </c>
      <c r="F163" s="11">
        <f t="shared" si="7"/>
        <v>36.64</v>
      </c>
    </row>
    <row r="164" spans="1:6" x14ac:dyDescent="0.25">
      <c r="A164" s="1">
        <v>43799</v>
      </c>
      <c r="B164">
        <v>1</v>
      </c>
      <c r="C164" s="13">
        <v>43799</v>
      </c>
      <c r="D164" s="5">
        <v>-92.87</v>
      </c>
      <c r="E164" s="11">
        <f t="shared" si="6"/>
        <v>92.87</v>
      </c>
      <c r="F164" s="11">
        <f t="shared" si="7"/>
        <v>86.51</v>
      </c>
    </row>
    <row r="165" spans="1:6" x14ac:dyDescent="0.25">
      <c r="A165" s="1">
        <v>43804</v>
      </c>
      <c r="B165">
        <v>1</v>
      </c>
      <c r="C165" s="13">
        <v>43804</v>
      </c>
      <c r="D165" s="5">
        <v>-41.1</v>
      </c>
      <c r="E165" s="11">
        <f t="shared" si="6"/>
        <v>41.1</v>
      </c>
      <c r="F165" s="11">
        <f t="shared" si="7"/>
        <v>51.77</v>
      </c>
    </row>
    <row r="166" spans="1:6" x14ac:dyDescent="0.25">
      <c r="A166" s="1">
        <v>43805</v>
      </c>
      <c r="B166">
        <v>0</v>
      </c>
      <c r="C166" s="13">
        <v>43805</v>
      </c>
      <c r="D166" s="5">
        <v>-14.01</v>
      </c>
      <c r="E166" s="11">
        <f t="shared" si="6"/>
        <v>14.01</v>
      </c>
      <c r="F166" s="11">
        <f t="shared" si="7"/>
        <v>27.090000000000003</v>
      </c>
    </row>
    <row r="167" spans="1:6" x14ac:dyDescent="0.25">
      <c r="A167" s="1">
        <v>43805</v>
      </c>
      <c r="B167">
        <v>1</v>
      </c>
      <c r="C167" s="13">
        <v>43805</v>
      </c>
      <c r="D167" s="5">
        <v>-30.64</v>
      </c>
      <c r="E167" s="11">
        <f t="shared" si="6"/>
        <v>30.64</v>
      </c>
      <c r="F167" s="11">
        <f t="shared" si="7"/>
        <v>16.630000000000003</v>
      </c>
    </row>
    <row r="168" spans="1:6" x14ac:dyDescent="0.25">
      <c r="A168" s="1">
        <v>43807</v>
      </c>
      <c r="B168">
        <v>0</v>
      </c>
      <c r="C168" s="13">
        <v>43807</v>
      </c>
      <c r="D168" s="5">
        <v>-30.43</v>
      </c>
      <c r="E168" s="11">
        <f t="shared" si="6"/>
        <v>30.43</v>
      </c>
      <c r="F168" s="11">
        <f t="shared" si="7"/>
        <v>0.21000000000000085</v>
      </c>
    </row>
    <row r="169" spans="1:6" x14ac:dyDescent="0.25">
      <c r="A169" s="1">
        <v>43809</v>
      </c>
      <c r="B169">
        <v>0</v>
      </c>
      <c r="C169" s="13">
        <v>43809</v>
      </c>
      <c r="D169" s="5">
        <v>-10.71</v>
      </c>
      <c r="E169" s="11">
        <f t="shared" si="6"/>
        <v>10.71</v>
      </c>
      <c r="F169" s="11">
        <f t="shared" si="7"/>
        <v>19.72</v>
      </c>
    </row>
    <row r="170" spans="1:6" x14ac:dyDescent="0.25">
      <c r="A170" s="1">
        <v>43811</v>
      </c>
      <c r="B170">
        <v>1</v>
      </c>
      <c r="C170" s="13">
        <v>43811</v>
      </c>
      <c r="D170" s="5">
        <v>-9.17</v>
      </c>
      <c r="E170" s="11">
        <f t="shared" si="6"/>
        <v>9.17</v>
      </c>
      <c r="F170" s="11">
        <f t="shared" si="7"/>
        <v>1.5400000000000009</v>
      </c>
    </row>
    <row r="171" spans="1:6" x14ac:dyDescent="0.25">
      <c r="A171" s="1">
        <v>43812</v>
      </c>
      <c r="B171">
        <v>1</v>
      </c>
      <c r="C171" s="13">
        <v>43812</v>
      </c>
      <c r="D171" s="5">
        <v>-32.28</v>
      </c>
      <c r="E171" s="11">
        <f t="shared" si="6"/>
        <v>32.28</v>
      </c>
      <c r="F171" s="11">
        <f t="shared" si="7"/>
        <v>23.11</v>
      </c>
    </row>
    <row r="172" spans="1:6" x14ac:dyDescent="0.25">
      <c r="A172" s="1">
        <v>43813</v>
      </c>
      <c r="B172">
        <v>0</v>
      </c>
      <c r="C172" s="13">
        <v>43813</v>
      </c>
      <c r="D172" s="5">
        <v>-55.93</v>
      </c>
      <c r="E172" s="11">
        <f t="shared" si="6"/>
        <v>55.93</v>
      </c>
      <c r="F172" s="11">
        <f t="shared" si="7"/>
        <v>23.65</v>
      </c>
    </row>
    <row r="173" spans="1:6" x14ac:dyDescent="0.25">
      <c r="A173" s="1">
        <v>43814</v>
      </c>
      <c r="B173">
        <v>1</v>
      </c>
      <c r="C173" s="13">
        <v>43814</v>
      </c>
      <c r="D173" s="5">
        <v>-8.61</v>
      </c>
      <c r="E173" s="11">
        <f t="shared" si="6"/>
        <v>8.61</v>
      </c>
      <c r="F173" s="11">
        <f t="shared" si="7"/>
        <v>47.32</v>
      </c>
    </row>
    <row r="174" spans="1:6" x14ac:dyDescent="0.25">
      <c r="A174" s="1">
        <v>43815</v>
      </c>
      <c r="B174">
        <v>1</v>
      </c>
      <c r="C174" s="13">
        <v>43815</v>
      </c>
      <c r="D174" s="5">
        <v>-42.32</v>
      </c>
      <c r="E174" s="11">
        <f t="shared" si="6"/>
        <v>42.32</v>
      </c>
      <c r="F174" s="11">
        <f t="shared" si="7"/>
        <v>33.71</v>
      </c>
    </row>
    <row r="175" spans="1:6" x14ac:dyDescent="0.25">
      <c r="A175" s="1">
        <v>43815</v>
      </c>
      <c r="B175">
        <v>1</v>
      </c>
      <c r="C175" s="13">
        <v>43815</v>
      </c>
      <c r="D175" s="5">
        <v>-25</v>
      </c>
      <c r="E175" s="11">
        <f t="shared" si="6"/>
        <v>25</v>
      </c>
      <c r="F175" s="11">
        <f t="shared" si="7"/>
        <v>17.32</v>
      </c>
    </row>
    <row r="176" spans="1:6" x14ac:dyDescent="0.25">
      <c r="A176" s="1">
        <v>43816</v>
      </c>
      <c r="B176">
        <v>1</v>
      </c>
      <c r="C176" s="13">
        <v>43816</v>
      </c>
      <c r="D176" s="5">
        <v>-125.88</v>
      </c>
      <c r="E176" s="11">
        <f t="shared" si="6"/>
        <v>125.88</v>
      </c>
      <c r="F176" s="11">
        <f t="shared" si="7"/>
        <v>100.88</v>
      </c>
    </row>
    <row r="177" spans="1:6" x14ac:dyDescent="0.25">
      <c r="A177" s="1">
        <v>43818</v>
      </c>
      <c r="B177">
        <v>0</v>
      </c>
      <c r="C177" s="13">
        <v>43818</v>
      </c>
      <c r="D177" s="5">
        <v>-15</v>
      </c>
      <c r="E177" s="11">
        <f t="shared" si="6"/>
        <v>15</v>
      </c>
      <c r="F177" s="11">
        <f t="shared" si="7"/>
        <v>110.88</v>
      </c>
    </row>
    <row r="178" spans="1:6" x14ac:dyDescent="0.25">
      <c r="A178" s="1">
        <v>43818</v>
      </c>
      <c r="B178">
        <v>0</v>
      </c>
      <c r="C178" s="13">
        <v>43818</v>
      </c>
      <c r="D178" s="5">
        <v>-83.09</v>
      </c>
      <c r="E178" s="11">
        <f t="shared" si="6"/>
        <v>83.09</v>
      </c>
      <c r="F178" s="11">
        <f t="shared" si="7"/>
        <v>68.09</v>
      </c>
    </row>
    <row r="179" spans="1:6" x14ac:dyDescent="0.25">
      <c r="A179" s="1">
        <v>43818</v>
      </c>
      <c r="B179">
        <v>0</v>
      </c>
      <c r="C179" s="13">
        <v>43818</v>
      </c>
      <c r="D179" s="5">
        <v>-50</v>
      </c>
      <c r="E179" s="11">
        <f t="shared" si="6"/>
        <v>50</v>
      </c>
      <c r="F179" s="11">
        <f t="shared" si="7"/>
        <v>33.090000000000003</v>
      </c>
    </row>
    <row r="180" spans="1:6" x14ac:dyDescent="0.25">
      <c r="A180" s="1">
        <v>43818</v>
      </c>
      <c r="B180">
        <v>0</v>
      </c>
      <c r="C180" s="13">
        <v>43818</v>
      </c>
      <c r="D180" s="5">
        <v>-30</v>
      </c>
      <c r="E180" s="11">
        <f t="shared" si="6"/>
        <v>30</v>
      </c>
      <c r="F180" s="11">
        <f t="shared" si="7"/>
        <v>20</v>
      </c>
    </row>
    <row r="181" spans="1:6" x14ac:dyDescent="0.25">
      <c r="A181" s="1">
        <v>43819</v>
      </c>
      <c r="B181">
        <v>0</v>
      </c>
      <c r="C181" s="13">
        <v>43819</v>
      </c>
      <c r="D181" s="5">
        <v>-59.38</v>
      </c>
      <c r="E181" s="11">
        <f t="shared" si="6"/>
        <v>59.38</v>
      </c>
      <c r="F181" s="11">
        <f t="shared" si="7"/>
        <v>29.380000000000003</v>
      </c>
    </row>
    <row r="182" spans="1:6" x14ac:dyDescent="0.25">
      <c r="A182" s="1">
        <v>43819</v>
      </c>
      <c r="B182">
        <v>0</v>
      </c>
      <c r="C182" s="13">
        <v>43819</v>
      </c>
      <c r="D182" s="5">
        <v>-10.71</v>
      </c>
      <c r="E182" s="11">
        <f t="shared" si="6"/>
        <v>10.71</v>
      </c>
      <c r="F182" s="11">
        <f t="shared" si="7"/>
        <v>48.67</v>
      </c>
    </row>
    <row r="183" spans="1:6" x14ac:dyDescent="0.25">
      <c r="A183" s="1">
        <v>43819</v>
      </c>
      <c r="B183">
        <v>1</v>
      </c>
      <c r="C183" s="13">
        <v>43819</v>
      </c>
      <c r="D183" s="5">
        <v>-29.43</v>
      </c>
      <c r="E183" s="11">
        <f t="shared" si="6"/>
        <v>29.43</v>
      </c>
      <c r="F183" s="11">
        <f t="shared" si="7"/>
        <v>18.72</v>
      </c>
    </row>
    <row r="184" spans="1:6" x14ac:dyDescent="0.25">
      <c r="A184" s="1">
        <v>43820</v>
      </c>
      <c r="B184">
        <v>0</v>
      </c>
      <c r="C184" s="13">
        <v>43820</v>
      </c>
      <c r="D184" s="5">
        <v>-43.19</v>
      </c>
      <c r="E184" s="11">
        <f t="shared" si="6"/>
        <v>43.19</v>
      </c>
      <c r="F184" s="11">
        <f t="shared" si="7"/>
        <v>13.759999999999998</v>
      </c>
    </row>
    <row r="185" spans="1:6" x14ac:dyDescent="0.25">
      <c r="A185" s="1">
        <v>43820</v>
      </c>
      <c r="B185">
        <v>0</v>
      </c>
      <c r="C185" s="13">
        <v>43820</v>
      </c>
      <c r="D185" s="5">
        <v>-22.73</v>
      </c>
      <c r="E185" s="11">
        <f t="shared" si="6"/>
        <v>22.73</v>
      </c>
      <c r="F185" s="11">
        <f t="shared" si="7"/>
        <v>20.459999999999997</v>
      </c>
    </row>
    <row r="186" spans="1:6" x14ac:dyDescent="0.25">
      <c r="A186" s="1">
        <v>43820</v>
      </c>
      <c r="B186">
        <v>0</v>
      </c>
      <c r="C186" s="13">
        <v>43820</v>
      </c>
      <c r="D186" s="5">
        <v>-10.14</v>
      </c>
      <c r="E186" s="11">
        <f t="shared" si="6"/>
        <v>10.14</v>
      </c>
      <c r="F186" s="11">
        <f t="shared" si="7"/>
        <v>12.59</v>
      </c>
    </row>
    <row r="187" spans="1:6" x14ac:dyDescent="0.25">
      <c r="A187" s="1">
        <v>43821</v>
      </c>
      <c r="B187">
        <v>1</v>
      </c>
      <c r="C187" s="13">
        <v>43821</v>
      </c>
      <c r="D187" s="5">
        <v>-5.35</v>
      </c>
      <c r="E187" s="11">
        <f t="shared" si="6"/>
        <v>5.35</v>
      </c>
      <c r="F187" s="11">
        <f t="shared" si="7"/>
        <v>4.7900000000000009</v>
      </c>
    </row>
    <row r="188" spans="1:6" x14ac:dyDescent="0.25">
      <c r="A188" s="1">
        <v>43822</v>
      </c>
      <c r="B188">
        <v>0</v>
      </c>
      <c r="C188" s="13">
        <v>43822</v>
      </c>
      <c r="D188" s="5">
        <v>-35</v>
      </c>
      <c r="E188" s="11">
        <f t="shared" si="6"/>
        <v>35</v>
      </c>
      <c r="F188" s="11">
        <f t="shared" si="7"/>
        <v>29.65</v>
      </c>
    </row>
    <row r="189" spans="1:6" x14ac:dyDescent="0.25">
      <c r="A189" s="1">
        <v>43823</v>
      </c>
      <c r="B189">
        <v>0</v>
      </c>
      <c r="C189" s="13">
        <v>43823</v>
      </c>
      <c r="D189" s="5">
        <v>-52.89</v>
      </c>
      <c r="E189" s="11">
        <f t="shared" si="6"/>
        <v>52.89</v>
      </c>
      <c r="F189" s="11">
        <f t="shared" si="7"/>
        <v>17.89</v>
      </c>
    </row>
    <row r="190" spans="1:6" x14ac:dyDescent="0.25">
      <c r="A190" s="1">
        <v>43823</v>
      </c>
      <c r="B190">
        <v>0</v>
      </c>
      <c r="C190" s="13">
        <v>43823</v>
      </c>
      <c r="D190" s="5">
        <v>-21.59</v>
      </c>
      <c r="E190" s="11">
        <f t="shared" si="6"/>
        <v>21.59</v>
      </c>
      <c r="F190" s="11">
        <f t="shared" si="7"/>
        <v>31.3</v>
      </c>
    </row>
    <row r="191" spans="1:6" x14ac:dyDescent="0.25">
      <c r="A191" s="1">
        <v>43824</v>
      </c>
      <c r="B191">
        <v>0</v>
      </c>
      <c r="C191" s="13">
        <v>43824</v>
      </c>
      <c r="D191" s="5">
        <v>-11.99</v>
      </c>
      <c r="E191" s="11">
        <f t="shared" si="6"/>
        <v>11.99</v>
      </c>
      <c r="F191" s="11">
        <f t="shared" si="7"/>
        <v>9.6</v>
      </c>
    </row>
    <row r="192" spans="1:6" x14ac:dyDescent="0.25">
      <c r="A192" s="1">
        <v>43826</v>
      </c>
      <c r="B192">
        <v>0</v>
      </c>
      <c r="C192" s="13">
        <v>43826</v>
      </c>
      <c r="D192" s="5">
        <v>-32.380000000000003</v>
      </c>
      <c r="E192" s="11">
        <f t="shared" si="6"/>
        <v>32.380000000000003</v>
      </c>
      <c r="F192" s="11">
        <f t="shared" si="7"/>
        <v>20.39</v>
      </c>
    </row>
    <row r="193" spans="1:6" x14ac:dyDescent="0.25">
      <c r="A193" s="1">
        <v>43826</v>
      </c>
      <c r="B193">
        <v>0</v>
      </c>
      <c r="C193" s="13">
        <v>43826</v>
      </c>
      <c r="D193" s="5">
        <v>-7.43</v>
      </c>
      <c r="E193" s="11">
        <f t="shared" si="6"/>
        <v>7.43</v>
      </c>
      <c r="F193" s="11">
        <f t="shared" si="7"/>
        <v>24.950000000000003</v>
      </c>
    </row>
    <row r="194" spans="1:6" x14ac:dyDescent="0.25">
      <c r="A194" s="1">
        <v>43826</v>
      </c>
      <c r="B194">
        <v>1</v>
      </c>
      <c r="C194" s="13">
        <v>43826</v>
      </c>
      <c r="D194" s="5">
        <v>-6</v>
      </c>
      <c r="E194" s="11">
        <f t="shared" ref="E194:E234" si="8">ABS(D194)</f>
        <v>6</v>
      </c>
      <c r="F194" s="11">
        <f t="shared" si="7"/>
        <v>1.4299999999999997</v>
      </c>
    </row>
    <row r="195" spans="1:6" x14ac:dyDescent="0.25">
      <c r="A195" s="1">
        <v>43827</v>
      </c>
      <c r="B195">
        <v>0</v>
      </c>
      <c r="C195" s="13">
        <v>43827</v>
      </c>
      <c r="D195" s="5">
        <v>-19.5</v>
      </c>
      <c r="E195" s="11">
        <f t="shared" si="8"/>
        <v>19.5</v>
      </c>
      <c r="F195" s="11">
        <f t="shared" si="7"/>
        <v>13.5</v>
      </c>
    </row>
    <row r="196" spans="1:6" x14ac:dyDescent="0.25">
      <c r="A196" s="1">
        <v>43827</v>
      </c>
      <c r="B196">
        <v>0</v>
      </c>
      <c r="C196" s="13">
        <v>43827</v>
      </c>
      <c r="D196" s="5">
        <v>-18.739999999999998</v>
      </c>
      <c r="E196" s="11">
        <f t="shared" si="8"/>
        <v>18.739999999999998</v>
      </c>
      <c r="F196" s="11">
        <f t="shared" ref="F196:F252" si="9">ABS(E195-E196)</f>
        <v>0.76000000000000156</v>
      </c>
    </row>
    <row r="197" spans="1:6" x14ac:dyDescent="0.25">
      <c r="A197" s="1">
        <v>43827</v>
      </c>
      <c r="B197">
        <v>0</v>
      </c>
      <c r="C197" s="13">
        <v>43827</v>
      </c>
      <c r="D197" s="5">
        <v>-7.75</v>
      </c>
      <c r="E197" s="11">
        <f t="shared" si="8"/>
        <v>7.75</v>
      </c>
      <c r="F197" s="11">
        <f t="shared" si="9"/>
        <v>10.989999999999998</v>
      </c>
    </row>
    <row r="198" spans="1:6" x14ac:dyDescent="0.25">
      <c r="A198" s="1">
        <v>43827</v>
      </c>
      <c r="B198">
        <v>0</v>
      </c>
      <c r="C198" s="13">
        <v>43827</v>
      </c>
      <c r="D198" s="5">
        <v>-3.08</v>
      </c>
      <c r="E198" s="11">
        <f t="shared" si="8"/>
        <v>3.08</v>
      </c>
      <c r="F198" s="11">
        <f t="shared" si="9"/>
        <v>4.67</v>
      </c>
    </row>
    <row r="199" spans="1:6" x14ac:dyDescent="0.25">
      <c r="A199" s="1">
        <v>43828</v>
      </c>
      <c r="B199">
        <v>0</v>
      </c>
      <c r="C199" s="13">
        <v>43828</v>
      </c>
      <c r="D199" s="5">
        <v>-10.199999999999999</v>
      </c>
      <c r="E199" s="11">
        <f t="shared" si="8"/>
        <v>10.199999999999999</v>
      </c>
      <c r="F199" s="11">
        <f t="shared" si="9"/>
        <v>7.1199999999999992</v>
      </c>
    </row>
    <row r="200" spans="1:6" x14ac:dyDescent="0.25">
      <c r="A200" s="1">
        <v>43828</v>
      </c>
      <c r="B200">
        <v>0</v>
      </c>
      <c r="C200" s="13">
        <v>43828</v>
      </c>
      <c r="D200" s="5">
        <v>-14.03</v>
      </c>
      <c r="E200" s="11">
        <f t="shared" si="8"/>
        <v>14.03</v>
      </c>
      <c r="F200" s="11">
        <f t="shared" si="9"/>
        <v>3.83</v>
      </c>
    </row>
    <row r="201" spans="1:6" x14ac:dyDescent="0.25">
      <c r="A201" s="1">
        <v>43828</v>
      </c>
      <c r="B201">
        <v>1</v>
      </c>
      <c r="C201" s="13">
        <v>43828</v>
      </c>
      <c r="D201" s="5">
        <v>-80.17</v>
      </c>
      <c r="E201" s="11">
        <f t="shared" si="8"/>
        <v>80.17</v>
      </c>
      <c r="F201" s="11">
        <f t="shared" si="9"/>
        <v>66.14</v>
      </c>
    </row>
    <row r="202" spans="1:6" x14ac:dyDescent="0.25">
      <c r="A202" s="1">
        <v>43829</v>
      </c>
      <c r="B202">
        <v>0</v>
      </c>
      <c r="C202" s="13">
        <v>43829</v>
      </c>
      <c r="D202" s="5">
        <v>19.39</v>
      </c>
      <c r="E202" s="11">
        <f t="shared" si="8"/>
        <v>19.39</v>
      </c>
      <c r="F202" s="11">
        <f t="shared" si="9"/>
        <v>60.78</v>
      </c>
    </row>
    <row r="203" spans="1:6" x14ac:dyDescent="0.25">
      <c r="A203" s="1">
        <v>43829</v>
      </c>
      <c r="B203">
        <v>0</v>
      </c>
      <c r="C203" s="13">
        <v>43829</v>
      </c>
      <c r="D203" s="5">
        <v>-59.36</v>
      </c>
      <c r="E203" s="11">
        <f t="shared" si="8"/>
        <v>59.36</v>
      </c>
      <c r="F203" s="11">
        <f t="shared" si="9"/>
        <v>39.97</v>
      </c>
    </row>
    <row r="204" spans="1:6" x14ac:dyDescent="0.25">
      <c r="A204" s="1">
        <v>43832</v>
      </c>
      <c r="B204">
        <v>0</v>
      </c>
      <c r="C204" s="13">
        <v>43832</v>
      </c>
      <c r="D204" s="5">
        <v>-10.71</v>
      </c>
      <c r="E204" s="11">
        <f t="shared" si="8"/>
        <v>10.71</v>
      </c>
      <c r="F204" s="11">
        <f t="shared" si="9"/>
        <v>48.65</v>
      </c>
    </row>
    <row r="205" spans="1:6" x14ac:dyDescent="0.25">
      <c r="A205" s="1">
        <v>43834</v>
      </c>
      <c r="B205">
        <v>0</v>
      </c>
      <c r="C205" s="13">
        <v>43834</v>
      </c>
      <c r="D205" s="5">
        <v>-97.19</v>
      </c>
      <c r="E205" s="11">
        <f t="shared" si="8"/>
        <v>97.19</v>
      </c>
      <c r="F205" s="11">
        <f t="shared" si="9"/>
        <v>86.47999999999999</v>
      </c>
    </row>
    <row r="206" spans="1:6" x14ac:dyDescent="0.25">
      <c r="A206" s="1">
        <v>43834</v>
      </c>
      <c r="B206">
        <v>1</v>
      </c>
      <c r="C206" s="13">
        <v>43834</v>
      </c>
      <c r="D206" s="5">
        <v>-4.59</v>
      </c>
      <c r="E206" s="11">
        <f t="shared" si="8"/>
        <v>4.59</v>
      </c>
      <c r="F206" s="11">
        <f t="shared" si="9"/>
        <v>92.6</v>
      </c>
    </row>
    <row r="207" spans="1:6" x14ac:dyDescent="0.25">
      <c r="A207" s="1">
        <v>43834</v>
      </c>
      <c r="B207">
        <v>1</v>
      </c>
      <c r="C207" s="13">
        <v>43834</v>
      </c>
      <c r="D207" s="5">
        <v>-58.71</v>
      </c>
      <c r="E207" s="11">
        <f t="shared" si="8"/>
        <v>58.71</v>
      </c>
      <c r="F207" s="11">
        <f t="shared" si="9"/>
        <v>54.120000000000005</v>
      </c>
    </row>
    <row r="208" spans="1:6" x14ac:dyDescent="0.25">
      <c r="A208" s="1">
        <v>43836</v>
      </c>
      <c r="B208">
        <v>0</v>
      </c>
      <c r="C208" s="13">
        <v>43836</v>
      </c>
      <c r="D208" s="5">
        <v>26</v>
      </c>
      <c r="E208" s="11">
        <f t="shared" si="8"/>
        <v>26</v>
      </c>
      <c r="F208" s="11">
        <f t="shared" si="9"/>
        <v>32.71</v>
      </c>
    </row>
    <row r="209" spans="1:6" x14ac:dyDescent="0.25">
      <c r="A209" s="1">
        <v>43837</v>
      </c>
      <c r="B209">
        <v>1</v>
      </c>
      <c r="C209" s="13">
        <v>43837</v>
      </c>
      <c r="D209" s="5">
        <v>-34.32</v>
      </c>
      <c r="E209" s="11">
        <f t="shared" si="8"/>
        <v>34.32</v>
      </c>
      <c r="F209" s="11">
        <f t="shared" si="9"/>
        <v>8.32</v>
      </c>
    </row>
    <row r="210" spans="1:6" x14ac:dyDescent="0.25">
      <c r="A210" s="1">
        <v>43838</v>
      </c>
      <c r="B210">
        <v>1</v>
      </c>
      <c r="C210" s="13">
        <v>43838</v>
      </c>
      <c r="D210" s="5">
        <v>-9.09</v>
      </c>
      <c r="E210" s="11">
        <f t="shared" si="8"/>
        <v>9.09</v>
      </c>
      <c r="F210" s="11">
        <f t="shared" si="9"/>
        <v>25.23</v>
      </c>
    </row>
    <row r="211" spans="1:6" x14ac:dyDescent="0.25">
      <c r="A211" s="1">
        <v>43841</v>
      </c>
      <c r="B211">
        <v>0</v>
      </c>
      <c r="C211" s="13">
        <v>43841</v>
      </c>
      <c r="D211" s="5">
        <v>-32</v>
      </c>
      <c r="E211" s="11">
        <f t="shared" si="8"/>
        <v>32</v>
      </c>
      <c r="F211" s="11">
        <f t="shared" si="9"/>
        <v>22.91</v>
      </c>
    </row>
    <row r="212" spans="1:6" x14ac:dyDescent="0.25">
      <c r="A212" s="1">
        <v>43842</v>
      </c>
      <c r="B212">
        <v>0</v>
      </c>
      <c r="C212" s="13">
        <v>43842</v>
      </c>
      <c r="D212" s="5">
        <v>-51</v>
      </c>
      <c r="E212" s="11">
        <f t="shared" si="8"/>
        <v>51</v>
      </c>
      <c r="F212" s="11">
        <f t="shared" si="9"/>
        <v>19</v>
      </c>
    </row>
    <row r="213" spans="1:6" x14ac:dyDescent="0.25">
      <c r="A213" s="1">
        <v>43842</v>
      </c>
      <c r="B213">
        <v>1</v>
      </c>
      <c r="C213" s="13">
        <v>43842</v>
      </c>
      <c r="D213" s="5">
        <v>-30.68</v>
      </c>
      <c r="E213" s="11">
        <f t="shared" si="8"/>
        <v>30.68</v>
      </c>
      <c r="F213" s="11">
        <f t="shared" si="9"/>
        <v>20.32</v>
      </c>
    </row>
    <row r="214" spans="1:6" x14ac:dyDescent="0.25">
      <c r="A214" s="1">
        <v>43842</v>
      </c>
      <c r="B214">
        <v>1</v>
      </c>
      <c r="C214" s="13">
        <v>43842</v>
      </c>
      <c r="D214" s="5">
        <v>-42.42</v>
      </c>
      <c r="E214" s="11">
        <f t="shared" si="8"/>
        <v>42.42</v>
      </c>
      <c r="F214" s="11">
        <f t="shared" si="9"/>
        <v>11.740000000000002</v>
      </c>
    </row>
    <row r="215" spans="1:6" x14ac:dyDescent="0.25">
      <c r="A215" s="1">
        <v>43844</v>
      </c>
      <c r="B215">
        <v>1</v>
      </c>
      <c r="C215" s="13">
        <v>43844</v>
      </c>
      <c r="D215" s="5">
        <v>-25</v>
      </c>
      <c r="E215" s="11">
        <f t="shared" si="8"/>
        <v>25</v>
      </c>
      <c r="F215" s="11">
        <f t="shared" si="9"/>
        <v>17.420000000000002</v>
      </c>
    </row>
    <row r="216" spans="1:6" x14ac:dyDescent="0.25">
      <c r="A216" s="1">
        <v>43845</v>
      </c>
      <c r="B216">
        <v>0</v>
      </c>
      <c r="C216" s="13">
        <v>43845</v>
      </c>
      <c r="D216" s="5">
        <v>-10.71</v>
      </c>
      <c r="E216" s="11">
        <f t="shared" si="8"/>
        <v>10.71</v>
      </c>
      <c r="F216" s="11">
        <f t="shared" si="9"/>
        <v>14.29</v>
      </c>
    </row>
    <row r="217" spans="1:6" x14ac:dyDescent="0.25">
      <c r="A217" s="1">
        <v>43847</v>
      </c>
      <c r="B217">
        <v>1</v>
      </c>
      <c r="C217" s="13">
        <v>43847</v>
      </c>
      <c r="D217" s="5">
        <v>-106.44</v>
      </c>
      <c r="E217" s="11">
        <f t="shared" si="8"/>
        <v>106.44</v>
      </c>
      <c r="F217" s="11">
        <f t="shared" si="9"/>
        <v>95.72999999999999</v>
      </c>
    </row>
    <row r="218" spans="1:6" x14ac:dyDescent="0.25">
      <c r="A218" s="1">
        <v>43848</v>
      </c>
      <c r="B218">
        <v>1</v>
      </c>
      <c r="C218" s="13">
        <v>43848</v>
      </c>
      <c r="D218" s="5">
        <v>-49.66</v>
      </c>
      <c r="E218" s="11">
        <f t="shared" si="8"/>
        <v>49.66</v>
      </c>
      <c r="F218" s="11">
        <f t="shared" si="9"/>
        <v>56.78</v>
      </c>
    </row>
    <row r="219" spans="1:6" x14ac:dyDescent="0.25">
      <c r="A219" s="1">
        <v>43850</v>
      </c>
      <c r="B219">
        <v>0</v>
      </c>
      <c r="C219" s="13">
        <v>43850</v>
      </c>
      <c r="D219" s="5">
        <v>-116.01</v>
      </c>
      <c r="E219" s="11">
        <f t="shared" si="8"/>
        <v>116.01</v>
      </c>
      <c r="F219" s="11">
        <f t="shared" si="9"/>
        <v>66.350000000000009</v>
      </c>
    </row>
    <row r="220" spans="1:6" x14ac:dyDescent="0.25">
      <c r="A220" s="1">
        <v>43850</v>
      </c>
      <c r="B220">
        <v>1</v>
      </c>
      <c r="C220" s="13">
        <v>43850</v>
      </c>
      <c r="D220" s="5">
        <v>-6.47</v>
      </c>
      <c r="E220" s="11">
        <f t="shared" si="8"/>
        <v>6.47</v>
      </c>
      <c r="F220" s="11">
        <f t="shared" si="9"/>
        <v>109.54</v>
      </c>
    </row>
    <row r="221" spans="1:6" x14ac:dyDescent="0.25">
      <c r="A221" s="1">
        <v>43850</v>
      </c>
      <c r="B221">
        <v>1</v>
      </c>
      <c r="C221" s="13">
        <v>43850</v>
      </c>
      <c r="D221" s="5">
        <v>-30</v>
      </c>
      <c r="E221" s="11">
        <f t="shared" si="8"/>
        <v>30</v>
      </c>
      <c r="F221" s="11">
        <f t="shared" si="9"/>
        <v>23.53</v>
      </c>
    </row>
    <row r="222" spans="1:6" x14ac:dyDescent="0.25">
      <c r="A222" s="1">
        <v>43852</v>
      </c>
      <c r="B222">
        <v>0</v>
      </c>
      <c r="C222" s="13">
        <v>43852</v>
      </c>
      <c r="D222" s="5">
        <v>-13.03</v>
      </c>
      <c r="E222" s="11">
        <f t="shared" si="8"/>
        <v>13.03</v>
      </c>
      <c r="F222" s="11">
        <f t="shared" si="9"/>
        <v>16.97</v>
      </c>
    </row>
    <row r="223" spans="1:6" x14ac:dyDescent="0.25">
      <c r="A223" s="1">
        <v>43853</v>
      </c>
      <c r="B223">
        <v>1</v>
      </c>
      <c r="C223" s="13">
        <v>43853</v>
      </c>
      <c r="D223" s="5">
        <v>-56.15</v>
      </c>
      <c r="E223" s="11">
        <f t="shared" si="8"/>
        <v>56.15</v>
      </c>
      <c r="F223" s="11">
        <f t="shared" si="9"/>
        <v>43.12</v>
      </c>
    </row>
    <row r="224" spans="1:6" x14ac:dyDescent="0.25">
      <c r="A224" s="1">
        <v>43854</v>
      </c>
      <c r="B224">
        <v>1</v>
      </c>
      <c r="C224" s="13">
        <v>43854</v>
      </c>
      <c r="D224" s="5">
        <v>-6.35</v>
      </c>
      <c r="E224" s="11">
        <f t="shared" si="8"/>
        <v>6.35</v>
      </c>
      <c r="F224" s="11">
        <f t="shared" si="9"/>
        <v>49.8</v>
      </c>
    </row>
    <row r="225" spans="1:6" x14ac:dyDescent="0.25">
      <c r="A225" s="1">
        <v>43855</v>
      </c>
      <c r="B225">
        <v>0</v>
      </c>
      <c r="C225" s="13">
        <v>43855</v>
      </c>
      <c r="D225" s="5">
        <v>-11.99</v>
      </c>
      <c r="E225" s="11">
        <f t="shared" si="8"/>
        <v>11.99</v>
      </c>
      <c r="F225" s="11">
        <f t="shared" si="9"/>
        <v>5.6400000000000006</v>
      </c>
    </row>
    <row r="226" spans="1:6" x14ac:dyDescent="0.25">
      <c r="A226" s="1">
        <v>43855</v>
      </c>
      <c r="B226">
        <v>1</v>
      </c>
      <c r="C226" s="13">
        <v>43855</v>
      </c>
      <c r="D226" s="5">
        <v>-50.16</v>
      </c>
      <c r="E226" s="11">
        <f t="shared" si="8"/>
        <v>50.16</v>
      </c>
      <c r="F226" s="11">
        <f t="shared" si="9"/>
        <v>38.169999999999995</v>
      </c>
    </row>
    <row r="227" spans="1:6" x14ac:dyDescent="0.25">
      <c r="A227" s="1">
        <v>43857</v>
      </c>
      <c r="B227">
        <v>0</v>
      </c>
      <c r="C227" s="13">
        <v>43857</v>
      </c>
      <c r="D227" s="5">
        <v>-24.22</v>
      </c>
      <c r="E227" s="11">
        <f t="shared" si="8"/>
        <v>24.22</v>
      </c>
      <c r="F227" s="11">
        <f t="shared" si="9"/>
        <v>25.939999999999998</v>
      </c>
    </row>
    <row r="228" spans="1:6" x14ac:dyDescent="0.25">
      <c r="A228" s="1">
        <v>43857</v>
      </c>
      <c r="B228">
        <v>1</v>
      </c>
      <c r="C228" s="13">
        <v>43857</v>
      </c>
      <c r="D228" s="5">
        <v>-145</v>
      </c>
      <c r="E228" s="11">
        <f t="shared" si="8"/>
        <v>145</v>
      </c>
      <c r="F228" s="11">
        <f t="shared" si="9"/>
        <v>120.78</v>
      </c>
    </row>
    <row r="229" spans="1:6" x14ac:dyDescent="0.25">
      <c r="A229" s="1">
        <v>43858</v>
      </c>
      <c r="B229">
        <v>0</v>
      </c>
      <c r="C229" s="13">
        <v>43858</v>
      </c>
      <c r="D229" s="5">
        <v>-112.31</v>
      </c>
      <c r="E229" s="11">
        <f t="shared" si="8"/>
        <v>112.31</v>
      </c>
      <c r="F229" s="11">
        <f t="shared" si="9"/>
        <v>32.69</v>
      </c>
    </row>
    <row r="230" spans="1:6" x14ac:dyDescent="0.25">
      <c r="A230" s="1">
        <v>43859</v>
      </c>
      <c r="B230">
        <v>0</v>
      </c>
      <c r="C230" s="13">
        <v>43859</v>
      </c>
      <c r="D230" s="5">
        <v>-15.87</v>
      </c>
      <c r="E230" s="11">
        <f t="shared" si="8"/>
        <v>15.87</v>
      </c>
      <c r="F230" s="11">
        <f t="shared" si="9"/>
        <v>96.44</v>
      </c>
    </row>
    <row r="231" spans="1:6" x14ac:dyDescent="0.25">
      <c r="A231" s="1">
        <v>43859</v>
      </c>
      <c r="B231">
        <v>1</v>
      </c>
      <c r="C231" s="13">
        <v>43859</v>
      </c>
      <c r="D231" s="5">
        <v>-33.22</v>
      </c>
      <c r="E231" s="11">
        <f t="shared" si="8"/>
        <v>33.22</v>
      </c>
      <c r="F231" s="11">
        <f t="shared" si="9"/>
        <v>17.350000000000001</v>
      </c>
    </row>
    <row r="232" spans="1:6" x14ac:dyDescent="0.25">
      <c r="A232" s="1">
        <v>43861</v>
      </c>
      <c r="B232">
        <v>0</v>
      </c>
      <c r="C232" s="13">
        <v>43861</v>
      </c>
      <c r="D232" s="5">
        <v>-12.4</v>
      </c>
      <c r="E232" s="11">
        <f t="shared" si="8"/>
        <v>12.4</v>
      </c>
      <c r="F232" s="11">
        <f t="shared" si="9"/>
        <v>20.82</v>
      </c>
    </row>
    <row r="233" spans="1:6" x14ac:dyDescent="0.25">
      <c r="A233" s="1">
        <v>43861</v>
      </c>
      <c r="B233">
        <v>0</v>
      </c>
      <c r="C233" s="13">
        <v>43861</v>
      </c>
      <c r="D233" s="5">
        <v>-343.43</v>
      </c>
      <c r="E233" s="11">
        <f t="shared" si="8"/>
        <v>343.43</v>
      </c>
      <c r="F233" s="11">
        <f t="shared" si="9"/>
        <v>331.03000000000003</v>
      </c>
    </row>
    <row r="234" spans="1:6" x14ac:dyDescent="0.25">
      <c r="A234" s="1">
        <v>43861</v>
      </c>
      <c r="B234">
        <v>1</v>
      </c>
      <c r="C234" s="13">
        <v>43861</v>
      </c>
      <c r="D234" s="5">
        <v>-6.58</v>
      </c>
      <c r="E234" s="11">
        <f t="shared" si="8"/>
        <v>6.58</v>
      </c>
      <c r="F234" s="11">
        <f t="shared" si="9"/>
        <v>336.85</v>
      </c>
    </row>
    <row r="235" spans="1:6" x14ac:dyDescent="0.25">
      <c r="A235" s="1">
        <v>43862</v>
      </c>
      <c r="B235">
        <v>1</v>
      </c>
      <c r="C235" s="13">
        <v>43862</v>
      </c>
      <c r="D235" s="11">
        <v>-82.37</v>
      </c>
      <c r="E235" s="11">
        <f t="shared" ref="E235:E252" si="10">ABS(D235)</f>
        <v>82.37</v>
      </c>
      <c r="F235" s="11">
        <f t="shared" si="9"/>
        <v>75.790000000000006</v>
      </c>
    </row>
    <row r="236" spans="1:6" x14ac:dyDescent="0.25">
      <c r="A236" s="1">
        <v>43865</v>
      </c>
      <c r="B236">
        <v>1</v>
      </c>
      <c r="C236" s="13">
        <v>43865</v>
      </c>
      <c r="D236" s="11">
        <v>-9.7100000000000009</v>
      </c>
      <c r="E236" s="11">
        <f t="shared" si="10"/>
        <v>9.7100000000000009</v>
      </c>
      <c r="F236" s="11">
        <f t="shared" si="9"/>
        <v>72.66</v>
      </c>
    </row>
    <row r="237" spans="1:6" x14ac:dyDescent="0.25">
      <c r="A237" s="1">
        <v>43868</v>
      </c>
      <c r="B237">
        <v>1</v>
      </c>
      <c r="C237" s="13">
        <v>43868</v>
      </c>
      <c r="D237" s="11">
        <v>-274.5</v>
      </c>
      <c r="E237" s="11">
        <f t="shared" si="10"/>
        <v>274.5</v>
      </c>
      <c r="F237" s="11">
        <f t="shared" si="9"/>
        <v>264.79000000000002</v>
      </c>
    </row>
    <row r="238" spans="1:6" x14ac:dyDescent="0.25">
      <c r="A238" s="1">
        <v>43869</v>
      </c>
      <c r="B238">
        <v>1</v>
      </c>
      <c r="C238" s="13">
        <v>43869</v>
      </c>
      <c r="D238" s="11">
        <v>-65.2</v>
      </c>
      <c r="E238" s="11">
        <f t="shared" si="10"/>
        <v>65.2</v>
      </c>
      <c r="F238" s="11">
        <f t="shared" si="9"/>
        <v>209.3</v>
      </c>
    </row>
    <row r="239" spans="1:6" x14ac:dyDescent="0.25">
      <c r="A239" s="1">
        <v>43874</v>
      </c>
      <c r="B239">
        <v>1</v>
      </c>
      <c r="C239" s="13">
        <v>43874</v>
      </c>
      <c r="D239" s="11">
        <v>-31.55</v>
      </c>
      <c r="E239" s="11">
        <f t="shared" si="10"/>
        <v>31.55</v>
      </c>
      <c r="F239" s="11">
        <f t="shared" si="9"/>
        <v>33.650000000000006</v>
      </c>
    </row>
    <row r="240" spans="1:6" x14ac:dyDescent="0.25">
      <c r="A240" s="1">
        <v>43874</v>
      </c>
      <c r="B240">
        <v>0</v>
      </c>
      <c r="C240" s="13">
        <v>43874</v>
      </c>
      <c r="D240" s="11">
        <v>-20.28</v>
      </c>
      <c r="E240" s="11">
        <f t="shared" si="10"/>
        <v>20.28</v>
      </c>
      <c r="F240" s="11">
        <f t="shared" si="9"/>
        <v>11.27</v>
      </c>
    </row>
    <row r="241" spans="1:6" x14ac:dyDescent="0.25">
      <c r="A241" s="1">
        <v>43876</v>
      </c>
      <c r="B241">
        <v>1</v>
      </c>
      <c r="C241" s="13">
        <v>43876</v>
      </c>
      <c r="D241" s="11">
        <v>-44.76</v>
      </c>
      <c r="E241" s="11">
        <f t="shared" si="10"/>
        <v>44.76</v>
      </c>
      <c r="F241" s="11">
        <f t="shared" si="9"/>
        <v>24.479999999999997</v>
      </c>
    </row>
    <row r="242" spans="1:6" x14ac:dyDescent="0.25">
      <c r="A242" s="1">
        <v>43877</v>
      </c>
      <c r="B242">
        <v>1</v>
      </c>
      <c r="C242" s="13">
        <v>43877</v>
      </c>
      <c r="D242" s="11">
        <v>-44.15</v>
      </c>
      <c r="E242" s="11">
        <f t="shared" si="10"/>
        <v>44.15</v>
      </c>
      <c r="F242" s="11">
        <f t="shared" si="9"/>
        <v>0.60999999999999943</v>
      </c>
    </row>
    <row r="243" spans="1:6" x14ac:dyDescent="0.25">
      <c r="A243" s="1">
        <v>43878</v>
      </c>
      <c r="B243">
        <v>0</v>
      </c>
      <c r="C243" s="13">
        <v>43878</v>
      </c>
      <c r="D243" s="11">
        <v>-64.48</v>
      </c>
      <c r="E243" s="11">
        <f t="shared" si="10"/>
        <v>64.48</v>
      </c>
      <c r="F243" s="11">
        <f t="shared" si="9"/>
        <v>20.330000000000005</v>
      </c>
    </row>
    <row r="244" spans="1:6" x14ac:dyDescent="0.25">
      <c r="A244" s="1">
        <v>43879</v>
      </c>
      <c r="B244">
        <v>1</v>
      </c>
      <c r="C244" s="13">
        <v>43879</v>
      </c>
      <c r="D244" s="11">
        <v>-106.44</v>
      </c>
      <c r="E244" s="11">
        <f t="shared" si="10"/>
        <v>106.44</v>
      </c>
      <c r="F244" s="11">
        <f t="shared" si="9"/>
        <v>41.959999999999994</v>
      </c>
    </row>
    <row r="245" spans="1:6" x14ac:dyDescent="0.25">
      <c r="A245" s="1">
        <v>43881</v>
      </c>
      <c r="B245">
        <v>1</v>
      </c>
      <c r="C245" s="13">
        <v>43881</v>
      </c>
      <c r="D245" s="11">
        <v>-27.27</v>
      </c>
      <c r="E245" s="11">
        <f t="shared" si="10"/>
        <v>27.27</v>
      </c>
      <c r="F245" s="11">
        <f t="shared" si="9"/>
        <v>79.17</v>
      </c>
    </row>
    <row r="246" spans="1:6" x14ac:dyDescent="0.25">
      <c r="A246" s="1">
        <v>43881</v>
      </c>
      <c r="B246">
        <v>1</v>
      </c>
      <c r="C246" s="13">
        <v>43881</v>
      </c>
      <c r="D246" s="11">
        <v>-40.78</v>
      </c>
      <c r="E246" s="11">
        <f t="shared" si="10"/>
        <v>40.78</v>
      </c>
      <c r="F246" s="11">
        <f t="shared" si="9"/>
        <v>13.510000000000002</v>
      </c>
    </row>
    <row r="247" spans="1:6" x14ac:dyDescent="0.25">
      <c r="A247" s="1">
        <v>43882</v>
      </c>
      <c r="B247">
        <v>1</v>
      </c>
      <c r="C247" s="13">
        <v>43882</v>
      </c>
      <c r="D247" s="11">
        <v>-9.09</v>
      </c>
      <c r="E247" s="11">
        <f t="shared" si="10"/>
        <v>9.09</v>
      </c>
      <c r="F247" s="11">
        <f t="shared" si="9"/>
        <v>31.69</v>
      </c>
    </row>
    <row r="248" spans="1:6" x14ac:dyDescent="0.25">
      <c r="A248" s="1">
        <v>43886</v>
      </c>
      <c r="B248">
        <v>0</v>
      </c>
      <c r="C248" s="13">
        <v>43886</v>
      </c>
      <c r="D248" s="11">
        <v>-11.99</v>
      </c>
      <c r="E248" s="11">
        <f t="shared" si="10"/>
        <v>11.99</v>
      </c>
      <c r="F248" s="11">
        <f t="shared" si="9"/>
        <v>2.9000000000000004</v>
      </c>
    </row>
    <row r="249" spans="1:6" x14ac:dyDescent="0.25">
      <c r="A249" s="1">
        <v>43888</v>
      </c>
      <c r="B249">
        <v>1</v>
      </c>
      <c r="C249" s="13">
        <v>43888</v>
      </c>
      <c r="D249" s="11">
        <v>-50.35</v>
      </c>
      <c r="E249" s="11">
        <f t="shared" si="10"/>
        <v>50.35</v>
      </c>
      <c r="F249" s="11">
        <f t="shared" si="9"/>
        <v>38.36</v>
      </c>
    </row>
    <row r="250" spans="1:6" x14ac:dyDescent="0.25">
      <c r="A250" s="1">
        <v>43889</v>
      </c>
      <c r="B250">
        <v>0</v>
      </c>
      <c r="C250" s="13">
        <v>43889</v>
      </c>
      <c r="D250" s="11">
        <v>-39.06</v>
      </c>
      <c r="E250" s="11">
        <f t="shared" si="10"/>
        <v>39.06</v>
      </c>
      <c r="F250" s="11">
        <f t="shared" si="9"/>
        <v>11.29</v>
      </c>
    </row>
    <row r="251" spans="1:6" x14ac:dyDescent="0.25">
      <c r="A251" s="1">
        <v>43889</v>
      </c>
      <c r="B251">
        <v>0</v>
      </c>
      <c r="C251" s="13">
        <v>43889</v>
      </c>
      <c r="D251" s="11">
        <v>-10</v>
      </c>
      <c r="E251" s="11">
        <f t="shared" si="10"/>
        <v>10</v>
      </c>
      <c r="F251" s="11">
        <f t="shared" si="9"/>
        <v>29.060000000000002</v>
      </c>
    </row>
    <row r="252" spans="1:6" x14ac:dyDescent="0.25">
      <c r="A252" s="1">
        <v>43890</v>
      </c>
      <c r="B252">
        <v>1</v>
      </c>
      <c r="C252" s="13">
        <v>43890</v>
      </c>
      <c r="D252" s="11">
        <v>-50.29</v>
      </c>
      <c r="E252" s="11">
        <f t="shared" si="10"/>
        <v>50.29</v>
      </c>
      <c r="F252" s="11">
        <f t="shared" si="9"/>
        <v>40.29</v>
      </c>
    </row>
    <row r="253" spans="1:6" x14ac:dyDescent="0.25">
      <c r="B253" s="13"/>
      <c r="C253"/>
      <c r="D253"/>
      <c r="E253" s="5"/>
      <c r="F253"/>
    </row>
  </sheetData>
  <sortState xmlns:xlrd2="http://schemas.microsoft.com/office/spreadsheetml/2017/richdata2" ref="A2:E235">
    <sortCondition ref="A2:A235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A2" sqref="A2:F20"/>
    </sheetView>
  </sheetViews>
  <sheetFormatPr defaultRowHeight="15" x14ac:dyDescent="0.25"/>
  <cols>
    <col min="1" max="1" width="10.7109375" customWidth="1"/>
    <col min="2" max="2" width="10.7109375" style="2" customWidth="1"/>
    <col min="3" max="4" width="25.7109375" customWidth="1"/>
    <col min="5" max="5" width="10.7109375" customWidth="1"/>
  </cols>
  <sheetData>
    <row r="1" spans="1:6" x14ac:dyDescent="0.25">
      <c r="A1" t="s">
        <v>0</v>
      </c>
      <c r="B1" s="2" t="s">
        <v>22</v>
      </c>
      <c r="C1" t="s">
        <v>1</v>
      </c>
      <c r="D1" t="s">
        <v>2</v>
      </c>
      <c r="E1" t="s">
        <v>3</v>
      </c>
      <c r="F1" t="s">
        <v>23</v>
      </c>
    </row>
    <row r="2" spans="1:6" x14ac:dyDescent="0.25">
      <c r="A2" s="1">
        <v>43862</v>
      </c>
      <c r="B2" s="2">
        <v>43862</v>
      </c>
      <c r="C2" t="s">
        <v>4</v>
      </c>
      <c r="D2" t="s">
        <v>5</v>
      </c>
      <c r="E2">
        <v>-82.37</v>
      </c>
      <c r="F2">
        <v>1</v>
      </c>
    </row>
    <row r="3" spans="1:6" x14ac:dyDescent="0.25">
      <c r="A3" s="1">
        <v>43865</v>
      </c>
      <c r="B3" s="2">
        <v>43865</v>
      </c>
      <c r="C3" t="s">
        <v>11</v>
      </c>
      <c r="D3" t="s">
        <v>7</v>
      </c>
      <c r="E3">
        <v>-9.7100000000000009</v>
      </c>
      <c r="F3">
        <v>1</v>
      </c>
    </row>
    <row r="4" spans="1:6" x14ac:dyDescent="0.25">
      <c r="A4" s="1">
        <v>43868</v>
      </c>
      <c r="B4" s="2">
        <v>43868</v>
      </c>
      <c r="C4" t="s">
        <v>17</v>
      </c>
      <c r="D4" t="s">
        <v>18</v>
      </c>
      <c r="E4">
        <v>-274.5</v>
      </c>
      <c r="F4">
        <v>1</v>
      </c>
    </row>
    <row r="5" spans="1:6" x14ac:dyDescent="0.25">
      <c r="A5" s="1">
        <v>43869</v>
      </c>
      <c r="B5" s="2">
        <v>43869</v>
      </c>
      <c r="C5" t="s">
        <v>4</v>
      </c>
      <c r="D5" t="s">
        <v>5</v>
      </c>
      <c r="E5">
        <v>-65.2</v>
      </c>
      <c r="F5">
        <v>1</v>
      </c>
    </row>
    <row r="6" spans="1:6" x14ac:dyDescent="0.25">
      <c r="A6" s="1">
        <v>43874</v>
      </c>
      <c r="B6" s="2">
        <v>43874</v>
      </c>
      <c r="C6" t="s">
        <v>4</v>
      </c>
      <c r="D6" t="s">
        <v>5</v>
      </c>
      <c r="E6">
        <v>-31.55</v>
      </c>
      <c r="F6">
        <v>1</v>
      </c>
    </row>
    <row r="7" spans="1:6" x14ac:dyDescent="0.25">
      <c r="A7" s="1">
        <v>43874</v>
      </c>
      <c r="B7" s="2">
        <v>43874</v>
      </c>
      <c r="C7" t="s">
        <v>14</v>
      </c>
      <c r="D7" t="s">
        <v>15</v>
      </c>
      <c r="E7">
        <v>-20.28</v>
      </c>
      <c r="F7">
        <v>0</v>
      </c>
    </row>
    <row r="8" spans="1:6" x14ac:dyDescent="0.25">
      <c r="A8" s="1">
        <v>43876</v>
      </c>
      <c r="B8" s="2">
        <v>43876</v>
      </c>
      <c r="C8" t="s">
        <v>4</v>
      </c>
      <c r="D8" t="s">
        <v>5</v>
      </c>
      <c r="E8">
        <v>-44.76</v>
      </c>
      <c r="F8">
        <v>1</v>
      </c>
    </row>
    <row r="9" spans="1:6" x14ac:dyDescent="0.25">
      <c r="A9" s="1">
        <v>43877</v>
      </c>
      <c r="B9" s="2">
        <v>43877</v>
      </c>
      <c r="C9" t="s">
        <v>16</v>
      </c>
      <c r="D9" t="s">
        <v>5</v>
      </c>
      <c r="E9">
        <v>-44.15</v>
      </c>
      <c r="F9">
        <v>1</v>
      </c>
    </row>
    <row r="10" spans="1:6" x14ac:dyDescent="0.25">
      <c r="A10" s="1">
        <v>43878</v>
      </c>
      <c r="B10" s="2">
        <v>43878</v>
      </c>
      <c r="C10" t="s">
        <v>14</v>
      </c>
      <c r="D10" t="s">
        <v>15</v>
      </c>
      <c r="E10">
        <v>-64.48</v>
      </c>
      <c r="F10">
        <v>0</v>
      </c>
    </row>
    <row r="11" spans="1:6" x14ac:dyDescent="0.25">
      <c r="A11" s="1">
        <v>43879</v>
      </c>
      <c r="B11" s="2">
        <v>43879</v>
      </c>
      <c r="C11" t="s">
        <v>13</v>
      </c>
      <c r="D11" t="s">
        <v>10</v>
      </c>
      <c r="E11">
        <v>-106.44</v>
      </c>
      <c r="F11">
        <v>1</v>
      </c>
    </row>
    <row r="12" spans="1:6" x14ac:dyDescent="0.25">
      <c r="A12" s="1">
        <v>43881</v>
      </c>
      <c r="B12" s="2">
        <v>43881</v>
      </c>
      <c r="C12" t="s">
        <v>12</v>
      </c>
      <c r="D12" t="s">
        <v>20</v>
      </c>
      <c r="E12">
        <v>-27.27</v>
      </c>
      <c r="F12">
        <v>1</v>
      </c>
    </row>
    <row r="13" spans="1:6" x14ac:dyDescent="0.25">
      <c r="A13" s="1">
        <v>43881</v>
      </c>
      <c r="B13" s="2">
        <v>43881</v>
      </c>
      <c r="C13" t="s">
        <v>4</v>
      </c>
      <c r="D13" t="s">
        <v>5</v>
      </c>
      <c r="E13">
        <v>-40.78</v>
      </c>
      <c r="F13">
        <v>1</v>
      </c>
    </row>
    <row r="14" spans="1:6" x14ac:dyDescent="0.25">
      <c r="A14" s="1">
        <v>43882</v>
      </c>
      <c r="B14" s="2">
        <v>43882</v>
      </c>
      <c r="C14" t="s">
        <v>11</v>
      </c>
      <c r="D14" t="s">
        <v>7</v>
      </c>
      <c r="E14">
        <v>-9.09</v>
      </c>
      <c r="F14">
        <v>1</v>
      </c>
    </row>
    <row r="15" spans="1:6" x14ac:dyDescent="0.25">
      <c r="A15" s="1">
        <v>43886</v>
      </c>
      <c r="B15" s="2">
        <v>43886</v>
      </c>
      <c r="C15" t="s">
        <v>9</v>
      </c>
      <c r="D15" t="s">
        <v>10</v>
      </c>
      <c r="E15">
        <v>-11.99</v>
      </c>
      <c r="F15">
        <v>0</v>
      </c>
    </row>
    <row r="16" spans="1:6" x14ac:dyDescent="0.25">
      <c r="A16" s="1">
        <v>43888</v>
      </c>
      <c r="B16" s="2">
        <v>43888</v>
      </c>
      <c r="C16" t="s">
        <v>4</v>
      </c>
      <c r="D16" t="s">
        <v>5</v>
      </c>
      <c r="E16">
        <v>-50.35</v>
      </c>
      <c r="F16">
        <v>1</v>
      </c>
    </row>
    <row r="17" spans="1:6" x14ac:dyDescent="0.25">
      <c r="A17" s="1">
        <v>43889</v>
      </c>
      <c r="B17" s="2">
        <v>43889</v>
      </c>
      <c r="C17" t="s">
        <v>6</v>
      </c>
      <c r="D17" t="s">
        <v>7</v>
      </c>
      <c r="E17">
        <v>-39.06</v>
      </c>
      <c r="F17">
        <v>0</v>
      </c>
    </row>
    <row r="18" spans="1:6" x14ac:dyDescent="0.25">
      <c r="A18" s="1">
        <v>43889</v>
      </c>
      <c r="B18" s="2">
        <v>43889</v>
      </c>
      <c r="C18" t="s">
        <v>8</v>
      </c>
      <c r="D18" t="s">
        <v>7</v>
      </c>
      <c r="E18">
        <v>-10</v>
      </c>
      <c r="F18">
        <v>0</v>
      </c>
    </row>
    <row r="19" spans="1:6" x14ac:dyDescent="0.25">
      <c r="A19" s="1">
        <v>43890</v>
      </c>
      <c r="B19" s="2">
        <v>43890</v>
      </c>
      <c r="C19" t="s">
        <v>4</v>
      </c>
      <c r="D19" t="s">
        <v>5</v>
      </c>
      <c r="E19">
        <v>-50.29</v>
      </c>
      <c r="F19">
        <v>1</v>
      </c>
    </row>
    <row r="20" spans="1:6" x14ac:dyDescent="0.25">
      <c r="A20" s="1">
        <v>43895</v>
      </c>
      <c r="B20" s="2">
        <v>43895</v>
      </c>
      <c r="C20" t="s">
        <v>4</v>
      </c>
      <c r="D20" t="s">
        <v>5</v>
      </c>
      <c r="E20">
        <v>-37.630000000000003</v>
      </c>
      <c r="F20">
        <v>1</v>
      </c>
    </row>
    <row r="21" spans="1:6" x14ac:dyDescent="0.25">
      <c r="A21" s="1"/>
    </row>
    <row r="22" spans="1:6" x14ac:dyDescent="0.25">
      <c r="A22" s="1"/>
    </row>
    <row r="23" spans="1:6" x14ac:dyDescent="0.25">
      <c r="A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</sheetData>
  <sortState xmlns:xlrd2="http://schemas.microsoft.com/office/spreadsheetml/2017/richdata2" ref="A2:F20">
    <sortCondition ref="A2:A2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Run</vt:lpstr>
      <vt:lpstr>X bar R</vt:lpstr>
      <vt:lpstr>Post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Johnny Bartlett</cp:lastModifiedBy>
  <cp:revision/>
  <dcterms:created xsi:type="dcterms:W3CDTF">2020-03-07T21:50:59Z</dcterms:created>
  <dcterms:modified xsi:type="dcterms:W3CDTF">2022-02-05T18:45:05Z</dcterms:modified>
  <cp:category/>
  <cp:contentStatus/>
</cp:coreProperties>
</file>